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xuanwu/Desktop/"/>
    </mc:Choice>
  </mc:AlternateContent>
  <xr:revisionPtr revIDLastSave="0" documentId="13_ncr:1_{8BDE2675-E45C-6947-856B-68BEFBD9B337}" xr6:coauthVersionLast="47" xr6:coauthVersionMax="47" xr10:uidLastSave="{00000000-0000-0000-0000-000000000000}"/>
  <bookViews>
    <workbookView xWindow="0" yWindow="500" windowWidth="28800" windowHeight="15940" firstSheet="5" activeTab="5" xr2:uid="{00000000-000D-0000-FFFF-FFFF00000000}"/>
  </bookViews>
  <sheets>
    <sheet name="Exponential_restaurant" sheetId="1" r:id="rId1"/>
    <sheet name="SG validation_Exp" sheetId="21" r:id="rId2"/>
    <sheet name="Exponential_train1" sheetId="24" r:id="rId3"/>
    <sheet name="Exponential_train2" sheetId="25" r:id="rId4"/>
    <sheet name="Beta_train1" sheetId="26" r:id="rId5"/>
    <sheet name="Beta_train2" sheetId="27" r:id="rId6"/>
    <sheet name="Weibull_train1" sheetId="28" r:id="rId7"/>
    <sheet name="Weibull_train2" sheetId="29" r:id="rId8"/>
    <sheet name="Exponential_UK" sheetId="8" r:id="rId9"/>
    <sheet name="Exponential_Travel bus" sheetId="12" r:id="rId10"/>
    <sheet name="Exponential_mini bus" sheetId="13" r:id="rId11"/>
    <sheet name="beta_restaurant" sheetId="4" r:id="rId12"/>
    <sheet name="beta_UK" sheetId="31" r:id="rId13"/>
    <sheet name="beta_travel bus" sheetId="15" r:id="rId14"/>
    <sheet name="beta_mini bus" sheetId="16" r:id="rId15"/>
    <sheet name="Weibull_restaurant" sheetId="6" r:id="rId16"/>
    <sheet name="Weibull_UK" sheetId="17" r:id="rId17"/>
    <sheet name="Weibull_travel bus" sheetId="18" r:id="rId18"/>
    <sheet name="Weibull_mini bus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5" i="31" l="1"/>
  <c r="C205" i="31"/>
  <c r="E205" i="31" s="1"/>
  <c r="F205" i="31" s="1"/>
  <c r="D204" i="31"/>
  <c r="C204" i="31"/>
  <c r="D203" i="31"/>
  <c r="C203" i="31"/>
  <c r="E203" i="31" s="1"/>
  <c r="F203" i="31" s="1"/>
  <c r="M203" i="31" s="1"/>
  <c r="D202" i="31"/>
  <c r="C202" i="31"/>
  <c r="E202" i="31" s="1"/>
  <c r="F202" i="31" s="1"/>
  <c r="D201" i="31"/>
  <c r="C201" i="31"/>
  <c r="D200" i="31"/>
  <c r="C200" i="31"/>
  <c r="D199" i="31"/>
  <c r="E199" i="31" s="1"/>
  <c r="F199" i="31" s="1"/>
  <c r="M199" i="31" s="1"/>
  <c r="C199" i="31"/>
  <c r="D198" i="31"/>
  <c r="C198" i="31"/>
  <c r="E198" i="31" s="1"/>
  <c r="F198" i="31" s="1"/>
  <c r="D197" i="31"/>
  <c r="C197" i="31"/>
  <c r="E197" i="31" s="1"/>
  <c r="F197" i="31" s="1"/>
  <c r="D196" i="31"/>
  <c r="E196" i="31" s="1"/>
  <c r="F196" i="31" s="1"/>
  <c r="M196" i="31" s="1"/>
  <c r="C196" i="31"/>
  <c r="D195" i="31"/>
  <c r="C195" i="31"/>
  <c r="E195" i="31" s="1"/>
  <c r="F195" i="31" s="1"/>
  <c r="E194" i="31"/>
  <c r="F194" i="31" s="1"/>
  <c r="D194" i="31"/>
  <c r="C194" i="31"/>
  <c r="D193" i="31"/>
  <c r="C193" i="31"/>
  <c r="D192" i="31"/>
  <c r="C192" i="31"/>
  <c r="E191" i="31"/>
  <c r="F191" i="31" s="1"/>
  <c r="M191" i="31" s="1"/>
  <c r="D191" i="31"/>
  <c r="C191" i="31"/>
  <c r="D190" i="31"/>
  <c r="C190" i="31"/>
  <c r="D189" i="31"/>
  <c r="C189" i="31"/>
  <c r="E189" i="31" s="1"/>
  <c r="F189" i="31" s="1"/>
  <c r="D188" i="31"/>
  <c r="C188" i="31"/>
  <c r="E187" i="31"/>
  <c r="F187" i="31" s="1"/>
  <c r="M187" i="31" s="1"/>
  <c r="D187" i="31"/>
  <c r="C187" i="31"/>
  <c r="D186" i="31"/>
  <c r="C186" i="31"/>
  <c r="E186" i="31" s="1"/>
  <c r="F186" i="31" s="1"/>
  <c r="D185" i="31"/>
  <c r="C185" i="31"/>
  <c r="E185" i="31" s="1"/>
  <c r="F185" i="31" s="1"/>
  <c r="D184" i="31"/>
  <c r="C184" i="31"/>
  <c r="F183" i="31"/>
  <c r="M183" i="31" s="1"/>
  <c r="D183" i="31"/>
  <c r="C183" i="31"/>
  <c r="E183" i="31" s="1"/>
  <c r="D182" i="31"/>
  <c r="C182" i="31"/>
  <c r="E182" i="31" s="1"/>
  <c r="F182" i="31" s="1"/>
  <c r="D181" i="31"/>
  <c r="C181" i="31"/>
  <c r="E181" i="31" s="1"/>
  <c r="F181" i="31" s="1"/>
  <c r="D180" i="31"/>
  <c r="C180" i="31"/>
  <c r="D179" i="31"/>
  <c r="E179" i="31" s="1"/>
  <c r="F179" i="31" s="1"/>
  <c r="M179" i="31" s="1"/>
  <c r="C179" i="31"/>
  <c r="D178" i="31"/>
  <c r="E178" i="31" s="1"/>
  <c r="F178" i="31" s="1"/>
  <c r="C178" i="31"/>
  <c r="D177" i="31"/>
  <c r="C177" i="31"/>
  <c r="E177" i="31" s="1"/>
  <c r="F177" i="31" s="1"/>
  <c r="D176" i="31"/>
  <c r="C176" i="31"/>
  <c r="D175" i="31"/>
  <c r="E175" i="31" s="1"/>
  <c r="F175" i="31" s="1"/>
  <c r="M175" i="31" s="1"/>
  <c r="C175" i="31"/>
  <c r="D174" i="31"/>
  <c r="C174" i="31"/>
  <c r="E174" i="31" s="1"/>
  <c r="F174" i="31" s="1"/>
  <c r="D173" i="31"/>
  <c r="C173" i="31"/>
  <c r="E173" i="31" s="1"/>
  <c r="F173" i="31" s="1"/>
  <c r="D172" i="31"/>
  <c r="C172" i="31"/>
  <c r="D171" i="31"/>
  <c r="C171" i="31"/>
  <c r="E171" i="31" s="1"/>
  <c r="F171" i="31" s="1"/>
  <c r="M171" i="31" s="1"/>
  <c r="D170" i="31"/>
  <c r="C170" i="31"/>
  <c r="E170" i="31" s="1"/>
  <c r="F170" i="31" s="1"/>
  <c r="D169" i="31"/>
  <c r="C169" i="31"/>
  <c r="E169" i="31" s="1"/>
  <c r="F169" i="31" s="1"/>
  <c r="D168" i="31"/>
  <c r="E168" i="31" s="1"/>
  <c r="F168" i="31" s="1"/>
  <c r="M168" i="31" s="1"/>
  <c r="C168" i="31"/>
  <c r="D167" i="31"/>
  <c r="C167" i="31"/>
  <c r="E167" i="31" s="1"/>
  <c r="F167" i="31" s="1"/>
  <c r="M167" i="31" s="1"/>
  <c r="D166" i="31"/>
  <c r="C166" i="31"/>
  <c r="E166" i="31" s="1"/>
  <c r="F166" i="31" s="1"/>
  <c r="D165" i="31"/>
  <c r="C165" i="31"/>
  <c r="D164" i="31"/>
  <c r="C164" i="31"/>
  <c r="D163" i="31"/>
  <c r="C163" i="31"/>
  <c r="E163" i="31" s="1"/>
  <c r="F163" i="31" s="1"/>
  <c r="M163" i="31" s="1"/>
  <c r="D162" i="31"/>
  <c r="C162" i="31"/>
  <c r="E162" i="31" s="1"/>
  <c r="F162" i="31" s="1"/>
  <c r="D161" i="31"/>
  <c r="C161" i="31"/>
  <c r="E161" i="31" s="1"/>
  <c r="F161" i="31" s="1"/>
  <c r="D160" i="31"/>
  <c r="C160" i="31"/>
  <c r="F159" i="31"/>
  <c r="M159" i="31" s="1"/>
  <c r="D159" i="31"/>
  <c r="C159" i="31"/>
  <c r="E159" i="31" s="1"/>
  <c r="D158" i="31"/>
  <c r="C158" i="31"/>
  <c r="E158" i="31" s="1"/>
  <c r="F158" i="31" s="1"/>
  <c r="D157" i="31"/>
  <c r="C157" i="31"/>
  <c r="E157" i="31" s="1"/>
  <c r="F157" i="31" s="1"/>
  <c r="D156" i="31"/>
  <c r="C156" i="31"/>
  <c r="D155" i="31"/>
  <c r="E155" i="31" s="1"/>
  <c r="F155" i="31" s="1"/>
  <c r="M155" i="31" s="1"/>
  <c r="C155" i="31"/>
  <c r="D154" i="31"/>
  <c r="C154" i="31"/>
  <c r="E154" i="31" s="1"/>
  <c r="F154" i="31" s="1"/>
  <c r="D153" i="31"/>
  <c r="C153" i="31"/>
  <c r="E153" i="31" s="1"/>
  <c r="F153" i="31" s="1"/>
  <c r="D152" i="31"/>
  <c r="C152" i="31"/>
  <c r="E151" i="31"/>
  <c r="F151" i="31" s="1"/>
  <c r="M151" i="31" s="1"/>
  <c r="D151" i="31"/>
  <c r="C151" i="31"/>
  <c r="D150" i="31"/>
  <c r="C150" i="31"/>
  <c r="E150" i="31" s="1"/>
  <c r="F150" i="31" s="1"/>
  <c r="D149" i="31"/>
  <c r="C149" i="31"/>
  <c r="E149" i="31" s="1"/>
  <c r="F149" i="31" s="1"/>
  <c r="I148" i="31"/>
  <c r="D148" i="31"/>
  <c r="E148" i="31" s="1"/>
  <c r="F148" i="31" s="1"/>
  <c r="M148" i="31" s="1"/>
  <c r="C148" i="31"/>
  <c r="D147" i="31"/>
  <c r="C147" i="31"/>
  <c r="E147" i="31" s="1"/>
  <c r="F147" i="31" s="1"/>
  <c r="M147" i="31" s="1"/>
  <c r="D146" i="31"/>
  <c r="C146" i="31"/>
  <c r="E146" i="31" s="1"/>
  <c r="F146" i="31" s="1"/>
  <c r="D145" i="31"/>
  <c r="C145" i="31"/>
  <c r="E145" i="31" s="1"/>
  <c r="F145" i="31" s="1"/>
  <c r="D144" i="31"/>
  <c r="C144" i="31"/>
  <c r="D143" i="31"/>
  <c r="C143" i="31"/>
  <c r="E143" i="31" s="1"/>
  <c r="F143" i="31" s="1"/>
  <c r="M143" i="31" s="1"/>
  <c r="D142" i="31"/>
  <c r="C142" i="31"/>
  <c r="E142" i="31" s="1"/>
  <c r="F142" i="31" s="1"/>
  <c r="D141" i="31"/>
  <c r="C141" i="31"/>
  <c r="E141" i="31" s="1"/>
  <c r="F141" i="31" s="1"/>
  <c r="D140" i="31"/>
  <c r="E140" i="31" s="1"/>
  <c r="F140" i="31" s="1"/>
  <c r="M140" i="31" s="1"/>
  <c r="C140" i="31"/>
  <c r="E139" i="31"/>
  <c r="F139" i="31" s="1"/>
  <c r="M139" i="31" s="1"/>
  <c r="D139" i="31"/>
  <c r="C139" i="31"/>
  <c r="D138" i="31"/>
  <c r="C138" i="31"/>
  <c r="E138" i="31" s="1"/>
  <c r="F138" i="31" s="1"/>
  <c r="D137" i="31"/>
  <c r="C137" i="31"/>
  <c r="D136" i="31"/>
  <c r="E136" i="31" s="1"/>
  <c r="F136" i="31" s="1"/>
  <c r="M136" i="31" s="1"/>
  <c r="C136" i="31"/>
  <c r="D135" i="31"/>
  <c r="C135" i="31"/>
  <c r="E135" i="31" s="1"/>
  <c r="F135" i="31" s="1"/>
  <c r="M135" i="31" s="1"/>
  <c r="D134" i="31"/>
  <c r="C134" i="31"/>
  <c r="E134" i="31" s="1"/>
  <c r="F134" i="31" s="1"/>
  <c r="D133" i="31"/>
  <c r="C133" i="31"/>
  <c r="D132" i="31"/>
  <c r="C132" i="31"/>
  <c r="E131" i="31"/>
  <c r="F131" i="31" s="1"/>
  <c r="M131" i="31" s="1"/>
  <c r="D131" i="31"/>
  <c r="C131" i="31"/>
  <c r="E130" i="31"/>
  <c r="F130" i="31" s="1"/>
  <c r="D130" i="31"/>
  <c r="C130" i="31"/>
  <c r="D129" i="31"/>
  <c r="C129" i="31"/>
  <c r="E129" i="31" s="1"/>
  <c r="F129" i="31" s="1"/>
  <c r="D128" i="31"/>
  <c r="C128" i="31"/>
  <c r="D127" i="31"/>
  <c r="C127" i="31"/>
  <c r="E127" i="31" s="1"/>
  <c r="F127" i="31" s="1"/>
  <c r="M127" i="31" s="1"/>
  <c r="D126" i="31"/>
  <c r="C126" i="31"/>
  <c r="E126" i="31" s="1"/>
  <c r="F126" i="31" s="1"/>
  <c r="D125" i="31"/>
  <c r="C125" i="31"/>
  <c r="E125" i="31" s="1"/>
  <c r="F125" i="31" s="1"/>
  <c r="D124" i="31"/>
  <c r="E124" i="31" s="1"/>
  <c r="F124" i="31" s="1"/>
  <c r="M124" i="31" s="1"/>
  <c r="C124" i="31"/>
  <c r="D123" i="31"/>
  <c r="C123" i="31"/>
  <c r="E123" i="31" s="1"/>
  <c r="F123" i="31" s="1"/>
  <c r="M123" i="31" s="1"/>
  <c r="D122" i="31"/>
  <c r="C122" i="31"/>
  <c r="E122" i="31" s="1"/>
  <c r="F122" i="31" s="1"/>
  <c r="D121" i="31"/>
  <c r="C121" i="31"/>
  <c r="D120" i="31"/>
  <c r="E120" i="31" s="1"/>
  <c r="F120" i="31" s="1"/>
  <c r="M120" i="31" s="1"/>
  <c r="C120" i="31"/>
  <c r="D119" i="31"/>
  <c r="C119" i="31"/>
  <c r="E119" i="31" s="1"/>
  <c r="F119" i="31" s="1"/>
  <c r="M119" i="31" s="1"/>
  <c r="D118" i="31"/>
  <c r="C118" i="31"/>
  <c r="D117" i="31"/>
  <c r="C117" i="31"/>
  <c r="D116" i="31"/>
  <c r="C116" i="31"/>
  <c r="D115" i="31"/>
  <c r="E115" i="31" s="1"/>
  <c r="F115" i="31" s="1"/>
  <c r="M115" i="31" s="1"/>
  <c r="C115" i="31"/>
  <c r="D114" i="31"/>
  <c r="C114" i="31"/>
  <c r="E114" i="31" s="1"/>
  <c r="F114" i="31" s="1"/>
  <c r="D113" i="31"/>
  <c r="C113" i="31"/>
  <c r="D112" i="31"/>
  <c r="C112" i="31"/>
  <c r="D111" i="31"/>
  <c r="C111" i="31"/>
  <c r="E111" i="31" s="1"/>
  <c r="F111" i="31" s="1"/>
  <c r="M111" i="31" s="1"/>
  <c r="D110" i="31"/>
  <c r="C110" i="31"/>
  <c r="D109" i="31"/>
  <c r="C109" i="31"/>
  <c r="D108" i="31"/>
  <c r="C108" i="31"/>
  <c r="D107" i="31"/>
  <c r="E107" i="31" s="1"/>
  <c r="F107" i="31" s="1"/>
  <c r="M107" i="31" s="1"/>
  <c r="C107" i="31"/>
  <c r="D106" i="31"/>
  <c r="C106" i="31"/>
  <c r="E106" i="31" s="1"/>
  <c r="F106" i="31" s="1"/>
  <c r="D105" i="31"/>
  <c r="C105" i="31"/>
  <c r="E105" i="31" s="1"/>
  <c r="F105" i="31" s="1"/>
  <c r="D104" i="31"/>
  <c r="C104" i="31"/>
  <c r="D103" i="31"/>
  <c r="E103" i="31" s="1"/>
  <c r="F103" i="31" s="1"/>
  <c r="M103" i="31" s="1"/>
  <c r="C103" i="31"/>
  <c r="D102" i="31"/>
  <c r="C102" i="31"/>
  <c r="D101" i="31"/>
  <c r="C101" i="31"/>
  <c r="E101" i="31" s="1"/>
  <c r="F101" i="31" s="1"/>
  <c r="D100" i="31"/>
  <c r="C100" i="31"/>
  <c r="D99" i="31"/>
  <c r="C99" i="31"/>
  <c r="E99" i="31" s="1"/>
  <c r="F99" i="31" s="1"/>
  <c r="M99" i="31" s="1"/>
  <c r="D98" i="31"/>
  <c r="E98" i="31" s="1"/>
  <c r="F98" i="31" s="1"/>
  <c r="C98" i="31"/>
  <c r="D97" i="31"/>
  <c r="C97" i="31"/>
  <c r="E97" i="31" s="1"/>
  <c r="F97" i="31" s="1"/>
  <c r="D96" i="31"/>
  <c r="C96" i="31"/>
  <c r="D95" i="31"/>
  <c r="E95" i="31" s="1"/>
  <c r="F95" i="31" s="1"/>
  <c r="M95" i="31" s="1"/>
  <c r="C95" i="31"/>
  <c r="D94" i="31"/>
  <c r="C94" i="31"/>
  <c r="D93" i="31"/>
  <c r="C93" i="31"/>
  <c r="E93" i="31" s="1"/>
  <c r="F93" i="31" s="1"/>
  <c r="D92" i="31"/>
  <c r="C92" i="31"/>
  <c r="D91" i="31"/>
  <c r="E91" i="31" s="1"/>
  <c r="F91" i="31" s="1"/>
  <c r="M91" i="31" s="1"/>
  <c r="C91" i="31"/>
  <c r="D90" i="31"/>
  <c r="C90" i="31"/>
  <c r="D89" i="31"/>
  <c r="C89" i="31"/>
  <c r="E89" i="31" s="1"/>
  <c r="F89" i="31" s="1"/>
  <c r="D88" i="31"/>
  <c r="E88" i="31" s="1"/>
  <c r="F88" i="31" s="1"/>
  <c r="M88" i="31" s="1"/>
  <c r="C88" i="31"/>
  <c r="D87" i="31"/>
  <c r="C87" i="31"/>
  <c r="E87" i="31" s="1"/>
  <c r="F87" i="31" s="1"/>
  <c r="M87" i="31" s="1"/>
  <c r="D86" i="31"/>
  <c r="C86" i="31"/>
  <c r="E86" i="31" s="1"/>
  <c r="F86" i="31" s="1"/>
  <c r="D85" i="31"/>
  <c r="C85" i="31"/>
  <c r="D84" i="31"/>
  <c r="C84" i="31"/>
  <c r="E83" i="31"/>
  <c r="F83" i="31" s="1"/>
  <c r="M83" i="31" s="1"/>
  <c r="D83" i="31"/>
  <c r="C83" i="31"/>
  <c r="D82" i="31"/>
  <c r="C82" i="31"/>
  <c r="E82" i="31" s="1"/>
  <c r="F82" i="31" s="1"/>
  <c r="D81" i="31"/>
  <c r="C81" i="31"/>
  <c r="I80" i="31"/>
  <c r="D80" i="31"/>
  <c r="E80" i="31" s="1"/>
  <c r="F80" i="31" s="1"/>
  <c r="M80" i="31" s="1"/>
  <c r="C80" i="31"/>
  <c r="D79" i="31"/>
  <c r="C79" i="31"/>
  <c r="E79" i="31" s="1"/>
  <c r="F79" i="31" s="1"/>
  <c r="M79" i="31" s="1"/>
  <c r="D78" i="31"/>
  <c r="C78" i="31"/>
  <c r="E78" i="31" s="1"/>
  <c r="F78" i="31" s="1"/>
  <c r="D77" i="31"/>
  <c r="C77" i="31"/>
  <c r="D76" i="31"/>
  <c r="C76" i="31"/>
  <c r="D75" i="31"/>
  <c r="C75" i="31"/>
  <c r="E75" i="31" s="1"/>
  <c r="F75" i="31" s="1"/>
  <c r="M75" i="31" s="1"/>
  <c r="D74" i="31"/>
  <c r="C74" i="31"/>
  <c r="E74" i="31" s="1"/>
  <c r="F74" i="31" s="1"/>
  <c r="D73" i="31"/>
  <c r="C73" i="31"/>
  <c r="E73" i="31" s="1"/>
  <c r="F73" i="31" s="1"/>
  <c r="D72" i="31"/>
  <c r="E72" i="31" s="1"/>
  <c r="F72" i="31" s="1"/>
  <c r="M72" i="31" s="1"/>
  <c r="C72" i="31"/>
  <c r="E71" i="31"/>
  <c r="F71" i="31" s="1"/>
  <c r="M71" i="31" s="1"/>
  <c r="D71" i="31"/>
  <c r="C71" i="31"/>
  <c r="D70" i="31"/>
  <c r="C70" i="31"/>
  <c r="E70" i="31" s="1"/>
  <c r="F70" i="31" s="1"/>
  <c r="D69" i="31"/>
  <c r="C69" i="31"/>
  <c r="D68" i="31"/>
  <c r="E68" i="31" s="1"/>
  <c r="F68" i="31" s="1"/>
  <c r="M68" i="31" s="1"/>
  <c r="C68" i="31"/>
  <c r="D67" i="31"/>
  <c r="C67" i="31"/>
  <c r="E67" i="31" s="1"/>
  <c r="F67" i="31" s="1"/>
  <c r="M67" i="31" s="1"/>
  <c r="D66" i="31"/>
  <c r="C66" i="31"/>
  <c r="D65" i="31"/>
  <c r="C65" i="31"/>
  <c r="E65" i="31" s="1"/>
  <c r="F65" i="31" s="1"/>
  <c r="D64" i="31"/>
  <c r="C64" i="31"/>
  <c r="E63" i="31"/>
  <c r="F63" i="31" s="1"/>
  <c r="D63" i="31"/>
  <c r="C63" i="31"/>
  <c r="E62" i="31"/>
  <c r="F62" i="31" s="1"/>
  <c r="D62" i="31"/>
  <c r="C62" i="31"/>
  <c r="D61" i="31"/>
  <c r="C61" i="31"/>
  <c r="E61" i="31" s="1"/>
  <c r="F61" i="31" s="1"/>
  <c r="D60" i="31"/>
  <c r="E60" i="31" s="1"/>
  <c r="F60" i="31" s="1"/>
  <c r="M60" i="31" s="1"/>
  <c r="C60" i="31"/>
  <c r="E59" i="31"/>
  <c r="F59" i="31" s="1"/>
  <c r="D59" i="31"/>
  <c r="C59" i="31"/>
  <c r="D58" i="31"/>
  <c r="E58" i="31" s="1"/>
  <c r="F58" i="31" s="1"/>
  <c r="C58" i="31"/>
  <c r="D57" i="31"/>
  <c r="C57" i="31"/>
  <c r="F56" i="31"/>
  <c r="D56" i="31"/>
  <c r="E56" i="31" s="1"/>
  <c r="C56" i="31"/>
  <c r="D55" i="31"/>
  <c r="C55" i="31"/>
  <c r="E55" i="31" s="1"/>
  <c r="F55" i="31" s="1"/>
  <c r="D54" i="31"/>
  <c r="C54" i="31"/>
  <c r="D53" i="31"/>
  <c r="C53" i="31"/>
  <c r="D52" i="31"/>
  <c r="E52" i="31" s="1"/>
  <c r="F52" i="31" s="1"/>
  <c r="M52" i="31" s="1"/>
  <c r="C52" i="31"/>
  <c r="D51" i="31"/>
  <c r="E51" i="31" s="1"/>
  <c r="F51" i="31" s="1"/>
  <c r="C51" i="31"/>
  <c r="D50" i="31"/>
  <c r="C50" i="31"/>
  <c r="D49" i="31"/>
  <c r="C49" i="31"/>
  <c r="D48" i="31"/>
  <c r="E48" i="31" s="1"/>
  <c r="F48" i="31" s="1"/>
  <c r="I48" i="31" s="1"/>
  <c r="C48" i="31"/>
  <c r="D47" i="31"/>
  <c r="C47" i="31"/>
  <c r="E47" i="31" s="1"/>
  <c r="F47" i="31" s="1"/>
  <c r="D46" i="31"/>
  <c r="C46" i="31"/>
  <c r="E46" i="31" s="1"/>
  <c r="F46" i="31" s="1"/>
  <c r="D45" i="31"/>
  <c r="C45" i="31"/>
  <c r="D44" i="31"/>
  <c r="E44" i="31" s="1"/>
  <c r="F44" i="31" s="1"/>
  <c r="C44" i="31"/>
  <c r="D43" i="31"/>
  <c r="C43" i="31"/>
  <c r="E43" i="31" s="1"/>
  <c r="F43" i="31" s="1"/>
  <c r="D42" i="31"/>
  <c r="C42" i="31"/>
  <c r="E42" i="31" s="1"/>
  <c r="F42" i="31" s="1"/>
  <c r="D41" i="31"/>
  <c r="C41" i="31"/>
  <c r="D40" i="31"/>
  <c r="E40" i="31" s="1"/>
  <c r="F40" i="31" s="1"/>
  <c r="C40" i="31"/>
  <c r="D39" i="31"/>
  <c r="C39" i="31"/>
  <c r="E39" i="31" s="1"/>
  <c r="F39" i="31" s="1"/>
  <c r="D38" i="31"/>
  <c r="C38" i="31"/>
  <c r="E38" i="31" s="1"/>
  <c r="F38" i="31" s="1"/>
  <c r="D37" i="31"/>
  <c r="C37" i="31"/>
  <c r="D36" i="31"/>
  <c r="C36" i="31"/>
  <c r="E36" i="31" s="1"/>
  <c r="F36" i="31" s="1"/>
  <c r="D35" i="31"/>
  <c r="C35" i="31"/>
  <c r="D34" i="31"/>
  <c r="C34" i="31"/>
  <c r="E34" i="31" s="1"/>
  <c r="F34" i="31" s="1"/>
  <c r="D33" i="31"/>
  <c r="C33" i="31"/>
  <c r="D32" i="31"/>
  <c r="C32" i="31"/>
  <c r="D31" i="31"/>
  <c r="C31" i="31"/>
  <c r="E31" i="31" s="1"/>
  <c r="F31" i="31" s="1"/>
  <c r="D30" i="31"/>
  <c r="C30" i="31"/>
  <c r="E30" i="31" s="1"/>
  <c r="F30" i="31" s="1"/>
  <c r="D29" i="31"/>
  <c r="C29" i="31"/>
  <c r="E29" i="31" s="1"/>
  <c r="F29" i="31" s="1"/>
  <c r="D28" i="31"/>
  <c r="C28" i="31"/>
  <c r="D27" i="31"/>
  <c r="C27" i="31"/>
  <c r="D26" i="31"/>
  <c r="E26" i="31" s="1"/>
  <c r="F26" i="31" s="1"/>
  <c r="C26" i="31"/>
  <c r="D25" i="31"/>
  <c r="C25" i="31"/>
  <c r="D24" i="31"/>
  <c r="C24" i="31"/>
  <c r="E24" i="31" s="1"/>
  <c r="F24" i="31" s="1"/>
  <c r="D23" i="31"/>
  <c r="C23" i="31"/>
  <c r="E23" i="31" s="1"/>
  <c r="F23" i="31" s="1"/>
  <c r="D22" i="31"/>
  <c r="E22" i="31" s="1"/>
  <c r="F22" i="31" s="1"/>
  <c r="C22" i="31"/>
  <c r="D21" i="31"/>
  <c r="E21" i="31" s="1"/>
  <c r="F21" i="31" s="1"/>
  <c r="C21" i="31"/>
  <c r="D20" i="31"/>
  <c r="C20" i="31"/>
  <c r="E20" i="31" s="1"/>
  <c r="F20" i="31" s="1"/>
  <c r="D19" i="31"/>
  <c r="C19" i="31"/>
  <c r="E19" i="31" s="1"/>
  <c r="F19" i="31" s="1"/>
  <c r="D18" i="31"/>
  <c r="E18" i="31" s="1"/>
  <c r="F18" i="31" s="1"/>
  <c r="C18" i="31"/>
  <c r="D17" i="31"/>
  <c r="E17" i="31" s="1"/>
  <c r="F17" i="31" s="1"/>
  <c r="C17" i="31"/>
  <c r="D16" i="31"/>
  <c r="C16" i="31"/>
  <c r="E16" i="31" s="1"/>
  <c r="F16" i="31" s="1"/>
  <c r="D15" i="31"/>
  <c r="C15" i="31"/>
  <c r="E15" i="31" s="1"/>
  <c r="F15" i="31" s="1"/>
  <c r="D14" i="31"/>
  <c r="E14" i="31" s="1"/>
  <c r="F14" i="31" s="1"/>
  <c r="C14" i="31"/>
  <c r="D13" i="31"/>
  <c r="E13" i="31" s="1"/>
  <c r="F13" i="31" s="1"/>
  <c r="C13" i="31"/>
  <c r="D12" i="31"/>
  <c r="C12" i="31"/>
  <c r="E12" i="31" s="1"/>
  <c r="F12" i="31" s="1"/>
  <c r="D11" i="31"/>
  <c r="C11" i="31"/>
  <c r="E11" i="31" s="1"/>
  <c r="F11" i="31" s="1"/>
  <c r="D10" i="31"/>
  <c r="E10" i="31" s="1"/>
  <c r="F10" i="31" s="1"/>
  <c r="C10" i="31"/>
  <c r="D9" i="31"/>
  <c r="E9" i="31" s="1"/>
  <c r="F9" i="31" s="1"/>
  <c r="C9" i="31"/>
  <c r="D8" i="31"/>
  <c r="C8" i="31"/>
  <c r="E8" i="31" s="1"/>
  <c r="F8" i="31" s="1"/>
  <c r="D7" i="31"/>
  <c r="C7" i="31"/>
  <c r="E7" i="31" s="1"/>
  <c r="F7" i="31" s="1"/>
  <c r="D6" i="31"/>
  <c r="E6" i="31" s="1"/>
  <c r="F6" i="31" s="1"/>
  <c r="C6" i="31"/>
  <c r="D5" i="31"/>
  <c r="E5" i="31" s="1"/>
  <c r="F5" i="31" s="1"/>
  <c r="C5" i="31"/>
  <c r="D4" i="31"/>
  <c r="C4" i="31"/>
  <c r="E4" i="31" s="1"/>
  <c r="F4" i="31" s="1"/>
  <c r="D3" i="31"/>
  <c r="C3" i="31"/>
  <c r="E3" i="31" s="1"/>
  <c r="F3" i="31" s="1"/>
  <c r="D2" i="31"/>
  <c r="C2" i="31"/>
  <c r="I56" i="31" l="1"/>
  <c r="M56" i="31"/>
  <c r="I88" i="31"/>
  <c r="E50" i="31"/>
  <c r="F50" i="31" s="1"/>
  <c r="I68" i="31"/>
  <c r="I136" i="31"/>
  <c r="E112" i="31"/>
  <c r="F112" i="31" s="1"/>
  <c r="M112" i="31" s="1"/>
  <c r="I196" i="31"/>
  <c r="E32" i="31"/>
  <c r="F32" i="31" s="1"/>
  <c r="E66" i="31"/>
  <c r="F66" i="31" s="1"/>
  <c r="E94" i="31"/>
  <c r="F94" i="31" s="1"/>
  <c r="M94" i="31" s="1"/>
  <c r="E109" i="31"/>
  <c r="F109" i="31" s="1"/>
  <c r="M109" i="31" s="1"/>
  <c r="E25" i="31"/>
  <c r="F25" i="31" s="1"/>
  <c r="E2" i="31"/>
  <c r="F2" i="31" s="1"/>
  <c r="E33" i="31"/>
  <c r="F33" i="31" s="1"/>
  <c r="E54" i="31"/>
  <c r="F54" i="31" s="1"/>
  <c r="E69" i="31"/>
  <c r="F69" i="31" s="1"/>
  <c r="E81" i="31"/>
  <c r="F81" i="31" s="1"/>
  <c r="M81" i="31" s="1"/>
  <c r="E100" i="31"/>
  <c r="F100" i="31" s="1"/>
  <c r="M100" i="31" s="1"/>
  <c r="E110" i="31"/>
  <c r="F110" i="31" s="1"/>
  <c r="E113" i="31"/>
  <c r="F113" i="31" s="1"/>
  <c r="E128" i="31"/>
  <c r="F128" i="31" s="1"/>
  <c r="E137" i="31"/>
  <c r="F137" i="31" s="1"/>
  <c r="E160" i="31"/>
  <c r="F160" i="31" s="1"/>
  <c r="M160" i="31" s="1"/>
  <c r="E172" i="31"/>
  <c r="F172" i="31" s="1"/>
  <c r="M172" i="31" s="1"/>
  <c r="E184" i="31"/>
  <c r="F184" i="31" s="1"/>
  <c r="I184" i="31" s="1"/>
  <c r="E84" i="31"/>
  <c r="F84" i="31" s="1"/>
  <c r="E92" i="31"/>
  <c r="F92" i="31" s="1"/>
  <c r="E104" i="31"/>
  <c r="F104" i="31" s="1"/>
  <c r="E116" i="31"/>
  <c r="F116" i="31" s="1"/>
  <c r="I116" i="31" s="1"/>
  <c r="E152" i="31"/>
  <c r="F152" i="31" s="1"/>
  <c r="E176" i="31"/>
  <c r="F176" i="31" s="1"/>
  <c r="M176" i="31" s="1"/>
  <c r="E188" i="31"/>
  <c r="F188" i="31" s="1"/>
  <c r="M188" i="31" s="1"/>
  <c r="E200" i="31"/>
  <c r="F200" i="31" s="1"/>
  <c r="E27" i="31"/>
  <c r="F27" i="31" s="1"/>
  <c r="I27" i="31" s="1"/>
  <c r="E64" i="31"/>
  <c r="F64" i="31" s="1"/>
  <c r="E76" i="31"/>
  <c r="F76" i="31" s="1"/>
  <c r="E90" i="31"/>
  <c r="F90" i="31" s="1"/>
  <c r="E102" i="31"/>
  <c r="F102" i="31" s="1"/>
  <c r="E117" i="31"/>
  <c r="F117" i="31" s="1"/>
  <c r="E144" i="31"/>
  <c r="F144" i="31" s="1"/>
  <c r="M144" i="31" s="1"/>
  <c r="E164" i="31"/>
  <c r="F164" i="31" s="1"/>
  <c r="E132" i="31"/>
  <c r="F132" i="31" s="1"/>
  <c r="I132" i="31" s="1"/>
  <c r="E192" i="31"/>
  <c r="F192" i="31" s="1"/>
  <c r="E28" i="31"/>
  <c r="F28" i="31" s="1"/>
  <c r="E35" i="31"/>
  <c r="F35" i="31" s="1"/>
  <c r="E77" i="31"/>
  <c r="F77" i="31" s="1"/>
  <c r="E85" i="31"/>
  <c r="F85" i="31" s="1"/>
  <c r="E96" i="31"/>
  <c r="F96" i="31" s="1"/>
  <c r="M96" i="31" s="1"/>
  <c r="E108" i="31"/>
  <c r="F108" i="31" s="1"/>
  <c r="M108" i="31" s="1"/>
  <c r="E118" i="31"/>
  <c r="F118" i="31" s="1"/>
  <c r="M118" i="31" s="1"/>
  <c r="E121" i="31"/>
  <c r="F121" i="31" s="1"/>
  <c r="M121" i="31" s="1"/>
  <c r="E133" i="31"/>
  <c r="F133" i="31" s="1"/>
  <c r="E156" i="31"/>
  <c r="F156" i="31" s="1"/>
  <c r="E165" i="31"/>
  <c r="F165" i="31" s="1"/>
  <c r="E180" i="31"/>
  <c r="F180" i="31" s="1"/>
  <c r="E190" i="31"/>
  <c r="F190" i="31" s="1"/>
  <c r="E193" i="31"/>
  <c r="F193" i="31" s="1"/>
  <c r="E201" i="31"/>
  <c r="F201" i="31" s="1"/>
  <c r="M201" i="31" s="1"/>
  <c r="E204" i="31"/>
  <c r="F204" i="31" s="1"/>
  <c r="M204" i="31" s="1"/>
  <c r="I72" i="31"/>
  <c r="I140" i="31"/>
  <c r="I176" i="31"/>
  <c r="I108" i="31"/>
  <c r="M116" i="31"/>
  <c r="I160" i="31"/>
  <c r="I168" i="31"/>
  <c r="I124" i="31"/>
  <c r="I144" i="31"/>
  <c r="I60" i="31"/>
  <c r="I112" i="31"/>
  <c r="I120" i="31"/>
  <c r="I188" i="31"/>
  <c r="M48" i="31"/>
  <c r="I96" i="31"/>
  <c r="I172" i="31"/>
  <c r="M4" i="31"/>
  <c r="I4" i="31"/>
  <c r="M20" i="31"/>
  <c r="I20" i="31"/>
  <c r="M170" i="31"/>
  <c r="I170" i="31"/>
  <c r="I35" i="31"/>
  <c r="M35" i="31"/>
  <c r="I38" i="31"/>
  <c r="M38" i="31"/>
  <c r="M55" i="31"/>
  <c r="I55" i="31"/>
  <c r="I58" i="31"/>
  <c r="M58" i="31"/>
  <c r="M78" i="31"/>
  <c r="I78" i="31"/>
  <c r="M86" i="31"/>
  <c r="I86" i="31"/>
  <c r="M154" i="31"/>
  <c r="I154" i="31"/>
  <c r="M198" i="31"/>
  <c r="I198" i="31"/>
  <c r="I31" i="31"/>
  <c r="M31" i="31"/>
  <c r="M102" i="31"/>
  <c r="I102" i="31"/>
  <c r="M25" i="31"/>
  <c r="I25" i="31"/>
  <c r="M32" i="31"/>
  <c r="I32" i="31"/>
  <c r="I39" i="31"/>
  <c r="M39" i="31"/>
  <c r="M43" i="31"/>
  <c r="I43" i="31"/>
  <c r="M70" i="31"/>
  <c r="I70" i="31"/>
  <c r="M138" i="31"/>
  <c r="I138" i="31"/>
  <c r="M190" i="31"/>
  <c r="I190" i="31"/>
  <c r="M195" i="31"/>
  <c r="I195" i="31"/>
  <c r="M30" i="31"/>
  <c r="I30" i="31"/>
  <c r="M8" i="31"/>
  <c r="I8" i="31"/>
  <c r="I42" i="31"/>
  <c r="M42" i="31"/>
  <c r="M5" i="31"/>
  <c r="I5" i="31"/>
  <c r="M9" i="31"/>
  <c r="I9" i="31"/>
  <c r="M13" i="31"/>
  <c r="I13" i="31"/>
  <c r="M17" i="31"/>
  <c r="I17" i="31"/>
  <c r="M21" i="31"/>
  <c r="I21" i="31"/>
  <c r="M29" i="31"/>
  <c r="I29" i="31"/>
  <c r="M36" i="31"/>
  <c r="I36" i="31"/>
  <c r="M122" i="31"/>
  <c r="I122" i="31"/>
  <c r="M174" i="31"/>
  <c r="I174" i="31"/>
  <c r="M182" i="31"/>
  <c r="I182" i="31"/>
  <c r="M63" i="31"/>
  <c r="I63" i="31"/>
  <c r="M186" i="31"/>
  <c r="I186" i="31"/>
  <c r="M16" i="31"/>
  <c r="I16" i="31"/>
  <c r="M34" i="31"/>
  <c r="I34" i="31"/>
  <c r="I2" i="31"/>
  <c r="M2" i="31"/>
  <c r="M33" i="31"/>
  <c r="I33" i="31"/>
  <c r="M47" i="31"/>
  <c r="I47" i="31"/>
  <c r="M59" i="31"/>
  <c r="I59" i="31"/>
  <c r="M62" i="31"/>
  <c r="I62" i="31"/>
  <c r="M106" i="31"/>
  <c r="I106" i="31"/>
  <c r="M158" i="31"/>
  <c r="I158" i="31"/>
  <c r="M166" i="31"/>
  <c r="I166" i="31"/>
  <c r="M24" i="31"/>
  <c r="I24" i="31"/>
  <c r="M18" i="31"/>
  <c r="I18" i="31"/>
  <c r="M202" i="31"/>
  <c r="I202" i="31"/>
  <c r="M51" i="31"/>
  <c r="I51" i="31"/>
  <c r="M12" i="31"/>
  <c r="I12" i="31"/>
  <c r="I46" i="31"/>
  <c r="M46" i="31"/>
  <c r="M6" i="31"/>
  <c r="I6" i="31"/>
  <c r="M10" i="31"/>
  <c r="I10" i="31"/>
  <c r="M14" i="31"/>
  <c r="I14" i="31"/>
  <c r="M22" i="31"/>
  <c r="I22" i="31"/>
  <c r="M40" i="31"/>
  <c r="I40" i="31"/>
  <c r="M44" i="31"/>
  <c r="I44" i="31"/>
  <c r="I54" i="31"/>
  <c r="M54" i="31"/>
  <c r="M90" i="31"/>
  <c r="I90" i="31"/>
  <c r="M142" i="31"/>
  <c r="I142" i="31"/>
  <c r="M150" i="31"/>
  <c r="I150" i="31"/>
  <c r="I3" i="31"/>
  <c r="M3" i="31"/>
  <c r="I7" i="31"/>
  <c r="M7" i="31"/>
  <c r="I11" i="31"/>
  <c r="M11" i="31"/>
  <c r="I15" i="31"/>
  <c r="M15" i="31"/>
  <c r="I19" i="31"/>
  <c r="M19" i="31"/>
  <c r="I23" i="31"/>
  <c r="M23" i="31"/>
  <c r="M26" i="31"/>
  <c r="I26" i="31"/>
  <c r="M74" i="31"/>
  <c r="I74" i="31"/>
  <c r="M126" i="31"/>
  <c r="I126" i="31"/>
  <c r="M134" i="31"/>
  <c r="I134" i="31"/>
  <c r="M82" i="31"/>
  <c r="I82" i="31"/>
  <c r="M98" i="31"/>
  <c r="I98" i="31"/>
  <c r="M146" i="31"/>
  <c r="I146" i="31"/>
  <c r="E37" i="31"/>
  <c r="F37" i="31" s="1"/>
  <c r="E49" i="31"/>
  <c r="F49" i="31" s="1"/>
  <c r="E57" i="31"/>
  <c r="F57" i="31" s="1"/>
  <c r="I75" i="31"/>
  <c r="I91" i="31"/>
  <c r="I107" i="31"/>
  <c r="I123" i="31"/>
  <c r="I139" i="31"/>
  <c r="I155" i="31"/>
  <c r="I171" i="31"/>
  <c r="I187" i="31"/>
  <c r="I203" i="31"/>
  <c r="M137" i="31"/>
  <c r="I137" i="31"/>
  <c r="M178" i="31"/>
  <c r="I178" i="31"/>
  <c r="M69" i="31"/>
  <c r="I69" i="31"/>
  <c r="M85" i="31"/>
  <c r="I85" i="31"/>
  <c r="M101" i="31"/>
  <c r="I101" i="31"/>
  <c r="M117" i="31"/>
  <c r="I117" i="31"/>
  <c r="M149" i="31"/>
  <c r="I149" i="31"/>
  <c r="M165" i="31"/>
  <c r="I165" i="31"/>
  <c r="M181" i="31"/>
  <c r="I181" i="31"/>
  <c r="M197" i="31"/>
  <c r="I197" i="31"/>
  <c r="M73" i="31"/>
  <c r="I73" i="31"/>
  <c r="M169" i="31"/>
  <c r="I169" i="31"/>
  <c r="I52" i="31"/>
  <c r="I71" i="31"/>
  <c r="I87" i="31"/>
  <c r="I103" i="31"/>
  <c r="I119" i="31"/>
  <c r="I135" i="31"/>
  <c r="I151" i="31"/>
  <c r="I167" i="31"/>
  <c r="I183" i="31"/>
  <c r="I199" i="31"/>
  <c r="M66" i="31"/>
  <c r="I66" i="31"/>
  <c r="M114" i="31"/>
  <c r="I114" i="31"/>
  <c r="M162" i="31"/>
  <c r="I162" i="31"/>
  <c r="M194" i="31"/>
  <c r="I194" i="31"/>
  <c r="M61" i="31"/>
  <c r="I61" i="31"/>
  <c r="M65" i="31"/>
  <c r="I65" i="31"/>
  <c r="M97" i="31"/>
  <c r="I97" i="31"/>
  <c r="M113" i="31"/>
  <c r="I113" i="31"/>
  <c r="M129" i="31"/>
  <c r="I129" i="31"/>
  <c r="M145" i="31"/>
  <c r="I145" i="31"/>
  <c r="M161" i="31"/>
  <c r="I161" i="31"/>
  <c r="M177" i="31"/>
  <c r="I177" i="31"/>
  <c r="M193" i="31"/>
  <c r="I193" i="31"/>
  <c r="M153" i="31"/>
  <c r="I153" i="31"/>
  <c r="E45" i="31"/>
  <c r="F45" i="31" s="1"/>
  <c r="E53" i="31"/>
  <c r="F53" i="31" s="1"/>
  <c r="I67" i="31"/>
  <c r="I83" i="31"/>
  <c r="I99" i="31"/>
  <c r="I115" i="31"/>
  <c r="I131" i="31"/>
  <c r="I147" i="31"/>
  <c r="I163" i="31"/>
  <c r="I179" i="31"/>
  <c r="M105" i="31"/>
  <c r="I105" i="31"/>
  <c r="M130" i="31"/>
  <c r="I130" i="31"/>
  <c r="M185" i="31"/>
  <c r="I185" i="31"/>
  <c r="M77" i="31"/>
  <c r="I77" i="31"/>
  <c r="M93" i="31"/>
  <c r="I93" i="31"/>
  <c r="M125" i="31"/>
  <c r="I125" i="31"/>
  <c r="M141" i="31"/>
  <c r="I141" i="31"/>
  <c r="M157" i="31"/>
  <c r="I157" i="31"/>
  <c r="M173" i="31"/>
  <c r="I173" i="31"/>
  <c r="M189" i="31"/>
  <c r="I189" i="31"/>
  <c r="M205" i="31"/>
  <c r="I205" i="31"/>
  <c r="M89" i="31"/>
  <c r="I89" i="31"/>
  <c r="E41" i="31"/>
  <c r="F41" i="31" s="1"/>
  <c r="I79" i="31"/>
  <c r="I95" i="31"/>
  <c r="I111" i="31"/>
  <c r="I127" i="31"/>
  <c r="I143" i="31"/>
  <c r="I159" i="31"/>
  <c r="I175" i="31"/>
  <c r="I191" i="31"/>
  <c r="M28" i="31" l="1"/>
  <c r="I28" i="31"/>
  <c r="I104" i="31"/>
  <c r="M104" i="31"/>
  <c r="I50" i="31"/>
  <c r="M50" i="31"/>
  <c r="M192" i="31"/>
  <c r="I192" i="31"/>
  <c r="M64" i="31"/>
  <c r="I64" i="31"/>
  <c r="M133" i="31"/>
  <c r="I133" i="31"/>
  <c r="I110" i="31"/>
  <c r="M110" i="31"/>
  <c r="I164" i="31"/>
  <c r="M164" i="31"/>
  <c r="M84" i="31"/>
  <c r="I84" i="31"/>
  <c r="I81" i="31"/>
  <c r="I201" i="31"/>
  <c r="M132" i="31"/>
  <c r="M200" i="31"/>
  <c r="I200" i="31"/>
  <c r="I121" i="31"/>
  <c r="I109" i="31"/>
  <c r="I204" i="31"/>
  <c r="I118" i="31"/>
  <c r="I94" i="31"/>
  <c r="M27" i="31"/>
  <c r="M184" i="31"/>
  <c r="M180" i="31"/>
  <c r="I180" i="31"/>
  <c r="M92" i="31"/>
  <c r="I92" i="31"/>
  <c r="I100" i="31"/>
  <c r="I152" i="31"/>
  <c r="M152" i="31"/>
  <c r="M128" i="31"/>
  <c r="I128" i="31"/>
  <c r="M156" i="31"/>
  <c r="I156" i="31"/>
  <c r="M76" i="31"/>
  <c r="I76" i="31"/>
  <c r="I53" i="31"/>
  <c r="M53" i="31"/>
  <c r="I57" i="31"/>
  <c r="M57" i="31"/>
  <c r="I45" i="31"/>
  <c r="M45" i="31"/>
  <c r="I49" i="31"/>
  <c r="M49" i="31"/>
  <c r="M37" i="31"/>
  <c r="I37" i="31"/>
  <c r="M41" i="31"/>
  <c r="I41" i="31"/>
  <c r="L24" i="31" l="1"/>
  <c r="P36" i="31" s="1"/>
  <c r="N2" i="31"/>
  <c r="O2" i="31" s="1"/>
  <c r="D91" i="29"/>
  <c r="C91" i="29"/>
  <c r="D90" i="29"/>
  <c r="C90" i="29"/>
  <c r="D89" i="29"/>
  <c r="C89" i="29"/>
  <c r="E89" i="29" s="1"/>
  <c r="F89" i="29" s="1"/>
  <c r="I89" i="29" s="1"/>
  <c r="K89" i="29" s="1"/>
  <c r="D88" i="29"/>
  <c r="C88" i="29"/>
  <c r="D87" i="29"/>
  <c r="C87" i="29"/>
  <c r="E87" i="29" s="1"/>
  <c r="F87" i="29" s="1"/>
  <c r="I87" i="29" s="1"/>
  <c r="K87" i="29" s="1"/>
  <c r="D86" i="29"/>
  <c r="C86" i="29"/>
  <c r="E86" i="29" s="1"/>
  <c r="F86" i="29" s="1"/>
  <c r="I86" i="29" s="1"/>
  <c r="K86" i="29" s="1"/>
  <c r="D85" i="29"/>
  <c r="C85" i="29"/>
  <c r="D84" i="29"/>
  <c r="C84" i="29"/>
  <c r="D83" i="29"/>
  <c r="C83" i="29"/>
  <c r="E83" i="29" s="1"/>
  <c r="F83" i="29" s="1"/>
  <c r="I83" i="29" s="1"/>
  <c r="K83" i="29" s="1"/>
  <c r="D82" i="29"/>
  <c r="C82" i="29"/>
  <c r="D81" i="29"/>
  <c r="E81" i="29" s="1"/>
  <c r="F81" i="29" s="1"/>
  <c r="I81" i="29" s="1"/>
  <c r="K81" i="29" s="1"/>
  <c r="C81" i="29"/>
  <c r="D80" i="29"/>
  <c r="C80" i="29"/>
  <c r="D79" i="29"/>
  <c r="C79" i="29"/>
  <c r="E79" i="29" s="1"/>
  <c r="F79" i="29" s="1"/>
  <c r="I79" i="29" s="1"/>
  <c r="K79" i="29" s="1"/>
  <c r="D78" i="29"/>
  <c r="C78" i="29"/>
  <c r="D77" i="29"/>
  <c r="E77" i="29" s="1"/>
  <c r="F77" i="29" s="1"/>
  <c r="I77" i="29" s="1"/>
  <c r="K77" i="29" s="1"/>
  <c r="C77" i="29"/>
  <c r="D76" i="29"/>
  <c r="C76" i="29"/>
  <c r="E76" i="29" s="1"/>
  <c r="F76" i="29" s="1"/>
  <c r="I76" i="29" s="1"/>
  <c r="K76" i="29" s="1"/>
  <c r="D75" i="29"/>
  <c r="C75" i="29"/>
  <c r="E75" i="29" s="1"/>
  <c r="F75" i="29" s="1"/>
  <c r="I75" i="29" s="1"/>
  <c r="K75" i="29" s="1"/>
  <c r="D74" i="29"/>
  <c r="C74" i="29"/>
  <c r="E74" i="29" s="1"/>
  <c r="F74" i="29" s="1"/>
  <c r="I74" i="29" s="1"/>
  <c r="K74" i="29" s="1"/>
  <c r="D73" i="29"/>
  <c r="C73" i="29"/>
  <c r="E73" i="29" s="1"/>
  <c r="F73" i="29" s="1"/>
  <c r="I73" i="29" s="1"/>
  <c r="K73" i="29" s="1"/>
  <c r="D72" i="29"/>
  <c r="C72" i="29"/>
  <c r="D71" i="29"/>
  <c r="C71" i="29"/>
  <c r="D70" i="29"/>
  <c r="C70" i="29"/>
  <c r="E70" i="29" s="1"/>
  <c r="F70" i="29" s="1"/>
  <c r="I70" i="29" s="1"/>
  <c r="K70" i="29" s="1"/>
  <c r="D69" i="29"/>
  <c r="C69" i="29"/>
  <c r="D68" i="29"/>
  <c r="C68" i="29"/>
  <c r="D67" i="29"/>
  <c r="C67" i="29"/>
  <c r="E67" i="29" s="1"/>
  <c r="F67" i="29" s="1"/>
  <c r="I67" i="29" s="1"/>
  <c r="K67" i="29" s="1"/>
  <c r="D66" i="29"/>
  <c r="C66" i="29"/>
  <c r="D65" i="29"/>
  <c r="C65" i="29"/>
  <c r="E65" i="29" s="1"/>
  <c r="F65" i="29" s="1"/>
  <c r="I65" i="29" s="1"/>
  <c r="K65" i="29" s="1"/>
  <c r="D64" i="29"/>
  <c r="C64" i="29"/>
  <c r="D63" i="29"/>
  <c r="C63" i="29"/>
  <c r="E63" i="29" s="1"/>
  <c r="F63" i="29" s="1"/>
  <c r="I63" i="29" s="1"/>
  <c r="K63" i="29" s="1"/>
  <c r="D62" i="29"/>
  <c r="C62" i="29"/>
  <c r="D61" i="29"/>
  <c r="C61" i="29"/>
  <c r="D60" i="29"/>
  <c r="C60" i="29"/>
  <c r="E60" i="29" s="1"/>
  <c r="F60" i="29" s="1"/>
  <c r="I60" i="29" s="1"/>
  <c r="K60" i="29" s="1"/>
  <c r="D59" i="29"/>
  <c r="C59" i="29"/>
  <c r="E59" i="29" s="1"/>
  <c r="F59" i="29" s="1"/>
  <c r="I59" i="29" s="1"/>
  <c r="K59" i="29" s="1"/>
  <c r="D58" i="29"/>
  <c r="C58" i="29"/>
  <c r="E58" i="29" s="1"/>
  <c r="F58" i="29" s="1"/>
  <c r="I58" i="29" s="1"/>
  <c r="K58" i="29" s="1"/>
  <c r="D57" i="29"/>
  <c r="C57" i="29"/>
  <c r="D56" i="29"/>
  <c r="C56" i="29"/>
  <c r="D55" i="29"/>
  <c r="C55" i="29"/>
  <c r="E55" i="29" s="1"/>
  <c r="F55" i="29" s="1"/>
  <c r="I55" i="29" s="1"/>
  <c r="K55" i="29" s="1"/>
  <c r="D54" i="29"/>
  <c r="C54" i="29"/>
  <c r="E54" i="29" s="1"/>
  <c r="F54" i="29" s="1"/>
  <c r="I54" i="29" s="1"/>
  <c r="K54" i="29" s="1"/>
  <c r="D53" i="29"/>
  <c r="E53" i="29" s="1"/>
  <c r="F53" i="29" s="1"/>
  <c r="I53" i="29" s="1"/>
  <c r="K53" i="29" s="1"/>
  <c r="C53" i="29"/>
  <c r="D52" i="29"/>
  <c r="C52" i="29"/>
  <c r="D51" i="29"/>
  <c r="E51" i="29" s="1"/>
  <c r="F51" i="29" s="1"/>
  <c r="I51" i="29" s="1"/>
  <c r="K51" i="29" s="1"/>
  <c r="C51" i="29"/>
  <c r="D50" i="29"/>
  <c r="C50" i="29"/>
  <c r="E50" i="29" s="1"/>
  <c r="F50" i="29" s="1"/>
  <c r="I50" i="29" s="1"/>
  <c r="K50" i="29" s="1"/>
  <c r="D49" i="29"/>
  <c r="C49" i="29"/>
  <c r="E49" i="29" s="1"/>
  <c r="F49" i="29" s="1"/>
  <c r="I49" i="29" s="1"/>
  <c r="K49" i="29" s="1"/>
  <c r="D48" i="29"/>
  <c r="C48" i="29"/>
  <c r="D45" i="29"/>
  <c r="C45" i="29"/>
  <c r="D44" i="29"/>
  <c r="C44" i="29"/>
  <c r="E44" i="29" s="1"/>
  <c r="F44" i="29" s="1"/>
  <c r="I44" i="29" s="1"/>
  <c r="D43" i="29"/>
  <c r="C43" i="29"/>
  <c r="D42" i="29"/>
  <c r="C42" i="29"/>
  <c r="E42" i="29" s="1"/>
  <c r="F42" i="29" s="1"/>
  <c r="I42" i="29" s="1"/>
  <c r="D41" i="29"/>
  <c r="C41" i="29"/>
  <c r="D40" i="29"/>
  <c r="C40" i="29"/>
  <c r="E40" i="29" s="1"/>
  <c r="F40" i="29" s="1"/>
  <c r="I40" i="29" s="1"/>
  <c r="D39" i="29"/>
  <c r="C39" i="29"/>
  <c r="D38" i="29"/>
  <c r="C38" i="29"/>
  <c r="E38" i="29" s="1"/>
  <c r="F38" i="29" s="1"/>
  <c r="I38" i="29" s="1"/>
  <c r="D37" i="29"/>
  <c r="C37" i="29"/>
  <c r="D36" i="29"/>
  <c r="C36" i="29"/>
  <c r="D35" i="29"/>
  <c r="C35" i="29"/>
  <c r="D34" i="29"/>
  <c r="C34" i="29"/>
  <c r="D33" i="29"/>
  <c r="C33" i="29"/>
  <c r="D32" i="29"/>
  <c r="C32" i="29"/>
  <c r="E32" i="29" s="1"/>
  <c r="F32" i="29" s="1"/>
  <c r="I32" i="29" s="1"/>
  <c r="D31" i="29"/>
  <c r="C31" i="29"/>
  <c r="D30" i="29"/>
  <c r="C30" i="29"/>
  <c r="E30" i="29" s="1"/>
  <c r="F30" i="29" s="1"/>
  <c r="I30" i="29" s="1"/>
  <c r="D29" i="29"/>
  <c r="C29" i="29"/>
  <c r="D28" i="29"/>
  <c r="C28" i="29"/>
  <c r="E28" i="29" s="1"/>
  <c r="F28" i="29" s="1"/>
  <c r="I28" i="29" s="1"/>
  <c r="D27" i="29"/>
  <c r="C27" i="29"/>
  <c r="D26" i="29"/>
  <c r="C26" i="29"/>
  <c r="E26" i="29" s="1"/>
  <c r="F26" i="29" s="1"/>
  <c r="I26" i="29" s="1"/>
  <c r="E25" i="29"/>
  <c r="F25" i="29" s="1"/>
  <c r="I25" i="29" s="1"/>
  <c r="D25" i="29"/>
  <c r="C25" i="29"/>
  <c r="D24" i="29"/>
  <c r="C24" i="29"/>
  <c r="D23" i="29"/>
  <c r="E23" i="29" s="1"/>
  <c r="F23" i="29" s="1"/>
  <c r="I23" i="29" s="1"/>
  <c r="C23" i="29"/>
  <c r="D22" i="29"/>
  <c r="C22" i="29"/>
  <c r="E22" i="29" s="1"/>
  <c r="F22" i="29" s="1"/>
  <c r="I22" i="29" s="1"/>
  <c r="D21" i="29"/>
  <c r="C21" i="29"/>
  <c r="E21" i="29" s="1"/>
  <c r="F21" i="29" s="1"/>
  <c r="I21" i="29" s="1"/>
  <c r="D20" i="29"/>
  <c r="C20" i="29"/>
  <c r="D19" i="29"/>
  <c r="C19" i="29"/>
  <c r="D18" i="29"/>
  <c r="C18" i="29"/>
  <c r="D17" i="29"/>
  <c r="C17" i="29"/>
  <c r="E17" i="29" s="1"/>
  <c r="F17" i="29" s="1"/>
  <c r="I17" i="29" s="1"/>
  <c r="D16" i="29"/>
  <c r="C16" i="29"/>
  <c r="D15" i="29"/>
  <c r="C15" i="29"/>
  <c r="D14" i="29"/>
  <c r="C14" i="29"/>
  <c r="D13" i="29"/>
  <c r="C13" i="29"/>
  <c r="E13" i="29" s="1"/>
  <c r="F13" i="29" s="1"/>
  <c r="I13" i="29" s="1"/>
  <c r="D12" i="29"/>
  <c r="C12" i="29"/>
  <c r="D11" i="29"/>
  <c r="E11" i="29" s="1"/>
  <c r="F11" i="29" s="1"/>
  <c r="I11" i="29" s="1"/>
  <c r="C11" i="29"/>
  <c r="D10" i="29"/>
  <c r="C10" i="29"/>
  <c r="D9" i="29"/>
  <c r="C9" i="29"/>
  <c r="D8" i="29"/>
  <c r="C8" i="29"/>
  <c r="D7" i="29"/>
  <c r="C7" i="29"/>
  <c r="D6" i="29"/>
  <c r="C6" i="29"/>
  <c r="D5" i="29"/>
  <c r="C5" i="29"/>
  <c r="E5" i="29" s="1"/>
  <c r="F5" i="29" s="1"/>
  <c r="I5" i="29" s="1"/>
  <c r="D4" i="29"/>
  <c r="C4" i="29"/>
  <c r="D3" i="29"/>
  <c r="C3" i="29"/>
  <c r="D2" i="29"/>
  <c r="C2" i="29"/>
  <c r="D91" i="28"/>
  <c r="C91" i="28"/>
  <c r="E91" i="28" s="1"/>
  <c r="F91" i="28" s="1"/>
  <c r="I91" i="28" s="1"/>
  <c r="K91" i="28" s="1"/>
  <c r="D90" i="28"/>
  <c r="C90" i="28"/>
  <c r="D89" i="28"/>
  <c r="C89" i="28"/>
  <c r="D88" i="28"/>
  <c r="C88" i="28"/>
  <c r="D87" i="28"/>
  <c r="C87" i="28"/>
  <c r="D86" i="28"/>
  <c r="C86" i="28"/>
  <c r="D85" i="28"/>
  <c r="C85" i="28"/>
  <c r="D84" i="28"/>
  <c r="C84" i="28"/>
  <c r="E84" i="28" s="1"/>
  <c r="F84" i="28" s="1"/>
  <c r="I84" i="28" s="1"/>
  <c r="K84" i="28" s="1"/>
  <c r="D83" i="28"/>
  <c r="C83" i="28"/>
  <c r="E83" i="28" s="1"/>
  <c r="F83" i="28" s="1"/>
  <c r="I83" i="28" s="1"/>
  <c r="K83" i="28" s="1"/>
  <c r="D82" i="28"/>
  <c r="C82" i="28"/>
  <c r="D81" i="28"/>
  <c r="C81" i="28"/>
  <c r="D80" i="28"/>
  <c r="C80" i="28"/>
  <c r="D79" i="28"/>
  <c r="C79" i="28"/>
  <c r="D78" i="28"/>
  <c r="C78" i="28"/>
  <c r="D77" i="28"/>
  <c r="C77" i="28"/>
  <c r="D76" i="28"/>
  <c r="C76" i="28"/>
  <c r="D75" i="28"/>
  <c r="C75" i="28"/>
  <c r="D74" i="28"/>
  <c r="C74" i="28"/>
  <c r="D73" i="28"/>
  <c r="C73" i="28"/>
  <c r="D72" i="28"/>
  <c r="C72" i="28"/>
  <c r="D71" i="28"/>
  <c r="C71" i="28"/>
  <c r="D70" i="28"/>
  <c r="C70" i="28"/>
  <c r="D69" i="28"/>
  <c r="C69" i="28"/>
  <c r="D68" i="28"/>
  <c r="C68" i="28"/>
  <c r="D67" i="28"/>
  <c r="C67" i="28"/>
  <c r="D66" i="28"/>
  <c r="C66" i="28"/>
  <c r="D65" i="28"/>
  <c r="C65" i="28"/>
  <c r="D64" i="28"/>
  <c r="C64" i="28"/>
  <c r="D63" i="28"/>
  <c r="C63" i="28"/>
  <c r="D62" i="28"/>
  <c r="C62" i="28"/>
  <c r="D61" i="28"/>
  <c r="C61" i="28"/>
  <c r="D60" i="28"/>
  <c r="C60" i="28"/>
  <c r="D59" i="28"/>
  <c r="C59" i="28"/>
  <c r="D58" i="28"/>
  <c r="C58" i="28"/>
  <c r="D57" i="28"/>
  <c r="C57" i="28"/>
  <c r="D56" i="28"/>
  <c r="C56" i="28"/>
  <c r="D55" i="28"/>
  <c r="C55" i="28"/>
  <c r="D54" i="28"/>
  <c r="C54" i="28"/>
  <c r="D53" i="28"/>
  <c r="C53" i="28"/>
  <c r="D52" i="28"/>
  <c r="C52" i="28"/>
  <c r="E52" i="28" s="1"/>
  <c r="F52" i="28" s="1"/>
  <c r="I52" i="28" s="1"/>
  <c r="K52" i="28" s="1"/>
  <c r="D51" i="28"/>
  <c r="C51" i="28"/>
  <c r="E51" i="28" s="1"/>
  <c r="F51" i="28" s="1"/>
  <c r="I51" i="28" s="1"/>
  <c r="K51" i="28" s="1"/>
  <c r="D50" i="28"/>
  <c r="C50" i="28"/>
  <c r="D49" i="28"/>
  <c r="C49" i="28"/>
  <c r="D48" i="28"/>
  <c r="C48" i="28"/>
  <c r="E48" i="28" s="1"/>
  <c r="F48" i="28" s="1"/>
  <c r="I48" i="28" s="1"/>
  <c r="K48" i="28" s="1"/>
  <c r="D45" i="28"/>
  <c r="C45" i="28"/>
  <c r="D44" i="28"/>
  <c r="C44" i="28"/>
  <c r="D43" i="28"/>
  <c r="C43" i="28"/>
  <c r="D42" i="28"/>
  <c r="C42" i="28"/>
  <c r="E42" i="28" s="1"/>
  <c r="F42" i="28" s="1"/>
  <c r="I42" i="28" s="1"/>
  <c r="D41" i="28"/>
  <c r="C41" i="28"/>
  <c r="E41" i="28" s="1"/>
  <c r="F41" i="28" s="1"/>
  <c r="I41" i="28" s="1"/>
  <c r="D40" i="28"/>
  <c r="C40" i="28"/>
  <c r="D39" i="28"/>
  <c r="C39" i="28"/>
  <c r="D38" i="28"/>
  <c r="C38" i="28"/>
  <c r="D37" i="28"/>
  <c r="C37" i="28"/>
  <c r="D36" i="28"/>
  <c r="C36" i="28"/>
  <c r="D35" i="28"/>
  <c r="C35" i="28"/>
  <c r="D34" i="28"/>
  <c r="C34" i="28"/>
  <c r="E34" i="28" s="1"/>
  <c r="F34" i="28" s="1"/>
  <c r="I34" i="28" s="1"/>
  <c r="D33" i="28"/>
  <c r="C33" i="28"/>
  <c r="E33" i="28" s="1"/>
  <c r="F33" i="28" s="1"/>
  <c r="I33" i="28" s="1"/>
  <c r="D32" i="28"/>
  <c r="C32" i="28"/>
  <c r="D31" i="28"/>
  <c r="C31" i="28"/>
  <c r="D30" i="28"/>
  <c r="C30" i="28"/>
  <c r="D29" i="28"/>
  <c r="C29" i="28"/>
  <c r="E29" i="28" s="1"/>
  <c r="F29" i="28" s="1"/>
  <c r="I29" i="28" s="1"/>
  <c r="D28" i="28"/>
  <c r="C28" i="28"/>
  <c r="D27" i="28"/>
  <c r="C27" i="28"/>
  <c r="D26" i="28"/>
  <c r="C26" i="28"/>
  <c r="D25" i="28"/>
  <c r="C25" i="28"/>
  <c r="E25" i="28" s="1"/>
  <c r="F25" i="28" s="1"/>
  <c r="I25" i="28" s="1"/>
  <c r="D24" i="28"/>
  <c r="C24" i="28"/>
  <c r="D23" i="28"/>
  <c r="C23" i="28"/>
  <c r="D22" i="28"/>
  <c r="C22" i="28"/>
  <c r="D21" i="28"/>
  <c r="C21" i="28"/>
  <c r="E21" i="28" s="1"/>
  <c r="F21" i="28" s="1"/>
  <c r="I21" i="28" s="1"/>
  <c r="D20" i="28"/>
  <c r="C20" i="28"/>
  <c r="D19" i="28"/>
  <c r="C19" i="28"/>
  <c r="D18" i="28"/>
  <c r="C18" i="28"/>
  <c r="D17" i="28"/>
  <c r="C17" i="28"/>
  <c r="E17" i="28" s="1"/>
  <c r="F17" i="28" s="1"/>
  <c r="I17" i="28" s="1"/>
  <c r="D16" i="28"/>
  <c r="C16" i="28"/>
  <c r="D15" i="28"/>
  <c r="C15" i="28"/>
  <c r="D14" i="28"/>
  <c r="C14" i="28"/>
  <c r="E14" i="28" s="1"/>
  <c r="F14" i="28" s="1"/>
  <c r="I14" i="28" s="1"/>
  <c r="D13" i="28"/>
  <c r="C13" i="28"/>
  <c r="D12" i="28"/>
  <c r="C12" i="28"/>
  <c r="D11" i="28"/>
  <c r="C11" i="28"/>
  <c r="D10" i="28"/>
  <c r="C10" i="28"/>
  <c r="D9" i="28"/>
  <c r="C9" i="28"/>
  <c r="E9" i="28" s="1"/>
  <c r="F9" i="28" s="1"/>
  <c r="I9" i="28" s="1"/>
  <c r="D8" i="28"/>
  <c r="C8" i="28"/>
  <c r="D7" i="28"/>
  <c r="C7" i="28"/>
  <c r="D6" i="28"/>
  <c r="C6" i="28"/>
  <c r="D5" i="28"/>
  <c r="C5" i="28"/>
  <c r="E5" i="28" s="1"/>
  <c r="F5" i="28" s="1"/>
  <c r="I5" i="28" s="1"/>
  <c r="D4" i="28"/>
  <c r="C4" i="28"/>
  <c r="D3" i="28"/>
  <c r="C3" i="28"/>
  <c r="D2" i="28"/>
  <c r="C2" i="28"/>
  <c r="D91" i="27"/>
  <c r="C91" i="27"/>
  <c r="E91" i="27" s="1"/>
  <c r="F91" i="27" s="1"/>
  <c r="I91" i="27" s="1"/>
  <c r="L91" i="27" s="1"/>
  <c r="D90" i="27"/>
  <c r="C90" i="27"/>
  <c r="E90" i="27" s="1"/>
  <c r="F90" i="27" s="1"/>
  <c r="I90" i="27" s="1"/>
  <c r="L90" i="27" s="1"/>
  <c r="D89" i="27"/>
  <c r="C89" i="27"/>
  <c r="E89" i="27" s="1"/>
  <c r="F89" i="27" s="1"/>
  <c r="I89" i="27" s="1"/>
  <c r="L89" i="27" s="1"/>
  <c r="D88" i="27"/>
  <c r="C88" i="27"/>
  <c r="E88" i="27" s="1"/>
  <c r="F88" i="27" s="1"/>
  <c r="I88" i="27" s="1"/>
  <c r="L88" i="27" s="1"/>
  <c r="D87" i="27"/>
  <c r="E87" i="27" s="1"/>
  <c r="F87" i="27" s="1"/>
  <c r="I87" i="27" s="1"/>
  <c r="L87" i="27" s="1"/>
  <c r="C87" i="27"/>
  <c r="D86" i="27"/>
  <c r="C86" i="27"/>
  <c r="D85" i="27"/>
  <c r="E85" i="27" s="1"/>
  <c r="F85" i="27" s="1"/>
  <c r="I85" i="27" s="1"/>
  <c r="L85" i="27" s="1"/>
  <c r="C85" i="27"/>
  <c r="D84" i="27"/>
  <c r="C84" i="27"/>
  <c r="E84" i="27" s="1"/>
  <c r="F84" i="27" s="1"/>
  <c r="I84" i="27" s="1"/>
  <c r="L84" i="27" s="1"/>
  <c r="D83" i="27"/>
  <c r="C83" i="27"/>
  <c r="D82" i="27"/>
  <c r="C82" i="27"/>
  <c r="E82" i="27" s="1"/>
  <c r="F82" i="27" s="1"/>
  <c r="I82" i="27" s="1"/>
  <c r="L82" i="27" s="1"/>
  <c r="E81" i="27"/>
  <c r="F81" i="27" s="1"/>
  <c r="I81" i="27" s="1"/>
  <c r="L81" i="27" s="1"/>
  <c r="D81" i="27"/>
  <c r="C81" i="27"/>
  <c r="D80" i="27"/>
  <c r="C80" i="27"/>
  <c r="D79" i="27"/>
  <c r="E79" i="27" s="1"/>
  <c r="F79" i="27" s="1"/>
  <c r="I79" i="27" s="1"/>
  <c r="L79" i="27" s="1"/>
  <c r="C79" i="27"/>
  <c r="D78" i="27"/>
  <c r="C78" i="27"/>
  <c r="E78" i="27" s="1"/>
  <c r="F78" i="27" s="1"/>
  <c r="I78" i="27" s="1"/>
  <c r="L78" i="27" s="1"/>
  <c r="D77" i="27"/>
  <c r="C77" i="27"/>
  <c r="E77" i="27" s="1"/>
  <c r="F77" i="27" s="1"/>
  <c r="I77" i="27" s="1"/>
  <c r="L77" i="27" s="1"/>
  <c r="D76" i="27"/>
  <c r="C76" i="27"/>
  <c r="E76" i="27" s="1"/>
  <c r="F76" i="27" s="1"/>
  <c r="I76" i="27" s="1"/>
  <c r="L76" i="27" s="1"/>
  <c r="D75" i="27"/>
  <c r="C75" i="27"/>
  <c r="D74" i="27"/>
  <c r="C74" i="27"/>
  <c r="D73" i="27"/>
  <c r="C73" i="27"/>
  <c r="E73" i="27" s="1"/>
  <c r="F73" i="27" s="1"/>
  <c r="I73" i="27" s="1"/>
  <c r="L73" i="27" s="1"/>
  <c r="D72" i="27"/>
  <c r="C72" i="27"/>
  <c r="D71" i="27"/>
  <c r="C71" i="27"/>
  <c r="D70" i="27"/>
  <c r="C70" i="27"/>
  <c r="E70" i="27" s="1"/>
  <c r="F70" i="27" s="1"/>
  <c r="I70" i="27" s="1"/>
  <c r="L70" i="27" s="1"/>
  <c r="D69" i="27"/>
  <c r="C69" i="27"/>
  <c r="E69" i="27" s="1"/>
  <c r="F69" i="27" s="1"/>
  <c r="I69" i="27" s="1"/>
  <c r="L69" i="27" s="1"/>
  <c r="D68" i="27"/>
  <c r="C68" i="27"/>
  <c r="E68" i="27" s="1"/>
  <c r="F68" i="27" s="1"/>
  <c r="I68" i="27" s="1"/>
  <c r="L68" i="27" s="1"/>
  <c r="D67" i="27"/>
  <c r="E67" i="27" s="1"/>
  <c r="F67" i="27" s="1"/>
  <c r="I67" i="27" s="1"/>
  <c r="L67" i="27" s="1"/>
  <c r="C67" i="27"/>
  <c r="D66" i="27"/>
  <c r="C66" i="27"/>
  <c r="E66" i="27" s="1"/>
  <c r="F66" i="27" s="1"/>
  <c r="I66" i="27" s="1"/>
  <c r="L66" i="27" s="1"/>
  <c r="D65" i="27"/>
  <c r="C65" i="27"/>
  <c r="E65" i="27" s="1"/>
  <c r="F65" i="27" s="1"/>
  <c r="I65" i="27" s="1"/>
  <c r="L65" i="27" s="1"/>
  <c r="D64" i="27"/>
  <c r="C64" i="27"/>
  <c r="E64" i="27" s="1"/>
  <c r="F64" i="27" s="1"/>
  <c r="I64" i="27" s="1"/>
  <c r="L64" i="27" s="1"/>
  <c r="D63" i="27"/>
  <c r="C63" i="27"/>
  <c r="D62" i="27"/>
  <c r="C62" i="27"/>
  <c r="D61" i="27"/>
  <c r="C61" i="27"/>
  <c r="E61" i="27" s="1"/>
  <c r="F61" i="27" s="1"/>
  <c r="I61" i="27" s="1"/>
  <c r="L61" i="27" s="1"/>
  <c r="D60" i="27"/>
  <c r="C60" i="27"/>
  <c r="D59" i="27"/>
  <c r="C59" i="27"/>
  <c r="D58" i="27"/>
  <c r="C58" i="27"/>
  <c r="E58" i="27" s="1"/>
  <c r="F58" i="27" s="1"/>
  <c r="I58" i="27" s="1"/>
  <c r="L58" i="27" s="1"/>
  <c r="D57" i="27"/>
  <c r="C57" i="27"/>
  <c r="E57" i="27" s="1"/>
  <c r="F57" i="27" s="1"/>
  <c r="I57" i="27" s="1"/>
  <c r="L57" i="27" s="1"/>
  <c r="D56" i="27"/>
  <c r="C56" i="27"/>
  <c r="E56" i="27" s="1"/>
  <c r="F56" i="27" s="1"/>
  <c r="I56" i="27" s="1"/>
  <c r="L56" i="27" s="1"/>
  <c r="D55" i="27"/>
  <c r="E55" i="27" s="1"/>
  <c r="F55" i="27" s="1"/>
  <c r="I55" i="27" s="1"/>
  <c r="L55" i="27" s="1"/>
  <c r="C55" i="27"/>
  <c r="D54" i="27"/>
  <c r="C54" i="27"/>
  <c r="D53" i="27"/>
  <c r="E53" i="27" s="1"/>
  <c r="F53" i="27" s="1"/>
  <c r="I53" i="27" s="1"/>
  <c r="L53" i="27" s="1"/>
  <c r="C53" i="27"/>
  <c r="D52" i="27"/>
  <c r="C52" i="27"/>
  <c r="E52" i="27" s="1"/>
  <c r="F52" i="27" s="1"/>
  <c r="I52" i="27" s="1"/>
  <c r="L52" i="27" s="1"/>
  <c r="D51" i="27"/>
  <c r="C51" i="27"/>
  <c r="D50" i="27"/>
  <c r="C50" i="27"/>
  <c r="E50" i="27" s="1"/>
  <c r="F50" i="27" s="1"/>
  <c r="I50" i="27" s="1"/>
  <c r="L50" i="27" s="1"/>
  <c r="E49" i="27"/>
  <c r="F49" i="27" s="1"/>
  <c r="I49" i="27" s="1"/>
  <c r="L49" i="27" s="1"/>
  <c r="D49" i="27"/>
  <c r="C49" i="27"/>
  <c r="D48" i="27"/>
  <c r="C48" i="27"/>
  <c r="D45" i="27"/>
  <c r="E45" i="27" s="1"/>
  <c r="F45" i="27" s="1"/>
  <c r="I45" i="27" s="1"/>
  <c r="C45" i="27"/>
  <c r="D44" i="27"/>
  <c r="C44" i="27"/>
  <c r="E44" i="27" s="1"/>
  <c r="F44" i="27" s="1"/>
  <c r="I44" i="27" s="1"/>
  <c r="D43" i="27"/>
  <c r="C43" i="27"/>
  <c r="D42" i="27"/>
  <c r="C42" i="27"/>
  <c r="D41" i="27"/>
  <c r="C41" i="27"/>
  <c r="D40" i="27"/>
  <c r="C40" i="27"/>
  <c r="D39" i="27"/>
  <c r="C39" i="27"/>
  <c r="E39" i="27" s="1"/>
  <c r="F39" i="27" s="1"/>
  <c r="I39" i="27" s="1"/>
  <c r="D38" i="27"/>
  <c r="C38" i="27"/>
  <c r="D37" i="27"/>
  <c r="E37" i="27" s="1"/>
  <c r="F37" i="27" s="1"/>
  <c r="I37" i="27" s="1"/>
  <c r="C37" i="27"/>
  <c r="D36" i="27"/>
  <c r="C36" i="27"/>
  <c r="E36" i="27" s="1"/>
  <c r="F36" i="27" s="1"/>
  <c r="I36" i="27" s="1"/>
  <c r="D35" i="27"/>
  <c r="C35" i="27"/>
  <c r="D34" i="27"/>
  <c r="C34" i="27"/>
  <c r="D33" i="27"/>
  <c r="C33" i="27"/>
  <c r="D32" i="27"/>
  <c r="C32" i="27"/>
  <c r="D31" i="27"/>
  <c r="C31" i="27"/>
  <c r="E31" i="27" s="1"/>
  <c r="F31" i="27" s="1"/>
  <c r="I31" i="27" s="1"/>
  <c r="D30" i="27"/>
  <c r="C30" i="27"/>
  <c r="D29" i="27"/>
  <c r="C29" i="27"/>
  <c r="D28" i="27"/>
  <c r="C28" i="27"/>
  <c r="E28" i="27" s="1"/>
  <c r="F28" i="27" s="1"/>
  <c r="I28" i="27" s="1"/>
  <c r="D27" i="27"/>
  <c r="C27" i="27"/>
  <c r="E27" i="27" s="1"/>
  <c r="F27" i="27" s="1"/>
  <c r="I27" i="27" s="1"/>
  <c r="D26" i="27"/>
  <c r="C26" i="27"/>
  <c r="D25" i="27"/>
  <c r="C25" i="27"/>
  <c r="D24" i="27"/>
  <c r="C24" i="27"/>
  <c r="D23" i="27"/>
  <c r="C23" i="27"/>
  <c r="E23" i="27" s="1"/>
  <c r="F23" i="27" s="1"/>
  <c r="I23" i="27" s="1"/>
  <c r="D22" i="27"/>
  <c r="C22" i="27"/>
  <c r="D21" i="27"/>
  <c r="E21" i="27" s="1"/>
  <c r="F21" i="27" s="1"/>
  <c r="I21" i="27" s="1"/>
  <c r="C21" i="27"/>
  <c r="D20" i="27"/>
  <c r="C20" i="27"/>
  <c r="E20" i="27" s="1"/>
  <c r="F20" i="27" s="1"/>
  <c r="I20" i="27" s="1"/>
  <c r="D19" i="27"/>
  <c r="C19" i="27"/>
  <c r="D18" i="27"/>
  <c r="E18" i="27" s="1"/>
  <c r="F18" i="27" s="1"/>
  <c r="I18" i="27" s="1"/>
  <c r="C18" i="27"/>
  <c r="D17" i="27"/>
  <c r="C17" i="27"/>
  <c r="D16" i="27"/>
  <c r="C16" i="27"/>
  <c r="E16" i="27" s="1"/>
  <c r="F16" i="27" s="1"/>
  <c r="I16" i="27" s="1"/>
  <c r="D15" i="27"/>
  <c r="C15" i="27"/>
  <c r="E15" i="27" s="1"/>
  <c r="F15" i="27" s="1"/>
  <c r="I15" i="27" s="1"/>
  <c r="D14" i="27"/>
  <c r="C14" i="27"/>
  <c r="D13" i="27"/>
  <c r="E13" i="27" s="1"/>
  <c r="F13" i="27" s="1"/>
  <c r="I13" i="27" s="1"/>
  <c r="C13" i="27"/>
  <c r="D12" i="27"/>
  <c r="C12" i="27"/>
  <c r="E12" i="27" s="1"/>
  <c r="F12" i="27" s="1"/>
  <c r="I12" i="27" s="1"/>
  <c r="D11" i="27"/>
  <c r="C11" i="27"/>
  <c r="E11" i="27" s="1"/>
  <c r="F11" i="27" s="1"/>
  <c r="I11" i="27" s="1"/>
  <c r="D10" i="27"/>
  <c r="C10" i="27"/>
  <c r="E10" i="27" s="1"/>
  <c r="F10" i="27" s="1"/>
  <c r="I10" i="27" s="1"/>
  <c r="L10" i="27" s="1"/>
  <c r="D9" i="27"/>
  <c r="C9" i="27"/>
  <c r="E9" i="27" s="1"/>
  <c r="F9" i="27" s="1"/>
  <c r="I9" i="27" s="1"/>
  <c r="D8" i="27"/>
  <c r="C8" i="27"/>
  <c r="E8" i="27" s="1"/>
  <c r="F8" i="27" s="1"/>
  <c r="I8" i="27" s="1"/>
  <c r="D7" i="27"/>
  <c r="C7" i="27"/>
  <c r="D6" i="27"/>
  <c r="C6" i="27"/>
  <c r="D5" i="27"/>
  <c r="C5" i="27"/>
  <c r="D4" i="27"/>
  <c r="C4" i="27"/>
  <c r="E4" i="27" s="1"/>
  <c r="F4" i="27" s="1"/>
  <c r="I4" i="27" s="1"/>
  <c r="D3" i="27"/>
  <c r="C3" i="27"/>
  <c r="D2" i="27"/>
  <c r="C2" i="27"/>
  <c r="E2" i="27" s="1"/>
  <c r="F2" i="27" s="1"/>
  <c r="I2" i="27" s="1"/>
  <c r="E6" i="29" l="1"/>
  <c r="F6" i="29" s="1"/>
  <c r="I6" i="29" s="1"/>
  <c r="E6" i="27"/>
  <c r="F6" i="27" s="1"/>
  <c r="I6" i="27" s="1"/>
  <c r="E17" i="27"/>
  <c r="F17" i="27" s="1"/>
  <c r="I17" i="27" s="1"/>
  <c r="E29" i="27"/>
  <c r="F29" i="27" s="1"/>
  <c r="I29" i="27" s="1"/>
  <c r="E33" i="27"/>
  <c r="F33" i="27" s="1"/>
  <c r="I33" i="27" s="1"/>
  <c r="E41" i="27"/>
  <c r="F41" i="27" s="1"/>
  <c r="I41" i="27" s="1"/>
  <c r="E54" i="27"/>
  <c r="F54" i="27" s="1"/>
  <c r="I54" i="27" s="1"/>
  <c r="L54" i="27" s="1"/>
  <c r="E72" i="27"/>
  <c r="F72" i="27" s="1"/>
  <c r="I72" i="27" s="1"/>
  <c r="L72" i="27" s="1"/>
  <c r="E75" i="27"/>
  <c r="F75" i="27" s="1"/>
  <c r="I75" i="27" s="1"/>
  <c r="L75" i="27" s="1"/>
  <c r="E86" i="27"/>
  <c r="F86" i="27" s="1"/>
  <c r="I86" i="27" s="1"/>
  <c r="L86" i="27" s="1"/>
  <c r="E3" i="28"/>
  <c r="F3" i="28" s="1"/>
  <c r="I3" i="28" s="1"/>
  <c r="E11" i="28"/>
  <c r="F11" i="28" s="1"/>
  <c r="I11" i="28" s="1"/>
  <c r="E35" i="28"/>
  <c r="F35" i="28" s="1"/>
  <c r="I35" i="28" s="1"/>
  <c r="J35" i="28" s="1"/>
  <c r="E39" i="28"/>
  <c r="F39" i="28" s="1"/>
  <c r="I39" i="28" s="1"/>
  <c r="E49" i="28"/>
  <c r="F49" i="28" s="1"/>
  <c r="I49" i="28" s="1"/>
  <c r="K49" i="28" s="1"/>
  <c r="E53" i="28"/>
  <c r="F53" i="28" s="1"/>
  <c r="I53" i="28" s="1"/>
  <c r="K53" i="28" s="1"/>
  <c r="E61" i="28"/>
  <c r="F61" i="28" s="1"/>
  <c r="I61" i="28" s="1"/>
  <c r="K61" i="28" s="1"/>
  <c r="E65" i="28"/>
  <c r="F65" i="28" s="1"/>
  <c r="I65" i="28" s="1"/>
  <c r="K65" i="28" s="1"/>
  <c r="E69" i="28"/>
  <c r="F69" i="28" s="1"/>
  <c r="I69" i="28" s="1"/>
  <c r="K69" i="28" s="1"/>
  <c r="E73" i="28"/>
  <c r="F73" i="28" s="1"/>
  <c r="I73" i="28" s="1"/>
  <c r="K73" i="28" s="1"/>
  <c r="E77" i="28"/>
  <c r="F77" i="28" s="1"/>
  <c r="I77" i="28" s="1"/>
  <c r="K77" i="28" s="1"/>
  <c r="E81" i="28"/>
  <c r="F81" i="28" s="1"/>
  <c r="I81" i="28" s="1"/>
  <c r="K81" i="28" s="1"/>
  <c r="E85" i="28"/>
  <c r="F85" i="28" s="1"/>
  <c r="I85" i="28" s="1"/>
  <c r="K85" i="28" s="1"/>
  <c r="E89" i="28"/>
  <c r="F89" i="28" s="1"/>
  <c r="I89" i="28" s="1"/>
  <c r="K89" i="28" s="1"/>
  <c r="E3" i="29"/>
  <c r="F3" i="29" s="1"/>
  <c r="I3" i="29" s="1"/>
  <c r="E7" i="29"/>
  <c r="F7" i="29" s="1"/>
  <c r="I7" i="29" s="1"/>
  <c r="E15" i="29"/>
  <c r="F15" i="29" s="1"/>
  <c r="I15" i="29" s="1"/>
  <c r="E19" i="29"/>
  <c r="F19" i="29" s="1"/>
  <c r="I19" i="29" s="1"/>
  <c r="E52" i="29"/>
  <c r="F52" i="29" s="1"/>
  <c r="I52" i="29" s="1"/>
  <c r="K52" i="29" s="1"/>
  <c r="E71" i="29"/>
  <c r="F71" i="29" s="1"/>
  <c r="I71" i="29" s="1"/>
  <c r="K71" i="29" s="1"/>
  <c r="E82" i="29"/>
  <c r="F82" i="29" s="1"/>
  <c r="I82" i="29" s="1"/>
  <c r="K82" i="29" s="1"/>
  <c r="E85" i="29"/>
  <c r="F85" i="29" s="1"/>
  <c r="I85" i="29" s="1"/>
  <c r="K85" i="29" s="1"/>
  <c r="E24" i="27"/>
  <c r="F24" i="27" s="1"/>
  <c r="I24" i="27" s="1"/>
  <c r="E40" i="27"/>
  <c r="F40" i="27" s="1"/>
  <c r="I40" i="27" s="1"/>
  <c r="E2" i="29"/>
  <c r="F2" i="29" s="1"/>
  <c r="I2" i="29" s="1"/>
  <c r="E7" i="27"/>
  <c r="F7" i="27" s="1"/>
  <c r="I7" i="27" s="1"/>
  <c r="L7" i="27" s="1"/>
  <c r="M7" i="27" s="1"/>
  <c r="E22" i="27"/>
  <c r="F22" i="27" s="1"/>
  <c r="I22" i="27" s="1"/>
  <c r="E26" i="27"/>
  <c r="F26" i="27" s="1"/>
  <c r="I26" i="27" s="1"/>
  <c r="L26" i="27" s="1"/>
  <c r="M26" i="27" s="1"/>
  <c r="E34" i="27"/>
  <c r="F34" i="27" s="1"/>
  <c r="I34" i="27" s="1"/>
  <c r="E42" i="27"/>
  <c r="F42" i="27" s="1"/>
  <c r="I42" i="27" s="1"/>
  <c r="J42" i="27" s="1"/>
  <c r="K42" i="27" s="1"/>
  <c r="E48" i="27"/>
  <c r="F48" i="27" s="1"/>
  <c r="I48" i="27" s="1"/>
  <c r="L48" i="27" s="1"/>
  <c r="E51" i="27"/>
  <c r="F51" i="27" s="1"/>
  <c r="I51" i="27" s="1"/>
  <c r="L51" i="27" s="1"/>
  <c r="E62" i="27"/>
  <c r="F62" i="27" s="1"/>
  <c r="I62" i="27" s="1"/>
  <c r="L62" i="27" s="1"/>
  <c r="E80" i="27"/>
  <c r="F80" i="27" s="1"/>
  <c r="I80" i="27" s="1"/>
  <c r="L80" i="27" s="1"/>
  <c r="E83" i="27"/>
  <c r="F83" i="27" s="1"/>
  <c r="I83" i="27" s="1"/>
  <c r="L83" i="27" s="1"/>
  <c r="E4" i="28"/>
  <c r="F4" i="28" s="1"/>
  <c r="I4" i="28" s="1"/>
  <c r="E8" i="28"/>
  <c r="F8" i="28" s="1"/>
  <c r="I8" i="28" s="1"/>
  <c r="E16" i="28"/>
  <c r="F16" i="28" s="1"/>
  <c r="I16" i="28" s="1"/>
  <c r="K16" i="28" s="1"/>
  <c r="E20" i="28"/>
  <c r="F20" i="28" s="1"/>
  <c r="I20" i="28" s="1"/>
  <c r="E32" i="28"/>
  <c r="F32" i="28" s="1"/>
  <c r="I32" i="28" s="1"/>
  <c r="E36" i="28"/>
  <c r="F36" i="28" s="1"/>
  <c r="I36" i="28" s="1"/>
  <c r="J36" i="28" s="1"/>
  <c r="E40" i="28"/>
  <c r="F40" i="28" s="1"/>
  <c r="I40" i="28" s="1"/>
  <c r="E44" i="28"/>
  <c r="F44" i="28" s="1"/>
  <c r="I44" i="28" s="1"/>
  <c r="E54" i="28"/>
  <c r="F54" i="28" s="1"/>
  <c r="I54" i="28" s="1"/>
  <c r="K54" i="28" s="1"/>
  <c r="E58" i="28"/>
  <c r="F58" i="28" s="1"/>
  <c r="I58" i="28" s="1"/>
  <c r="K58" i="28" s="1"/>
  <c r="E66" i="28"/>
  <c r="F66" i="28" s="1"/>
  <c r="I66" i="28" s="1"/>
  <c r="K66" i="28" s="1"/>
  <c r="E70" i="28"/>
  <c r="F70" i="28" s="1"/>
  <c r="I70" i="28" s="1"/>
  <c r="K70" i="28" s="1"/>
  <c r="E78" i="28"/>
  <c r="F78" i="28" s="1"/>
  <c r="I78" i="28" s="1"/>
  <c r="K78" i="28" s="1"/>
  <c r="E82" i="28"/>
  <c r="F82" i="28" s="1"/>
  <c r="I82" i="28" s="1"/>
  <c r="K82" i="28" s="1"/>
  <c r="E90" i="28"/>
  <c r="F90" i="28" s="1"/>
  <c r="I90" i="28" s="1"/>
  <c r="K90" i="28" s="1"/>
  <c r="E8" i="29"/>
  <c r="F8" i="29" s="1"/>
  <c r="I8" i="29" s="1"/>
  <c r="K8" i="29" s="1"/>
  <c r="L8" i="29" s="1"/>
  <c r="E20" i="29"/>
  <c r="F20" i="29" s="1"/>
  <c r="I20" i="29" s="1"/>
  <c r="E31" i="29"/>
  <c r="F31" i="29" s="1"/>
  <c r="I31" i="29" s="1"/>
  <c r="E43" i="29"/>
  <c r="F43" i="29" s="1"/>
  <c r="I43" i="29" s="1"/>
  <c r="K43" i="29" s="1"/>
  <c r="L43" i="29" s="1"/>
  <c r="E57" i="29"/>
  <c r="F57" i="29" s="1"/>
  <c r="I57" i="29" s="1"/>
  <c r="K57" i="29" s="1"/>
  <c r="E68" i="29"/>
  <c r="F68" i="29" s="1"/>
  <c r="I68" i="29" s="1"/>
  <c r="K68" i="29" s="1"/>
  <c r="E5" i="27"/>
  <c r="F5" i="27" s="1"/>
  <c r="I5" i="27" s="1"/>
  <c r="E32" i="27"/>
  <c r="F32" i="27" s="1"/>
  <c r="I32" i="27" s="1"/>
  <c r="E71" i="27"/>
  <c r="F71" i="27" s="1"/>
  <c r="I71" i="27" s="1"/>
  <c r="L71" i="27" s="1"/>
  <c r="E18" i="29"/>
  <c r="F18" i="29" s="1"/>
  <c r="I18" i="29" s="1"/>
  <c r="K18" i="29" s="1"/>
  <c r="E36" i="29"/>
  <c r="F36" i="29" s="1"/>
  <c r="I36" i="29" s="1"/>
  <c r="J36" i="29" s="1"/>
  <c r="E61" i="29"/>
  <c r="F61" i="29" s="1"/>
  <c r="I61" i="29" s="1"/>
  <c r="K61" i="29" s="1"/>
  <c r="J45" i="27"/>
  <c r="K45" i="27" s="1"/>
  <c r="E59" i="27"/>
  <c r="F59" i="27" s="1"/>
  <c r="I59" i="27" s="1"/>
  <c r="L59" i="27" s="1"/>
  <c r="E60" i="27"/>
  <c r="F60" i="27" s="1"/>
  <c r="I60" i="27" s="1"/>
  <c r="L60" i="27" s="1"/>
  <c r="E63" i="27"/>
  <c r="F63" i="27" s="1"/>
  <c r="I63" i="27" s="1"/>
  <c r="L63" i="27" s="1"/>
  <c r="E74" i="27"/>
  <c r="F74" i="27" s="1"/>
  <c r="I74" i="27" s="1"/>
  <c r="L74" i="27" s="1"/>
  <c r="E33" i="29"/>
  <c r="F33" i="29" s="1"/>
  <c r="I33" i="29" s="1"/>
  <c r="E45" i="29"/>
  <c r="F45" i="29" s="1"/>
  <c r="I45" i="29" s="1"/>
  <c r="K45" i="29" s="1"/>
  <c r="E66" i="29"/>
  <c r="F66" i="29" s="1"/>
  <c r="I66" i="29" s="1"/>
  <c r="K66" i="29" s="1"/>
  <c r="E69" i="29"/>
  <c r="F69" i="29" s="1"/>
  <c r="I69" i="29" s="1"/>
  <c r="K69" i="29" s="1"/>
  <c r="E84" i="29"/>
  <c r="F84" i="29" s="1"/>
  <c r="I84" i="29" s="1"/>
  <c r="K84" i="29" s="1"/>
  <c r="J39" i="28"/>
  <c r="E10" i="29"/>
  <c r="F10" i="29" s="1"/>
  <c r="I10" i="29" s="1"/>
  <c r="E35" i="29"/>
  <c r="F35" i="29" s="1"/>
  <c r="I35" i="29" s="1"/>
  <c r="K35" i="29" s="1"/>
  <c r="L35" i="29" s="1"/>
  <c r="E4" i="29"/>
  <c r="F4" i="29" s="1"/>
  <c r="I4" i="29" s="1"/>
  <c r="K4" i="29" s="1"/>
  <c r="L4" i="29" s="1"/>
  <c r="E14" i="29"/>
  <c r="F14" i="29" s="1"/>
  <c r="I14" i="29" s="1"/>
  <c r="J14" i="29" s="1"/>
  <c r="E29" i="29"/>
  <c r="F29" i="29" s="1"/>
  <c r="I29" i="29" s="1"/>
  <c r="K29" i="29" s="1"/>
  <c r="L29" i="29" s="1"/>
  <c r="E39" i="29"/>
  <c r="F39" i="29" s="1"/>
  <c r="I39" i="29" s="1"/>
  <c r="K39" i="29" s="1"/>
  <c r="E48" i="29"/>
  <c r="F48" i="29" s="1"/>
  <c r="I48" i="29" s="1"/>
  <c r="K48" i="29" s="1"/>
  <c r="E64" i="29"/>
  <c r="F64" i="29" s="1"/>
  <c r="I64" i="29" s="1"/>
  <c r="K64" i="29" s="1"/>
  <c r="E80" i="29"/>
  <c r="F80" i="29" s="1"/>
  <c r="I80" i="29" s="1"/>
  <c r="K80" i="29" s="1"/>
  <c r="E90" i="29"/>
  <c r="F90" i="29" s="1"/>
  <c r="I90" i="29" s="1"/>
  <c r="K90" i="29" s="1"/>
  <c r="E24" i="29"/>
  <c r="F24" i="29" s="1"/>
  <c r="I24" i="29" s="1"/>
  <c r="K24" i="29" s="1"/>
  <c r="L24" i="29" s="1"/>
  <c r="E12" i="29"/>
  <c r="F12" i="29" s="1"/>
  <c r="I12" i="29" s="1"/>
  <c r="K12" i="29" s="1"/>
  <c r="L12" i="29" s="1"/>
  <c r="E37" i="29"/>
  <c r="F37" i="29" s="1"/>
  <c r="I37" i="29" s="1"/>
  <c r="K37" i="29" s="1"/>
  <c r="L37" i="29" s="1"/>
  <c r="E62" i="29"/>
  <c r="F62" i="29" s="1"/>
  <c r="I62" i="29" s="1"/>
  <c r="K62" i="29" s="1"/>
  <c r="E78" i="29"/>
  <c r="F78" i="29" s="1"/>
  <c r="I78" i="29" s="1"/>
  <c r="K78" i="29" s="1"/>
  <c r="E91" i="29"/>
  <c r="F91" i="29" s="1"/>
  <c r="I91" i="29" s="1"/>
  <c r="K91" i="29" s="1"/>
  <c r="E9" i="29"/>
  <c r="F9" i="29" s="1"/>
  <c r="I9" i="29" s="1"/>
  <c r="J9" i="29" s="1"/>
  <c r="E16" i="29"/>
  <c r="F16" i="29" s="1"/>
  <c r="I16" i="29" s="1"/>
  <c r="K16" i="29" s="1"/>
  <c r="E27" i="29"/>
  <c r="F27" i="29" s="1"/>
  <c r="I27" i="29" s="1"/>
  <c r="K27" i="29" s="1"/>
  <c r="L27" i="29" s="1"/>
  <c r="E34" i="29"/>
  <c r="F34" i="29" s="1"/>
  <c r="I34" i="29" s="1"/>
  <c r="K34" i="29" s="1"/>
  <c r="L34" i="29" s="1"/>
  <c r="E41" i="29"/>
  <c r="F41" i="29" s="1"/>
  <c r="I41" i="29" s="1"/>
  <c r="K41" i="29" s="1"/>
  <c r="L41" i="29" s="1"/>
  <c r="E56" i="29"/>
  <c r="F56" i="29" s="1"/>
  <c r="I56" i="29" s="1"/>
  <c r="K56" i="29" s="1"/>
  <c r="E72" i="29"/>
  <c r="F72" i="29" s="1"/>
  <c r="I72" i="29" s="1"/>
  <c r="K72" i="29" s="1"/>
  <c r="E88" i="29"/>
  <c r="F88" i="29" s="1"/>
  <c r="I88" i="29" s="1"/>
  <c r="K88" i="29" s="1"/>
  <c r="K28" i="29"/>
  <c r="L28" i="29" s="1"/>
  <c r="J28" i="29"/>
  <c r="K3" i="29"/>
  <c r="L3" i="29" s="1"/>
  <c r="J3" i="29"/>
  <c r="K10" i="29"/>
  <c r="K21" i="29"/>
  <c r="L21" i="29" s="1"/>
  <c r="J21" i="29"/>
  <c r="K9" i="29"/>
  <c r="L9" i="29" s="1"/>
  <c r="K7" i="29"/>
  <c r="L7" i="29" s="1"/>
  <c r="J7" i="29"/>
  <c r="K32" i="29"/>
  <c r="K17" i="29"/>
  <c r="L17" i="29" s="1"/>
  <c r="J17" i="29"/>
  <c r="K22" i="29"/>
  <c r="L22" i="29" s="1"/>
  <c r="J22" i="29"/>
  <c r="K25" i="29"/>
  <c r="L25" i="29" s="1"/>
  <c r="J25" i="29"/>
  <c r="J43" i="29"/>
  <c r="K5" i="29"/>
  <c r="L5" i="29" s="1"/>
  <c r="J5" i="29"/>
  <c r="K11" i="29"/>
  <c r="L11" i="29" s="1"/>
  <c r="J11" i="29"/>
  <c r="K26" i="29"/>
  <c r="K30" i="29"/>
  <c r="L30" i="29" s="1"/>
  <c r="J30" i="29"/>
  <c r="K36" i="29"/>
  <c r="L36" i="29" s="1"/>
  <c r="K42" i="29"/>
  <c r="J8" i="29"/>
  <c r="K15" i="29"/>
  <c r="K33" i="29"/>
  <c r="L33" i="29" s="1"/>
  <c r="J33" i="29"/>
  <c r="K40" i="29"/>
  <c r="L40" i="29" s="1"/>
  <c r="J40" i="29"/>
  <c r="K23" i="29"/>
  <c r="L23" i="29" s="1"/>
  <c r="J23" i="29"/>
  <c r="K19" i="29"/>
  <c r="L19" i="29" s="1"/>
  <c r="J19" i="29"/>
  <c r="K44" i="29"/>
  <c r="L44" i="29" s="1"/>
  <c r="J44" i="29"/>
  <c r="K6" i="29"/>
  <c r="J6" i="29"/>
  <c r="K13" i="29"/>
  <c r="L13" i="29" s="1"/>
  <c r="J13" i="29"/>
  <c r="K20" i="29"/>
  <c r="K31" i="29"/>
  <c r="L31" i="29" s="1"/>
  <c r="J31" i="29"/>
  <c r="K38" i="29"/>
  <c r="J38" i="29"/>
  <c r="K2" i="29"/>
  <c r="K44" i="28"/>
  <c r="L44" i="28" s="1"/>
  <c r="J44" i="28"/>
  <c r="K20" i="28"/>
  <c r="K36" i="28"/>
  <c r="L36" i="28" s="1"/>
  <c r="K40" i="28"/>
  <c r="K11" i="28"/>
  <c r="K4" i="28"/>
  <c r="K17" i="28"/>
  <c r="K29" i="28"/>
  <c r="K41" i="28"/>
  <c r="K35" i="28"/>
  <c r="L35" i="28" s="1"/>
  <c r="K32" i="28"/>
  <c r="L32" i="28" s="1"/>
  <c r="J32" i="28"/>
  <c r="K21" i="28"/>
  <c r="K25" i="28"/>
  <c r="K33" i="28"/>
  <c r="K3" i="28"/>
  <c r="L3" i="28" s="1"/>
  <c r="J3" i="28"/>
  <c r="K5" i="28"/>
  <c r="L5" i="28" s="1"/>
  <c r="J5" i="28"/>
  <c r="K34" i="28"/>
  <c r="K42" i="28"/>
  <c r="K8" i="28"/>
  <c r="L8" i="28" s="1"/>
  <c r="J8" i="28"/>
  <c r="K9" i="28"/>
  <c r="K14" i="28"/>
  <c r="K39" i="28"/>
  <c r="L39" i="28" s="1"/>
  <c r="E57" i="28"/>
  <c r="F57" i="28" s="1"/>
  <c r="I57" i="28" s="1"/>
  <c r="K57" i="28" s="1"/>
  <c r="E10" i="28"/>
  <c r="F10" i="28" s="1"/>
  <c r="I10" i="28" s="1"/>
  <c r="E37" i="28"/>
  <c r="F37" i="28" s="1"/>
  <c r="I37" i="28" s="1"/>
  <c r="E59" i="28"/>
  <c r="F59" i="28" s="1"/>
  <c r="I59" i="28" s="1"/>
  <c r="K59" i="28" s="1"/>
  <c r="E71" i="28"/>
  <c r="F71" i="28" s="1"/>
  <c r="I71" i="28" s="1"/>
  <c r="K71" i="28" s="1"/>
  <c r="E75" i="28"/>
  <c r="F75" i="28" s="1"/>
  <c r="I75" i="28" s="1"/>
  <c r="K75" i="28" s="1"/>
  <c r="E79" i="28"/>
  <c r="F79" i="28" s="1"/>
  <c r="I79" i="28" s="1"/>
  <c r="J33" i="28" s="1"/>
  <c r="E24" i="28"/>
  <c r="F24" i="28" s="1"/>
  <c r="I24" i="28" s="1"/>
  <c r="J24" i="28" s="1"/>
  <c r="E19" i="28"/>
  <c r="F19" i="28" s="1"/>
  <c r="I19" i="28" s="1"/>
  <c r="E22" i="28"/>
  <c r="F22" i="28" s="1"/>
  <c r="I22" i="28" s="1"/>
  <c r="E60" i="28"/>
  <c r="F60" i="28" s="1"/>
  <c r="I60" i="28" s="1"/>
  <c r="J14" i="28" s="1"/>
  <c r="E68" i="28"/>
  <c r="F68" i="28" s="1"/>
  <c r="I68" i="28" s="1"/>
  <c r="K68" i="28" s="1"/>
  <c r="E72" i="28"/>
  <c r="F72" i="28" s="1"/>
  <c r="I72" i="28" s="1"/>
  <c r="K72" i="28" s="1"/>
  <c r="E80" i="28"/>
  <c r="F80" i="28" s="1"/>
  <c r="I80" i="28" s="1"/>
  <c r="K80" i="28" s="1"/>
  <c r="E12" i="28"/>
  <c r="F12" i="28" s="1"/>
  <c r="I12" i="28" s="1"/>
  <c r="J12" i="28" s="1"/>
  <c r="E15" i="28"/>
  <c r="F15" i="28" s="1"/>
  <c r="I15" i="28" s="1"/>
  <c r="E18" i="28"/>
  <c r="F18" i="28" s="1"/>
  <c r="I18" i="28" s="1"/>
  <c r="E26" i="28"/>
  <c r="F26" i="28" s="1"/>
  <c r="I26" i="28" s="1"/>
  <c r="E43" i="28"/>
  <c r="F43" i="28" s="1"/>
  <c r="I43" i="28" s="1"/>
  <c r="E55" i="28"/>
  <c r="F55" i="28" s="1"/>
  <c r="I55" i="28" s="1"/>
  <c r="K55" i="28" s="1"/>
  <c r="E62" i="28"/>
  <c r="F62" i="28" s="1"/>
  <c r="I62" i="28" s="1"/>
  <c r="K62" i="28" s="1"/>
  <c r="E76" i="28"/>
  <c r="F76" i="28" s="1"/>
  <c r="I76" i="28" s="1"/>
  <c r="K76" i="28" s="1"/>
  <c r="E86" i="28"/>
  <c r="F86" i="28" s="1"/>
  <c r="I86" i="28" s="1"/>
  <c r="K86" i="28" s="1"/>
  <c r="E45" i="28"/>
  <c r="F45" i="28" s="1"/>
  <c r="I45" i="28" s="1"/>
  <c r="E2" i="28"/>
  <c r="F2" i="28" s="1"/>
  <c r="I2" i="28" s="1"/>
  <c r="E6" i="28"/>
  <c r="F6" i="28" s="1"/>
  <c r="I6" i="28" s="1"/>
  <c r="J6" i="28" s="1"/>
  <c r="E13" i="28"/>
  <c r="F13" i="28" s="1"/>
  <c r="I13" i="28" s="1"/>
  <c r="E23" i="28"/>
  <c r="F23" i="28" s="1"/>
  <c r="I23" i="28" s="1"/>
  <c r="J23" i="28" s="1"/>
  <c r="E27" i="28"/>
  <c r="F27" i="28" s="1"/>
  <c r="I27" i="28" s="1"/>
  <c r="J27" i="28" s="1"/>
  <c r="E30" i="28"/>
  <c r="F30" i="28" s="1"/>
  <c r="I30" i="28" s="1"/>
  <c r="E56" i="28"/>
  <c r="F56" i="28" s="1"/>
  <c r="I56" i="28" s="1"/>
  <c r="K56" i="28" s="1"/>
  <c r="E63" i="28"/>
  <c r="F63" i="28" s="1"/>
  <c r="I63" i="28" s="1"/>
  <c r="K63" i="28" s="1"/>
  <c r="E87" i="28"/>
  <c r="F87" i="28" s="1"/>
  <c r="I87" i="28" s="1"/>
  <c r="J41" i="28" s="1"/>
  <c r="E7" i="28"/>
  <c r="F7" i="28" s="1"/>
  <c r="I7" i="28" s="1"/>
  <c r="E28" i="28"/>
  <c r="F28" i="28" s="1"/>
  <c r="I28" i="28" s="1"/>
  <c r="E31" i="28"/>
  <c r="F31" i="28" s="1"/>
  <c r="I31" i="28" s="1"/>
  <c r="J31" i="28" s="1"/>
  <c r="E38" i="28"/>
  <c r="F38" i="28" s="1"/>
  <c r="I38" i="28" s="1"/>
  <c r="E50" i="28"/>
  <c r="F50" i="28" s="1"/>
  <c r="I50" i="28" s="1"/>
  <c r="E64" i="28"/>
  <c r="F64" i="28" s="1"/>
  <c r="I64" i="28" s="1"/>
  <c r="K64" i="28" s="1"/>
  <c r="E67" i="28"/>
  <c r="F67" i="28" s="1"/>
  <c r="I67" i="28" s="1"/>
  <c r="K67" i="28" s="1"/>
  <c r="E74" i="28"/>
  <c r="F74" i="28" s="1"/>
  <c r="I74" i="28" s="1"/>
  <c r="K74" i="28" s="1"/>
  <c r="E88" i="28"/>
  <c r="F88" i="28" s="1"/>
  <c r="I88" i="28" s="1"/>
  <c r="K88" i="28" s="1"/>
  <c r="M10" i="27"/>
  <c r="J40" i="27"/>
  <c r="K40" i="27" s="1"/>
  <c r="L40" i="27"/>
  <c r="M40" i="27" s="1"/>
  <c r="J7" i="27"/>
  <c r="K7" i="27" s="1"/>
  <c r="L17" i="27"/>
  <c r="M17" i="27" s="1"/>
  <c r="J17" i="27"/>
  <c r="K17" i="27" s="1"/>
  <c r="L9" i="27"/>
  <c r="M9" i="27" s="1"/>
  <c r="J9" i="27"/>
  <c r="K9" i="27" s="1"/>
  <c r="J21" i="27"/>
  <c r="K21" i="27" s="1"/>
  <c r="L21" i="27"/>
  <c r="M21" i="27" s="1"/>
  <c r="L33" i="27"/>
  <c r="M33" i="27" s="1"/>
  <c r="J33" i="27"/>
  <c r="K33" i="27" s="1"/>
  <c r="J13" i="27"/>
  <c r="K13" i="27" s="1"/>
  <c r="L13" i="27"/>
  <c r="M13" i="27" s="1"/>
  <c r="L22" i="27"/>
  <c r="M22" i="27" s="1"/>
  <c r="J22" i="27"/>
  <c r="K22" i="27" s="1"/>
  <c r="J18" i="27"/>
  <c r="K18" i="27" s="1"/>
  <c r="L18" i="27"/>
  <c r="M18" i="27" s="1"/>
  <c r="L4" i="27"/>
  <c r="M4" i="27" s="1"/>
  <c r="J4" i="27"/>
  <c r="K4" i="27" s="1"/>
  <c r="L15" i="27"/>
  <c r="M15" i="27" s="1"/>
  <c r="J15" i="27"/>
  <c r="K15" i="27" s="1"/>
  <c r="J31" i="27"/>
  <c r="K31" i="27" s="1"/>
  <c r="L31" i="27"/>
  <c r="M31" i="27" s="1"/>
  <c r="L39" i="27"/>
  <c r="M39" i="27" s="1"/>
  <c r="J39" i="27"/>
  <c r="K39" i="27" s="1"/>
  <c r="J32" i="27"/>
  <c r="K32" i="27" s="1"/>
  <c r="L32" i="27"/>
  <c r="M32" i="27" s="1"/>
  <c r="L29" i="27"/>
  <c r="M29" i="27" s="1"/>
  <c r="J29" i="27"/>
  <c r="K29" i="27" s="1"/>
  <c r="L37" i="27"/>
  <c r="M37" i="27" s="1"/>
  <c r="J37" i="27"/>
  <c r="K37" i="27" s="1"/>
  <c r="L11" i="27"/>
  <c r="M11" i="27" s="1"/>
  <c r="J11" i="27"/>
  <c r="K11" i="27" s="1"/>
  <c r="J23" i="27"/>
  <c r="K23" i="27" s="1"/>
  <c r="L23" i="27"/>
  <c r="M23" i="27" s="1"/>
  <c r="L27" i="27"/>
  <c r="M27" i="27" s="1"/>
  <c r="J27" i="27"/>
  <c r="K27" i="27" s="1"/>
  <c r="L6" i="27"/>
  <c r="M6" i="27" s="1"/>
  <c r="J6" i="27"/>
  <c r="K6" i="27" s="1"/>
  <c r="J24" i="27"/>
  <c r="K24" i="27" s="1"/>
  <c r="L24" i="27"/>
  <c r="M24" i="27" s="1"/>
  <c r="L41" i="27"/>
  <c r="M41" i="27" s="1"/>
  <c r="J41" i="27"/>
  <c r="K41" i="27" s="1"/>
  <c r="L34" i="27"/>
  <c r="M34" i="27" s="1"/>
  <c r="J34" i="27"/>
  <c r="K34" i="27" s="1"/>
  <c r="L8" i="27"/>
  <c r="M8" i="27" s="1"/>
  <c r="L2" i="27"/>
  <c r="J2" i="27"/>
  <c r="J5" i="27"/>
  <c r="K5" i="27" s="1"/>
  <c r="L5" i="27"/>
  <c r="M5" i="27" s="1"/>
  <c r="L12" i="27"/>
  <c r="M12" i="27" s="1"/>
  <c r="J12" i="27"/>
  <c r="K12" i="27" s="1"/>
  <c r="J16" i="27"/>
  <c r="K16" i="27" s="1"/>
  <c r="L16" i="27"/>
  <c r="M16" i="27" s="1"/>
  <c r="J20" i="27"/>
  <c r="K20" i="27" s="1"/>
  <c r="L20" i="27"/>
  <c r="M20" i="27" s="1"/>
  <c r="L28" i="27"/>
  <c r="M28" i="27" s="1"/>
  <c r="J28" i="27"/>
  <c r="K28" i="27" s="1"/>
  <c r="L36" i="27"/>
  <c r="M36" i="27" s="1"/>
  <c r="J36" i="27"/>
  <c r="K36" i="27" s="1"/>
  <c r="L44" i="27"/>
  <c r="M44" i="27" s="1"/>
  <c r="J44" i="27"/>
  <c r="K44" i="27" s="1"/>
  <c r="J10" i="27"/>
  <c r="K10" i="27" s="1"/>
  <c r="E38" i="27"/>
  <c r="F38" i="27" s="1"/>
  <c r="I38" i="27" s="1"/>
  <c r="E43" i="27"/>
  <c r="F43" i="27" s="1"/>
  <c r="I43" i="27" s="1"/>
  <c r="L45" i="27"/>
  <c r="M45" i="27" s="1"/>
  <c r="E14" i="27"/>
  <c r="F14" i="27" s="1"/>
  <c r="I14" i="27" s="1"/>
  <c r="E19" i="27"/>
  <c r="F19" i="27" s="1"/>
  <c r="I19" i="27" s="1"/>
  <c r="E25" i="27"/>
  <c r="F25" i="27" s="1"/>
  <c r="I25" i="27" s="1"/>
  <c r="E3" i="27"/>
  <c r="F3" i="27" s="1"/>
  <c r="I3" i="27" s="1"/>
  <c r="E30" i="27"/>
  <c r="F30" i="27" s="1"/>
  <c r="I30" i="27" s="1"/>
  <c r="E35" i="27"/>
  <c r="F35" i="27" s="1"/>
  <c r="I35" i="27" s="1"/>
  <c r="D91" i="26"/>
  <c r="C91" i="26"/>
  <c r="E91" i="26" s="1"/>
  <c r="F91" i="26" s="1"/>
  <c r="D90" i="26"/>
  <c r="C90" i="26"/>
  <c r="D89" i="26"/>
  <c r="C89" i="26"/>
  <c r="E89" i="26" s="1"/>
  <c r="F89" i="26" s="1"/>
  <c r="D88" i="26"/>
  <c r="C88" i="26"/>
  <c r="E88" i="26" s="1"/>
  <c r="F88" i="26" s="1"/>
  <c r="I88" i="26" s="1"/>
  <c r="L88" i="26" s="1"/>
  <c r="D87" i="26"/>
  <c r="C87" i="26"/>
  <c r="E87" i="26" s="1"/>
  <c r="F87" i="26" s="1"/>
  <c r="I87" i="26" s="1"/>
  <c r="L87" i="26" s="1"/>
  <c r="D86" i="26"/>
  <c r="C86" i="26"/>
  <c r="D85" i="26"/>
  <c r="C85" i="26"/>
  <c r="E85" i="26" s="1"/>
  <c r="F85" i="26" s="1"/>
  <c r="I85" i="26" s="1"/>
  <c r="L85" i="26" s="1"/>
  <c r="D84" i="26"/>
  <c r="C84" i="26"/>
  <c r="F83" i="26"/>
  <c r="I83" i="26" s="1"/>
  <c r="L83" i="26" s="1"/>
  <c r="D83" i="26"/>
  <c r="C83" i="26"/>
  <c r="E83" i="26" s="1"/>
  <c r="D82" i="26"/>
  <c r="C82" i="26"/>
  <c r="D81" i="26"/>
  <c r="C81" i="26"/>
  <c r="E81" i="26" s="1"/>
  <c r="F81" i="26" s="1"/>
  <c r="D80" i="26"/>
  <c r="E80" i="26" s="1"/>
  <c r="F80" i="26" s="1"/>
  <c r="I80" i="26" s="1"/>
  <c r="L80" i="26" s="1"/>
  <c r="C80" i="26"/>
  <c r="D79" i="26"/>
  <c r="C79" i="26"/>
  <c r="E79" i="26" s="1"/>
  <c r="F79" i="26" s="1"/>
  <c r="I79" i="26" s="1"/>
  <c r="L79" i="26" s="1"/>
  <c r="D78" i="26"/>
  <c r="C78" i="26"/>
  <c r="D77" i="26"/>
  <c r="E77" i="26" s="1"/>
  <c r="F77" i="26" s="1"/>
  <c r="I77" i="26" s="1"/>
  <c r="L77" i="26" s="1"/>
  <c r="C77" i="26"/>
  <c r="D76" i="26"/>
  <c r="C76" i="26"/>
  <c r="E76" i="26" s="1"/>
  <c r="F76" i="26" s="1"/>
  <c r="D75" i="26"/>
  <c r="C75" i="26"/>
  <c r="E75" i="26" s="1"/>
  <c r="F75" i="26" s="1"/>
  <c r="I75" i="26" s="1"/>
  <c r="L75" i="26" s="1"/>
  <c r="D74" i="26"/>
  <c r="C74" i="26"/>
  <c r="D73" i="26"/>
  <c r="C73" i="26"/>
  <c r="E73" i="26" s="1"/>
  <c r="F73" i="26" s="1"/>
  <c r="D72" i="26"/>
  <c r="C72" i="26"/>
  <c r="E72" i="26" s="1"/>
  <c r="F72" i="26" s="1"/>
  <c r="I72" i="26" s="1"/>
  <c r="L72" i="26" s="1"/>
  <c r="D71" i="26"/>
  <c r="C71" i="26"/>
  <c r="E71" i="26" s="1"/>
  <c r="F71" i="26" s="1"/>
  <c r="I71" i="26" s="1"/>
  <c r="L71" i="26" s="1"/>
  <c r="D70" i="26"/>
  <c r="C70" i="26"/>
  <c r="D69" i="26"/>
  <c r="C69" i="26"/>
  <c r="E69" i="26" s="1"/>
  <c r="F69" i="26" s="1"/>
  <c r="I69" i="26" s="1"/>
  <c r="L69" i="26" s="1"/>
  <c r="D68" i="26"/>
  <c r="C68" i="26"/>
  <c r="F67" i="26"/>
  <c r="I67" i="26" s="1"/>
  <c r="L67" i="26" s="1"/>
  <c r="D67" i="26"/>
  <c r="C67" i="26"/>
  <c r="E67" i="26" s="1"/>
  <c r="D66" i="26"/>
  <c r="C66" i="26"/>
  <c r="D65" i="26"/>
  <c r="C65" i="26"/>
  <c r="E65" i="26" s="1"/>
  <c r="F65" i="26" s="1"/>
  <c r="D64" i="26"/>
  <c r="E64" i="26" s="1"/>
  <c r="F64" i="26" s="1"/>
  <c r="I64" i="26" s="1"/>
  <c r="L64" i="26" s="1"/>
  <c r="C64" i="26"/>
  <c r="D63" i="26"/>
  <c r="C63" i="26"/>
  <c r="E63" i="26" s="1"/>
  <c r="F63" i="26" s="1"/>
  <c r="D62" i="26"/>
  <c r="C62" i="26"/>
  <c r="D61" i="26"/>
  <c r="C61" i="26"/>
  <c r="E61" i="26" s="1"/>
  <c r="F61" i="26" s="1"/>
  <c r="D60" i="26"/>
  <c r="C60" i="26"/>
  <c r="E60" i="26" s="1"/>
  <c r="F60" i="26" s="1"/>
  <c r="D59" i="26"/>
  <c r="C59" i="26"/>
  <c r="E59" i="26" s="1"/>
  <c r="F59" i="26" s="1"/>
  <c r="I59" i="26" s="1"/>
  <c r="L59" i="26" s="1"/>
  <c r="D58" i="26"/>
  <c r="E58" i="26" s="1"/>
  <c r="F58" i="26" s="1"/>
  <c r="C58" i="26"/>
  <c r="D57" i="26"/>
  <c r="C57" i="26"/>
  <c r="D56" i="26"/>
  <c r="C56" i="26"/>
  <c r="E56" i="26" s="1"/>
  <c r="F56" i="26" s="1"/>
  <c r="I56" i="26" s="1"/>
  <c r="L56" i="26" s="1"/>
  <c r="D55" i="26"/>
  <c r="C55" i="26"/>
  <c r="E55" i="26" s="1"/>
  <c r="F55" i="26" s="1"/>
  <c r="I55" i="26" s="1"/>
  <c r="L55" i="26" s="1"/>
  <c r="D54" i="26"/>
  <c r="E54" i="26" s="1"/>
  <c r="F54" i="26" s="1"/>
  <c r="I54" i="26" s="1"/>
  <c r="L54" i="26" s="1"/>
  <c r="C54" i="26"/>
  <c r="D53" i="26"/>
  <c r="C53" i="26"/>
  <c r="E53" i="26" s="1"/>
  <c r="F53" i="26" s="1"/>
  <c r="I53" i="26" s="1"/>
  <c r="L53" i="26" s="1"/>
  <c r="D52" i="26"/>
  <c r="C52" i="26"/>
  <c r="E52" i="26" s="1"/>
  <c r="F52" i="26" s="1"/>
  <c r="D51" i="26"/>
  <c r="C51" i="26"/>
  <c r="D50" i="26"/>
  <c r="C50" i="26"/>
  <c r="D49" i="26"/>
  <c r="C49" i="26"/>
  <c r="D48" i="26"/>
  <c r="C48" i="26"/>
  <c r="E48" i="26" s="1"/>
  <c r="F48" i="26" s="1"/>
  <c r="D45" i="26"/>
  <c r="C45" i="26"/>
  <c r="D44" i="26"/>
  <c r="C44" i="26"/>
  <c r="E44" i="26" s="1"/>
  <c r="F44" i="26" s="1"/>
  <c r="D43" i="26"/>
  <c r="C43" i="26"/>
  <c r="D42" i="26"/>
  <c r="E42" i="26" s="1"/>
  <c r="F42" i="26" s="1"/>
  <c r="C42" i="26"/>
  <c r="D41" i="26"/>
  <c r="C41" i="26"/>
  <c r="E41" i="26" s="1"/>
  <c r="F41" i="26" s="1"/>
  <c r="D40" i="26"/>
  <c r="C40" i="26"/>
  <c r="E40" i="26" s="1"/>
  <c r="F40" i="26" s="1"/>
  <c r="D39" i="26"/>
  <c r="C39" i="26"/>
  <c r="E39" i="26" s="1"/>
  <c r="F39" i="26" s="1"/>
  <c r="D38" i="26"/>
  <c r="C38" i="26"/>
  <c r="E38" i="26" s="1"/>
  <c r="F38" i="26" s="1"/>
  <c r="D37" i="26"/>
  <c r="C37" i="26"/>
  <c r="E37" i="26" s="1"/>
  <c r="F37" i="26" s="1"/>
  <c r="D36" i="26"/>
  <c r="C36" i="26"/>
  <c r="E36" i="26" s="1"/>
  <c r="F36" i="26" s="1"/>
  <c r="D35" i="26"/>
  <c r="C35" i="26"/>
  <c r="E35" i="26" s="1"/>
  <c r="F35" i="26" s="1"/>
  <c r="D34" i="26"/>
  <c r="C34" i="26"/>
  <c r="E34" i="26" s="1"/>
  <c r="F34" i="26" s="1"/>
  <c r="D33" i="26"/>
  <c r="C33" i="26"/>
  <c r="E33" i="26" s="1"/>
  <c r="F33" i="26" s="1"/>
  <c r="D32" i="26"/>
  <c r="C32" i="26"/>
  <c r="D31" i="26"/>
  <c r="C31" i="26"/>
  <c r="D30" i="26"/>
  <c r="C30" i="26"/>
  <c r="E29" i="26"/>
  <c r="F29" i="26" s="1"/>
  <c r="I29" i="26" s="1"/>
  <c r="L29" i="26" s="1"/>
  <c r="D29" i="26"/>
  <c r="C29" i="26"/>
  <c r="D28" i="26"/>
  <c r="C28" i="26"/>
  <c r="D27" i="26"/>
  <c r="C27" i="26"/>
  <c r="E27" i="26" s="1"/>
  <c r="F27" i="26" s="1"/>
  <c r="D26" i="26"/>
  <c r="C26" i="26"/>
  <c r="D25" i="26"/>
  <c r="C25" i="26"/>
  <c r="E25" i="26" s="1"/>
  <c r="F25" i="26" s="1"/>
  <c r="I25" i="26" s="1"/>
  <c r="L25" i="26" s="1"/>
  <c r="D24" i="26"/>
  <c r="C24" i="26"/>
  <c r="E24" i="26" s="1"/>
  <c r="F24" i="26" s="1"/>
  <c r="I24" i="26" s="1"/>
  <c r="L24" i="26" s="1"/>
  <c r="D23" i="26"/>
  <c r="C23" i="26"/>
  <c r="E23" i="26" s="1"/>
  <c r="F23" i="26" s="1"/>
  <c r="D22" i="26"/>
  <c r="E22" i="26" s="1"/>
  <c r="F22" i="26" s="1"/>
  <c r="I22" i="26" s="1"/>
  <c r="L22" i="26" s="1"/>
  <c r="C22" i="26"/>
  <c r="D21" i="26"/>
  <c r="C21" i="26"/>
  <c r="E21" i="26" s="1"/>
  <c r="F21" i="26" s="1"/>
  <c r="D20" i="26"/>
  <c r="C20" i="26"/>
  <c r="E20" i="26" s="1"/>
  <c r="F20" i="26" s="1"/>
  <c r="D19" i="26"/>
  <c r="C19" i="26"/>
  <c r="E19" i="26" s="1"/>
  <c r="F19" i="26" s="1"/>
  <c r="D18" i="26"/>
  <c r="C18" i="26"/>
  <c r="E18" i="26" s="1"/>
  <c r="F18" i="26" s="1"/>
  <c r="D17" i="26"/>
  <c r="C17" i="26"/>
  <c r="E17" i="26" s="1"/>
  <c r="F17" i="26" s="1"/>
  <c r="D16" i="26"/>
  <c r="C16" i="26"/>
  <c r="E16" i="26" s="1"/>
  <c r="F16" i="26" s="1"/>
  <c r="D15" i="26"/>
  <c r="C15" i="26"/>
  <c r="D14" i="26"/>
  <c r="C14" i="26"/>
  <c r="E14" i="26" s="1"/>
  <c r="F14" i="26" s="1"/>
  <c r="D13" i="26"/>
  <c r="C13" i="26"/>
  <c r="D12" i="26"/>
  <c r="C12" i="26"/>
  <c r="E12" i="26" s="1"/>
  <c r="F12" i="26" s="1"/>
  <c r="D11" i="26"/>
  <c r="C11" i="26"/>
  <c r="D10" i="26"/>
  <c r="C10" i="26"/>
  <c r="E10" i="26" s="1"/>
  <c r="F10" i="26" s="1"/>
  <c r="D9" i="26"/>
  <c r="C9" i="26"/>
  <c r="D8" i="26"/>
  <c r="C8" i="26"/>
  <c r="E8" i="26" s="1"/>
  <c r="F8" i="26" s="1"/>
  <c r="D7" i="26"/>
  <c r="C7" i="26"/>
  <c r="D6" i="26"/>
  <c r="C6" i="26"/>
  <c r="E6" i="26" s="1"/>
  <c r="F6" i="26" s="1"/>
  <c r="I6" i="26" s="1"/>
  <c r="L6" i="26" s="1"/>
  <c r="D5" i="26"/>
  <c r="C5" i="26"/>
  <c r="D4" i="26"/>
  <c r="C4" i="26"/>
  <c r="D3" i="26"/>
  <c r="C3" i="26"/>
  <c r="E3" i="26" s="1"/>
  <c r="F3" i="26" s="1"/>
  <c r="D2" i="26"/>
  <c r="E2" i="26" s="1"/>
  <c r="F2" i="26" s="1"/>
  <c r="C2" i="26"/>
  <c r="E68" i="26" l="1"/>
  <c r="F68" i="26" s="1"/>
  <c r="E74" i="26"/>
  <c r="F74" i="26" s="1"/>
  <c r="E84" i="26"/>
  <c r="F84" i="26" s="1"/>
  <c r="E90" i="26"/>
  <c r="F90" i="26" s="1"/>
  <c r="J20" i="28"/>
  <c r="L42" i="27"/>
  <c r="M42" i="27" s="1"/>
  <c r="J43" i="28"/>
  <c r="L20" i="28"/>
  <c r="J20" i="29"/>
  <c r="J15" i="29"/>
  <c r="J7" i="28"/>
  <c r="L20" i="29"/>
  <c r="L15" i="29"/>
  <c r="E43" i="26"/>
  <c r="F43" i="26" s="1"/>
  <c r="E78" i="26"/>
  <c r="F78" i="26" s="1"/>
  <c r="I78" i="26" s="1"/>
  <c r="L78" i="26" s="1"/>
  <c r="E28" i="26"/>
  <c r="F28" i="26" s="1"/>
  <c r="E62" i="26"/>
  <c r="F62" i="26" s="1"/>
  <c r="E66" i="26"/>
  <c r="F66" i="26" s="1"/>
  <c r="E30" i="26"/>
  <c r="F30" i="26" s="1"/>
  <c r="I30" i="26" s="1"/>
  <c r="L30" i="26" s="1"/>
  <c r="E31" i="26"/>
  <c r="F31" i="26" s="1"/>
  <c r="I31" i="26" s="1"/>
  <c r="E9" i="26"/>
  <c r="F9" i="26" s="1"/>
  <c r="E82" i="26"/>
  <c r="F82" i="26" s="1"/>
  <c r="I82" i="26" s="1"/>
  <c r="L82" i="26" s="1"/>
  <c r="E50" i="26"/>
  <c r="F50" i="26" s="1"/>
  <c r="I50" i="26" s="1"/>
  <c r="L50" i="26" s="1"/>
  <c r="J26" i="27"/>
  <c r="K26" i="27" s="1"/>
  <c r="E4" i="26"/>
  <c r="F4" i="26" s="1"/>
  <c r="E7" i="26"/>
  <c r="F7" i="26" s="1"/>
  <c r="E11" i="26"/>
  <c r="F11" i="26" s="1"/>
  <c r="I11" i="26" s="1"/>
  <c r="L11" i="26" s="1"/>
  <c r="E15" i="26"/>
  <c r="F15" i="26" s="1"/>
  <c r="E26" i="26"/>
  <c r="F26" i="26" s="1"/>
  <c r="I26" i="26" s="1"/>
  <c r="J26" i="26" s="1"/>
  <c r="K26" i="26" s="1"/>
  <c r="E45" i="26"/>
  <c r="F45" i="26" s="1"/>
  <c r="E51" i="26"/>
  <c r="F51" i="26" s="1"/>
  <c r="I51" i="26" s="1"/>
  <c r="L51" i="26" s="1"/>
  <c r="E57" i="26"/>
  <c r="F57" i="26" s="1"/>
  <c r="I57" i="26" s="1"/>
  <c r="L57" i="26" s="1"/>
  <c r="E70" i="26"/>
  <c r="F70" i="26" s="1"/>
  <c r="E86" i="26"/>
  <c r="F86" i="26" s="1"/>
  <c r="J8" i="27"/>
  <c r="K8" i="27" s="1"/>
  <c r="J4" i="28"/>
  <c r="L38" i="29"/>
  <c r="L6" i="29"/>
  <c r="L39" i="29"/>
  <c r="J12" i="29"/>
  <c r="J24" i="29"/>
  <c r="K14" i="29"/>
  <c r="L14" i="29" s="1"/>
  <c r="J34" i="29"/>
  <c r="J35" i="29"/>
  <c r="J13" i="28"/>
  <c r="J29" i="29"/>
  <c r="J2" i="29"/>
  <c r="J27" i="29"/>
  <c r="J37" i="29"/>
  <c r="L2" i="29"/>
  <c r="L18" i="29"/>
  <c r="L10" i="29"/>
  <c r="J42" i="29"/>
  <c r="J26" i="29"/>
  <c r="J39" i="29"/>
  <c r="J45" i="29"/>
  <c r="J18" i="29"/>
  <c r="L26" i="29"/>
  <c r="L45" i="29"/>
  <c r="J10" i="29"/>
  <c r="J41" i="29"/>
  <c r="J16" i="29"/>
  <c r="J32" i="29"/>
  <c r="J4" i="29"/>
  <c r="L42" i="29"/>
  <c r="L16" i="29"/>
  <c r="L32" i="29"/>
  <c r="L11" i="28"/>
  <c r="J40" i="28"/>
  <c r="W28" i="29"/>
  <c r="W29" i="29" s="1"/>
  <c r="K2" i="27"/>
  <c r="J30" i="28"/>
  <c r="J28" i="28"/>
  <c r="J34" i="28"/>
  <c r="J29" i="28"/>
  <c r="L17" i="28"/>
  <c r="J16" i="28"/>
  <c r="J21" i="28"/>
  <c r="K26" i="28"/>
  <c r="L26" i="28" s="1"/>
  <c r="J26" i="28"/>
  <c r="K37" i="28"/>
  <c r="L37" i="28" s="1"/>
  <c r="J37" i="28"/>
  <c r="J42" i="28"/>
  <c r="J17" i="28"/>
  <c r="K2" i="28"/>
  <c r="L2" i="28" s="1"/>
  <c r="J2" i="28"/>
  <c r="S2" i="28"/>
  <c r="K18" i="28"/>
  <c r="L18" i="28" s="1"/>
  <c r="J18" i="28"/>
  <c r="K22" i="28"/>
  <c r="L22" i="28" s="1"/>
  <c r="J22" i="28"/>
  <c r="K10" i="28"/>
  <c r="L10" i="28" s="1"/>
  <c r="J10" i="28"/>
  <c r="K45" i="28"/>
  <c r="L45" i="28" s="1"/>
  <c r="J45" i="28"/>
  <c r="K15" i="28"/>
  <c r="L15" i="28" s="1"/>
  <c r="J15" i="28"/>
  <c r="K19" i="28"/>
  <c r="L19" i="28" s="1"/>
  <c r="J19" i="28"/>
  <c r="J9" i="28"/>
  <c r="J25" i="28"/>
  <c r="J11" i="28"/>
  <c r="K38" i="28"/>
  <c r="L38" i="28" s="1"/>
  <c r="J38" i="28"/>
  <c r="K23" i="28"/>
  <c r="L23" i="28" s="1"/>
  <c r="K43" i="28"/>
  <c r="L43" i="28" s="1"/>
  <c r="K7" i="28"/>
  <c r="K31" i="28"/>
  <c r="L31" i="28" s="1"/>
  <c r="K6" i="28"/>
  <c r="L6" i="28" s="1"/>
  <c r="K13" i="28"/>
  <c r="L13" i="28" s="1"/>
  <c r="K87" i="28"/>
  <c r="L41" i="28" s="1"/>
  <c r="K24" i="28"/>
  <c r="L24" i="28" s="1"/>
  <c r="K50" i="28"/>
  <c r="L4" i="28" s="1"/>
  <c r="K30" i="28"/>
  <c r="L30" i="28" s="1"/>
  <c r="K79" i="28"/>
  <c r="L33" i="28" s="1"/>
  <c r="K28" i="28"/>
  <c r="L28" i="28" s="1"/>
  <c r="K60" i="28"/>
  <c r="L14" i="28" s="1"/>
  <c r="K12" i="28"/>
  <c r="L12" i="28" s="1"/>
  <c r="K27" i="28"/>
  <c r="L27" i="28" s="1"/>
  <c r="L25" i="28"/>
  <c r="L40" i="28"/>
  <c r="L34" i="28"/>
  <c r="L21" i="28"/>
  <c r="L29" i="28"/>
  <c r="L9" i="28"/>
  <c r="L16" i="28"/>
  <c r="L42" i="28"/>
  <c r="J43" i="27"/>
  <c r="K43" i="27" s="1"/>
  <c r="L43" i="27"/>
  <c r="M43" i="27" s="1"/>
  <c r="M2" i="27"/>
  <c r="J3" i="27"/>
  <c r="K3" i="27" s="1"/>
  <c r="L3" i="27"/>
  <c r="M3" i="27" s="1"/>
  <c r="L25" i="27"/>
  <c r="M25" i="27" s="1"/>
  <c r="J25" i="27"/>
  <c r="K25" i="27" s="1"/>
  <c r="J35" i="27"/>
  <c r="K35" i="27" s="1"/>
  <c r="L35" i="27"/>
  <c r="M35" i="27" s="1"/>
  <c r="L19" i="27"/>
  <c r="M19" i="27" s="1"/>
  <c r="J19" i="27"/>
  <c r="K19" i="27" s="1"/>
  <c r="L38" i="27"/>
  <c r="M38" i="27" s="1"/>
  <c r="J38" i="27"/>
  <c r="K38" i="27" s="1"/>
  <c r="L30" i="27"/>
  <c r="M30" i="27" s="1"/>
  <c r="J30" i="27"/>
  <c r="K30" i="27" s="1"/>
  <c r="L14" i="27"/>
  <c r="M14" i="27" s="1"/>
  <c r="J14" i="27"/>
  <c r="K14" i="27" s="1"/>
  <c r="M25" i="26"/>
  <c r="J25" i="26"/>
  <c r="K25" i="26" s="1"/>
  <c r="J29" i="26"/>
  <c r="K29" i="26" s="1"/>
  <c r="I4" i="26"/>
  <c r="L4" i="26" s="1"/>
  <c r="I44" i="26"/>
  <c r="L44" i="26" s="1"/>
  <c r="I15" i="26"/>
  <c r="L15" i="26" s="1"/>
  <c r="I41" i="26"/>
  <c r="I19" i="26"/>
  <c r="L19" i="26" s="1"/>
  <c r="I58" i="26"/>
  <c r="L58" i="26" s="1"/>
  <c r="I42" i="26"/>
  <c r="I8" i="26"/>
  <c r="I45" i="26"/>
  <c r="L45" i="26" s="1"/>
  <c r="I17" i="26"/>
  <c r="L17" i="26" s="1"/>
  <c r="I7" i="26"/>
  <c r="I12" i="26"/>
  <c r="I9" i="26"/>
  <c r="I14" i="26"/>
  <c r="L14" i="26" s="1"/>
  <c r="I33" i="26"/>
  <c r="I36" i="26"/>
  <c r="I43" i="26"/>
  <c r="I34" i="26"/>
  <c r="I2" i="26"/>
  <c r="L2" i="26" s="1"/>
  <c r="I35" i="26"/>
  <c r="L35" i="26" s="1"/>
  <c r="I38" i="26"/>
  <c r="L38" i="26" s="1"/>
  <c r="I39" i="26"/>
  <c r="I10" i="26"/>
  <c r="I21" i="26"/>
  <c r="I37" i="26"/>
  <c r="I66" i="26"/>
  <c r="L66" i="26" s="1"/>
  <c r="I74" i="26"/>
  <c r="L74" i="26" s="1"/>
  <c r="I48" i="26"/>
  <c r="L48" i="26" s="1"/>
  <c r="E13" i="26"/>
  <c r="F13" i="26" s="1"/>
  <c r="I28" i="26"/>
  <c r="I40" i="26"/>
  <c r="L40" i="26" s="1"/>
  <c r="E49" i="26"/>
  <c r="F49" i="26" s="1"/>
  <c r="I61" i="26"/>
  <c r="L61" i="26" s="1"/>
  <c r="I65" i="26"/>
  <c r="L65" i="26" s="1"/>
  <c r="I3" i="26"/>
  <c r="L3" i="26" s="1"/>
  <c r="I27" i="26"/>
  <c r="I70" i="26"/>
  <c r="I73" i="26"/>
  <c r="L73" i="26" s="1"/>
  <c r="I81" i="26"/>
  <c r="L81" i="26" s="1"/>
  <c r="I86" i="26"/>
  <c r="L86" i="26" s="1"/>
  <c r="I89" i="26"/>
  <c r="L89" i="26" s="1"/>
  <c r="I23" i="26"/>
  <c r="I52" i="26"/>
  <c r="I62" i="26"/>
  <c r="L62" i="26" s="1"/>
  <c r="I68" i="26"/>
  <c r="I76" i="26"/>
  <c r="L76" i="26" s="1"/>
  <c r="I84" i="26"/>
  <c r="L84" i="26" s="1"/>
  <c r="I18" i="26"/>
  <c r="I60" i="26"/>
  <c r="L60" i="26" s="1"/>
  <c r="I63" i="26"/>
  <c r="L63" i="26" s="1"/>
  <c r="I16" i="26"/>
  <c r="I90" i="26"/>
  <c r="L90" i="26" s="1"/>
  <c r="I20" i="26"/>
  <c r="L20" i="26" s="1"/>
  <c r="M29" i="26"/>
  <c r="E5" i="26"/>
  <c r="F5" i="26" s="1"/>
  <c r="E32" i="26"/>
  <c r="F32" i="26" s="1"/>
  <c r="I91" i="26"/>
  <c r="L91" i="26" s="1"/>
  <c r="D91" i="25"/>
  <c r="C91" i="25"/>
  <c r="E91" i="25" s="1"/>
  <c r="F91" i="25" s="1"/>
  <c r="D90" i="25"/>
  <c r="C90" i="25"/>
  <c r="D89" i="25"/>
  <c r="C89" i="25"/>
  <c r="E89" i="25" s="1"/>
  <c r="F89" i="25" s="1"/>
  <c r="D88" i="25"/>
  <c r="C88" i="25"/>
  <c r="E88" i="25" s="1"/>
  <c r="F88" i="25" s="1"/>
  <c r="D87" i="25"/>
  <c r="C87" i="25"/>
  <c r="E87" i="25" s="1"/>
  <c r="F87" i="25" s="1"/>
  <c r="D86" i="25"/>
  <c r="C86" i="25"/>
  <c r="E86" i="25" s="1"/>
  <c r="F86" i="25" s="1"/>
  <c r="L86" i="25" s="1"/>
  <c r="D85" i="25"/>
  <c r="C85" i="25"/>
  <c r="E85" i="25" s="1"/>
  <c r="F85" i="25" s="1"/>
  <c r="D84" i="25"/>
  <c r="C84" i="25"/>
  <c r="E84" i="25" s="1"/>
  <c r="F84" i="25" s="1"/>
  <c r="D83" i="25"/>
  <c r="C83" i="25"/>
  <c r="D82" i="25"/>
  <c r="C82" i="25"/>
  <c r="E82" i="25" s="1"/>
  <c r="F82" i="25" s="1"/>
  <c r="L82" i="25" s="1"/>
  <c r="D81" i="25"/>
  <c r="C81" i="25"/>
  <c r="E81" i="25" s="1"/>
  <c r="F81" i="25" s="1"/>
  <c r="D80" i="25"/>
  <c r="C80" i="25"/>
  <c r="E80" i="25" s="1"/>
  <c r="F80" i="25" s="1"/>
  <c r="D79" i="25"/>
  <c r="C79" i="25"/>
  <c r="E79" i="25" s="1"/>
  <c r="F79" i="25" s="1"/>
  <c r="D78" i="25"/>
  <c r="C78" i="25"/>
  <c r="E78" i="25" s="1"/>
  <c r="F78" i="25" s="1"/>
  <c r="L78" i="25" s="1"/>
  <c r="D77" i="25"/>
  <c r="C77" i="25"/>
  <c r="E77" i="25" s="1"/>
  <c r="F77" i="25" s="1"/>
  <c r="D76" i="25"/>
  <c r="C76" i="25"/>
  <c r="D75" i="25"/>
  <c r="C75" i="25"/>
  <c r="E75" i="25" s="1"/>
  <c r="F75" i="25" s="1"/>
  <c r="D74" i="25"/>
  <c r="C74" i="25"/>
  <c r="E74" i="25" s="1"/>
  <c r="F74" i="25" s="1"/>
  <c r="L74" i="25" s="1"/>
  <c r="D73" i="25"/>
  <c r="C73" i="25"/>
  <c r="E73" i="25" s="1"/>
  <c r="F73" i="25" s="1"/>
  <c r="D72" i="25"/>
  <c r="C72" i="25"/>
  <c r="E72" i="25" s="1"/>
  <c r="F72" i="25" s="1"/>
  <c r="D71" i="25"/>
  <c r="C71" i="25"/>
  <c r="E71" i="25" s="1"/>
  <c r="F71" i="25" s="1"/>
  <c r="D70" i="25"/>
  <c r="C70" i="25"/>
  <c r="E70" i="25" s="1"/>
  <c r="F70" i="25" s="1"/>
  <c r="L70" i="25" s="1"/>
  <c r="D69" i="25"/>
  <c r="E69" i="25" s="1"/>
  <c r="F69" i="25" s="1"/>
  <c r="C69" i="25"/>
  <c r="D68" i="25"/>
  <c r="C68" i="25"/>
  <c r="E68" i="25" s="1"/>
  <c r="F68" i="25" s="1"/>
  <c r="D67" i="25"/>
  <c r="C67" i="25"/>
  <c r="E67" i="25" s="1"/>
  <c r="F67" i="25" s="1"/>
  <c r="D66" i="25"/>
  <c r="C66" i="25"/>
  <c r="E66" i="25" s="1"/>
  <c r="F66" i="25" s="1"/>
  <c r="L66" i="25" s="1"/>
  <c r="E65" i="25"/>
  <c r="F65" i="25" s="1"/>
  <c r="D65" i="25"/>
  <c r="C65" i="25"/>
  <c r="D64" i="25"/>
  <c r="C64" i="25"/>
  <c r="E64" i="25" s="1"/>
  <c r="F64" i="25" s="1"/>
  <c r="D63" i="25"/>
  <c r="C63" i="25"/>
  <c r="E63" i="25" s="1"/>
  <c r="F63" i="25" s="1"/>
  <c r="D62" i="25"/>
  <c r="C62" i="25"/>
  <c r="E62" i="25" s="1"/>
  <c r="F62" i="25" s="1"/>
  <c r="L62" i="25" s="1"/>
  <c r="D61" i="25"/>
  <c r="C61" i="25"/>
  <c r="E61" i="25" s="1"/>
  <c r="F61" i="25" s="1"/>
  <c r="D60" i="25"/>
  <c r="C60" i="25"/>
  <c r="E60" i="25" s="1"/>
  <c r="F60" i="25" s="1"/>
  <c r="D59" i="25"/>
  <c r="C59" i="25"/>
  <c r="E59" i="25" s="1"/>
  <c r="F59" i="25" s="1"/>
  <c r="D58" i="25"/>
  <c r="C58" i="25"/>
  <c r="D57" i="25"/>
  <c r="C57" i="25"/>
  <c r="E57" i="25" s="1"/>
  <c r="F57" i="25" s="1"/>
  <c r="D56" i="25"/>
  <c r="C56" i="25"/>
  <c r="E56" i="25" s="1"/>
  <c r="F56" i="25" s="1"/>
  <c r="D55" i="25"/>
  <c r="C55" i="25"/>
  <c r="E55" i="25" s="1"/>
  <c r="F55" i="25" s="1"/>
  <c r="D54" i="25"/>
  <c r="C54" i="25"/>
  <c r="E54" i="25" s="1"/>
  <c r="F54" i="25" s="1"/>
  <c r="L54" i="25" s="1"/>
  <c r="D53" i="25"/>
  <c r="C53" i="25"/>
  <c r="E53" i="25" s="1"/>
  <c r="F53" i="25" s="1"/>
  <c r="D52" i="25"/>
  <c r="C52" i="25"/>
  <c r="E52" i="25" s="1"/>
  <c r="F52" i="25" s="1"/>
  <c r="D51" i="25"/>
  <c r="C51" i="25"/>
  <c r="D50" i="25"/>
  <c r="C50" i="25"/>
  <c r="E50" i="25" s="1"/>
  <c r="F50" i="25" s="1"/>
  <c r="L50" i="25" s="1"/>
  <c r="D49" i="25"/>
  <c r="C49" i="25"/>
  <c r="E49" i="25" s="1"/>
  <c r="F49" i="25" s="1"/>
  <c r="D48" i="25"/>
  <c r="C48" i="25"/>
  <c r="E48" i="25" s="1"/>
  <c r="F48" i="25" s="1"/>
  <c r="D45" i="25"/>
  <c r="C45" i="25"/>
  <c r="D44" i="25"/>
  <c r="C44" i="25"/>
  <c r="E44" i="25" s="1"/>
  <c r="F44" i="25" s="1"/>
  <c r="E43" i="25"/>
  <c r="F43" i="25" s="1"/>
  <c r="L43" i="25" s="1"/>
  <c r="D43" i="25"/>
  <c r="C43" i="25"/>
  <c r="D42" i="25"/>
  <c r="C42" i="25"/>
  <c r="D41" i="25"/>
  <c r="C41" i="25"/>
  <c r="E41" i="25" s="1"/>
  <c r="F41" i="25" s="1"/>
  <c r="D40" i="25"/>
  <c r="C40" i="25"/>
  <c r="D39" i="25"/>
  <c r="C39" i="25"/>
  <c r="E39" i="25" s="1"/>
  <c r="F39" i="25" s="1"/>
  <c r="I39" i="25" s="1"/>
  <c r="D38" i="25"/>
  <c r="C38" i="25"/>
  <c r="D37" i="25"/>
  <c r="C37" i="25"/>
  <c r="D36" i="25"/>
  <c r="C36" i="25"/>
  <c r="E36" i="25" s="1"/>
  <c r="F36" i="25" s="1"/>
  <c r="D35" i="25"/>
  <c r="C35" i="25"/>
  <c r="E35" i="25" s="1"/>
  <c r="F35" i="25" s="1"/>
  <c r="L35" i="25" s="1"/>
  <c r="D34" i="25"/>
  <c r="E34" i="25" s="1"/>
  <c r="F34" i="25" s="1"/>
  <c r="L34" i="25" s="1"/>
  <c r="C34" i="25"/>
  <c r="D33" i="25"/>
  <c r="C33" i="25"/>
  <c r="E33" i="25" s="1"/>
  <c r="F33" i="25" s="1"/>
  <c r="D32" i="25"/>
  <c r="C32" i="25"/>
  <c r="E32" i="25" s="1"/>
  <c r="F32" i="25" s="1"/>
  <c r="I32" i="25" s="1"/>
  <c r="D31" i="25"/>
  <c r="C31" i="25"/>
  <c r="E31" i="25" s="1"/>
  <c r="F31" i="25" s="1"/>
  <c r="I31" i="25" s="1"/>
  <c r="D30" i="25"/>
  <c r="C30" i="25"/>
  <c r="D29" i="25"/>
  <c r="C29" i="25"/>
  <c r="E29" i="25" s="1"/>
  <c r="F29" i="25" s="1"/>
  <c r="D28" i="25"/>
  <c r="C28" i="25"/>
  <c r="D27" i="25"/>
  <c r="C27" i="25"/>
  <c r="E27" i="25" s="1"/>
  <c r="F27" i="25" s="1"/>
  <c r="D26" i="25"/>
  <c r="C26" i="25"/>
  <c r="E26" i="25" s="1"/>
  <c r="F26" i="25" s="1"/>
  <c r="I26" i="25" s="1"/>
  <c r="D25" i="25"/>
  <c r="C25" i="25"/>
  <c r="E25" i="25" s="1"/>
  <c r="F25" i="25" s="1"/>
  <c r="E24" i="25"/>
  <c r="F24" i="25" s="1"/>
  <c r="D24" i="25"/>
  <c r="C24" i="25"/>
  <c r="D23" i="25"/>
  <c r="C23" i="25"/>
  <c r="E23" i="25" s="1"/>
  <c r="F23" i="25" s="1"/>
  <c r="D22" i="25"/>
  <c r="C22" i="25"/>
  <c r="D21" i="25"/>
  <c r="C21" i="25"/>
  <c r="E21" i="25" s="1"/>
  <c r="F21" i="25" s="1"/>
  <c r="I21" i="25" s="1"/>
  <c r="D20" i="25"/>
  <c r="C20" i="25"/>
  <c r="E20" i="25" s="1"/>
  <c r="F20" i="25" s="1"/>
  <c r="I20" i="25" s="1"/>
  <c r="D19" i="25"/>
  <c r="C19" i="25"/>
  <c r="D18" i="25"/>
  <c r="C18" i="25"/>
  <c r="D17" i="25"/>
  <c r="E17" i="25" s="1"/>
  <c r="F17" i="25" s="1"/>
  <c r="C17" i="25"/>
  <c r="D16" i="25"/>
  <c r="C16" i="25"/>
  <c r="E16" i="25" s="1"/>
  <c r="F16" i="25" s="1"/>
  <c r="L16" i="25" s="1"/>
  <c r="D15" i="25"/>
  <c r="C15" i="25"/>
  <c r="E15" i="25" s="1"/>
  <c r="F15" i="25" s="1"/>
  <c r="L15" i="25" s="1"/>
  <c r="D14" i="25"/>
  <c r="E14" i="25" s="1"/>
  <c r="F14" i="25" s="1"/>
  <c r="C14" i="25"/>
  <c r="D13" i="25"/>
  <c r="C13" i="25"/>
  <c r="E13" i="25" s="1"/>
  <c r="F13" i="25" s="1"/>
  <c r="I13" i="25" s="1"/>
  <c r="D12" i="25"/>
  <c r="C12" i="25"/>
  <c r="E12" i="25" s="1"/>
  <c r="F12" i="25" s="1"/>
  <c r="I12" i="25" s="1"/>
  <c r="D11" i="25"/>
  <c r="C11" i="25"/>
  <c r="E11" i="25" s="1"/>
  <c r="F11" i="25" s="1"/>
  <c r="D10" i="25"/>
  <c r="E10" i="25" s="1"/>
  <c r="F10" i="25" s="1"/>
  <c r="C10" i="25"/>
  <c r="D9" i="25"/>
  <c r="C9" i="25"/>
  <c r="E9" i="25" s="1"/>
  <c r="F9" i="25" s="1"/>
  <c r="D8" i="25"/>
  <c r="C8" i="25"/>
  <c r="E8" i="25" s="1"/>
  <c r="F8" i="25" s="1"/>
  <c r="D7" i="25"/>
  <c r="C7" i="25"/>
  <c r="E7" i="25" s="1"/>
  <c r="F7" i="25" s="1"/>
  <c r="L7" i="25" s="1"/>
  <c r="D6" i="25"/>
  <c r="C6" i="25"/>
  <c r="E6" i="25" s="1"/>
  <c r="F6" i="25" s="1"/>
  <c r="D5" i="25"/>
  <c r="C5" i="25"/>
  <c r="E5" i="25" s="1"/>
  <c r="F5" i="25" s="1"/>
  <c r="I5" i="25" s="1"/>
  <c r="D4" i="25"/>
  <c r="C4" i="25"/>
  <c r="E4" i="25" s="1"/>
  <c r="F4" i="25" s="1"/>
  <c r="I4" i="25" s="1"/>
  <c r="D3" i="25"/>
  <c r="C3" i="25"/>
  <c r="D2" i="25"/>
  <c r="C2" i="25"/>
  <c r="D49" i="24"/>
  <c r="D50" i="24"/>
  <c r="D51" i="24"/>
  <c r="D52" i="24"/>
  <c r="E52" i="24" s="1"/>
  <c r="F52" i="24" s="1"/>
  <c r="L52" i="24" s="1"/>
  <c r="D53" i="24"/>
  <c r="D54" i="24"/>
  <c r="D55" i="24"/>
  <c r="D56" i="24"/>
  <c r="D57" i="24"/>
  <c r="D58" i="24"/>
  <c r="D59" i="24"/>
  <c r="D60" i="24"/>
  <c r="D61" i="24"/>
  <c r="E61" i="24" s="1"/>
  <c r="F61" i="24" s="1"/>
  <c r="L61" i="24" s="1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C49" i="24"/>
  <c r="C50" i="24"/>
  <c r="C51" i="24"/>
  <c r="C52" i="24"/>
  <c r="C53" i="24"/>
  <c r="C54" i="24"/>
  <c r="E54" i="24" s="1"/>
  <c r="F54" i="24" s="1"/>
  <c r="L54" i="24" s="1"/>
  <c r="C55" i="24"/>
  <c r="E55" i="24" s="1"/>
  <c r="F55" i="24" s="1"/>
  <c r="L55" i="24" s="1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E73" i="24" s="1"/>
  <c r="F73" i="24" s="1"/>
  <c r="L73" i="24" s="1"/>
  <c r="C74" i="24"/>
  <c r="C75" i="24"/>
  <c r="C76" i="24"/>
  <c r="C77" i="24"/>
  <c r="C78" i="24"/>
  <c r="C79" i="24"/>
  <c r="C80" i="24"/>
  <c r="C81" i="24"/>
  <c r="E81" i="24" s="1"/>
  <c r="F81" i="24" s="1"/>
  <c r="L81" i="24" s="1"/>
  <c r="C82" i="24"/>
  <c r="C83" i="24"/>
  <c r="C84" i="24"/>
  <c r="C85" i="24"/>
  <c r="C86" i="24"/>
  <c r="C87" i="24"/>
  <c r="C88" i="24"/>
  <c r="C89" i="24"/>
  <c r="E89" i="24" s="1"/>
  <c r="F89" i="24" s="1"/>
  <c r="L89" i="24" s="1"/>
  <c r="C90" i="24"/>
  <c r="C91" i="24"/>
  <c r="D48" i="24"/>
  <c r="C48" i="24"/>
  <c r="E60" i="24"/>
  <c r="F60" i="24" s="1"/>
  <c r="L60" i="24" s="1"/>
  <c r="E57" i="24"/>
  <c r="F57" i="24" s="1"/>
  <c r="L57" i="24" s="1"/>
  <c r="D45" i="24"/>
  <c r="C45" i="24"/>
  <c r="D44" i="24"/>
  <c r="C44" i="24"/>
  <c r="D43" i="24"/>
  <c r="C43" i="24"/>
  <c r="D42" i="24"/>
  <c r="C42" i="24"/>
  <c r="D41" i="24"/>
  <c r="C41" i="24"/>
  <c r="D40" i="24"/>
  <c r="C40" i="24"/>
  <c r="D39" i="24"/>
  <c r="C39" i="24"/>
  <c r="D38" i="24"/>
  <c r="C38" i="24"/>
  <c r="D37" i="24"/>
  <c r="C37" i="24"/>
  <c r="D36" i="24"/>
  <c r="C36" i="24"/>
  <c r="D35" i="24"/>
  <c r="C35" i="24"/>
  <c r="D34" i="24"/>
  <c r="C34" i="24"/>
  <c r="E34" i="24" s="1"/>
  <c r="F34" i="24" s="1"/>
  <c r="L34" i="24" s="1"/>
  <c r="D33" i="24"/>
  <c r="C33" i="24"/>
  <c r="D32" i="24"/>
  <c r="C32" i="24"/>
  <c r="D31" i="24"/>
  <c r="C31" i="24"/>
  <c r="D30" i="24"/>
  <c r="C30" i="24"/>
  <c r="D29" i="24"/>
  <c r="C29" i="24"/>
  <c r="D28" i="24"/>
  <c r="C28" i="24"/>
  <c r="D27" i="24"/>
  <c r="C27" i="24"/>
  <c r="D26" i="24"/>
  <c r="C26" i="24"/>
  <c r="D25" i="24"/>
  <c r="C25" i="24"/>
  <c r="D24" i="24"/>
  <c r="C24" i="24"/>
  <c r="D23" i="24"/>
  <c r="C23" i="24"/>
  <c r="D22" i="24"/>
  <c r="C22" i="24"/>
  <c r="D21" i="24"/>
  <c r="C21" i="24"/>
  <c r="D20" i="24"/>
  <c r="C20" i="24"/>
  <c r="D19" i="24"/>
  <c r="C19" i="24"/>
  <c r="D18" i="24"/>
  <c r="C18" i="24"/>
  <c r="D17" i="24"/>
  <c r="C17" i="24"/>
  <c r="D16" i="24"/>
  <c r="C16" i="24"/>
  <c r="D15" i="24"/>
  <c r="C15" i="24"/>
  <c r="D14" i="24"/>
  <c r="C14" i="24"/>
  <c r="D13" i="24"/>
  <c r="C13" i="24"/>
  <c r="D12" i="24"/>
  <c r="C12" i="24"/>
  <c r="D11" i="24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E18" i="25" l="1"/>
  <c r="F18" i="25" s="1"/>
  <c r="E28" i="25"/>
  <c r="F28" i="25" s="1"/>
  <c r="L28" i="25" s="1"/>
  <c r="E42" i="25"/>
  <c r="F42" i="25" s="1"/>
  <c r="L42" i="25" s="1"/>
  <c r="L26" i="26"/>
  <c r="M26" i="26" s="1"/>
  <c r="E22" i="25"/>
  <c r="F22" i="25" s="1"/>
  <c r="L22" i="25" s="1"/>
  <c r="E85" i="24"/>
  <c r="F85" i="24" s="1"/>
  <c r="L85" i="24" s="1"/>
  <c r="E76" i="24"/>
  <c r="F76" i="24" s="1"/>
  <c r="L76" i="24" s="1"/>
  <c r="E2" i="25"/>
  <c r="F2" i="25" s="1"/>
  <c r="L2" i="25" s="1"/>
  <c r="E37" i="25"/>
  <c r="F37" i="25" s="1"/>
  <c r="E77" i="24"/>
  <c r="F77" i="24" s="1"/>
  <c r="L77" i="24" s="1"/>
  <c r="E91" i="24"/>
  <c r="F91" i="24" s="1"/>
  <c r="L91" i="24" s="1"/>
  <c r="E40" i="25"/>
  <c r="F40" i="25" s="1"/>
  <c r="I40" i="25" s="1"/>
  <c r="E45" i="25"/>
  <c r="F45" i="25" s="1"/>
  <c r="E51" i="25"/>
  <c r="F51" i="25" s="1"/>
  <c r="E58" i="25"/>
  <c r="F58" i="25" s="1"/>
  <c r="L58" i="25" s="1"/>
  <c r="E76" i="25"/>
  <c r="F76" i="25" s="1"/>
  <c r="L76" i="25" s="1"/>
  <c r="E83" i="25"/>
  <c r="F83" i="25" s="1"/>
  <c r="E90" i="25"/>
  <c r="F90" i="25" s="1"/>
  <c r="L90" i="25" s="1"/>
  <c r="R2" i="29"/>
  <c r="S2" i="29" s="1"/>
  <c r="T2" i="29" s="1"/>
  <c r="N21" i="29"/>
  <c r="N26" i="29" s="1"/>
  <c r="J47" i="29"/>
  <c r="N23" i="29"/>
  <c r="S2" i="27"/>
  <c r="T2" i="27" s="1"/>
  <c r="U2" i="27" s="1"/>
  <c r="J47" i="28"/>
  <c r="L13" i="25"/>
  <c r="M16" i="25"/>
  <c r="W28" i="28"/>
  <c r="W29" i="28" s="1"/>
  <c r="L7" i="28"/>
  <c r="N21" i="28" s="1"/>
  <c r="N26" i="28" s="1"/>
  <c r="O23" i="27"/>
  <c r="O21" i="27"/>
  <c r="O26" i="27" s="1"/>
  <c r="X28" i="27"/>
  <c r="X29" i="27" s="1"/>
  <c r="M14" i="26"/>
  <c r="M40" i="26"/>
  <c r="M15" i="26"/>
  <c r="J16" i="26"/>
  <c r="K16" i="26" s="1"/>
  <c r="L16" i="26"/>
  <c r="M16" i="26" s="1"/>
  <c r="J22" i="26"/>
  <c r="K22" i="26" s="1"/>
  <c r="L68" i="26"/>
  <c r="M22" i="26" s="1"/>
  <c r="J10" i="26"/>
  <c r="K10" i="26" s="1"/>
  <c r="L10" i="26"/>
  <c r="M10" i="26" s="1"/>
  <c r="J12" i="26"/>
  <c r="K12" i="26" s="1"/>
  <c r="L12" i="26"/>
  <c r="M12" i="26" s="1"/>
  <c r="J42" i="26"/>
  <c r="K42" i="26" s="1"/>
  <c r="L42" i="26"/>
  <c r="M42" i="26" s="1"/>
  <c r="J27" i="26"/>
  <c r="K27" i="26" s="1"/>
  <c r="L27" i="26"/>
  <c r="M27" i="26" s="1"/>
  <c r="J39" i="26"/>
  <c r="K39" i="26" s="1"/>
  <c r="L39" i="26"/>
  <c r="M39" i="26" s="1"/>
  <c r="J43" i="26"/>
  <c r="K43" i="26" s="1"/>
  <c r="L43" i="26"/>
  <c r="M43" i="26" s="1"/>
  <c r="J31" i="26"/>
  <c r="K31" i="26" s="1"/>
  <c r="L31" i="26"/>
  <c r="M31" i="26" s="1"/>
  <c r="J34" i="26"/>
  <c r="K34" i="26" s="1"/>
  <c r="L34" i="26"/>
  <c r="M34" i="26" s="1"/>
  <c r="J9" i="26"/>
  <c r="K9" i="26" s="1"/>
  <c r="L9" i="26"/>
  <c r="M9" i="26" s="1"/>
  <c r="J6" i="26"/>
  <c r="K6" i="26" s="1"/>
  <c r="L52" i="26"/>
  <c r="J36" i="26"/>
  <c r="K36" i="26" s="1"/>
  <c r="L36" i="26"/>
  <c r="M36" i="26" s="1"/>
  <c r="J8" i="26"/>
  <c r="K8" i="26" s="1"/>
  <c r="L8" i="26"/>
  <c r="M8" i="26" s="1"/>
  <c r="J23" i="26"/>
  <c r="K23" i="26" s="1"/>
  <c r="L23" i="26"/>
  <c r="M23" i="26" s="1"/>
  <c r="J37" i="26"/>
  <c r="K37" i="26" s="1"/>
  <c r="L37" i="26"/>
  <c r="M37" i="26" s="1"/>
  <c r="J33" i="26"/>
  <c r="K33" i="26" s="1"/>
  <c r="L33" i="26"/>
  <c r="M33" i="26" s="1"/>
  <c r="J7" i="26"/>
  <c r="K7" i="26" s="1"/>
  <c r="L7" i="26"/>
  <c r="J18" i="26"/>
  <c r="K18" i="26" s="1"/>
  <c r="L18" i="26"/>
  <c r="M18" i="26" s="1"/>
  <c r="J24" i="26"/>
  <c r="K24" i="26" s="1"/>
  <c r="L70" i="26"/>
  <c r="M24" i="26" s="1"/>
  <c r="J28" i="26"/>
  <c r="K28" i="26" s="1"/>
  <c r="L28" i="26"/>
  <c r="M28" i="26" s="1"/>
  <c r="J41" i="26"/>
  <c r="K41" i="26" s="1"/>
  <c r="L41" i="26"/>
  <c r="M41" i="26" s="1"/>
  <c r="J21" i="26"/>
  <c r="K21" i="26" s="1"/>
  <c r="L21" i="26"/>
  <c r="M21" i="26" s="1"/>
  <c r="I32" i="26"/>
  <c r="M35" i="26"/>
  <c r="I5" i="26"/>
  <c r="J2" i="26"/>
  <c r="M2" i="26"/>
  <c r="J17" i="26"/>
  <c r="K17" i="26" s="1"/>
  <c r="M17" i="26"/>
  <c r="J15" i="26"/>
  <c r="K15" i="26" s="1"/>
  <c r="I49" i="26"/>
  <c r="M45" i="26"/>
  <c r="M44" i="26"/>
  <c r="J40" i="26"/>
  <c r="K40" i="26" s="1"/>
  <c r="M30" i="26"/>
  <c r="M38" i="26"/>
  <c r="M11" i="26"/>
  <c r="J45" i="26"/>
  <c r="K45" i="26" s="1"/>
  <c r="J44" i="26"/>
  <c r="K44" i="26" s="1"/>
  <c r="J20" i="26"/>
  <c r="K20" i="26" s="1"/>
  <c r="J30" i="26"/>
  <c r="K30" i="26" s="1"/>
  <c r="J38" i="26"/>
  <c r="K38" i="26" s="1"/>
  <c r="J11" i="26"/>
  <c r="K11" i="26" s="1"/>
  <c r="M19" i="26"/>
  <c r="J4" i="26"/>
  <c r="K4" i="26" s="1"/>
  <c r="M20" i="26"/>
  <c r="I13" i="26"/>
  <c r="J35" i="26"/>
  <c r="K35" i="26" s="1"/>
  <c r="J14" i="26"/>
  <c r="K14" i="26" s="1"/>
  <c r="J19" i="26"/>
  <c r="K19" i="26" s="1"/>
  <c r="M4" i="26"/>
  <c r="I54" i="25"/>
  <c r="L31" i="25"/>
  <c r="L12" i="25"/>
  <c r="M12" i="25" s="1"/>
  <c r="M28" i="25"/>
  <c r="I82" i="25"/>
  <c r="L4" i="25"/>
  <c r="M4" i="25" s="1"/>
  <c r="I66" i="25"/>
  <c r="J20" i="25" s="1"/>
  <c r="K20" i="25" s="1"/>
  <c r="L39" i="25"/>
  <c r="L45" i="25"/>
  <c r="I45" i="25"/>
  <c r="L18" i="25"/>
  <c r="I18" i="25"/>
  <c r="I57" i="25"/>
  <c r="L57" i="25"/>
  <c r="I9" i="25"/>
  <c r="L9" i="25"/>
  <c r="L37" i="25"/>
  <c r="I37" i="25"/>
  <c r="L23" i="25"/>
  <c r="I23" i="25"/>
  <c r="L49" i="25"/>
  <c r="I49" i="25"/>
  <c r="L8" i="25"/>
  <c r="M8" i="25" s="1"/>
  <c r="I8" i="25"/>
  <c r="I53" i="25"/>
  <c r="L53" i="25"/>
  <c r="M7" i="25" s="1"/>
  <c r="L10" i="25"/>
  <c r="I10" i="25"/>
  <c r="L17" i="25"/>
  <c r="I17" i="25"/>
  <c r="I14" i="25"/>
  <c r="L14" i="25"/>
  <c r="L79" i="25"/>
  <c r="I79" i="25"/>
  <c r="I41" i="25"/>
  <c r="L41" i="25"/>
  <c r="I16" i="25"/>
  <c r="E19" i="25"/>
  <c r="F19" i="25" s="1"/>
  <c r="L55" i="25"/>
  <c r="I55" i="25"/>
  <c r="L64" i="25"/>
  <c r="I64" i="25"/>
  <c r="L67" i="25"/>
  <c r="I67" i="25"/>
  <c r="J21" i="25" s="1"/>
  <c r="K21" i="25" s="1"/>
  <c r="I73" i="25"/>
  <c r="L73" i="25"/>
  <c r="L80" i="25"/>
  <c r="M34" i="25" s="1"/>
  <c r="I80" i="25"/>
  <c r="L83" i="25"/>
  <c r="I83" i="25"/>
  <c r="L89" i="25"/>
  <c r="M43" i="25" s="1"/>
  <c r="I89" i="25"/>
  <c r="L60" i="25"/>
  <c r="I60" i="25"/>
  <c r="L29" i="25"/>
  <c r="I29" i="25"/>
  <c r="I70" i="25"/>
  <c r="I86" i="25"/>
  <c r="I85" i="25"/>
  <c r="J39" i="25" s="1"/>
  <c r="K39" i="25" s="1"/>
  <c r="L85" i="25"/>
  <c r="I6" i="25"/>
  <c r="L6" i="25"/>
  <c r="L11" i="25"/>
  <c r="I11" i="25"/>
  <c r="E3" i="25"/>
  <c r="F3" i="25" s="1"/>
  <c r="L21" i="25"/>
  <c r="E30" i="25"/>
  <c r="F30" i="25" s="1"/>
  <c r="I35" i="25"/>
  <c r="E38" i="25"/>
  <c r="F38" i="25" s="1"/>
  <c r="I43" i="25"/>
  <c r="L48" i="25"/>
  <c r="I48" i="25"/>
  <c r="I50" i="25"/>
  <c r="J4" i="25" s="1"/>
  <c r="K4" i="25" s="1"/>
  <c r="L56" i="25"/>
  <c r="I56" i="25"/>
  <c r="I61" i="25"/>
  <c r="L61" i="25"/>
  <c r="M15" i="25" s="1"/>
  <c r="L68" i="25"/>
  <c r="M22" i="25" s="1"/>
  <c r="I68" i="25"/>
  <c r="L71" i="25"/>
  <c r="I71" i="25"/>
  <c r="I77" i="25"/>
  <c r="J31" i="25" s="1"/>
  <c r="K31" i="25" s="1"/>
  <c r="L77" i="25"/>
  <c r="L84" i="25"/>
  <c r="I84" i="25"/>
  <c r="L87" i="25"/>
  <c r="I87" i="25"/>
  <c r="L25" i="25"/>
  <c r="M25" i="25" s="1"/>
  <c r="I25" i="25"/>
  <c r="J25" i="25" s="1"/>
  <c r="K25" i="25" s="1"/>
  <c r="L52" i="25"/>
  <c r="I52" i="25"/>
  <c r="L63" i="25"/>
  <c r="I63" i="25"/>
  <c r="L26" i="25"/>
  <c r="I74" i="25"/>
  <c r="I90" i="25"/>
  <c r="I44" i="25"/>
  <c r="L44" i="25"/>
  <c r="M44" i="25" s="1"/>
  <c r="I27" i="25"/>
  <c r="L27" i="25"/>
  <c r="L5" i="25"/>
  <c r="I7" i="25"/>
  <c r="I28" i="25"/>
  <c r="L32" i="25"/>
  <c r="M32" i="25" s="1"/>
  <c r="I34" i="25"/>
  <c r="L40" i="25"/>
  <c r="M40" i="25" s="1"/>
  <c r="I42" i="25"/>
  <c r="L51" i="25"/>
  <c r="I51" i="25"/>
  <c r="J5" i="25" s="1"/>
  <c r="K5" i="25" s="1"/>
  <c r="L59" i="25"/>
  <c r="M13" i="25" s="1"/>
  <c r="I59" i="25"/>
  <c r="J13" i="25" s="1"/>
  <c r="K13" i="25" s="1"/>
  <c r="I65" i="25"/>
  <c r="L65" i="25"/>
  <c r="L72" i="25"/>
  <c r="I72" i="25"/>
  <c r="J26" i="25" s="1"/>
  <c r="K26" i="25" s="1"/>
  <c r="L75" i="25"/>
  <c r="I75" i="25"/>
  <c r="L81" i="25"/>
  <c r="M35" i="25" s="1"/>
  <c r="I81" i="25"/>
  <c r="L88" i="25"/>
  <c r="M42" i="25" s="1"/>
  <c r="I88" i="25"/>
  <c r="L91" i="25"/>
  <c r="I91" i="25"/>
  <c r="L36" i="25"/>
  <c r="M36" i="25" s="1"/>
  <c r="I36" i="25"/>
  <c r="I69" i="25"/>
  <c r="L69" i="25"/>
  <c r="I33" i="25"/>
  <c r="J33" i="25" s="1"/>
  <c r="K33" i="25" s="1"/>
  <c r="L33" i="25"/>
  <c r="I15" i="25"/>
  <c r="L20" i="25"/>
  <c r="M20" i="25" s="1"/>
  <c r="L24" i="25"/>
  <c r="M24" i="25" s="1"/>
  <c r="I24" i="25"/>
  <c r="J24" i="25" s="1"/>
  <c r="K24" i="25" s="1"/>
  <c r="I62" i="25"/>
  <c r="I78" i="25"/>
  <c r="J32" i="25" s="1"/>
  <c r="K32" i="25" s="1"/>
  <c r="I54" i="24"/>
  <c r="I85" i="24"/>
  <c r="I77" i="24"/>
  <c r="I61" i="24"/>
  <c r="I34" i="24"/>
  <c r="I76" i="24"/>
  <c r="I60" i="24"/>
  <c r="I52" i="24"/>
  <c r="I91" i="24"/>
  <c r="I55" i="24"/>
  <c r="I89" i="24"/>
  <c r="I81" i="24"/>
  <c r="I73" i="24"/>
  <c r="I57" i="24"/>
  <c r="E88" i="24"/>
  <c r="F88" i="24" s="1"/>
  <c r="E72" i="24"/>
  <c r="F72" i="24" s="1"/>
  <c r="E56" i="24"/>
  <c r="F56" i="24" s="1"/>
  <c r="E87" i="24"/>
  <c r="F87" i="24" s="1"/>
  <c r="E71" i="24"/>
  <c r="F71" i="24" s="1"/>
  <c r="E63" i="24"/>
  <c r="F63" i="24" s="1"/>
  <c r="E48" i="24"/>
  <c r="F48" i="24" s="1"/>
  <c r="E58" i="24"/>
  <c r="F58" i="24" s="1"/>
  <c r="E62" i="24"/>
  <c r="F62" i="24" s="1"/>
  <c r="E66" i="24"/>
  <c r="F66" i="24" s="1"/>
  <c r="E70" i="24"/>
  <c r="F70" i="24" s="1"/>
  <c r="E74" i="24"/>
  <c r="F74" i="24" s="1"/>
  <c r="E78" i="24"/>
  <c r="F78" i="24" s="1"/>
  <c r="E82" i="24"/>
  <c r="F82" i="24" s="1"/>
  <c r="E86" i="24"/>
  <c r="F86" i="24" s="1"/>
  <c r="E90" i="24"/>
  <c r="F90" i="24" s="1"/>
  <c r="E83" i="24"/>
  <c r="F83" i="24" s="1"/>
  <c r="E51" i="24"/>
  <c r="F51" i="24" s="1"/>
  <c r="E59" i="24"/>
  <c r="F59" i="24" s="1"/>
  <c r="E67" i="24"/>
  <c r="F67" i="24" s="1"/>
  <c r="E3" i="24"/>
  <c r="F3" i="24" s="1"/>
  <c r="E49" i="24"/>
  <c r="F49" i="24" s="1"/>
  <c r="E53" i="24"/>
  <c r="F53" i="24" s="1"/>
  <c r="E64" i="24"/>
  <c r="F64" i="24" s="1"/>
  <c r="E68" i="24"/>
  <c r="F68" i="24" s="1"/>
  <c r="E75" i="24"/>
  <c r="F75" i="24" s="1"/>
  <c r="E79" i="24"/>
  <c r="F79" i="24" s="1"/>
  <c r="E44" i="24"/>
  <c r="F44" i="24" s="1"/>
  <c r="E50" i="24"/>
  <c r="F50" i="24" s="1"/>
  <c r="E65" i="24"/>
  <c r="F65" i="24" s="1"/>
  <c r="E69" i="24"/>
  <c r="F69" i="24" s="1"/>
  <c r="E80" i="24"/>
  <c r="F80" i="24" s="1"/>
  <c r="E84" i="24"/>
  <c r="F84" i="24" s="1"/>
  <c r="E7" i="24"/>
  <c r="F7" i="24" s="1"/>
  <c r="E17" i="24"/>
  <c r="F17" i="24" s="1"/>
  <c r="E4" i="24"/>
  <c r="F4" i="24" s="1"/>
  <c r="E8" i="24"/>
  <c r="F8" i="24" s="1"/>
  <c r="E23" i="24"/>
  <c r="F23" i="24" s="1"/>
  <c r="E27" i="24"/>
  <c r="F27" i="24" s="1"/>
  <c r="E29" i="24"/>
  <c r="F29" i="24" s="1"/>
  <c r="E33" i="24"/>
  <c r="F33" i="24" s="1"/>
  <c r="E16" i="24"/>
  <c r="F16" i="24" s="1"/>
  <c r="E31" i="24"/>
  <c r="F31" i="24" s="1"/>
  <c r="E35" i="24"/>
  <c r="F35" i="24" s="1"/>
  <c r="E37" i="24"/>
  <c r="F37" i="24" s="1"/>
  <c r="E45" i="24"/>
  <c r="F45" i="24" s="1"/>
  <c r="E41" i="24"/>
  <c r="F41" i="24" s="1"/>
  <c r="E28" i="24"/>
  <c r="F28" i="24" s="1"/>
  <c r="E36" i="24"/>
  <c r="F36" i="24" s="1"/>
  <c r="E42" i="24"/>
  <c r="F42" i="24" s="1"/>
  <c r="E40" i="24"/>
  <c r="F40" i="24" s="1"/>
  <c r="E2" i="24"/>
  <c r="F2" i="24" s="1"/>
  <c r="E18" i="24"/>
  <c r="F18" i="24" s="1"/>
  <c r="E5" i="24"/>
  <c r="F5" i="24" s="1"/>
  <c r="E11" i="24"/>
  <c r="F11" i="24" s="1"/>
  <c r="E24" i="24"/>
  <c r="F24" i="24" s="1"/>
  <c r="E43" i="24"/>
  <c r="F43" i="24" s="1"/>
  <c r="E13" i="24"/>
  <c r="F13" i="24" s="1"/>
  <c r="E6" i="24"/>
  <c r="F6" i="24" s="1"/>
  <c r="E15" i="24"/>
  <c r="F15" i="24" s="1"/>
  <c r="E10" i="24"/>
  <c r="F10" i="24" s="1"/>
  <c r="E9" i="24"/>
  <c r="F9" i="24" s="1"/>
  <c r="E14" i="24"/>
  <c r="F14" i="24" s="1"/>
  <c r="E20" i="24"/>
  <c r="F20" i="24" s="1"/>
  <c r="E38" i="24"/>
  <c r="F38" i="24" s="1"/>
  <c r="E32" i="24"/>
  <c r="F32" i="24" s="1"/>
  <c r="E21" i="24"/>
  <c r="F21" i="24" s="1"/>
  <c r="E39" i="24"/>
  <c r="F39" i="24" s="1"/>
  <c r="E22" i="24"/>
  <c r="F22" i="24" s="1"/>
  <c r="E25" i="24"/>
  <c r="F25" i="24" s="1"/>
  <c r="E12" i="24"/>
  <c r="F12" i="24" s="1"/>
  <c r="E26" i="24"/>
  <c r="F26" i="24" s="1"/>
  <c r="E19" i="24"/>
  <c r="F19" i="24" s="1"/>
  <c r="E30" i="24"/>
  <c r="F30" i="24" s="1"/>
  <c r="G14" i="21"/>
  <c r="J14" i="21" s="1"/>
  <c r="G29" i="21"/>
  <c r="J29" i="21" s="1"/>
  <c r="G37" i="21"/>
  <c r="J37" i="21" s="1"/>
  <c r="G38" i="21"/>
  <c r="J38" i="21" s="1"/>
  <c r="G53" i="21"/>
  <c r="J53" i="21" s="1"/>
  <c r="G54" i="21"/>
  <c r="J54" i="21" s="1"/>
  <c r="G61" i="21"/>
  <c r="J61" i="21" s="1"/>
  <c r="G62" i="21"/>
  <c r="J62" i="21" s="1"/>
  <c r="G69" i="21"/>
  <c r="J69" i="21" s="1"/>
  <c r="G78" i="21"/>
  <c r="J78" i="21" s="1"/>
  <c r="G85" i="21"/>
  <c r="J85" i="21" s="1"/>
  <c r="G86" i="21"/>
  <c r="J86" i="21" s="1"/>
  <c r="G93" i="21"/>
  <c r="J93" i="21" s="1"/>
  <c r="G254" i="21"/>
  <c r="J254" i="21" s="1"/>
  <c r="G278" i="21"/>
  <c r="J278" i="21" s="1"/>
  <c r="G286" i="21"/>
  <c r="J286" i="21" s="1"/>
  <c r="F223" i="21"/>
  <c r="G223" i="21" s="1"/>
  <c r="J223" i="21" s="1"/>
  <c r="F231" i="21"/>
  <c r="G231" i="21" s="1"/>
  <c r="J231" i="21" s="1"/>
  <c r="F239" i="21"/>
  <c r="G239" i="21" s="1"/>
  <c r="J239" i="21" s="1"/>
  <c r="F287" i="21"/>
  <c r="G287" i="21" s="1"/>
  <c r="J287" i="21" s="1"/>
  <c r="F295" i="21"/>
  <c r="G295" i="21" s="1"/>
  <c r="J295" i="21" s="1"/>
  <c r="F303" i="21"/>
  <c r="G303" i="21" s="1"/>
  <c r="J303" i="21" s="1"/>
  <c r="E206" i="21"/>
  <c r="F206" i="21" s="1"/>
  <c r="G206" i="21" s="1"/>
  <c r="J206" i="21" s="1"/>
  <c r="E207" i="21"/>
  <c r="F207" i="21" s="1"/>
  <c r="G207" i="21" s="1"/>
  <c r="J207" i="21" s="1"/>
  <c r="E208" i="21"/>
  <c r="E209" i="21"/>
  <c r="E210" i="21"/>
  <c r="F210" i="21" s="1"/>
  <c r="G210" i="21" s="1"/>
  <c r="J210" i="21" s="1"/>
  <c r="E211" i="21"/>
  <c r="F211" i="21" s="1"/>
  <c r="G211" i="21" s="1"/>
  <c r="J211" i="21" s="1"/>
  <c r="E212" i="21"/>
  <c r="E213" i="21"/>
  <c r="E214" i="21"/>
  <c r="F214" i="21" s="1"/>
  <c r="G214" i="21" s="1"/>
  <c r="J214" i="21" s="1"/>
  <c r="E215" i="21"/>
  <c r="F215" i="21" s="1"/>
  <c r="G215" i="21" s="1"/>
  <c r="J215" i="21" s="1"/>
  <c r="E216" i="21"/>
  <c r="E217" i="21"/>
  <c r="E218" i="21"/>
  <c r="F218" i="21" s="1"/>
  <c r="G218" i="21" s="1"/>
  <c r="J218" i="21" s="1"/>
  <c r="E219" i="21"/>
  <c r="F219" i="21" s="1"/>
  <c r="G219" i="21" s="1"/>
  <c r="J219" i="21" s="1"/>
  <c r="E220" i="21"/>
  <c r="E221" i="21"/>
  <c r="E222" i="21"/>
  <c r="F222" i="21" s="1"/>
  <c r="G222" i="21" s="1"/>
  <c r="J222" i="21" s="1"/>
  <c r="E223" i="21"/>
  <c r="E224" i="21"/>
  <c r="E225" i="21"/>
  <c r="E226" i="21"/>
  <c r="F226" i="21" s="1"/>
  <c r="G226" i="21" s="1"/>
  <c r="J226" i="21" s="1"/>
  <c r="E227" i="21"/>
  <c r="F227" i="21" s="1"/>
  <c r="G227" i="21" s="1"/>
  <c r="J227" i="21" s="1"/>
  <c r="E228" i="21"/>
  <c r="E229" i="21"/>
  <c r="E230" i="21"/>
  <c r="F230" i="21" s="1"/>
  <c r="G230" i="21" s="1"/>
  <c r="J230" i="21" s="1"/>
  <c r="E231" i="21"/>
  <c r="E232" i="21"/>
  <c r="E233" i="21"/>
  <c r="E234" i="21"/>
  <c r="F234" i="21" s="1"/>
  <c r="G234" i="21" s="1"/>
  <c r="J234" i="21" s="1"/>
  <c r="E235" i="21"/>
  <c r="F235" i="21" s="1"/>
  <c r="G235" i="21" s="1"/>
  <c r="J235" i="21" s="1"/>
  <c r="E236" i="21"/>
  <c r="E237" i="21"/>
  <c r="E238" i="21"/>
  <c r="F238" i="21" s="1"/>
  <c r="G238" i="21" s="1"/>
  <c r="J238" i="21" s="1"/>
  <c r="E239" i="21"/>
  <c r="E240" i="21"/>
  <c r="E241" i="21"/>
  <c r="E242" i="21"/>
  <c r="F242" i="21" s="1"/>
  <c r="G242" i="21" s="1"/>
  <c r="J242" i="21" s="1"/>
  <c r="E243" i="21"/>
  <c r="F243" i="21" s="1"/>
  <c r="G243" i="21" s="1"/>
  <c r="J243" i="21" s="1"/>
  <c r="E244" i="21"/>
  <c r="E245" i="21"/>
  <c r="E246" i="21"/>
  <c r="F246" i="21" s="1"/>
  <c r="G246" i="21" s="1"/>
  <c r="J246" i="21" s="1"/>
  <c r="E247" i="21"/>
  <c r="F247" i="21" s="1"/>
  <c r="G247" i="21" s="1"/>
  <c r="J247" i="21" s="1"/>
  <c r="E248" i="21"/>
  <c r="E249" i="21"/>
  <c r="E250" i="21"/>
  <c r="F250" i="21" s="1"/>
  <c r="G250" i="21" s="1"/>
  <c r="J250" i="21" s="1"/>
  <c r="E251" i="21"/>
  <c r="F251" i="21" s="1"/>
  <c r="G251" i="21" s="1"/>
  <c r="J251" i="21" s="1"/>
  <c r="E252" i="21"/>
  <c r="E253" i="21"/>
  <c r="E254" i="21"/>
  <c r="F254" i="21" s="1"/>
  <c r="E255" i="21"/>
  <c r="F255" i="21" s="1"/>
  <c r="G255" i="21" s="1"/>
  <c r="J255" i="21" s="1"/>
  <c r="E256" i="21"/>
  <c r="E257" i="21"/>
  <c r="E258" i="21"/>
  <c r="F258" i="21" s="1"/>
  <c r="G258" i="21" s="1"/>
  <c r="J258" i="21" s="1"/>
  <c r="E259" i="21"/>
  <c r="F259" i="21" s="1"/>
  <c r="G259" i="21" s="1"/>
  <c r="J259" i="21" s="1"/>
  <c r="E260" i="21"/>
  <c r="E261" i="21"/>
  <c r="E262" i="21"/>
  <c r="F262" i="21" s="1"/>
  <c r="G262" i="21" s="1"/>
  <c r="J262" i="21" s="1"/>
  <c r="E263" i="21"/>
  <c r="F263" i="21" s="1"/>
  <c r="G263" i="21" s="1"/>
  <c r="J263" i="21" s="1"/>
  <c r="E264" i="21"/>
  <c r="E265" i="21"/>
  <c r="E266" i="21"/>
  <c r="F266" i="21" s="1"/>
  <c r="G266" i="21" s="1"/>
  <c r="J266" i="21" s="1"/>
  <c r="E267" i="21"/>
  <c r="F267" i="21" s="1"/>
  <c r="G267" i="21" s="1"/>
  <c r="J267" i="21" s="1"/>
  <c r="E268" i="21"/>
  <c r="E269" i="21"/>
  <c r="E270" i="21"/>
  <c r="F270" i="21" s="1"/>
  <c r="G270" i="21" s="1"/>
  <c r="J270" i="21" s="1"/>
  <c r="E271" i="21"/>
  <c r="F271" i="21" s="1"/>
  <c r="G271" i="21" s="1"/>
  <c r="J271" i="21" s="1"/>
  <c r="E272" i="21"/>
  <c r="E273" i="21"/>
  <c r="E274" i="21"/>
  <c r="F274" i="21" s="1"/>
  <c r="G274" i="21" s="1"/>
  <c r="J274" i="21" s="1"/>
  <c r="E275" i="21"/>
  <c r="F275" i="21" s="1"/>
  <c r="G275" i="21" s="1"/>
  <c r="J275" i="21" s="1"/>
  <c r="E276" i="21"/>
  <c r="E277" i="21"/>
  <c r="E278" i="21"/>
  <c r="F278" i="21" s="1"/>
  <c r="E279" i="21"/>
  <c r="F279" i="21" s="1"/>
  <c r="G279" i="21" s="1"/>
  <c r="J279" i="21" s="1"/>
  <c r="E280" i="21"/>
  <c r="E281" i="21"/>
  <c r="E282" i="21"/>
  <c r="F282" i="21" s="1"/>
  <c r="G282" i="21" s="1"/>
  <c r="J282" i="21" s="1"/>
  <c r="E283" i="21"/>
  <c r="F283" i="21" s="1"/>
  <c r="G283" i="21" s="1"/>
  <c r="J283" i="21" s="1"/>
  <c r="E284" i="21"/>
  <c r="E285" i="21"/>
  <c r="E286" i="21"/>
  <c r="F286" i="21" s="1"/>
  <c r="E287" i="21"/>
  <c r="E288" i="21"/>
  <c r="E289" i="21"/>
  <c r="E290" i="21"/>
  <c r="F290" i="21" s="1"/>
  <c r="G290" i="21" s="1"/>
  <c r="J290" i="21" s="1"/>
  <c r="E291" i="21"/>
  <c r="F291" i="21" s="1"/>
  <c r="G291" i="21" s="1"/>
  <c r="J291" i="21" s="1"/>
  <c r="E292" i="21"/>
  <c r="E293" i="21"/>
  <c r="E294" i="21"/>
  <c r="F294" i="21" s="1"/>
  <c r="G294" i="21" s="1"/>
  <c r="J294" i="21" s="1"/>
  <c r="E295" i="21"/>
  <c r="E296" i="21"/>
  <c r="E297" i="21"/>
  <c r="E298" i="21"/>
  <c r="F298" i="21" s="1"/>
  <c r="G298" i="21" s="1"/>
  <c r="J298" i="21" s="1"/>
  <c r="E299" i="21"/>
  <c r="F299" i="21" s="1"/>
  <c r="G299" i="21" s="1"/>
  <c r="J299" i="21" s="1"/>
  <c r="E300" i="21"/>
  <c r="E301" i="21"/>
  <c r="E302" i="21"/>
  <c r="F302" i="21" s="1"/>
  <c r="G302" i="21" s="1"/>
  <c r="J302" i="21" s="1"/>
  <c r="E303" i="21"/>
  <c r="E304" i="21"/>
  <c r="E305" i="21"/>
  <c r="E306" i="21"/>
  <c r="F306" i="21" s="1"/>
  <c r="G306" i="21" s="1"/>
  <c r="J306" i="21" s="1"/>
  <c r="E307" i="21"/>
  <c r="F307" i="21" s="1"/>
  <c r="G307" i="21" s="1"/>
  <c r="J307" i="21" s="1"/>
  <c r="E308" i="21"/>
  <c r="E309" i="21"/>
  <c r="E310" i="21"/>
  <c r="F310" i="21" s="1"/>
  <c r="G310" i="21" s="1"/>
  <c r="J310" i="21" s="1"/>
  <c r="E311" i="21"/>
  <c r="F311" i="21" s="1"/>
  <c r="G311" i="21" s="1"/>
  <c r="J311" i="21" s="1"/>
  <c r="E312" i="21"/>
  <c r="E313" i="21"/>
  <c r="E314" i="21"/>
  <c r="F314" i="21" s="1"/>
  <c r="G314" i="21" s="1"/>
  <c r="J314" i="21" s="1"/>
  <c r="E315" i="21"/>
  <c r="F315" i="21" s="1"/>
  <c r="G315" i="21" s="1"/>
  <c r="J315" i="21" s="1"/>
  <c r="E316" i="21"/>
  <c r="E317" i="21"/>
  <c r="E318" i="21"/>
  <c r="F318" i="21" s="1"/>
  <c r="G318" i="21" s="1"/>
  <c r="J318" i="21" s="1"/>
  <c r="E319" i="21"/>
  <c r="F319" i="21" s="1"/>
  <c r="G319" i="21" s="1"/>
  <c r="J319" i="21" s="1"/>
  <c r="E320" i="21"/>
  <c r="E321" i="21"/>
  <c r="E322" i="21"/>
  <c r="F322" i="21" s="1"/>
  <c r="G322" i="21" s="1"/>
  <c r="J322" i="21" s="1"/>
  <c r="E323" i="21"/>
  <c r="F323" i="21" s="1"/>
  <c r="G323" i="21" s="1"/>
  <c r="J323" i="21" s="1"/>
  <c r="E324" i="21"/>
  <c r="E325" i="21"/>
  <c r="E326" i="21"/>
  <c r="F326" i="21" s="1"/>
  <c r="G326" i="21" s="1"/>
  <c r="J326" i="21" s="1"/>
  <c r="E327" i="21"/>
  <c r="F327" i="21" s="1"/>
  <c r="G327" i="21" s="1"/>
  <c r="J327" i="21" s="1"/>
  <c r="E328" i="21"/>
  <c r="E329" i="21"/>
  <c r="E330" i="21"/>
  <c r="F330" i="21" s="1"/>
  <c r="G330" i="21" s="1"/>
  <c r="J330" i="21" s="1"/>
  <c r="E331" i="21"/>
  <c r="F331" i="21" s="1"/>
  <c r="G331" i="21" s="1"/>
  <c r="J331" i="21" s="1"/>
  <c r="E332" i="21"/>
  <c r="D206" i="21"/>
  <c r="D207" i="21"/>
  <c r="D208" i="21"/>
  <c r="F208" i="21" s="1"/>
  <c r="G208" i="21" s="1"/>
  <c r="J208" i="21" s="1"/>
  <c r="D209" i="21"/>
  <c r="F209" i="21" s="1"/>
  <c r="G209" i="21" s="1"/>
  <c r="J209" i="21" s="1"/>
  <c r="D210" i="21"/>
  <c r="D211" i="21"/>
  <c r="D212" i="21"/>
  <c r="F212" i="21" s="1"/>
  <c r="G212" i="21" s="1"/>
  <c r="J212" i="21" s="1"/>
  <c r="D213" i="21"/>
  <c r="F213" i="21" s="1"/>
  <c r="G213" i="21" s="1"/>
  <c r="J213" i="21" s="1"/>
  <c r="D214" i="21"/>
  <c r="D215" i="21"/>
  <c r="D216" i="21"/>
  <c r="F216" i="21" s="1"/>
  <c r="G216" i="21" s="1"/>
  <c r="J216" i="21" s="1"/>
  <c r="D217" i="21"/>
  <c r="F217" i="21" s="1"/>
  <c r="G217" i="21" s="1"/>
  <c r="J217" i="21" s="1"/>
  <c r="D218" i="21"/>
  <c r="D219" i="21"/>
  <c r="D220" i="21"/>
  <c r="F220" i="21" s="1"/>
  <c r="G220" i="21" s="1"/>
  <c r="J220" i="21" s="1"/>
  <c r="D221" i="21"/>
  <c r="F221" i="21" s="1"/>
  <c r="G221" i="21" s="1"/>
  <c r="J221" i="21" s="1"/>
  <c r="D222" i="21"/>
  <c r="D223" i="21"/>
  <c r="D224" i="21"/>
  <c r="F224" i="21" s="1"/>
  <c r="G224" i="21" s="1"/>
  <c r="J224" i="21" s="1"/>
  <c r="D225" i="21"/>
  <c r="F225" i="21" s="1"/>
  <c r="G225" i="21" s="1"/>
  <c r="J225" i="21" s="1"/>
  <c r="D226" i="21"/>
  <c r="D227" i="21"/>
  <c r="D228" i="21"/>
  <c r="F228" i="21" s="1"/>
  <c r="G228" i="21" s="1"/>
  <c r="J228" i="21" s="1"/>
  <c r="D229" i="21"/>
  <c r="F229" i="21" s="1"/>
  <c r="G229" i="21" s="1"/>
  <c r="J229" i="21" s="1"/>
  <c r="D230" i="21"/>
  <c r="D231" i="21"/>
  <c r="D232" i="21"/>
  <c r="F232" i="21" s="1"/>
  <c r="G232" i="21" s="1"/>
  <c r="J232" i="21" s="1"/>
  <c r="D233" i="21"/>
  <c r="F233" i="21" s="1"/>
  <c r="G233" i="21" s="1"/>
  <c r="J233" i="21" s="1"/>
  <c r="D234" i="21"/>
  <c r="D235" i="21"/>
  <c r="D236" i="21"/>
  <c r="F236" i="21" s="1"/>
  <c r="G236" i="21" s="1"/>
  <c r="J236" i="21" s="1"/>
  <c r="D237" i="21"/>
  <c r="F237" i="21" s="1"/>
  <c r="G237" i="21" s="1"/>
  <c r="J237" i="21" s="1"/>
  <c r="D238" i="21"/>
  <c r="D239" i="21"/>
  <c r="D240" i="21"/>
  <c r="F240" i="21" s="1"/>
  <c r="G240" i="21" s="1"/>
  <c r="J240" i="21" s="1"/>
  <c r="D241" i="21"/>
  <c r="F241" i="21" s="1"/>
  <c r="G241" i="21" s="1"/>
  <c r="J241" i="21" s="1"/>
  <c r="D242" i="21"/>
  <c r="D243" i="21"/>
  <c r="D244" i="21"/>
  <c r="F244" i="21" s="1"/>
  <c r="G244" i="21" s="1"/>
  <c r="J244" i="21" s="1"/>
  <c r="D245" i="21"/>
  <c r="F245" i="21" s="1"/>
  <c r="G245" i="21" s="1"/>
  <c r="J245" i="21" s="1"/>
  <c r="D246" i="21"/>
  <c r="D247" i="21"/>
  <c r="D248" i="21"/>
  <c r="F248" i="21" s="1"/>
  <c r="G248" i="21" s="1"/>
  <c r="J248" i="21" s="1"/>
  <c r="D249" i="21"/>
  <c r="F249" i="21" s="1"/>
  <c r="G249" i="21" s="1"/>
  <c r="J249" i="21" s="1"/>
  <c r="D250" i="21"/>
  <c r="D251" i="21"/>
  <c r="D252" i="21"/>
  <c r="F252" i="21" s="1"/>
  <c r="G252" i="21" s="1"/>
  <c r="J252" i="21" s="1"/>
  <c r="D253" i="21"/>
  <c r="F253" i="21" s="1"/>
  <c r="G253" i="21" s="1"/>
  <c r="J253" i="21" s="1"/>
  <c r="D254" i="21"/>
  <c r="D255" i="21"/>
  <c r="D256" i="21"/>
  <c r="F256" i="21" s="1"/>
  <c r="G256" i="21" s="1"/>
  <c r="J256" i="21" s="1"/>
  <c r="D257" i="21"/>
  <c r="F257" i="21" s="1"/>
  <c r="G257" i="21" s="1"/>
  <c r="J257" i="21" s="1"/>
  <c r="D258" i="21"/>
  <c r="D259" i="21"/>
  <c r="D260" i="21"/>
  <c r="F260" i="21" s="1"/>
  <c r="G260" i="21" s="1"/>
  <c r="J260" i="21" s="1"/>
  <c r="D261" i="21"/>
  <c r="F261" i="21" s="1"/>
  <c r="G261" i="21" s="1"/>
  <c r="J261" i="21" s="1"/>
  <c r="D262" i="21"/>
  <c r="D263" i="21"/>
  <c r="D264" i="21"/>
  <c r="F264" i="21" s="1"/>
  <c r="G264" i="21" s="1"/>
  <c r="J264" i="21" s="1"/>
  <c r="D265" i="21"/>
  <c r="F265" i="21" s="1"/>
  <c r="G265" i="21" s="1"/>
  <c r="J265" i="21" s="1"/>
  <c r="D266" i="21"/>
  <c r="D267" i="21"/>
  <c r="D268" i="21"/>
  <c r="F268" i="21" s="1"/>
  <c r="G268" i="21" s="1"/>
  <c r="J268" i="21" s="1"/>
  <c r="D269" i="21"/>
  <c r="F269" i="21" s="1"/>
  <c r="G269" i="21" s="1"/>
  <c r="J269" i="21" s="1"/>
  <c r="D270" i="21"/>
  <c r="D271" i="21"/>
  <c r="D272" i="21"/>
  <c r="F272" i="21" s="1"/>
  <c r="G272" i="21" s="1"/>
  <c r="J272" i="21" s="1"/>
  <c r="D273" i="21"/>
  <c r="F273" i="21" s="1"/>
  <c r="G273" i="21" s="1"/>
  <c r="J273" i="21" s="1"/>
  <c r="D274" i="21"/>
  <c r="D275" i="21"/>
  <c r="D276" i="21"/>
  <c r="F276" i="21" s="1"/>
  <c r="G276" i="21" s="1"/>
  <c r="J276" i="21" s="1"/>
  <c r="D277" i="21"/>
  <c r="F277" i="21" s="1"/>
  <c r="G277" i="21" s="1"/>
  <c r="J277" i="21" s="1"/>
  <c r="D278" i="21"/>
  <c r="D279" i="21"/>
  <c r="D280" i="21"/>
  <c r="F280" i="21" s="1"/>
  <c r="G280" i="21" s="1"/>
  <c r="J280" i="21" s="1"/>
  <c r="D281" i="21"/>
  <c r="F281" i="21" s="1"/>
  <c r="G281" i="21" s="1"/>
  <c r="J281" i="21" s="1"/>
  <c r="D282" i="21"/>
  <c r="D283" i="21"/>
  <c r="D284" i="21"/>
  <c r="F284" i="21" s="1"/>
  <c r="G284" i="21" s="1"/>
  <c r="J284" i="21" s="1"/>
  <c r="D285" i="21"/>
  <c r="F285" i="21" s="1"/>
  <c r="G285" i="21" s="1"/>
  <c r="J285" i="21" s="1"/>
  <c r="D286" i="21"/>
  <c r="D287" i="21"/>
  <c r="D288" i="21"/>
  <c r="F288" i="21" s="1"/>
  <c r="G288" i="21" s="1"/>
  <c r="J288" i="21" s="1"/>
  <c r="D289" i="21"/>
  <c r="F289" i="21" s="1"/>
  <c r="G289" i="21" s="1"/>
  <c r="J289" i="21" s="1"/>
  <c r="D290" i="21"/>
  <c r="D291" i="21"/>
  <c r="D292" i="21"/>
  <c r="F292" i="21" s="1"/>
  <c r="G292" i="21" s="1"/>
  <c r="J292" i="21" s="1"/>
  <c r="D293" i="21"/>
  <c r="F293" i="21" s="1"/>
  <c r="G293" i="21" s="1"/>
  <c r="J293" i="21" s="1"/>
  <c r="D294" i="21"/>
  <c r="D295" i="21"/>
  <c r="D296" i="21"/>
  <c r="F296" i="21" s="1"/>
  <c r="G296" i="21" s="1"/>
  <c r="J296" i="21" s="1"/>
  <c r="D297" i="21"/>
  <c r="F297" i="21" s="1"/>
  <c r="G297" i="21" s="1"/>
  <c r="J297" i="21" s="1"/>
  <c r="D298" i="21"/>
  <c r="D299" i="21"/>
  <c r="D300" i="21"/>
  <c r="F300" i="21" s="1"/>
  <c r="G300" i="21" s="1"/>
  <c r="J300" i="21" s="1"/>
  <c r="D301" i="21"/>
  <c r="F301" i="21" s="1"/>
  <c r="G301" i="21" s="1"/>
  <c r="J301" i="21" s="1"/>
  <c r="D302" i="21"/>
  <c r="D303" i="21"/>
  <c r="D304" i="21"/>
  <c r="F304" i="21" s="1"/>
  <c r="G304" i="21" s="1"/>
  <c r="J304" i="21" s="1"/>
  <c r="D305" i="21"/>
  <c r="F305" i="21" s="1"/>
  <c r="G305" i="21" s="1"/>
  <c r="J305" i="21" s="1"/>
  <c r="D306" i="21"/>
  <c r="D307" i="21"/>
  <c r="D308" i="21"/>
  <c r="F308" i="21" s="1"/>
  <c r="G308" i="21" s="1"/>
  <c r="J308" i="21" s="1"/>
  <c r="D309" i="21"/>
  <c r="F309" i="21" s="1"/>
  <c r="G309" i="21" s="1"/>
  <c r="J309" i="21" s="1"/>
  <c r="D310" i="21"/>
  <c r="D311" i="21"/>
  <c r="D312" i="21"/>
  <c r="F312" i="21" s="1"/>
  <c r="G312" i="21" s="1"/>
  <c r="J312" i="21" s="1"/>
  <c r="D313" i="21"/>
  <c r="F313" i="21" s="1"/>
  <c r="G313" i="21" s="1"/>
  <c r="J313" i="21" s="1"/>
  <c r="D314" i="21"/>
  <c r="D315" i="21"/>
  <c r="D316" i="21"/>
  <c r="F316" i="21" s="1"/>
  <c r="G316" i="21" s="1"/>
  <c r="J316" i="21" s="1"/>
  <c r="D317" i="21"/>
  <c r="F317" i="21" s="1"/>
  <c r="G317" i="21" s="1"/>
  <c r="J317" i="21" s="1"/>
  <c r="D318" i="21"/>
  <c r="D319" i="21"/>
  <c r="D320" i="21"/>
  <c r="F320" i="21" s="1"/>
  <c r="G320" i="21" s="1"/>
  <c r="J320" i="21" s="1"/>
  <c r="D321" i="21"/>
  <c r="F321" i="21" s="1"/>
  <c r="G321" i="21" s="1"/>
  <c r="J321" i="21" s="1"/>
  <c r="D322" i="21"/>
  <c r="D323" i="21"/>
  <c r="D324" i="21"/>
  <c r="F324" i="21" s="1"/>
  <c r="G324" i="21" s="1"/>
  <c r="J324" i="21" s="1"/>
  <c r="D325" i="21"/>
  <c r="F325" i="21" s="1"/>
  <c r="G325" i="21" s="1"/>
  <c r="J325" i="21" s="1"/>
  <c r="D326" i="21"/>
  <c r="D327" i="21"/>
  <c r="D328" i="21"/>
  <c r="F328" i="21" s="1"/>
  <c r="G328" i="21" s="1"/>
  <c r="J328" i="21" s="1"/>
  <c r="D329" i="21"/>
  <c r="F329" i="21" s="1"/>
  <c r="G329" i="21" s="1"/>
  <c r="J329" i="21" s="1"/>
  <c r="D330" i="21"/>
  <c r="D331" i="21"/>
  <c r="D332" i="21"/>
  <c r="F332" i="21" s="1"/>
  <c r="G332" i="21" s="1"/>
  <c r="J332" i="21" s="1"/>
  <c r="E129" i="21"/>
  <c r="E130" i="21"/>
  <c r="E131" i="21"/>
  <c r="E132" i="21"/>
  <c r="E133" i="21"/>
  <c r="E134" i="21"/>
  <c r="E135" i="21"/>
  <c r="E136" i="21"/>
  <c r="E137" i="21"/>
  <c r="E138" i="21"/>
  <c r="E139" i="21"/>
  <c r="F139" i="21" s="1"/>
  <c r="G139" i="21" s="1"/>
  <c r="J139" i="21" s="1"/>
  <c r="E140" i="21"/>
  <c r="E141" i="21"/>
  <c r="E142" i="21"/>
  <c r="E143" i="21"/>
  <c r="E144" i="21"/>
  <c r="E145" i="21"/>
  <c r="E146" i="21"/>
  <c r="F146" i="21" s="1"/>
  <c r="G146" i="21" s="1"/>
  <c r="J146" i="21" s="1"/>
  <c r="E147" i="21"/>
  <c r="E148" i="21"/>
  <c r="E149" i="21"/>
  <c r="E150" i="21"/>
  <c r="E151" i="21"/>
  <c r="E152" i="21"/>
  <c r="E153" i="21"/>
  <c r="E154" i="21"/>
  <c r="F154" i="21" s="1"/>
  <c r="G154" i="21" s="1"/>
  <c r="J154" i="21" s="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F176" i="21" s="1"/>
  <c r="G176" i="21" s="1"/>
  <c r="J176" i="21" s="1"/>
  <c r="E177" i="21"/>
  <c r="E178" i="21"/>
  <c r="E179" i="21"/>
  <c r="E180" i="21"/>
  <c r="E181" i="21"/>
  <c r="E182" i="21"/>
  <c r="E183" i="21"/>
  <c r="E184" i="21"/>
  <c r="E185" i="21"/>
  <c r="E186" i="21"/>
  <c r="F186" i="21" s="1"/>
  <c r="G186" i="21" s="1"/>
  <c r="J186" i="21" s="1"/>
  <c r="E187" i="21"/>
  <c r="F187" i="21" s="1"/>
  <c r="G187" i="21" s="1"/>
  <c r="J187" i="21" s="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F155" i="21" s="1"/>
  <c r="G155" i="21" s="1"/>
  <c r="J155" i="21" s="1"/>
  <c r="D156" i="21"/>
  <c r="D157" i="21"/>
  <c r="D158" i="21"/>
  <c r="D159" i="21"/>
  <c r="D160" i="21"/>
  <c r="D161" i="21"/>
  <c r="D162" i="21"/>
  <c r="F162" i="21" s="1"/>
  <c r="G162" i="21" s="1"/>
  <c r="J162" i="21" s="1"/>
  <c r="D163" i="21"/>
  <c r="D164" i="21"/>
  <c r="D165" i="21"/>
  <c r="D166" i="21"/>
  <c r="F166" i="21" s="1"/>
  <c r="G166" i="21" s="1"/>
  <c r="J166" i="21" s="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F195" i="21" s="1"/>
  <c r="G195" i="21" s="1"/>
  <c r="J195" i="21" s="1"/>
  <c r="D196" i="21"/>
  <c r="D197" i="21"/>
  <c r="D198" i="21"/>
  <c r="D199" i="21"/>
  <c r="D200" i="21"/>
  <c r="D201" i="21"/>
  <c r="D202" i="21"/>
  <c r="F202" i="21" s="1"/>
  <c r="G202" i="21" s="1"/>
  <c r="J202" i="21" s="1"/>
  <c r="D203" i="21"/>
  <c r="F203" i="21" s="1"/>
  <c r="G203" i="21" s="1"/>
  <c r="J203" i="21" s="1"/>
  <c r="D204" i="21"/>
  <c r="D205" i="21"/>
  <c r="F205" i="21" s="1"/>
  <c r="G205" i="21" s="1"/>
  <c r="J205" i="21" s="1"/>
  <c r="E128" i="21"/>
  <c r="D128" i="21"/>
  <c r="F178" i="21"/>
  <c r="G178" i="21" s="1"/>
  <c r="J178" i="21" s="1"/>
  <c r="F171" i="21"/>
  <c r="G171" i="21" s="1"/>
  <c r="J171" i="21" s="1"/>
  <c r="F170" i="21"/>
  <c r="G170" i="21" s="1"/>
  <c r="J170" i="21" s="1"/>
  <c r="F138" i="21"/>
  <c r="G138" i="21" s="1"/>
  <c r="J138" i="21" s="1"/>
  <c r="E127" i="21"/>
  <c r="D127" i="21"/>
  <c r="E126" i="21"/>
  <c r="D126" i="21"/>
  <c r="E125" i="21"/>
  <c r="D125" i="21"/>
  <c r="E124" i="21"/>
  <c r="D124" i="21"/>
  <c r="E123" i="21"/>
  <c r="D123" i="21"/>
  <c r="E122" i="21"/>
  <c r="D122" i="21"/>
  <c r="E121" i="21"/>
  <c r="D121" i="21"/>
  <c r="E120" i="21"/>
  <c r="D120" i="21"/>
  <c r="F120" i="21" s="1"/>
  <c r="G120" i="21" s="1"/>
  <c r="J120" i="21" s="1"/>
  <c r="E119" i="21"/>
  <c r="D119" i="21"/>
  <c r="E118" i="21"/>
  <c r="D118" i="21"/>
  <c r="E117" i="21"/>
  <c r="D117" i="21"/>
  <c r="E116" i="21"/>
  <c r="D116" i="21"/>
  <c r="E115" i="21"/>
  <c r="D115" i="21"/>
  <c r="E114" i="21"/>
  <c r="D114" i="21"/>
  <c r="E113" i="21"/>
  <c r="D113" i="21"/>
  <c r="E112" i="21"/>
  <c r="D112" i="21"/>
  <c r="F112" i="21" s="1"/>
  <c r="G112" i="21" s="1"/>
  <c r="J112" i="21" s="1"/>
  <c r="E111" i="21"/>
  <c r="D111" i="21"/>
  <c r="E110" i="21"/>
  <c r="D110" i="21"/>
  <c r="E109" i="21"/>
  <c r="D109" i="21"/>
  <c r="E108" i="21"/>
  <c r="D108" i="21"/>
  <c r="E107" i="21"/>
  <c r="D107" i="21"/>
  <c r="E106" i="21"/>
  <c r="D106" i="21"/>
  <c r="E105" i="21"/>
  <c r="D105" i="21"/>
  <c r="E104" i="21"/>
  <c r="D104" i="21"/>
  <c r="F104" i="21" s="1"/>
  <c r="G104" i="21" s="1"/>
  <c r="J104" i="21" s="1"/>
  <c r="E103" i="21"/>
  <c r="D103" i="21"/>
  <c r="E102" i="21"/>
  <c r="D102" i="21"/>
  <c r="E101" i="21"/>
  <c r="D101" i="21"/>
  <c r="E100" i="21"/>
  <c r="D100" i="21"/>
  <c r="E99" i="21"/>
  <c r="D99" i="21"/>
  <c r="E98" i="21"/>
  <c r="D98" i="21"/>
  <c r="E97" i="21"/>
  <c r="D97" i="21"/>
  <c r="E96" i="21"/>
  <c r="D96" i="21"/>
  <c r="E95" i="21"/>
  <c r="D95" i="21"/>
  <c r="E94" i="21"/>
  <c r="D94" i="21"/>
  <c r="E93" i="21"/>
  <c r="D93" i="21"/>
  <c r="F93" i="21" s="1"/>
  <c r="E92" i="21"/>
  <c r="D92" i="21"/>
  <c r="E91" i="21"/>
  <c r="D91" i="21"/>
  <c r="E90" i="21"/>
  <c r="D90" i="21"/>
  <c r="F90" i="21" s="1"/>
  <c r="G90" i="21" s="1"/>
  <c r="J90" i="21" s="1"/>
  <c r="E89" i="21"/>
  <c r="D89" i="21"/>
  <c r="E88" i="21"/>
  <c r="D88" i="21"/>
  <c r="F88" i="21" s="1"/>
  <c r="G88" i="21" s="1"/>
  <c r="J88" i="21" s="1"/>
  <c r="E87" i="21"/>
  <c r="D87" i="21"/>
  <c r="E86" i="21"/>
  <c r="D86" i="21"/>
  <c r="F86" i="21" s="1"/>
  <c r="E85" i="21"/>
  <c r="D85" i="21"/>
  <c r="F85" i="21" s="1"/>
  <c r="E84" i="21"/>
  <c r="D84" i="21"/>
  <c r="E83" i="21"/>
  <c r="D83" i="21"/>
  <c r="E82" i="21"/>
  <c r="D82" i="21"/>
  <c r="E81" i="21"/>
  <c r="D81" i="21"/>
  <c r="F81" i="21" s="1"/>
  <c r="G81" i="21" s="1"/>
  <c r="J81" i="21" s="1"/>
  <c r="E80" i="21"/>
  <c r="D80" i="21"/>
  <c r="F80" i="21" s="1"/>
  <c r="G80" i="21" s="1"/>
  <c r="J80" i="21" s="1"/>
  <c r="E79" i="21"/>
  <c r="D79" i="21"/>
  <c r="E78" i="21"/>
  <c r="D78" i="21"/>
  <c r="F78" i="21" s="1"/>
  <c r="E77" i="21"/>
  <c r="D77" i="21"/>
  <c r="E76" i="21"/>
  <c r="D76" i="21"/>
  <c r="E75" i="21"/>
  <c r="D75" i="21"/>
  <c r="E74" i="21"/>
  <c r="D74" i="21"/>
  <c r="F74" i="21" s="1"/>
  <c r="G74" i="21" s="1"/>
  <c r="J74" i="21" s="1"/>
  <c r="E73" i="21"/>
  <c r="D73" i="21"/>
  <c r="E72" i="21"/>
  <c r="D72" i="21"/>
  <c r="F72" i="21" s="1"/>
  <c r="G72" i="21" s="1"/>
  <c r="J72" i="21" s="1"/>
  <c r="E71" i="21"/>
  <c r="D71" i="21"/>
  <c r="E70" i="21"/>
  <c r="D70" i="21"/>
  <c r="E69" i="21"/>
  <c r="D69" i="21"/>
  <c r="F69" i="21" s="1"/>
  <c r="E68" i="21"/>
  <c r="D68" i="21"/>
  <c r="E67" i="21"/>
  <c r="D67" i="21"/>
  <c r="E66" i="21"/>
  <c r="D66" i="21"/>
  <c r="E65" i="21"/>
  <c r="D65" i="21"/>
  <c r="F65" i="21" s="1"/>
  <c r="G65" i="21" s="1"/>
  <c r="J65" i="21" s="1"/>
  <c r="E64" i="21"/>
  <c r="D64" i="21"/>
  <c r="E63" i="21"/>
  <c r="D63" i="21"/>
  <c r="E62" i="21"/>
  <c r="D62" i="21"/>
  <c r="F62" i="21" s="1"/>
  <c r="E61" i="21"/>
  <c r="D61" i="21"/>
  <c r="F61" i="21" s="1"/>
  <c r="E60" i="21"/>
  <c r="D60" i="21"/>
  <c r="E59" i="21"/>
  <c r="D59" i="21"/>
  <c r="E58" i="21"/>
  <c r="D58" i="21"/>
  <c r="F58" i="21" s="1"/>
  <c r="G58" i="21" s="1"/>
  <c r="J58" i="21" s="1"/>
  <c r="E57" i="21"/>
  <c r="D57" i="21"/>
  <c r="F57" i="21" s="1"/>
  <c r="G57" i="21" s="1"/>
  <c r="J57" i="21" s="1"/>
  <c r="E56" i="21"/>
  <c r="D56" i="21"/>
  <c r="E55" i="21"/>
  <c r="D55" i="21"/>
  <c r="E54" i="21"/>
  <c r="D54" i="21"/>
  <c r="F54" i="21" s="1"/>
  <c r="E53" i="21"/>
  <c r="D53" i="21"/>
  <c r="F53" i="21" s="1"/>
  <c r="E52" i="21"/>
  <c r="D52" i="21"/>
  <c r="F52" i="21" s="1"/>
  <c r="G52" i="21" s="1"/>
  <c r="J52" i="21" s="1"/>
  <c r="E51" i="21"/>
  <c r="D51" i="21"/>
  <c r="E50" i="21"/>
  <c r="D50" i="21"/>
  <c r="E49" i="21"/>
  <c r="D49" i="21"/>
  <c r="F49" i="21" s="1"/>
  <c r="G49" i="21" s="1"/>
  <c r="J49" i="21" s="1"/>
  <c r="E48" i="21"/>
  <c r="D48" i="21"/>
  <c r="F48" i="21" s="1"/>
  <c r="G48" i="21" s="1"/>
  <c r="J48" i="21" s="1"/>
  <c r="E47" i="21"/>
  <c r="D47" i="21"/>
  <c r="E46" i="21"/>
  <c r="D46" i="21"/>
  <c r="E45" i="21"/>
  <c r="D45" i="21"/>
  <c r="E44" i="21"/>
  <c r="D44" i="21"/>
  <c r="E43" i="21"/>
  <c r="D43" i="21"/>
  <c r="E42" i="21"/>
  <c r="D42" i="21"/>
  <c r="F42" i="21" s="1"/>
  <c r="G42" i="21" s="1"/>
  <c r="J42" i="21" s="1"/>
  <c r="E41" i="21"/>
  <c r="D41" i="21"/>
  <c r="F41" i="21" s="1"/>
  <c r="G41" i="21" s="1"/>
  <c r="J41" i="21" s="1"/>
  <c r="E40" i="21"/>
  <c r="D40" i="21"/>
  <c r="E39" i="21"/>
  <c r="D39" i="21"/>
  <c r="E38" i="21"/>
  <c r="D38" i="21"/>
  <c r="F38" i="21" s="1"/>
  <c r="E37" i="21"/>
  <c r="D37" i="21"/>
  <c r="F37" i="21" s="1"/>
  <c r="E36" i="21"/>
  <c r="D36" i="21"/>
  <c r="E35" i="21"/>
  <c r="D35" i="21"/>
  <c r="E34" i="21"/>
  <c r="D34" i="21"/>
  <c r="F34" i="21" s="1"/>
  <c r="G34" i="21" s="1"/>
  <c r="J34" i="21" s="1"/>
  <c r="E33" i="21"/>
  <c r="D33" i="21"/>
  <c r="F33" i="21" s="1"/>
  <c r="G33" i="21" s="1"/>
  <c r="J33" i="21" s="1"/>
  <c r="E32" i="21"/>
  <c r="D32" i="21"/>
  <c r="F32" i="21" s="1"/>
  <c r="G32" i="21" s="1"/>
  <c r="J32" i="21" s="1"/>
  <c r="E31" i="21"/>
  <c r="D31" i="21"/>
  <c r="E30" i="21"/>
  <c r="D30" i="21"/>
  <c r="E29" i="21"/>
  <c r="D29" i="21"/>
  <c r="F29" i="21" s="1"/>
  <c r="E28" i="21"/>
  <c r="D28" i="21"/>
  <c r="E27" i="21"/>
  <c r="D27" i="21"/>
  <c r="E26" i="21"/>
  <c r="D26" i="21"/>
  <c r="E25" i="21"/>
  <c r="D25" i="21"/>
  <c r="E24" i="21"/>
  <c r="D24" i="21"/>
  <c r="F24" i="21" s="1"/>
  <c r="G24" i="21" s="1"/>
  <c r="J24" i="21" s="1"/>
  <c r="E23" i="21"/>
  <c r="D23" i="21"/>
  <c r="Q22" i="21"/>
  <c r="E22" i="21"/>
  <c r="D22" i="21"/>
  <c r="Q21" i="21"/>
  <c r="E21" i="21"/>
  <c r="D21" i="21"/>
  <c r="F21" i="21" s="1"/>
  <c r="G21" i="21" s="1"/>
  <c r="J21" i="21" s="1"/>
  <c r="Q20" i="21"/>
  <c r="E20" i="21"/>
  <c r="D20" i="21"/>
  <c r="Q19" i="21"/>
  <c r="E19" i="21"/>
  <c r="D19" i="21"/>
  <c r="F19" i="21" s="1"/>
  <c r="G19" i="21" s="1"/>
  <c r="J19" i="21" s="1"/>
  <c r="Q18" i="21"/>
  <c r="E18" i="21"/>
  <c r="D18" i="21"/>
  <c r="Q17" i="21"/>
  <c r="E17" i="21"/>
  <c r="D17" i="21"/>
  <c r="Q16" i="21"/>
  <c r="E16" i="21"/>
  <c r="D16" i="21"/>
  <c r="F16" i="21" s="1"/>
  <c r="G16" i="21" s="1"/>
  <c r="J16" i="21" s="1"/>
  <c r="Q15" i="21"/>
  <c r="E15" i="21"/>
  <c r="D15" i="21"/>
  <c r="Q14" i="21"/>
  <c r="E14" i="21"/>
  <c r="D14" i="21"/>
  <c r="F14" i="21" s="1"/>
  <c r="Q13" i="21"/>
  <c r="E13" i="21"/>
  <c r="D13" i="21"/>
  <c r="F13" i="21" s="1"/>
  <c r="G13" i="21" s="1"/>
  <c r="J13" i="21" s="1"/>
  <c r="Q12" i="21"/>
  <c r="E12" i="21"/>
  <c r="D12" i="21"/>
  <c r="Q11" i="21"/>
  <c r="E11" i="21"/>
  <c r="D11" i="21"/>
  <c r="Q10" i="21"/>
  <c r="E10" i="21"/>
  <c r="D10" i="21"/>
  <c r="F10" i="21" s="1"/>
  <c r="G10" i="21" s="1"/>
  <c r="J10" i="21" s="1"/>
  <c r="Q9" i="21"/>
  <c r="E9" i="21"/>
  <c r="D9" i="21"/>
  <c r="Q8" i="21"/>
  <c r="E8" i="21"/>
  <c r="D8" i="21"/>
  <c r="F8" i="21" s="1"/>
  <c r="G8" i="21" s="1"/>
  <c r="J8" i="21" s="1"/>
  <c r="Q7" i="21"/>
  <c r="E7" i="21"/>
  <c r="D7" i="21"/>
  <c r="Q6" i="21"/>
  <c r="E6" i="21"/>
  <c r="D6" i="21"/>
  <c r="Q5" i="21"/>
  <c r="E5" i="21"/>
  <c r="D5" i="21"/>
  <c r="F5" i="21" s="1"/>
  <c r="G5" i="21" s="1"/>
  <c r="J5" i="21" s="1"/>
  <c r="Q4" i="21"/>
  <c r="E4" i="21"/>
  <c r="D4" i="21"/>
  <c r="Q3" i="21"/>
  <c r="E3" i="21"/>
  <c r="D3" i="21"/>
  <c r="F3" i="21" s="1"/>
  <c r="G3" i="21" s="1"/>
  <c r="J3" i="21" s="1"/>
  <c r="Q2" i="21"/>
  <c r="E2" i="21"/>
  <c r="D2" i="21"/>
  <c r="F2" i="21" s="1"/>
  <c r="G2" i="21" s="1"/>
  <c r="J2" i="21" s="1"/>
  <c r="F124" i="21" l="1"/>
  <c r="G124" i="21" s="1"/>
  <c r="J124" i="21" s="1"/>
  <c r="I76" i="25"/>
  <c r="F97" i="21"/>
  <c r="G97" i="21" s="1"/>
  <c r="J97" i="21" s="1"/>
  <c r="M31" i="25"/>
  <c r="I58" i="25"/>
  <c r="J12" i="25" s="1"/>
  <c r="K12" i="25" s="1"/>
  <c r="F70" i="21"/>
  <c r="G70" i="21" s="1"/>
  <c r="J70" i="21" s="1"/>
  <c r="F182" i="21"/>
  <c r="G182" i="21" s="1"/>
  <c r="J182" i="21" s="1"/>
  <c r="F150" i="21"/>
  <c r="G150" i="21" s="1"/>
  <c r="J150" i="21" s="1"/>
  <c r="J40" i="25"/>
  <c r="K40" i="25" s="1"/>
  <c r="I2" i="25"/>
  <c r="J2" i="25" s="1"/>
  <c r="I22" i="25"/>
  <c r="J22" i="25" s="1"/>
  <c r="K22" i="25" s="1"/>
  <c r="F143" i="21"/>
  <c r="G143" i="21" s="1"/>
  <c r="J143" i="21" s="1"/>
  <c r="F91" i="21"/>
  <c r="G91" i="21" s="1"/>
  <c r="J91" i="21" s="1"/>
  <c r="F95" i="21"/>
  <c r="G95" i="21" s="1"/>
  <c r="J95" i="21" s="1"/>
  <c r="F103" i="21"/>
  <c r="G103" i="21" s="1"/>
  <c r="J103" i="21" s="1"/>
  <c r="F107" i="21"/>
  <c r="G107" i="21" s="1"/>
  <c r="J107" i="21" s="1"/>
  <c r="F111" i="21"/>
  <c r="G111" i="21" s="1"/>
  <c r="J111" i="21" s="1"/>
  <c r="F123" i="21"/>
  <c r="G123" i="21" s="1"/>
  <c r="J123" i="21" s="1"/>
  <c r="F127" i="21"/>
  <c r="G127" i="21" s="1"/>
  <c r="J127" i="21" s="1"/>
  <c r="N23" i="28"/>
  <c r="K2" i="26"/>
  <c r="J32" i="26"/>
  <c r="K32" i="26" s="1"/>
  <c r="L32" i="26"/>
  <c r="M32" i="26" s="1"/>
  <c r="J5" i="26"/>
  <c r="K5" i="26" s="1"/>
  <c r="L5" i="26"/>
  <c r="M5" i="26" s="1"/>
  <c r="J3" i="26"/>
  <c r="K3" i="26" s="1"/>
  <c r="L49" i="26"/>
  <c r="M3" i="26" s="1"/>
  <c r="J13" i="26"/>
  <c r="K13" i="26" s="1"/>
  <c r="L13" i="26"/>
  <c r="M13" i="26" s="1"/>
  <c r="J36" i="25"/>
  <c r="K36" i="25" s="1"/>
  <c r="M33" i="25"/>
  <c r="J43" i="25"/>
  <c r="K43" i="25" s="1"/>
  <c r="J8" i="25"/>
  <c r="K8" i="25" s="1"/>
  <c r="M6" i="25"/>
  <c r="M39" i="25"/>
  <c r="J7" i="25"/>
  <c r="K7" i="25" s="1"/>
  <c r="J9" i="25"/>
  <c r="K9" i="25" s="1"/>
  <c r="J42" i="25"/>
  <c r="K42" i="25" s="1"/>
  <c r="M27" i="25"/>
  <c r="J10" i="25"/>
  <c r="K10" i="25" s="1"/>
  <c r="J27" i="25"/>
  <c r="K27" i="25" s="1"/>
  <c r="J34" i="25"/>
  <c r="K34" i="25" s="1"/>
  <c r="M41" i="25"/>
  <c r="J41" i="25"/>
  <c r="K41" i="25" s="1"/>
  <c r="J29" i="25"/>
  <c r="K29" i="25" s="1"/>
  <c r="M14" i="25"/>
  <c r="J35" i="25"/>
  <c r="K35" i="25" s="1"/>
  <c r="M29" i="25"/>
  <c r="M5" i="25"/>
  <c r="M9" i="25"/>
  <c r="M17" i="25"/>
  <c r="J6" i="25"/>
  <c r="K6" i="25" s="1"/>
  <c r="L30" i="25"/>
  <c r="M30" i="25" s="1"/>
  <c r="I30" i="25"/>
  <c r="J30" i="25" s="1"/>
  <c r="K30" i="25" s="1"/>
  <c r="M10" i="25"/>
  <c r="M21" i="25"/>
  <c r="J28" i="25"/>
  <c r="K28" i="25" s="1"/>
  <c r="M26" i="25"/>
  <c r="J23" i="25"/>
  <c r="K23" i="25" s="1"/>
  <c r="J18" i="25"/>
  <c r="K18" i="25" s="1"/>
  <c r="L3" i="25"/>
  <c r="M3" i="25" s="1"/>
  <c r="I3" i="25"/>
  <c r="J3" i="25" s="1"/>
  <c r="K3" i="25" s="1"/>
  <c r="L19" i="25"/>
  <c r="M19" i="25" s="1"/>
  <c r="I19" i="25"/>
  <c r="J19" i="25" s="1"/>
  <c r="K19" i="25" s="1"/>
  <c r="J14" i="25"/>
  <c r="K14" i="25" s="1"/>
  <c r="M2" i="25"/>
  <c r="M23" i="25"/>
  <c r="M18" i="25"/>
  <c r="L38" i="25"/>
  <c r="M38" i="25" s="1"/>
  <c r="I38" i="25"/>
  <c r="J38" i="25" s="1"/>
  <c r="K38" i="25" s="1"/>
  <c r="J11" i="25"/>
  <c r="K11" i="25" s="1"/>
  <c r="J16" i="25"/>
  <c r="K16" i="25" s="1"/>
  <c r="J37" i="25"/>
  <c r="K37" i="25" s="1"/>
  <c r="J45" i="25"/>
  <c r="K45" i="25" s="1"/>
  <c r="J15" i="25"/>
  <c r="K15" i="25" s="1"/>
  <c r="J44" i="25"/>
  <c r="K44" i="25" s="1"/>
  <c r="M11" i="25"/>
  <c r="J17" i="25"/>
  <c r="K17" i="25" s="1"/>
  <c r="M37" i="25"/>
  <c r="M45" i="25"/>
  <c r="L12" i="24"/>
  <c r="I12" i="24"/>
  <c r="L14" i="24"/>
  <c r="M14" i="24" s="1"/>
  <c r="I14" i="24"/>
  <c r="J14" i="24" s="1"/>
  <c r="K14" i="24" s="1"/>
  <c r="L11" i="24"/>
  <c r="M11" i="24" s="1"/>
  <c r="I11" i="24"/>
  <c r="J11" i="24" s="1"/>
  <c r="K11" i="24" s="1"/>
  <c r="L41" i="24"/>
  <c r="I41" i="24"/>
  <c r="L27" i="24"/>
  <c r="M27" i="24" s="1"/>
  <c r="I27" i="24"/>
  <c r="J27" i="24" s="1"/>
  <c r="K27" i="24" s="1"/>
  <c r="L69" i="24"/>
  <c r="I69" i="24"/>
  <c r="L53" i="24"/>
  <c r="I53" i="24"/>
  <c r="L86" i="24"/>
  <c r="I86" i="24"/>
  <c r="L48" i="24"/>
  <c r="I48" i="24"/>
  <c r="L25" i="24"/>
  <c r="I25" i="24"/>
  <c r="L9" i="24"/>
  <c r="M9" i="24" s="1"/>
  <c r="I9" i="24"/>
  <c r="J9" i="24" s="1"/>
  <c r="K9" i="24" s="1"/>
  <c r="L5" i="24"/>
  <c r="I5" i="24"/>
  <c r="L45" i="24"/>
  <c r="M45" i="24" s="1"/>
  <c r="I45" i="24"/>
  <c r="J45" i="24" s="1"/>
  <c r="K45" i="24" s="1"/>
  <c r="L23" i="24"/>
  <c r="I23" i="24"/>
  <c r="L65" i="24"/>
  <c r="I65" i="24"/>
  <c r="L49" i="24"/>
  <c r="I49" i="24"/>
  <c r="L82" i="24"/>
  <c r="I82" i="24"/>
  <c r="L63" i="24"/>
  <c r="I63" i="24"/>
  <c r="L24" i="24"/>
  <c r="I24" i="24"/>
  <c r="L64" i="24"/>
  <c r="I64" i="24"/>
  <c r="L18" i="24"/>
  <c r="I18" i="24"/>
  <c r="L78" i="24"/>
  <c r="I78" i="24"/>
  <c r="L39" i="24"/>
  <c r="M39" i="24" s="1"/>
  <c r="I39" i="24"/>
  <c r="J39" i="24" s="1"/>
  <c r="K39" i="24" s="1"/>
  <c r="L15" i="24"/>
  <c r="M15" i="24" s="1"/>
  <c r="I15" i="24"/>
  <c r="J15" i="24" s="1"/>
  <c r="K15" i="24" s="1"/>
  <c r="L2" i="24"/>
  <c r="M2" i="24" s="1"/>
  <c r="I2" i="24"/>
  <c r="L35" i="24"/>
  <c r="M35" i="24" s="1"/>
  <c r="I35" i="24"/>
  <c r="J35" i="24" s="1"/>
  <c r="K35" i="24" s="1"/>
  <c r="L4" i="24"/>
  <c r="I4" i="24"/>
  <c r="L44" i="24"/>
  <c r="I44" i="24"/>
  <c r="L67" i="24"/>
  <c r="I67" i="24"/>
  <c r="L74" i="24"/>
  <c r="I74" i="24"/>
  <c r="L87" i="24"/>
  <c r="I87" i="24"/>
  <c r="L26" i="24"/>
  <c r="I26" i="24"/>
  <c r="L80" i="24"/>
  <c r="M34" i="24" s="1"/>
  <c r="I80" i="24"/>
  <c r="J34" i="24" s="1"/>
  <c r="K34" i="24" s="1"/>
  <c r="L10" i="24"/>
  <c r="I10" i="24"/>
  <c r="L50" i="24"/>
  <c r="I50" i="24"/>
  <c r="L21" i="24"/>
  <c r="I21" i="24"/>
  <c r="L6" i="24"/>
  <c r="M6" i="24" s="1"/>
  <c r="I6" i="24"/>
  <c r="J6" i="24" s="1"/>
  <c r="K6" i="24" s="1"/>
  <c r="L40" i="24"/>
  <c r="I40" i="24"/>
  <c r="L31" i="24"/>
  <c r="M31" i="24" s="1"/>
  <c r="I31" i="24"/>
  <c r="J31" i="24" s="1"/>
  <c r="K31" i="24" s="1"/>
  <c r="L17" i="24"/>
  <c r="I17" i="24"/>
  <c r="L79" i="24"/>
  <c r="I79" i="24"/>
  <c r="L59" i="24"/>
  <c r="I59" i="24"/>
  <c r="L70" i="24"/>
  <c r="I70" i="24"/>
  <c r="L56" i="24"/>
  <c r="I56" i="24"/>
  <c r="L29" i="24"/>
  <c r="I29" i="24"/>
  <c r="L58" i="24"/>
  <c r="I58" i="24"/>
  <c r="L37" i="24"/>
  <c r="I37" i="24"/>
  <c r="L3" i="24"/>
  <c r="I3" i="24"/>
  <c r="L30" i="24"/>
  <c r="M30" i="24" s="1"/>
  <c r="I30" i="24"/>
  <c r="J30" i="24" s="1"/>
  <c r="K30" i="24" s="1"/>
  <c r="L32" i="24"/>
  <c r="M32" i="24" s="1"/>
  <c r="I32" i="24"/>
  <c r="J32" i="24" s="1"/>
  <c r="K32" i="24" s="1"/>
  <c r="L13" i="24"/>
  <c r="I13" i="24"/>
  <c r="L42" i="24"/>
  <c r="I42" i="24"/>
  <c r="L16" i="24"/>
  <c r="I16" i="24"/>
  <c r="L7" i="24"/>
  <c r="I7" i="24"/>
  <c r="L75" i="24"/>
  <c r="I75" i="24"/>
  <c r="L51" i="24"/>
  <c r="I51" i="24"/>
  <c r="L66" i="24"/>
  <c r="I66" i="24"/>
  <c r="L72" i="24"/>
  <c r="I72" i="24"/>
  <c r="L20" i="24"/>
  <c r="I20" i="24"/>
  <c r="L28" i="24"/>
  <c r="I28" i="24"/>
  <c r="L90" i="24"/>
  <c r="I90" i="24"/>
  <c r="L22" i="24"/>
  <c r="I22" i="24"/>
  <c r="L8" i="24"/>
  <c r="M8" i="24" s="1"/>
  <c r="I8" i="24"/>
  <c r="J8" i="24" s="1"/>
  <c r="K8" i="24" s="1"/>
  <c r="L71" i="24"/>
  <c r="I71" i="24"/>
  <c r="L19" i="24"/>
  <c r="I19" i="24"/>
  <c r="L38" i="24"/>
  <c r="I38" i="24"/>
  <c r="L43" i="24"/>
  <c r="M43" i="24" s="1"/>
  <c r="I43" i="24"/>
  <c r="J43" i="24" s="1"/>
  <c r="K43" i="24" s="1"/>
  <c r="L36" i="24"/>
  <c r="I36" i="24"/>
  <c r="L33" i="24"/>
  <c r="M33" i="24" s="1"/>
  <c r="I33" i="24"/>
  <c r="J33" i="24" s="1"/>
  <c r="K33" i="24" s="1"/>
  <c r="L84" i="24"/>
  <c r="I84" i="24"/>
  <c r="L68" i="24"/>
  <c r="I68" i="24"/>
  <c r="L83" i="24"/>
  <c r="I83" i="24"/>
  <c r="L62" i="24"/>
  <c r="I62" i="24"/>
  <c r="L88" i="24"/>
  <c r="I88" i="24"/>
  <c r="F184" i="21"/>
  <c r="G184" i="21" s="1"/>
  <c r="J184" i="21" s="1"/>
  <c r="F168" i="21"/>
  <c r="G168" i="21" s="1"/>
  <c r="J168" i="21" s="1"/>
  <c r="F144" i="21"/>
  <c r="G144" i="21" s="1"/>
  <c r="J144" i="21" s="1"/>
  <c r="F136" i="21"/>
  <c r="G136" i="21" s="1"/>
  <c r="J136" i="21" s="1"/>
  <c r="F199" i="21"/>
  <c r="G199" i="21" s="1"/>
  <c r="J199" i="21" s="1"/>
  <c r="F191" i="21"/>
  <c r="G191" i="21" s="1"/>
  <c r="J191" i="21" s="1"/>
  <c r="F175" i="21"/>
  <c r="G175" i="21" s="1"/>
  <c r="J175" i="21" s="1"/>
  <c r="F167" i="21"/>
  <c r="G167" i="21" s="1"/>
  <c r="J167" i="21" s="1"/>
  <c r="F159" i="21"/>
  <c r="G159" i="21" s="1"/>
  <c r="J159" i="21" s="1"/>
  <c r="F152" i="21"/>
  <c r="G152" i="21" s="1"/>
  <c r="J152" i="21" s="1"/>
  <c r="F151" i="21"/>
  <c r="G151" i="21" s="1"/>
  <c r="J151" i="21" s="1"/>
  <c r="F135" i="21"/>
  <c r="G135" i="21" s="1"/>
  <c r="J135" i="21" s="1"/>
  <c r="F105" i="21"/>
  <c r="G105" i="21" s="1"/>
  <c r="J105" i="21" s="1"/>
  <c r="F109" i="21"/>
  <c r="G109" i="21" s="1"/>
  <c r="J109" i="21" s="1"/>
  <c r="F113" i="21"/>
  <c r="G113" i="21" s="1"/>
  <c r="J113" i="21" s="1"/>
  <c r="F125" i="21"/>
  <c r="G125" i="21" s="1"/>
  <c r="J125" i="21" s="1"/>
  <c r="F129" i="21"/>
  <c r="G129" i="21" s="1"/>
  <c r="J129" i="21" s="1"/>
  <c r="F4" i="21"/>
  <c r="G4" i="21" s="1"/>
  <c r="J4" i="21" s="1"/>
  <c r="M33" i="21" s="1"/>
  <c r="F12" i="21"/>
  <c r="G12" i="21" s="1"/>
  <c r="J12" i="21" s="1"/>
  <c r="F20" i="21"/>
  <c r="G20" i="21" s="1"/>
  <c r="J20" i="21" s="1"/>
  <c r="F137" i="21"/>
  <c r="G137" i="21" s="1"/>
  <c r="J137" i="21" s="1"/>
  <c r="F141" i="21"/>
  <c r="G141" i="21" s="1"/>
  <c r="J141" i="21" s="1"/>
  <c r="F145" i="21"/>
  <c r="G145" i="21" s="1"/>
  <c r="J145" i="21" s="1"/>
  <c r="F157" i="21"/>
  <c r="G157" i="21" s="1"/>
  <c r="J157" i="21" s="1"/>
  <c r="F161" i="21"/>
  <c r="G161" i="21" s="1"/>
  <c r="J161" i="21" s="1"/>
  <c r="F169" i="21"/>
  <c r="G169" i="21" s="1"/>
  <c r="J169" i="21" s="1"/>
  <c r="F173" i="21"/>
  <c r="G173" i="21" s="1"/>
  <c r="J173" i="21" s="1"/>
  <c r="F177" i="21"/>
  <c r="G177" i="21" s="1"/>
  <c r="J177" i="21" s="1"/>
  <c r="F193" i="21"/>
  <c r="G193" i="21" s="1"/>
  <c r="J193" i="21" s="1"/>
  <c r="F197" i="21"/>
  <c r="G197" i="21" s="1"/>
  <c r="J197" i="21" s="1"/>
  <c r="F201" i="21"/>
  <c r="G201" i="21" s="1"/>
  <c r="J201" i="21" s="1"/>
  <c r="F7" i="21"/>
  <c r="G7" i="21" s="1"/>
  <c r="J7" i="21" s="1"/>
  <c r="F15" i="21"/>
  <c r="G15" i="21" s="1"/>
  <c r="J15" i="21" s="1"/>
  <c r="F27" i="21"/>
  <c r="G27" i="21" s="1"/>
  <c r="J27" i="21" s="1"/>
  <c r="F31" i="21"/>
  <c r="G31" i="21" s="1"/>
  <c r="J31" i="21" s="1"/>
  <c r="F39" i="21"/>
  <c r="G39" i="21" s="1"/>
  <c r="J39" i="21" s="1"/>
  <c r="F51" i="21"/>
  <c r="G51" i="21" s="1"/>
  <c r="J51" i="21" s="1"/>
  <c r="F55" i="21"/>
  <c r="G55" i="21" s="1"/>
  <c r="J55" i="21" s="1"/>
  <c r="F59" i="21"/>
  <c r="G59" i="21" s="1"/>
  <c r="J59" i="21" s="1"/>
  <c r="F71" i="21"/>
  <c r="G71" i="21" s="1"/>
  <c r="J71" i="21" s="1"/>
  <c r="F79" i="21"/>
  <c r="G79" i="21" s="1"/>
  <c r="J79" i="21" s="1"/>
  <c r="F83" i="21"/>
  <c r="G83" i="21" s="1"/>
  <c r="J83" i="21" s="1"/>
  <c r="F102" i="21"/>
  <c r="G102" i="21" s="1"/>
  <c r="J102" i="21" s="1"/>
  <c r="F106" i="21"/>
  <c r="G106" i="21" s="1"/>
  <c r="J106" i="21" s="1"/>
  <c r="F114" i="21"/>
  <c r="G114" i="21" s="1"/>
  <c r="J114" i="21" s="1"/>
  <c r="F118" i="21"/>
  <c r="G118" i="21" s="1"/>
  <c r="J118" i="21" s="1"/>
  <c r="F122" i="21"/>
  <c r="G122" i="21" s="1"/>
  <c r="J122" i="21" s="1"/>
  <c r="F130" i="21"/>
  <c r="G130" i="21" s="1"/>
  <c r="J130" i="21" s="1"/>
  <c r="F134" i="21"/>
  <c r="G134" i="21" s="1"/>
  <c r="J134" i="21" s="1"/>
  <c r="F25" i="21"/>
  <c r="G25" i="21" s="1"/>
  <c r="J25" i="21" s="1"/>
  <c r="F44" i="21"/>
  <c r="G44" i="21" s="1"/>
  <c r="J44" i="21" s="1"/>
  <c r="F63" i="21"/>
  <c r="G63" i="21" s="1"/>
  <c r="J63" i="21" s="1"/>
  <c r="F60" i="21"/>
  <c r="G60" i="21" s="1"/>
  <c r="J60" i="21" s="1"/>
  <c r="F140" i="21"/>
  <c r="G140" i="21" s="1"/>
  <c r="J140" i="21" s="1"/>
  <c r="F17" i="21"/>
  <c r="G17" i="21" s="1"/>
  <c r="J17" i="21" s="1"/>
  <c r="F45" i="21"/>
  <c r="G45" i="21" s="1"/>
  <c r="J45" i="21" s="1"/>
  <c r="F156" i="21"/>
  <c r="G156" i="21" s="1"/>
  <c r="J156" i="21" s="1"/>
  <c r="F183" i="21"/>
  <c r="G183" i="21" s="1"/>
  <c r="J183" i="21" s="1"/>
  <c r="F196" i="21"/>
  <c r="G196" i="21" s="1"/>
  <c r="J196" i="21" s="1"/>
  <c r="F77" i="21"/>
  <c r="G77" i="21" s="1"/>
  <c r="J77" i="21" s="1"/>
  <c r="F87" i="21"/>
  <c r="G87" i="21" s="1"/>
  <c r="J87" i="21" s="1"/>
  <c r="F92" i="21"/>
  <c r="G92" i="21" s="1"/>
  <c r="J92" i="21" s="1"/>
  <c r="F119" i="21"/>
  <c r="G119" i="21" s="1"/>
  <c r="J119" i="21" s="1"/>
  <c r="F172" i="21"/>
  <c r="G172" i="21" s="1"/>
  <c r="J172" i="21" s="1"/>
  <c r="F204" i="21"/>
  <c r="G204" i="21" s="1"/>
  <c r="J204" i="21" s="1"/>
  <c r="F47" i="21"/>
  <c r="G47" i="21" s="1"/>
  <c r="J47" i="21" s="1"/>
  <c r="F108" i="21"/>
  <c r="G108" i="21" s="1"/>
  <c r="J108" i="21" s="1"/>
  <c r="F185" i="21"/>
  <c r="G185" i="21" s="1"/>
  <c r="J185" i="21" s="1"/>
  <c r="F116" i="21"/>
  <c r="G116" i="21" s="1"/>
  <c r="J116" i="21" s="1"/>
  <c r="F148" i="21"/>
  <c r="G148" i="21" s="1"/>
  <c r="J148" i="21" s="1"/>
  <c r="F180" i="21"/>
  <c r="G180" i="21" s="1"/>
  <c r="J180" i="21" s="1"/>
  <c r="F30" i="21"/>
  <c r="G30" i="21" s="1"/>
  <c r="J30" i="21" s="1"/>
  <c r="F98" i="21"/>
  <c r="G98" i="21" s="1"/>
  <c r="J98" i="21" s="1"/>
  <c r="F46" i="21"/>
  <c r="G46" i="21" s="1"/>
  <c r="J46" i="21" s="1"/>
  <c r="F56" i="21"/>
  <c r="G56" i="21" s="1"/>
  <c r="J56" i="21" s="1"/>
  <c r="F75" i="21"/>
  <c r="G75" i="21" s="1"/>
  <c r="J75" i="21" s="1"/>
  <c r="F99" i="21"/>
  <c r="G99" i="21" s="1"/>
  <c r="J99" i="21" s="1"/>
  <c r="F110" i="21"/>
  <c r="G110" i="21" s="1"/>
  <c r="J110" i="21" s="1"/>
  <c r="F117" i="21"/>
  <c r="G117" i="21" s="1"/>
  <c r="J117" i="21" s="1"/>
  <c r="F131" i="21"/>
  <c r="G131" i="21" s="1"/>
  <c r="J131" i="21" s="1"/>
  <c r="F142" i="21"/>
  <c r="G142" i="21" s="1"/>
  <c r="J142" i="21" s="1"/>
  <c r="F149" i="21"/>
  <c r="G149" i="21" s="1"/>
  <c r="J149" i="21" s="1"/>
  <c r="F163" i="21"/>
  <c r="G163" i="21" s="1"/>
  <c r="J163" i="21" s="1"/>
  <c r="F174" i="21"/>
  <c r="G174" i="21" s="1"/>
  <c r="J174" i="21" s="1"/>
  <c r="F181" i="21"/>
  <c r="G181" i="21" s="1"/>
  <c r="J181" i="21" s="1"/>
  <c r="F188" i="21"/>
  <c r="G188" i="21" s="1"/>
  <c r="J188" i="21" s="1"/>
  <c r="F192" i="21"/>
  <c r="G192" i="21" s="1"/>
  <c r="J192" i="21" s="1"/>
  <c r="F36" i="21"/>
  <c r="G36" i="21" s="1"/>
  <c r="J36" i="21" s="1"/>
  <c r="F68" i="21"/>
  <c r="G68" i="21" s="1"/>
  <c r="J68" i="21" s="1"/>
  <c r="F22" i="21"/>
  <c r="G22" i="21" s="1"/>
  <c r="J22" i="21" s="1"/>
  <c r="F28" i="21"/>
  <c r="G28" i="21" s="1"/>
  <c r="J28" i="21" s="1"/>
  <c r="F40" i="21"/>
  <c r="G40" i="21" s="1"/>
  <c r="J40" i="21" s="1"/>
  <c r="F50" i="21"/>
  <c r="G50" i="21" s="1"/>
  <c r="J50" i="21" s="1"/>
  <c r="F66" i="21"/>
  <c r="G66" i="21" s="1"/>
  <c r="J66" i="21" s="1"/>
  <c r="F82" i="21"/>
  <c r="G82" i="21" s="1"/>
  <c r="J82" i="21" s="1"/>
  <c r="F89" i="21"/>
  <c r="G89" i="21" s="1"/>
  <c r="J89" i="21" s="1"/>
  <c r="F96" i="21"/>
  <c r="G96" i="21" s="1"/>
  <c r="J96" i="21" s="1"/>
  <c r="F121" i="21"/>
  <c r="G121" i="21" s="1"/>
  <c r="J121" i="21" s="1"/>
  <c r="F128" i="21"/>
  <c r="G128" i="21" s="1"/>
  <c r="J128" i="21" s="1"/>
  <c r="F153" i="21"/>
  <c r="G153" i="21" s="1"/>
  <c r="J153" i="21" s="1"/>
  <c r="F160" i="21"/>
  <c r="G160" i="21" s="1"/>
  <c r="J160" i="21" s="1"/>
  <c r="F189" i="21"/>
  <c r="G189" i="21" s="1"/>
  <c r="J189" i="21" s="1"/>
  <c r="F200" i="21"/>
  <c r="G200" i="21" s="1"/>
  <c r="J200" i="21" s="1"/>
  <c r="F76" i="21"/>
  <c r="G76" i="21" s="1"/>
  <c r="J76" i="21" s="1"/>
  <c r="F100" i="21"/>
  <c r="G100" i="21" s="1"/>
  <c r="J100" i="21" s="1"/>
  <c r="F132" i="21"/>
  <c r="G132" i="21" s="1"/>
  <c r="J132" i="21" s="1"/>
  <c r="F164" i="21"/>
  <c r="G164" i="21" s="1"/>
  <c r="J164" i="21" s="1"/>
  <c r="F9" i="21"/>
  <c r="G9" i="21" s="1"/>
  <c r="J9" i="21" s="1"/>
  <c r="F84" i="21"/>
  <c r="G84" i="21" s="1"/>
  <c r="J84" i="21" s="1"/>
  <c r="F6" i="21"/>
  <c r="G6" i="21" s="1"/>
  <c r="J6" i="21" s="1"/>
  <c r="F11" i="21"/>
  <c r="G11" i="21" s="1"/>
  <c r="J11" i="21" s="1"/>
  <c r="F18" i="21"/>
  <c r="G18" i="21" s="1"/>
  <c r="J18" i="21" s="1"/>
  <c r="F23" i="21"/>
  <c r="G23" i="21" s="1"/>
  <c r="J23" i="21" s="1"/>
  <c r="F26" i="21"/>
  <c r="G26" i="21" s="1"/>
  <c r="J26" i="21" s="1"/>
  <c r="F64" i="21"/>
  <c r="G64" i="21" s="1"/>
  <c r="J64" i="21" s="1"/>
  <c r="F67" i="21"/>
  <c r="G67" i="21" s="1"/>
  <c r="J67" i="21" s="1"/>
  <c r="F73" i="21"/>
  <c r="G73" i="21" s="1"/>
  <c r="J73" i="21" s="1"/>
  <c r="F94" i="21"/>
  <c r="G94" i="21" s="1"/>
  <c r="J94" i="21" s="1"/>
  <c r="F101" i="21"/>
  <c r="G101" i="21" s="1"/>
  <c r="J101" i="21" s="1"/>
  <c r="F115" i="21"/>
  <c r="G115" i="21" s="1"/>
  <c r="J115" i="21" s="1"/>
  <c r="F126" i="21"/>
  <c r="G126" i="21" s="1"/>
  <c r="J126" i="21" s="1"/>
  <c r="F133" i="21"/>
  <c r="G133" i="21" s="1"/>
  <c r="J133" i="21" s="1"/>
  <c r="F147" i="21"/>
  <c r="G147" i="21" s="1"/>
  <c r="J147" i="21" s="1"/>
  <c r="F158" i="21"/>
  <c r="G158" i="21" s="1"/>
  <c r="J158" i="21" s="1"/>
  <c r="F165" i="21"/>
  <c r="G165" i="21" s="1"/>
  <c r="J165" i="21" s="1"/>
  <c r="F179" i="21"/>
  <c r="G179" i="21" s="1"/>
  <c r="J179" i="21" s="1"/>
  <c r="F194" i="21"/>
  <c r="G194" i="21" s="1"/>
  <c r="J194" i="21" s="1"/>
  <c r="F198" i="21"/>
  <c r="G198" i="21" s="1"/>
  <c r="J198" i="21" s="1"/>
  <c r="F43" i="21"/>
  <c r="G43" i="21" s="1"/>
  <c r="J43" i="21" s="1"/>
  <c r="F35" i="21"/>
  <c r="G35" i="21" s="1"/>
  <c r="J35" i="21" s="1"/>
  <c r="F190" i="21"/>
  <c r="G190" i="21" s="1"/>
  <c r="J190" i="21" s="1"/>
  <c r="D14" i="20"/>
  <c r="C14" i="2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D2" i="20"/>
  <c r="C2" i="20"/>
  <c r="D50" i="18"/>
  <c r="C50" i="18"/>
  <c r="D49" i="18"/>
  <c r="C49" i="18"/>
  <c r="D48" i="18"/>
  <c r="C48" i="18"/>
  <c r="D47" i="18"/>
  <c r="C47" i="18"/>
  <c r="D46" i="18"/>
  <c r="C46" i="18"/>
  <c r="D45" i="18"/>
  <c r="C45" i="18"/>
  <c r="D44" i="18"/>
  <c r="C44" i="18"/>
  <c r="D43" i="18"/>
  <c r="C43" i="18"/>
  <c r="D42" i="18"/>
  <c r="C42" i="18"/>
  <c r="D41" i="18"/>
  <c r="C41" i="18"/>
  <c r="D40" i="18"/>
  <c r="C40" i="18"/>
  <c r="D39" i="18"/>
  <c r="C39" i="18"/>
  <c r="D38" i="18"/>
  <c r="C38" i="18"/>
  <c r="D37" i="18"/>
  <c r="C37" i="18"/>
  <c r="D36" i="18"/>
  <c r="C36" i="18"/>
  <c r="D35" i="18"/>
  <c r="C35" i="18"/>
  <c r="D34" i="18"/>
  <c r="C34" i="18"/>
  <c r="D33" i="18"/>
  <c r="C33" i="18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C24" i="18"/>
  <c r="D23" i="18"/>
  <c r="C23" i="18"/>
  <c r="D22" i="18"/>
  <c r="C22" i="18"/>
  <c r="D21" i="18"/>
  <c r="C21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D3" i="18"/>
  <c r="C3" i="18"/>
  <c r="D2" i="18"/>
  <c r="C2" i="18"/>
  <c r="O32" i="17"/>
  <c r="D205" i="17"/>
  <c r="C205" i="17"/>
  <c r="D204" i="17"/>
  <c r="C204" i="17"/>
  <c r="D203" i="17"/>
  <c r="C203" i="17"/>
  <c r="D202" i="17"/>
  <c r="C202" i="17"/>
  <c r="D201" i="17"/>
  <c r="C201" i="17"/>
  <c r="D200" i="17"/>
  <c r="C200" i="17"/>
  <c r="D199" i="17"/>
  <c r="C199" i="17"/>
  <c r="D198" i="17"/>
  <c r="C198" i="17"/>
  <c r="D197" i="17"/>
  <c r="C197" i="17"/>
  <c r="D196" i="17"/>
  <c r="C196" i="17"/>
  <c r="D195" i="17"/>
  <c r="C195" i="17"/>
  <c r="D194" i="17"/>
  <c r="C194" i="17"/>
  <c r="D193" i="17"/>
  <c r="C193" i="17"/>
  <c r="D192" i="17"/>
  <c r="C192" i="17"/>
  <c r="E192" i="17" s="1"/>
  <c r="F192" i="17" s="1"/>
  <c r="X192" i="17" s="1"/>
  <c r="D191" i="17"/>
  <c r="C191" i="17"/>
  <c r="D190" i="17"/>
  <c r="C190" i="17"/>
  <c r="D189" i="17"/>
  <c r="C189" i="17"/>
  <c r="D188" i="17"/>
  <c r="C188" i="17"/>
  <c r="D187" i="17"/>
  <c r="C187" i="17"/>
  <c r="D186" i="17"/>
  <c r="C186" i="17"/>
  <c r="D185" i="17"/>
  <c r="C185" i="17"/>
  <c r="D184" i="17"/>
  <c r="C184" i="17"/>
  <c r="E184" i="17" s="1"/>
  <c r="F184" i="17" s="1"/>
  <c r="X184" i="17" s="1"/>
  <c r="D183" i="17"/>
  <c r="C183" i="17"/>
  <c r="D182" i="17"/>
  <c r="C182" i="17"/>
  <c r="D181" i="17"/>
  <c r="C181" i="17"/>
  <c r="D180" i="17"/>
  <c r="C180" i="17"/>
  <c r="E180" i="17" s="1"/>
  <c r="F180" i="17" s="1"/>
  <c r="X180" i="17" s="1"/>
  <c r="D179" i="17"/>
  <c r="C179" i="17"/>
  <c r="D178" i="17"/>
  <c r="C178" i="17"/>
  <c r="D177" i="17"/>
  <c r="C177" i="17"/>
  <c r="D176" i="17"/>
  <c r="C176" i="17"/>
  <c r="E176" i="17" s="1"/>
  <c r="F176" i="17" s="1"/>
  <c r="X176" i="17" s="1"/>
  <c r="D175" i="17"/>
  <c r="C175" i="17"/>
  <c r="D174" i="17"/>
  <c r="C174" i="17"/>
  <c r="D173" i="17"/>
  <c r="C173" i="17"/>
  <c r="D172" i="17"/>
  <c r="C172" i="17"/>
  <c r="D171" i="17"/>
  <c r="C171" i="17"/>
  <c r="D170" i="17"/>
  <c r="C170" i="17"/>
  <c r="D169" i="17"/>
  <c r="C169" i="17"/>
  <c r="D168" i="17"/>
  <c r="C168" i="17"/>
  <c r="E168" i="17" s="1"/>
  <c r="F168" i="17" s="1"/>
  <c r="X168" i="17" s="1"/>
  <c r="D167" i="17"/>
  <c r="C167" i="17"/>
  <c r="D166" i="17"/>
  <c r="C166" i="17"/>
  <c r="D165" i="17"/>
  <c r="C165" i="17"/>
  <c r="D164" i="17"/>
  <c r="C164" i="17"/>
  <c r="D163" i="17"/>
  <c r="C163" i="17"/>
  <c r="D162" i="17"/>
  <c r="C162" i="17"/>
  <c r="D161" i="17"/>
  <c r="C161" i="17"/>
  <c r="D160" i="17"/>
  <c r="C160" i="17"/>
  <c r="D159" i="17"/>
  <c r="C159" i="17"/>
  <c r="D158" i="17"/>
  <c r="C158" i="17"/>
  <c r="D157" i="17"/>
  <c r="C157" i="17"/>
  <c r="D156" i="17"/>
  <c r="C156" i="17"/>
  <c r="D155" i="17"/>
  <c r="C155" i="17"/>
  <c r="D154" i="17"/>
  <c r="C154" i="17"/>
  <c r="D153" i="17"/>
  <c r="C153" i="17"/>
  <c r="D152" i="17"/>
  <c r="C152" i="17"/>
  <c r="E152" i="17" s="1"/>
  <c r="F152" i="17" s="1"/>
  <c r="X152" i="17" s="1"/>
  <c r="D151" i="17"/>
  <c r="C151" i="17"/>
  <c r="D150" i="17"/>
  <c r="C150" i="17"/>
  <c r="D149" i="17"/>
  <c r="C149" i="17"/>
  <c r="D148" i="17"/>
  <c r="C148" i="17"/>
  <c r="E148" i="17" s="1"/>
  <c r="F148" i="17" s="1"/>
  <c r="X148" i="17" s="1"/>
  <c r="D147" i="17"/>
  <c r="C147" i="17"/>
  <c r="D146" i="17"/>
  <c r="C146" i="17"/>
  <c r="D145" i="17"/>
  <c r="C145" i="17"/>
  <c r="D144" i="17"/>
  <c r="C144" i="17"/>
  <c r="E144" i="17" s="1"/>
  <c r="F144" i="17" s="1"/>
  <c r="X144" i="17" s="1"/>
  <c r="D143" i="17"/>
  <c r="C143" i="17"/>
  <c r="D142" i="17"/>
  <c r="C142" i="17"/>
  <c r="D141" i="17"/>
  <c r="C141" i="17"/>
  <c r="D140" i="17"/>
  <c r="C140" i="17"/>
  <c r="E140" i="17" s="1"/>
  <c r="F140" i="17" s="1"/>
  <c r="X140" i="17" s="1"/>
  <c r="D139" i="17"/>
  <c r="C139" i="17"/>
  <c r="D138" i="17"/>
  <c r="C138" i="17"/>
  <c r="D137" i="17"/>
  <c r="C137" i="17"/>
  <c r="D136" i="17"/>
  <c r="C136" i="17"/>
  <c r="E136" i="17" s="1"/>
  <c r="F136" i="17" s="1"/>
  <c r="X136" i="17" s="1"/>
  <c r="D135" i="17"/>
  <c r="C135" i="17"/>
  <c r="D134" i="17"/>
  <c r="C134" i="17"/>
  <c r="D133" i="17"/>
  <c r="C133" i="17"/>
  <c r="D132" i="17"/>
  <c r="C132" i="17"/>
  <c r="D131" i="17"/>
  <c r="C131" i="17"/>
  <c r="D130" i="17"/>
  <c r="C130" i="17"/>
  <c r="D129" i="17"/>
  <c r="C129" i="17"/>
  <c r="D128" i="17"/>
  <c r="C128" i="17"/>
  <c r="E128" i="17" s="1"/>
  <c r="F128" i="17" s="1"/>
  <c r="X128" i="17" s="1"/>
  <c r="D127" i="17"/>
  <c r="C127" i="17"/>
  <c r="D126" i="17"/>
  <c r="C126" i="17"/>
  <c r="D125" i="17"/>
  <c r="C125" i="17"/>
  <c r="D124" i="17"/>
  <c r="C124" i="17"/>
  <c r="E124" i="17" s="1"/>
  <c r="F124" i="17" s="1"/>
  <c r="X124" i="17" s="1"/>
  <c r="D123" i="17"/>
  <c r="C123" i="17"/>
  <c r="D122" i="17"/>
  <c r="C122" i="17"/>
  <c r="D121" i="17"/>
  <c r="C121" i="17"/>
  <c r="D120" i="17"/>
  <c r="C120" i="17"/>
  <c r="E120" i="17" s="1"/>
  <c r="F120" i="17" s="1"/>
  <c r="X120" i="17" s="1"/>
  <c r="D119" i="17"/>
  <c r="C119" i="17"/>
  <c r="D118" i="17"/>
  <c r="C118" i="17"/>
  <c r="D117" i="17"/>
  <c r="C117" i="17"/>
  <c r="D116" i="17"/>
  <c r="C116" i="17"/>
  <c r="E116" i="17" s="1"/>
  <c r="F116" i="17" s="1"/>
  <c r="X116" i="17" s="1"/>
  <c r="D115" i="17"/>
  <c r="C115" i="17"/>
  <c r="D114" i="17"/>
  <c r="C114" i="17"/>
  <c r="D113" i="17"/>
  <c r="C113" i="17"/>
  <c r="D112" i="17"/>
  <c r="C112" i="17"/>
  <c r="E112" i="17" s="1"/>
  <c r="F112" i="17" s="1"/>
  <c r="X112" i="17" s="1"/>
  <c r="D111" i="17"/>
  <c r="C111" i="17"/>
  <c r="D110" i="17"/>
  <c r="C110" i="17"/>
  <c r="D109" i="17"/>
  <c r="C109" i="17"/>
  <c r="D108" i="17"/>
  <c r="C108" i="17"/>
  <c r="E108" i="17" s="1"/>
  <c r="F108" i="17" s="1"/>
  <c r="X108" i="17" s="1"/>
  <c r="D107" i="17"/>
  <c r="C107" i="17"/>
  <c r="D106" i="17"/>
  <c r="C106" i="17"/>
  <c r="D105" i="17"/>
  <c r="C105" i="17"/>
  <c r="D104" i="17"/>
  <c r="C104" i="17"/>
  <c r="E104" i="17" s="1"/>
  <c r="F104" i="17" s="1"/>
  <c r="X104" i="17" s="1"/>
  <c r="D103" i="17"/>
  <c r="C103" i="17"/>
  <c r="D102" i="17"/>
  <c r="C102" i="17"/>
  <c r="D101" i="17"/>
  <c r="C101" i="17"/>
  <c r="D100" i="17"/>
  <c r="C100" i="17"/>
  <c r="D99" i="17"/>
  <c r="C99" i="17"/>
  <c r="D98" i="17"/>
  <c r="C98" i="17"/>
  <c r="D97" i="17"/>
  <c r="C97" i="17"/>
  <c r="D96" i="17"/>
  <c r="C96" i="17"/>
  <c r="E96" i="17" s="1"/>
  <c r="F96" i="17" s="1"/>
  <c r="X96" i="17" s="1"/>
  <c r="D95" i="17"/>
  <c r="C95" i="17"/>
  <c r="D94" i="17"/>
  <c r="C94" i="17"/>
  <c r="D93" i="17"/>
  <c r="C93" i="17"/>
  <c r="D92" i="17"/>
  <c r="C92" i="17"/>
  <c r="D91" i="17"/>
  <c r="C91" i="17"/>
  <c r="D90" i="17"/>
  <c r="C90" i="17"/>
  <c r="D89" i="17"/>
  <c r="C89" i="17"/>
  <c r="D88" i="17"/>
  <c r="C88" i="17"/>
  <c r="D87" i="17"/>
  <c r="C87" i="17"/>
  <c r="D86" i="17"/>
  <c r="C86" i="17"/>
  <c r="D85" i="17"/>
  <c r="C85" i="17"/>
  <c r="D84" i="17"/>
  <c r="C84" i="17"/>
  <c r="D83" i="17"/>
  <c r="C83" i="17"/>
  <c r="D82" i="17"/>
  <c r="C82" i="17"/>
  <c r="D81" i="17"/>
  <c r="C81" i="17"/>
  <c r="D80" i="17"/>
  <c r="C80" i="17"/>
  <c r="E80" i="17" s="1"/>
  <c r="F80" i="17" s="1"/>
  <c r="X80" i="17" s="1"/>
  <c r="D79" i="17"/>
  <c r="C79" i="17"/>
  <c r="D78" i="17"/>
  <c r="C78" i="17"/>
  <c r="D77" i="17"/>
  <c r="C77" i="17"/>
  <c r="D76" i="17"/>
  <c r="C76" i="17"/>
  <c r="D75" i="17"/>
  <c r="C75" i="17"/>
  <c r="D74" i="17"/>
  <c r="C74" i="17"/>
  <c r="D73" i="17"/>
  <c r="C73" i="17"/>
  <c r="D72" i="17"/>
  <c r="C72" i="17"/>
  <c r="E72" i="17" s="1"/>
  <c r="F72" i="17" s="1"/>
  <c r="X72" i="17" s="1"/>
  <c r="D71" i="17"/>
  <c r="C71" i="17"/>
  <c r="D70" i="17"/>
  <c r="C70" i="17"/>
  <c r="D69" i="17"/>
  <c r="C69" i="17"/>
  <c r="D68" i="17"/>
  <c r="C68" i="17"/>
  <c r="D67" i="17"/>
  <c r="C67" i="17"/>
  <c r="D66" i="17"/>
  <c r="C66" i="17"/>
  <c r="D65" i="17"/>
  <c r="C65" i="17"/>
  <c r="D64" i="17"/>
  <c r="C64" i="17"/>
  <c r="E64" i="17" s="1"/>
  <c r="F64" i="17" s="1"/>
  <c r="X64" i="17" s="1"/>
  <c r="D63" i="17"/>
  <c r="C63" i="17"/>
  <c r="D62" i="17"/>
  <c r="C62" i="17"/>
  <c r="D61" i="17"/>
  <c r="C61" i="17"/>
  <c r="D60" i="17"/>
  <c r="C60" i="17"/>
  <c r="E60" i="17" s="1"/>
  <c r="F60" i="17" s="1"/>
  <c r="X60" i="17" s="1"/>
  <c r="D59" i="17"/>
  <c r="C59" i="17"/>
  <c r="D58" i="17"/>
  <c r="C58" i="17"/>
  <c r="D57" i="17"/>
  <c r="C57" i="17"/>
  <c r="D56" i="17"/>
  <c r="C56" i="17"/>
  <c r="E56" i="17" s="1"/>
  <c r="F56" i="17" s="1"/>
  <c r="X56" i="17" s="1"/>
  <c r="D55" i="17"/>
  <c r="C55" i="17"/>
  <c r="D54" i="17"/>
  <c r="C54" i="17"/>
  <c r="D53" i="17"/>
  <c r="C53" i="17"/>
  <c r="D52" i="17"/>
  <c r="C52" i="17"/>
  <c r="E52" i="17" s="1"/>
  <c r="F52" i="17" s="1"/>
  <c r="X52" i="17" s="1"/>
  <c r="D51" i="17"/>
  <c r="C51" i="17"/>
  <c r="D50" i="17"/>
  <c r="C50" i="17"/>
  <c r="D49" i="17"/>
  <c r="C49" i="17"/>
  <c r="D48" i="17"/>
  <c r="C48" i="17"/>
  <c r="D47" i="17"/>
  <c r="C47" i="17"/>
  <c r="D46" i="17"/>
  <c r="C46" i="17"/>
  <c r="D45" i="17"/>
  <c r="C45" i="17"/>
  <c r="D44" i="17"/>
  <c r="C44" i="17"/>
  <c r="D43" i="17"/>
  <c r="C43" i="17"/>
  <c r="D42" i="17"/>
  <c r="C42" i="17"/>
  <c r="D41" i="17"/>
  <c r="C41" i="17"/>
  <c r="D40" i="17"/>
  <c r="C40" i="17"/>
  <c r="D39" i="17"/>
  <c r="C39" i="17"/>
  <c r="D38" i="17"/>
  <c r="C38" i="17"/>
  <c r="D37" i="17"/>
  <c r="C37" i="17"/>
  <c r="D36" i="17"/>
  <c r="C36" i="17"/>
  <c r="D35" i="17"/>
  <c r="C35" i="17"/>
  <c r="D34" i="17"/>
  <c r="C34" i="17"/>
  <c r="D33" i="17"/>
  <c r="C33" i="17"/>
  <c r="D32" i="17"/>
  <c r="C32" i="17"/>
  <c r="E32" i="17" s="1"/>
  <c r="F32" i="17" s="1"/>
  <c r="X32" i="17" s="1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P22" i="17"/>
  <c r="D22" i="17"/>
  <c r="C22" i="17"/>
  <c r="P21" i="17"/>
  <c r="D21" i="17"/>
  <c r="C21" i="17"/>
  <c r="P20" i="17"/>
  <c r="D20" i="17"/>
  <c r="C20" i="17"/>
  <c r="P19" i="17"/>
  <c r="D19" i="17"/>
  <c r="C19" i="17"/>
  <c r="P18" i="17"/>
  <c r="D18" i="17"/>
  <c r="C18" i="17"/>
  <c r="P17" i="17"/>
  <c r="D17" i="17"/>
  <c r="C17" i="17"/>
  <c r="P16" i="17"/>
  <c r="D16" i="17"/>
  <c r="C16" i="17"/>
  <c r="P15" i="17"/>
  <c r="D15" i="17"/>
  <c r="C15" i="17"/>
  <c r="P14" i="17"/>
  <c r="D14" i="17"/>
  <c r="C14" i="17"/>
  <c r="P13" i="17"/>
  <c r="D13" i="17"/>
  <c r="C13" i="17"/>
  <c r="P12" i="17"/>
  <c r="D12" i="17"/>
  <c r="C12" i="17"/>
  <c r="P11" i="17"/>
  <c r="D11" i="17"/>
  <c r="C11" i="17"/>
  <c r="P10" i="17"/>
  <c r="D10" i="17"/>
  <c r="C10" i="17"/>
  <c r="P9" i="17"/>
  <c r="D9" i="17"/>
  <c r="C9" i="17"/>
  <c r="P8" i="17"/>
  <c r="D8" i="17"/>
  <c r="C8" i="17"/>
  <c r="P7" i="17"/>
  <c r="D7" i="17"/>
  <c r="C7" i="17"/>
  <c r="P6" i="17"/>
  <c r="D6" i="17"/>
  <c r="C6" i="17"/>
  <c r="P5" i="17"/>
  <c r="D5" i="17"/>
  <c r="C5" i="17"/>
  <c r="P4" i="17"/>
  <c r="D4" i="17"/>
  <c r="C4" i="17"/>
  <c r="P3" i="17"/>
  <c r="D3" i="17"/>
  <c r="C3" i="17"/>
  <c r="P2" i="17"/>
  <c r="D2" i="17"/>
  <c r="C2" i="17"/>
  <c r="S39" i="16"/>
  <c r="D9" i="16"/>
  <c r="D8" i="16"/>
  <c r="D7" i="16"/>
  <c r="D4" i="16"/>
  <c r="D14" i="16"/>
  <c r="C14" i="16"/>
  <c r="D13" i="16"/>
  <c r="C13" i="16"/>
  <c r="D12" i="16"/>
  <c r="C12" i="16"/>
  <c r="D11" i="16"/>
  <c r="C11" i="16"/>
  <c r="D10" i="16"/>
  <c r="C10" i="16"/>
  <c r="C9" i="16"/>
  <c r="C8" i="16"/>
  <c r="C7" i="16"/>
  <c r="D6" i="16"/>
  <c r="C6" i="16"/>
  <c r="D5" i="16"/>
  <c r="C5" i="16"/>
  <c r="C4" i="16"/>
  <c r="D3" i="16"/>
  <c r="C3" i="16"/>
  <c r="D2" i="16"/>
  <c r="C2" i="16"/>
  <c r="S40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2" i="15"/>
  <c r="C2" i="15"/>
  <c r="K2" i="25" l="1"/>
  <c r="T2" i="25"/>
  <c r="U2" i="25" s="1"/>
  <c r="E23" i="18"/>
  <c r="F23" i="18" s="1"/>
  <c r="E27" i="18"/>
  <c r="F27" i="18" s="1"/>
  <c r="E35" i="15"/>
  <c r="F35" i="15" s="1"/>
  <c r="E6" i="17"/>
  <c r="F6" i="17" s="1"/>
  <c r="X6" i="17" s="1"/>
  <c r="E14" i="17"/>
  <c r="F14" i="17" s="1"/>
  <c r="X14" i="17" s="1"/>
  <c r="E22" i="17"/>
  <c r="F22" i="17" s="1"/>
  <c r="X22" i="17" s="1"/>
  <c r="E8" i="15"/>
  <c r="F8" i="15" s="1"/>
  <c r="E44" i="15"/>
  <c r="F44" i="15" s="1"/>
  <c r="E4" i="17"/>
  <c r="F4" i="17" s="1"/>
  <c r="X4" i="17" s="1"/>
  <c r="E12" i="17"/>
  <c r="F12" i="17" s="1"/>
  <c r="X12" i="17" s="1"/>
  <c r="E20" i="17"/>
  <c r="F20" i="17" s="1"/>
  <c r="X20" i="17" s="1"/>
  <c r="E46" i="18"/>
  <c r="F46" i="18" s="1"/>
  <c r="J47" i="26"/>
  <c r="M21" i="24"/>
  <c r="M36" i="24"/>
  <c r="I46" i="24"/>
  <c r="J12" i="24"/>
  <c r="K12" i="24" s="1"/>
  <c r="I192" i="17"/>
  <c r="I120" i="17"/>
  <c r="I32" i="17"/>
  <c r="I64" i="17"/>
  <c r="I176" i="17"/>
  <c r="I72" i="17"/>
  <c r="I112" i="17"/>
  <c r="I128" i="17"/>
  <c r="I148" i="17"/>
  <c r="I180" i="17"/>
  <c r="I56" i="17"/>
  <c r="I96" i="17"/>
  <c r="I116" i="17"/>
  <c r="I136" i="17"/>
  <c r="I152" i="17"/>
  <c r="I168" i="17"/>
  <c r="I60" i="17"/>
  <c r="I108" i="17"/>
  <c r="I140" i="17"/>
  <c r="I4" i="17"/>
  <c r="I52" i="17"/>
  <c r="I80" i="17"/>
  <c r="I104" i="17"/>
  <c r="I124" i="17"/>
  <c r="I144" i="17"/>
  <c r="I184" i="17"/>
  <c r="I12" i="17"/>
  <c r="X28" i="25"/>
  <c r="X29" i="25" s="1"/>
  <c r="O23" i="25"/>
  <c r="O21" i="25"/>
  <c r="O26" i="25" s="1"/>
  <c r="J2" i="24"/>
  <c r="K2" i="24" s="1"/>
  <c r="M28" i="24"/>
  <c r="M17" i="24"/>
  <c r="M42" i="24"/>
  <c r="M23" i="24"/>
  <c r="J20" i="24"/>
  <c r="K20" i="24" s="1"/>
  <c r="M26" i="24"/>
  <c r="M44" i="24"/>
  <c r="M41" i="24"/>
  <c r="M3" i="24"/>
  <c r="J3" i="24"/>
  <c r="K3" i="24" s="1"/>
  <c r="M20" i="24"/>
  <c r="M13" i="24"/>
  <c r="J23" i="24"/>
  <c r="K23" i="24" s="1"/>
  <c r="M5" i="24"/>
  <c r="M37" i="24"/>
  <c r="M4" i="24"/>
  <c r="M24" i="24"/>
  <c r="M38" i="24"/>
  <c r="M22" i="24"/>
  <c r="M7" i="24"/>
  <c r="M40" i="24"/>
  <c r="M10" i="24"/>
  <c r="M25" i="24"/>
  <c r="M19" i="24"/>
  <c r="M16" i="24"/>
  <c r="M29" i="24"/>
  <c r="M18" i="24"/>
  <c r="M12" i="24"/>
  <c r="J37" i="24"/>
  <c r="K37" i="24" s="1"/>
  <c r="J4" i="24"/>
  <c r="K4" i="24" s="1"/>
  <c r="J40" i="24"/>
  <c r="K40" i="24" s="1"/>
  <c r="J10" i="24"/>
  <c r="K10" i="24" s="1"/>
  <c r="J28" i="24"/>
  <c r="K28" i="24" s="1"/>
  <c r="J25" i="24"/>
  <c r="K25" i="24" s="1"/>
  <c r="X28" i="24"/>
  <c r="X29" i="24" s="1"/>
  <c r="J44" i="24"/>
  <c r="K44" i="24" s="1"/>
  <c r="J18" i="24"/>
  <c r="K18" i="24" s="1"/>
  <c r="J36" i="24"/>
  <c r="K36" i="24" s="1"/>
  <c r="J7" i="24"/>
  <c r="K7" i="24" s="1"/>
  <c r="J24" i="24"/>
  <c r="K24" i="24" s="1"/>
  <c r="J19" i="24"/>
  <c r="K19" i="24" s="1"/>
  <c r="J16" i="24"/>
  <c r="K16" i="24" s="1"/>
  <c r="J29" i="24"/>
  <c r="K29" i="24" s="1"/>
  <c r="J38" i="24"/>
  <c r="K38" i="24" s="1"/>
  <c r="J13" i="24"/>
  <c r="K13" i="24" s="1"/>
  <c r="J22" i="24"/>
  <c r="K22" i="24" s="1"/>
  <c r="J42" i="24"/>
  <c r="K42" i="24" s="1"/>
  <c r="J17" i="24"/>
  <c r="K17" i="24" s="1"/>
  <c r="J21" i="24"/>
  <c r="K21" i="24" s="1"/>
  <c r="J26" i="24"/>
  <c r="K26" i="24" s="1"/>
  <c r="J5" i="24"/>
  <c r="K5" i="24" s="1"/>
  <c r="J41" i="24"/>
  <c r="K41" i="24" s="1"/>
  <c r="S24" i="21"/>
  <c r="M34" i="21"/>
  <c r="E8" i="17"/>
  <c r="F8" i="17" s="1"/>
  <c r="X8" i="17" s="1"/>
  <c r="E16" i="17"/>
  <c r="F16" i="17" s="1"/>
  <c r="X16" i="17" s="1"/>
  <c r="E29" i="17"/>
  <c r="F29" i="17" s="1"/>
  <c r="X29" i="17" s="1"/>
  <c r="E33" i="17"/>
  <c r="F33" i="17" s="1"/>
  <c r="X33" i="17" s="1"/>
  <c r="E41" i="17"/>
  <c r="F41" i="17" s="1"/>
  <c r="X41" i="17" s="1"/>
  <c r="E49" i="17"/>
  <c r="F49" i="17" s="1"/>
  <c r="X49" i="17" s="1"/>
  <c r="E53" i="17"/>
  <c r="F53" i="17" s="1"/>
  <c r="X53" i="17" s="1"/>
  <c r="E57" i="17"/>
  <c r="F57" i="17" s="1"/>
  <c r="X57" i="17" s="1"/>
  <c r="E61" i="17"/>
  <c r="F61" i="17" s="1"/>
  <c r="X61" i="17" s="1"/>
  <c r="E69" i="17"/>
  <c r="F69" i="17" s="1"/>
  <c r="X69" i="17" s="1"/>
  <c r="E73" i="17"/>
  <c r="F73" i="17" s="1"/>
  <c r="X73" i="17" s="1"/>
  <c r="E77" i="17"/>
  <c r="F77" i="17" s="1"/>
  <c r="X77" i="17" s="1"/>
  <c r="E81" i="17"/>
  <c r="F81" i="17" s="1"/>
  <c r="X81" i="17" s="1"/>
  <c r="E89" i="17"/>
  <c r="F89" i="17" s="1"/>
  <c r="X89" i="17" s="1"/>
  <c r="E93" i="17"/>
  <c r="F93" i="17" s="1"/>
  <c r="X93" i="17" s="1"/>
  <c r="E101" i="17"/>
  <c r="F101" i="17" s="1"/>
  <c r="X101" i="17" s="1"/>
  <c r="E109" i="17"/>
  <c r="F109" i="17" s="1"/>
  <c r="X109" i="17" s="1"/>
  <c r="E113" i="17"/>
  <c r="F113" i="17" s="1"/>
  <c r="X113" i="17" s="1"/>
  <c r="E117" i="17"/>
  <c r="F117" i="17" s="1"/>
  <c r="X117" i="17" s="1"/>
  <c r="E125" i="17"/>
  <c r="F125" i="17" s="1"/>
  <c r="X125" i="17" s="1"/>
  <c r="E133" i="17"/>
  <c r="F133" i="17" s="1"/>
  <c r="X133" i="17" s="1"/>
  <c r="E137" i="17"/>
  <c r="F137" i="17" s="1"/>
  <c r="X137" i="17" s="1"/>
  <c r="E141" i="17"/>
  <c r="F141" i="17" s="1"/>
  <c r="X141" i="17" s="1"/>
  <c r="E145" i="17"/>
  <c r="F145" i="17" s="1"/>
  <c r="X145" i="17" s="1"/>
  <c r="E149" i="17"/>
  <c r="F149" i="17" s="1"/>
  <c r="X149" i="17" s="1"/>
  <c r="E161" i="17"/>
  <c r="F161" i="17" s="1"/>
  <c r="X161" i="17" s="1"/>
  <c r="E173" i="17"/>
  <c r="F173" i="17" s="1"/>
  <c r="X173" i="17" s="1"/>
  <c r="E181" i="17"/>
  <c r="F181" i="17" s="1"/>
  <c r="X181" i="17" s="1"/>
  <c r="E189" i="17"/>
  <c r="F189" i="17" s="1"/>
  <c r="X189" i="17" s="1"/>
  <c r="E193" i="17"/>
  <c r="F193" i="17" s="1"/>
  <c r="X193" i="17" s="1"/>
  <c r="E197" i="17"/>
  <c r="F197" i="17" s="1"/>
  <c r="X197" i="17" s="1"/>
  <c r="E205" i="17"/>
  <c r="E4" i="20"/>
  <c r="F4" i="20" s="1"/>
  <c r="E26" i="17"/>
  <c r="F26" i="17" s="1"/>
  <c r="X26" i="17" s="1"/>
  <c r="E34" i="17"/>
  <c r="F34" i="17" s="1"/>
  <c r="X34" i="17" s="1"/>
  <c r="E46" i="17"/>
  <c r="F46" i="17" s="1"/>
  <c r="X46" i="17" s="1"/>
  <c r="E54" i="17"/>
  <c r="F54" i="17" s="1"/>
  <c r="X54" i="17" s="1"/>
  <c r="E62" i="17"/>
  <c r="F62" i="17" s="1"/>
  <c r="X62" i="17" s="1"/>
  <c r="E70" i="17"/>
  <c r="F70" i="17" s="1"/>
  <c r="X70" i="17" s="1"/>
  <c r="E78" i="17"/>
  <c r="F78" i="17" s="1"/>
  <c r="X78" i="17" s="1"/>
  <c r="E86" i="17"/>
  <c r="F86" i="17" s="1"/>
  <c r="X86" i="17" s="1"/>
  <c r="E94" i="17"/>
  <c r="F94" i="17" s="1"/>
  <c r="X94" i="17" s="1"/>
  <c r="E102" i="17"/>
  <c r="F102" i="17" s="1"/>
  <c r="X102" i="17" s="1"/>
  <c r="E118" i="17"/>
  <c r="F118" i="17" s="1"/>
  <c r="X118" i="17" s="1"/>
  <c r="E126" i="17"/>
  <c r="F126" i="17" s="1"/>
  <c r="X126" i="17" s="1"/>
  <c r="E134" i="17"/>
  <c r="F134" i="17" s="1"/>
  <c r="X134" i="17" s="1"/>
  <c r="E142" i="17"/>
  <c r="F142" i="17" s="1"/>
  <c r="X142" i="17" s="1"/>
  <c r="E150" i="17"/>
  <c r="F150" i="17" s="1"/>
  <c r="X150" i="17" s="1"/>
  <c r="E166" i="17"/>
  <c r="F166" i="17" s="1"/>
  <c r="X166" i="17" s="1"/>
  <c r="E174" i="17"/>
  <c r="F174" i="17" s="1"/>
  <c r="X174" i="17" s="1"/>
  <c r="E178" i="17"/>
  <c r="F178" i="17" s="1"/>
  <c r="X178" i="17" s="1"/>
  <c r="E182" i="17"/>
  <c r="F182" i="17" s="1"/>
  <c r="X182" i="17" s="1"/>
  <c r="E186" i="17"/>
  <c r="F186" i="17" s="1"/>
  <c r="X186" i="17" s="1"/>
  <c r="E190" i="17"/>
  <c r="F190" i="17" s="1"/>
  <c r="X190" i="17" s="1"/>
  <c r="E198" i="17"/>
  <c r="F198" i="17" s="1"/>
  <c r="X198" i="17" s="1"/>
  <c r="E202" i="17"/>
  <c r="F202" i="17" s="1"/>
  <c r="X202" i="17" s="1"/>
  <c r="E31" i="17"/>
  <c r="F31" i="17" s="1"/>
  <c r="X31" i="17" s="1"/>
  <c r="E35" i="17"/>
  <c r="F35" i="17" s="1"/>
  <c r="X35" i="17" s="1"/>
  <c r="E39" i="17"/>
  <c r="F39" i="17" s="1"/>
  <c r="X39" i="17" s="1"/>
  <c r="E43" i="17"/>
  <c r="F43" i="17" s="1"/>
  <c r="X43" i="17" s="1"/>
  <c r="E51" i="17"/>
  <c r="F51" i="17" s="1"/>
  <c r="X51" i="17" s="1"/>
  <c r="E55" i="17"/>
  <c r="F55" i="17" s="1"/>
  <c r="X55" i="17" s="1"/>
  <c r="E59" i="17"/>
  <c r="F59" i="17" s="1"/>
  <c r="X59" i="17" s="1"/>
  <c r="E63" i="17"/>
  <c r="F63" i="17" s="1"/>
  <c r="X63" i="17" s="1"/>
  <c r="E71" i="17"/>
  <c r="F71" i="17" s="1"/>
  <c r="X71" i="17" s="1"/>
  <c r="E79" i="17"/>
  <c r="F79" i="17" s="1"/>
  <c r="X79" i="17" s="1"/>
  <c r="E83" i="17"/>
  <c r="F83" i="17" s="1"/>
  <c r="X83" i="17" s="1"/>
  <c r="E91" i="17"/>
  <c r="F91" i="17" s="1"/>
  <c r="X91" i="17" s="1"/>
  <c r="E99" i="17"/>
  <c r="F99" i="17" s="1"/>
  <c r="X99" i="17" s="1"/>
  <c r="E103" i="17"/>
  <c r="F103" i="17" s="1"/>
  <c r="X103" i="17" s="1"/>
  <c r="E111" i="17"/>
  <c r="F111" i="17" s="1"/>
  <c r="X111" i="17" s="1"/>
  <c r="E115" i="17"/>
  <c r="F115" i="17" s="1"/>
  <c r="X115" i="17" s="1"/>
  <c r="E119" i="17"/>
  <c r="F119" i="17" s="1"/>
  <c r="X119" i="17" s="1"/>
  <c r="E123" i="17"/>
  <c r="F123" i="17" s="1"/>
  <c r="X123" i="17" s="1"/>
  <c r="E127" i="17"/>
  <c r="F127" i="17" s="1"/>
  <c r="X127" i="17" s="1"/>
  <c r="E135" i="17"/>
  <c r="F135" i="17" s="1"/>
  <c r="X135" i="17" s="1"/>
  <c r="E139" i="17"/>
  <c r="F139" i="17" s="1"/>
  <c r="X139" i="17" s="1"/>
  <c r="E143" i="17"/>
  <c r="F143" i="17" s="1"/>
  <c r="X143" i="17" s="1"/>
  <c r="E155" i="17"/>
  <c r="F155" i="17" s="1"/>
  <c r="X155" i="17" s="1"/>
  <c r="E159" i="17"/>
  <c r="F159" i="17" s="1"/>
  <c r="X159" i="17" s="1"/>
  <c r="E163" i="17"/>
  <c r="F163" i="17" s="1"/>
  <c r="X163" i="17" s="1"/>
  <c r="E171" i="17"/>
  <c r="F171" i="17" s="1"/>
  <c r="X171" i="17" s="1"/>
  <c r="E179" i="17"/>
  <c r="F179" i="17" s="1"/>
  <c r="X179" i="17" s="1"/>
  <c r="E183" i="17"/>
  <c r="F183" i="17" s="1"/>
  <c r="X183" i="17" s="1"/>
  <c r="E191" i="17"/>
  <c r="F191" i="17" s="1"/>
  <c r="X191" i="17" s="1"/>
  <c r="E199" i="17"/>
  <c r="F199" i="17" s="1"/>
  <c r="X199" i="17" s="1"/>
  <c r="E203" i="17"/>
  <c r="F203" i="17" s="1"/>
  <c r="X203" i="17" s="1"/>
  <c r="E47" i="18"/>
  <c r="F47" i="18" s="1"/>
  <c r="E14" i="20"/>
  <c r="F14" i="20" s="1"/>
  <c r="E8" i="20"/>
  <c r="F8" i="20" s="1"/>
  <c r="E10" i="20"/>
  <c r="F10" i="20" s="1"/>
  <c r="E11" i="16"/>
  <c r="F11" i="16" s="1"/>
  <c r="E12" i="15"/>
  <c r="F12" i="15" s="1"/>
  <c r="E10" i="18"/>
  <c r="F10" i="18" s="1"/>
  <c r="E15" i="18"/>
  <c r="F15" i="18" s="1"/>
  <c r="E31" i="18"/>
  <c r="F31" i="18" s="1"/>
  <c r="E47" i="15"/>
  <c r="F47" i="15" s="1"/>
  <c r="E37" i="15"/>
  <c r="F37" i="15" s="1"/>
  <c r="E13" i="15"/>
  <c r="F13" i="15" s="1"/>
  <c r="E18" i="18"/>
  <c r="F18" i="18" s="1"/>
  <c r="E45" i="18"/>
  <c r="F45" i="18" s="1"/>
  <c r="E22" i="18"/>
  <c r="F22" i="18" s="1"/>
  <c r="E6" i="18"/>
  <c r="F6" i="18" s="1"/>
  <c r="E33" i="18"/>
  <c r="F33" i="18" s="1"/>
  <c r="E35" i="18"/>
  <c r="F35" i="18" s="1"/>
  <c r="E48" i="15"/>
  <c r="F48" i="15" s="1"/>
  <c r="E43" i="15"/>
  <c r="F43" i="15" s="1"/>
  <c r="E3" i="15"/>
  <c r="F3" i="15" s="1"/>
  <c r="E5" i="15"/>
  <c r="F5" i="15" s="1"/>
  <c r="E33" i="15"/>
  <c r="F33" i="15" s="1"/>
  <c r="E23" i="15"/>
  <c r="F23" i="15" s="1"/>
  <c r="E29" i="15"/>
  <c r="F29" i="15" s="1"/>
  <c r="E4" i="15"/>
  <c r="F4" i="15" s="1"/>
  <c r="E13" i="17"/>
  <c r="F13" i="17" s="1"/>
  <c r="X13" i="17" s="1"/>
  <c r="E25" i="17"/>
  <c r="F25" i="17" s="1"/>
  <c r="X25" i="17" s="1"/>
  <c r="E37" i="17"/>
  <c r="F37" i="17" s="1"/>
  <c r="X37" i="17" s="1"/>
  <c r="E45" i="17"/>
  <c r="F45" i="17" s="1"/>
  <c r="X45" i="17" s="1"/>
  <c r="E47" i="17"/>
  <c r="F47" i="17" s="1"/>
  <c r="X47" i="17" s="1"/>
  <c r="E58" i="17"/>
  <c r="F58" i="17" s="1"/>
  <c r="X58" i="17" s="1"/>
  <c r="E74" i="17"/>
  <c r="F74" i="17" s="1"/>
  <c r="X74" i="17" s="1"/>
  <c r="E82" i="17"/>
  <c r="F82" i="17" s="1"/>
  <c r="X82" i="17" s="1"/>
  <c r="E84" i="17"/>
  <c r="F84" i="17" s="1"/>
  <c r="X84" i="17" s="1"/>
  <c r="E85" i="17"/>
  <c r="F85" i="17" s="1"/>
  <c r="X85" i="17" s="1"/>
  <c r="E87" i="17"/>
  <c r="F87" i="17" s="1"/>
  <c r="X87" i="17" s="1"/>
  <c r="E92" i="17"/>
  <c r="F92" i="17" s="1"/>
  <c r="X92" i="17" s="1"/>
  <c r="E95" i="17"/>
  <c r="F95" i="17" s="1"/>
  <c r="X95" i="17" s="1"/>
  <c r="E97" i="17"/>
  <c r="F97" i="17" s="1"/>
  <c r="X97" i="17" s="1"/>
  <c r="E130" i="17"/>
  <c r="F130" i="17" s="1"/>
  <c r="X130" i="17" s="1"/>
  <c r="E138" i="17"/>
  <c r="F138" i="17" s="1"/>
  <c r="X138" i="17" s="1"/>
  <c r="E151" i="17"/>
  <c r="F151" i="17" s="1"/>
  <c r="X151" i="17" s="1"/>
  <c r="E157" i="17"/>
  <c r="F157" i="17" s="1"/>
  <c r="X157" i="17" s="1"/>
  <c r="E165" i="17"/>
  <c r="F165" i="17" s="1"/>
  <c r="X165" i="17" s="1"/>
  <c r="E167" i="17"/>
  <c r="F167" i="17" s="1"/>
  <c r="X167" i="17" s="1"/>
  <c r="E170" i="17"/>
  <c r="F170" i="17" s="1"/>
  <c r="X170" i="17" s="1"/>
  <c r="E175" i="17"/>
  <c r="F175" i="17" s="1"/>
  <c r="X175" i="17" s="1"/>
  <c r="E204" i="17"/>
  <c r="F204" i="17" s="1"/>
  <c r="X204" i="17" s="1"/>
  <c r="E4" i="18"/>
  <c r="F4" i="18" s="1"/>
  <c r="E20" i="18"/>
  <c r="F20" i="18" s="1"/>
  <c r="E41" i="18"/>
  <c r="F41" i="18" s="1"/>
  <c r="E49" i="18"/>
  <c r="F49" i="18" s="1"/>
  <c r="E3" i="20"/>
  <c r="F3" i="20" s="1"/>
  <c r="E7" i="20"/>
  <c r="F7" i="20" s="1"/>
  <c r="E11" i="20"/>
  <c r="F11" i="20" s="1"/>
  <c r="E9" i="20"/>
  <c r="F9" i="20" s="1"/>
  <c r="E6" i="20"/>
  <c r="F6" i="20" s="1"/>
  <c r="E13" i="20"/>
  <c r="F13" i="20" s="1"/>
  <c r="E5" i="20"/>
  <c r="F5" i="20" s="1"/>
  <c r="E2" i="20"/>
  <c r="F2" i="20" s="1"/>
  <c r="E12" i="20"/>
  <c r="F12" i="20" s="1"/>
  <c r="E5" i="18"/>
  <c r="F5" i="18" s="1"/>
  <c r="E13" i="18"/>
  <c r="F13" i="18" s="1"/>
  <c r="E21" i="18"/>
  <c r="F21" i="18" s="1"/>
  <c r="E28" i="18"/>
  <c r="F28" i="18" s="1"/>
  <c r="E36" i="18"/>
  <c r="F36" i="18" s="1"/>
  <c r="E44" i="18"/>
  <c r="F44" i="18" s="1"/>
  <c r="E3" i="18"/>
  <c r="F3" i="18" s="1"/>
  <c r="E19" i="18"/>
  <c r="F19" i="18" s="1"/>
  <c r="E25" i="18"/>
  <c r="F25" i="18" s="1"/>
  <c r="E29" i="18"/>
  <c r="F29" i="18" s="1"/>
  <c r="E17" i="18"/>
  <c r="F17" i="18" s="1"/>
  <c r="E26" i="18"/>
  <c r="F26" i="18" s="1"/>
  <c r="E30" i="18"/>
  <c r="F30" i="18" s="1"/>
  <c r="E34" i="18"/>
  <c r="F34" i="18" s="1"/>
  <c r="E16" i="18"/>
  <c r="F16" i="18" s="1"/>
  <c r="E24" i="18"/>
  <c r="F24" i="18" s="1"/>
  <c r="E38" i="18"/>
  <c r="F38" i="18" s="1"/>
  <c r="E9" i="18"/>
  <c r="F9" i="18" s="1"/>
  <c r="E14" i="18"/>
  <c r="F14" i="18" s="1"/>
  <c r="E2" i="18"/>
  <c r="F2" i="18" s="1"/>
  <c r="E7" i="18"/>
  <c r="F7" i="18" s="1"/>
  <c r="E12" i="18"/>
  <c r="F12" i="18" s="1"/>
  <c r="E32" i="18"/>
  <c r="F32" i="18" s="1"/>
  <c r="E39" i="18"/>
  <c r="F39" i="18" s="1"/>
  <c r="E43" i="18"/>
  <c r="F43" i="18" s="1"/>
  <c r="E50" i="18"/>
  <c r="F50" i="18" s="1"/>
  <c r="E8" i="18"/>
  <c r="F8" i="18" s="1"/>
  <c r="E11" i="18"/>
  <c r="F11" i="18" s="1"/>
  <c r="E37" i="18"/>
  <c r="F37" i="18" s="1"/>
  <c r="E48" i="18"/>
  <c r="F48" i="18" s="1"/>
  <c r="E40" i="18"/>
  <c r="F40" i="18" s="1"/>
  <c r="E42" i="18"/>
  <c r="F42" i="18" s="1"/>
  <c r="E65" i="17"/>
  <c r="F65" i="17" s="1"/>
  <c r="X65" i="17" s="1"/>
  <c r="E162" i="17"/>
  <c r="F162" i="17" s="1"/>
  <c r="X162" i="17" s="1"/>
  <c r="E17" i="17"/>
  <c r="F17" i="17" s="1"/>
  <c r="X17" i="17" s="1"/>
  <c r="E76" i="17"/>
  <c r="F76" i="17" s="1"/>
  <c r="X76" i="17" s="1"/>
  <c r="E106" i="17"/>
  <c r="F106" i="17" s="1"/>
  <c r="X106" i="17" s="1"/>
  <c r="E122" i="17"/>
  <c r="F122" i="17" s="1"/>
  <c r="X122" i="17" s="1"/>
  <c r="E132" i="17"/>
  <c r="F132" i="17" s="1"/>
  <c r="X132" i="17" s="1"/>
  <c r="E196" i="17"/>
  <c r="F196" i="17" s="1"/>
  <c r="X196" i="17" s="1"/>
  <c r="E172" i="17"/>
  <c r="F172" i="17" s="1"/>
  <c r="X172" i="17" s="1"/>
  <c r="E9" i="17"/>
  <c r="F9" i="17" s="1"/>
  <c r="X9" i="17" s="1"/>
  <c r="E7" i="17"/>
  <c r="F7" i="17" s="1"/>
  <c r="X7" i="17" s="1"/>
  <c r="E15" i="17"/>
  <c r="F15" i="17" s="1"/>
  <c r="X15" i="17" s="1"/>
  <c r="E23" i="17"/>
  <c r="F23" i="17" s="1"/>
  <c r="X23" i="17" s="1"/>
  <c r="E36" i="17"/>
  <c r="F36" i="17" s="1"/>
  <c r="X36" i="17" s="1"/>
  <c r="E66" i="17"/>
  <c r="F66" i="17" s="1"/>
  <c r="X66" i="17" s="1"/>
  <c r="E129" i="17"/>
  <c r="F129" i="17" s="1"/>
  <c r="X129" i="17" s="1"/>
  <c r="E146" i="17"/>
  <c r="F146" i="17" s="1"/>
  <c r="X146" i="17" s="1"/>
  <c r="E156" i="17"/>
  <c r="F156" i="17" s="1"/>
  <c r="X156" i="17" s="1"/>
  <c r="E2" i="17"/>
  <c r="F2" i="17" s="1"/>
  <c r="X2" i="17" s="1"/>
  <c r="E10" i="17"/>
  <c r="F10" i="17" s="1"/>
  <c r="X10" i="17" s="1"/>
  <c r="E18" i="17"/>
  <c r="F18" i="17" s="1"/>
  <c r="X18" i="17" s="1"/>
  <c r="E27" i="17"/>
  <c r="F27" i="17" s="1"/>
  <c r="X27" i="17" s="1"/>
  <c r="E30" i="17"/>
  <c r="F30" i="17" s="1"/>
  <c r="X30" i="17" s="1"/>
  <c r="E40" i="17"/>
  <c r="F40" i="17" s="1"/>
  <c r="X40" i="17" s="1"/>
  <c r="E50" i="17"/>
  <c r="F50" i="17" s="1"/>
  <c r="X50" i="17" s="1"/>
  <c r="E67" i="17"/>
  <c r="F67" i="17" s="1"/>
  <c r="X67" i="17" s="1"/>
  <c r="E90" i="17"/>
  <c r="F90" i="17" s="1"/>
  <c r="X90" i="17" s="1"/>
  <c r="E100" i="17"/>
  <c r="F100" i="17" s="1"/>
  <c r="X100" i="17" s="1"/>
  <c r="E107" i="17"/>
  <c r="F107" i="17" s="1"/>
  <c r="X107" i="17" s="1"/>
  <c r="E110" i="17"/>
  <c r="F110" i="17" s="1"/>
  <c r="X110" i="17" s="1"/>
  <c r="E147" i="17"/>
  <c r="F147" i="17" s="1"/>
  <c r="X147" i="17" s="1"/>
  <c r="E153" i="17"/>
  <c r="F153" i="17" s="1"/>
  <c r="X153" i="17" s="1"/>
  <c r="E160" i="17"/>
  <c r="F160" i="17" s="1"/>
  <c r="X160" i="17" s="1"/>
  <c r="E177" i="17"/>
  <c r="F177" i="17" s="1"/>
  <c r="X177" i="17" s="1"/>
  <c r="E187" i="17"/>
  <c r="F187" i="17" s="1"/>
  <c r="X187" i="17" s="1"/>
  <c r="E194" i="17"/>
  <c r="F194" i="17" s="1"/>
  <c r="X194" i="17" s="1"/>
  <c r="E200" i="17"/>
  <c r="F200" i="17" s="1"/>
  <c r="X200" i="17" s="1"/>
  <c r="E42" i="17"/>
  <c r="F42" i="17" s="1"/>
  <c r="X42" i="17" s="1"/>
  <c r="E5" i="17"/>
  <c r="F5" i="17" s="1"/>
  <c r="X5" i="17" s="1"/>
  <c r="E24" i="17"/>
  <c r="F24" i="17" s="1"/>
  <c r="X24" i="17" s="1"/>
  <c r="E114" i="17"/>
  <c r="F114" i="17" s="1"/>
  <c r="X114" i="17" s="1"/>
  <c r="E164" i="17"/>
  <c r="F164" i="17" s="1"/>
  <c r="X164" i="17" s="1"/>
  <c r="E21" i="17"/>
  <c r="F21" i="17" s="1"/>
  <c r="X21" i="17" s="1"/>
  <c r="E44" i="17"/>
  <c r="F44" i="17" s="1"/>
  <c r="X44" i="17" s="1"/>
  <c r="E3" i="17"/>
  <c r="F3" i="17" s="1"/>
  <c r="X3" i="17" s="1"/>
  <c r="E11" i="17"/>
  <c r="F11" i="17" s="1"/>
  <c r="X11" i="17" s="1"/>
  <c r="E19" i="17"/>
  <c r="F19" i="17" s="1"/>
  <c r="X19" i="17" s="1"/>
  <c r="E28" i="17"/>
  <c r="F28" i="17" s="1"/>
  <c r="X28" i="17" s="1"/>
  <c r="E38" i="17"/>
  <c r="F38" i="17" s="1"/>
  <c r="X38" i="17" s="1"/>
  <c r="E48" i="17"/>
  <c r="F48" i="17" s="1"/>
  <c r="X48" i="17" s="1"/>
  <c r="E68" i="17"/>
  <c r="F68" i="17" s="1"/>
  <c r="X68" i="17" s="1"/>
  <c r="E75" i="17"/>
  <c r="F75" i="17" s="1"/>
  <c r="X75" i="17" s="1"/>
  <c r="E88" i="17"/>
  <c r="F88" i="17" s="1"/>
  <c r="X88" i="17" s="1"/>
  <c r="E98" i="17"/>
  <c r="F98" i="17" s="1"/>
  <c r="X98" i="17" s="1"/>
  <c r="E105" i="17"/>
  <c r="F105" i="17" s="1"/>
  <c r="X105" i="17" s="1"/>
  <c r="E121" i="17"/>
  <c r="F121" i="17" s="1"/>
  <c r="X121" i="17" s="1"/>
  <c r="E131" i="17"/>
  <c r="F131" i="17" s="1"/>
  <c r="X131" i="17" s="1"/>
  <c r="E154" i="17"/>
  <c r="F154" i="17" s="1"/>
  <c r="X154" i="17" s="1"/>
  <c r="E158" i="17"/>
  <c r="F158" i="17" s="1"/>
  <c r="X158" i="17" s="1"/>
  <c r="E185" i="17"/>
  <c r="F185" i="17" s="1"/>
  <c r="X185" i="17" s="1"/>
  <c r="E188" i="17"/>
  <c r="F188" i="17" s="1"/>
  <c r="X188" i="17" s="1"/>
  <c r="E195" i="17"/>
  <c r="F195" i="17" s="1"/>
  <c r="X195" i="17" s="1"/>
  <c r="E201" i="17"/>
  <c r="F201" i="17" s="1"/>
  <c r="X201" i="17" s="1"/>
  <c r="E169" i="17"/>
  <c r="F169" i="17" s="1"/>
  <c r="X169" i="17" s="1"/>
  <c r="E13" i="16"/>
  <c r="F13" i="16" s="1"/>
  <c r="E7" i="16"/>
  <c r="F7" i="16" s="1"/>
  <c r="E6" i="16"/>
  <c r="F6" i="16" s="1"/>
  <c r="E14" i="16"/>
  <c r="F14" i="16" s="1"/>
  <c r="E5" i="16"/>
  <c r="F5" i="16" s="1"/>
  <c r="E8" i="16"/>
  <c r="F8" i="16" s="1"/>
  <c r="E2" i="16"/>
  <c r="F2" i="16" s="1"/>
  <c r="E9" i="16"/>
  <c r="F9" i="16" s="1"/>
  <c r="E4" i="16"/>
  <c r="F4" i="16" s="1"/>
  <c r="E3" i="16"/>
  <c r="F3" i="16" s="1"/>
  <c r="E10" i="16"/>
  <c r="F10" i="16" s="1"/>
  <c r="E12" i="16"/>
  <c r="F12" i="16" s="1"/>
  <c r="E2" i="15"/>
  <c r="F2" i="15" s="1"/>
  <c r="E6" i="15"/>
  <c r="F6" i="15" s="1"/>
  <c r="E18" i="15"/>
  <c r="F18" i="15" s="1"/>
  <c r="E22" i="15"/>
  <c r="F22" i="15" s="1"/>
  <c r="E26" i="15"/>
  <c r="F26" i="15" s="1"/>
  <c r="E34" i="15"/>
  <c r="F34" i="15" s="1"/>
  <c r="E38" i="15"/>
  <c r="F38" i="15" s="1"/>
  <c r="E42" i="15"/>
  <c r="F42" i="15" s="1"/>
  <c r="E50" i="15"/>
  <c r="F50" i="15" s="1"/>
  <c r="E25" i="15"/>
  <c r="F25" i="15" s="1"/>
  <c r="E32" i="15"/>
  <c r="F32" i="15" s="1"/>
  <c r="E49" i="15"/>
  <c r="F49" i="15" s="1"/>
  <c r="E14" i="15"/>
  <c r="F14" i="15" s="1"/>
  <c r="E40" i="15"/>
  <c r="F40" i="15" s="1"/>
  <c r="E9" i="15"/>
  <c r="F9" i="15" s="1"/>
  <c r="E16" i="15"/>
  <c r="F16" i="15" s="1"/>
  <c r="E20" i="15"/>
  <c r="F20" i="15" s="1"/>
  <c r="E27" i="15"/>
  <c r="F27" i="15" s="1"/>
  <c r="E31" i="15"/>
  <c r="F31" i="15" s="1"/>
  <c r="E41" i="15"/>
  <c r="F41" i="15" s="1"/>
  <c r="E19" i="15"/>
  <c r="F19" i="15" s="1"/>
  <c r="E30" i="15"/>
  <c r="F30" i="15" s="1"/>
  <c r="E45" i="15"/>
  <c r="F45" i="15" s="1"/>
  <c r="E11" i="15"/>
  <c r="F11" i="15" s="1"/>
  <c r="E17" i="15"/>
  <c r="F17" i="15" s="1"/>
  <c r="E21" i="15"/>
  <c r="F21" i="15" s="1"/>
  <c r="E24" i="15"/>
  <c r="F24" i="15" s="1"/>
  <c r="E28" i="15"/>
  <c r="F28" i="15" s="1"/>
  <c r="E10" i="15"/>
  <c r="F10" i="15" s="1"/>
  <c r="E36" i="15"/>
  <c r="F36" i="15" s="1"/>
  <c r="E39" i="15"/>
  <c r="F39" i="15" s="1"/>
  <c r="E46" i="15"/>
  <c r="F46" i="15" s="1"/>
  <c r="E15" i="15"/>
  <c r="F15" i="15" s="1"/>
  <c r="E7" i="15"/>
  <c r="F7" i="15" s="1"/>
  <c r="I8" i="18" l="1"/>
  <c r="P8" i="18"/>
  <c r="I21" i="18"/>
  <c r="P21" i="18"/>
  <c r="I29" i="15"/>
  <c r="M29" i="15"/>
  <c r="I47" i="18"/>
  <c r="P47" i="18"/>
  <c r="I36" i="15"/>
  <c r="M36" i="15"/>
  <c r="I7" i="16"/>
  <c r="N7" i="16"/>
  <c r="I29" i="18"/>
  <c r="P29" i="18"/>
  <c r="I15" i="18"/>
  <c r="P15" i="18"/>
  <c r="I14" i="15"/>
  <c r="M14" i="15"/>
  <c r="I43" i="18"/>
  <c r="P43" i="18"/>
  <c r="I33" i="15"/>
  <c r="M33" i="15"/>
  <c r="I22" i="15"/>
  <c r="M22" i="15"/>
  <c r="I42" i="18"/>
  <c r="P42" i="18"/>
  <c r="I39" i="18"/>
  <c r="P39" i="18"/>
  <c r="I24" i="18"/>
  <c r="P24" i="18"/>
  <c r="I19" i="18"/>
  <c r="P19" i="18"/>
  <c r="I5" i="15"/>
  <c r="M5" i="15"/>
  <c r="I45" i="18"/>
  <c r="P45" i="18"/>
  <c r="I12" i="15"/>
  <c r="M12" i="15"/>
  <c r="I35" i="15"/>
  <c r="M35" i="15"/>
  <c r="I38" i="15"/>
  <c r="M38" i="15"/>
  <c r="I4" i="16"/>
  <c r="N4" i="16"/>
  <c r="I28" i="15"/>
  <c r="M28" i="15"/>
  <c r="I18" i="15"/>
  <c r="M18" i="15"/>
  <c r="I40" i="18"/>
  <c r="P40" i="18"/>
  <c r="I11" i="16"/>
  <c r="N11" i="16"/>
  <c r="I20" i="17"/>
  <c r="I27" i="18"/>
  <c r="P27" i="18"/>
  <c r="I9" i="15"/>
  <c r="M9" i="15"/>
  <c r="I30" i="15"/>
  <c r="M30" i="15"/>
  <c r="I19" i="15"/>
  <c r="M19" i="15"/>
  <c r="I5" i="18"/>
  <c r="P5" i="18"/>
  <c r="I14" i="17"/>
  <c r="I24" i="15"/>
  <c r="M24" i="15"/>
  <c r="I49" i="18"/>
  <c r="P49" i="18"/>
  <c r="I3" i="15"/>
  <c r="M3" i="15"/>
  <c r="I6" i="15"/>
  <c r="M6" i="15"/>
  <c r="I34" i="18"/>
  <c r="P34" i="18"/>
  <c r="I23" i="18"/>
  <c r="P23" i="18"/>
  <c r="I45" i="15"/>
  <c r="M45" i="15"/>
  <c r="I6" i="16"/>
  <c r="N6" i="16"/>
  <c r="I17" i="18"/>
  <c r="P17" i="18"/>
  <c r="I31" i="18"/>
  <c r="P31" i="18"/>
  <c r="I34" i="15"/>
  <c r="M34" i="15"/>
  <c r="I9" i="18"/>
  <c r="P9" i="18"/>
  <c r="I6" i="18"/>
  <c r="P6" i="18"/>
  <c r="I22" i="17"/>
  <c r="I10" i="15"/>
  <c r="M10" i="15"/>
  <c r="I13" i="16"/>
  <c r="N13" i="16"/>
  <c r="I25" i="18"/>
  <c r="P25" i="18"/>
  <c r="I10" i="18"/>
  <c r="P10" i="18"/>
  <c r="I49" i="15"/>
  <c r="M49" i="15"/>
  <c r="I32" i="15"/>
  <c r="M32" i="15"/>
  <c r="I16" i="18"/>
  <c r="P16" i="18"/>
  <c r="I18" i="18"/>
  <c r="P18" i="18"/>
  <c r="I7" i="15"/>
  <c r="M7" i="15"/>
  <c r="I27" i="15"/>
  <c r="M27" i="15"/>
  <c r="I12" i="18"/>
  <c r="P12" i="18"/>
  <c r="I41" i="18"/>
  <c r="P41" i="18"/>
  <c r="I43" i="15"/>
  <c r="M43" i="15"/>
  <c r="I15" i="15"/>
  <c r="M15" i="15"/>
  <c r="I17" i="15"/>
  <c r="M17" i="15"/>
  <c r="I20" i="15"/>
  <c r="M20" i="15"/>
  <c r="I50" i="15"/>
  <c r="M50" i="15"/>
  <c r="I5" i="16"/>
  <c r="N5" i="16"/>
  <c r="I37" i="18"/>
  <c r="P37" i="18"/>
  <c r="I7" i="18"/>
  <c r="P7" i="18"/>
  <c r="I30" i="18"/>
  <c r="P30" i="18"/>
  <c r="I36" i="18"/>
  <c r="P36" i="18"/>
  <c r="I20" i="18"/>
  <c r="P20" i="18"/>
  <c r="I48" i="15"/>
  <c r="M48" i="15"/>
  <c r="I37" i="15"/>
  <c r="M37" i="15"/>
  <c r="I6" i="17"/>
  <c r="I44" i="15"/>
  <c r="M44" i="15"/>
  <c r="I39" i="15"/>
  <c r="M39" i="15"/>
  <c r="I10" i="16"/>
  <c r="N10" i="16"/>
  <c r="I14" i="18"/>
  <c r="P14" i="18"/>
  <c r="I33" i="18"/>
  <c r="P33" i="18"/>
  <c r="I40" i="15"/>
  <c r="M40" i="15"/>
  <c r="I3" i="16"/>
  <c r="N3" i="16"/>
  <c r="I50" i="18"/>
  <c r="P50" i="18"/>
  <c r="I13" i="18"/>
  <c r="P13" i="18"/>
  <c r="I23" i="15"/>
  <c r="M23" i="15"/>
  <c r="I26" i="15"/>
  <c r="M26" i="15"/>
  <c r="I38" i="18"/>
  <c r="P38" i="18"/>
  <c r="I22" i="18"/>
  <c r="P22" i="18"/>
  <c r="I46" i="18"/>
  <c r="P46" i="18"/>
  <c r="I41" i="15"/>
  <c r="M41" i="15"/>
  <c r="I9" i="16"/>
  <c r="N9" i="16"/>
  <c r="I31" i="15"/>
  <c r="M31" i="15"/>
  <c r="I32" i="18"/>
  <c r="P32" i="18"/>
  <c r="I3" i="18"/>
  <c r="P3" i="18"/>
  <c r="I21" i="15"/>
  <c r="M21" i="15"/>
  <c r="I25" i="15"/>
  <c r="M25" i="15"/>
  <c r="I8" i="16"/>
  <c r="N8" i="16"/>
  <c r="I48" i="18"/>
  <c r="P48" i="18"/>
  <c r="I44" i="18"/>
  <c r="P44" i="18"/>
  <c r="I13" i="15"/>
  <c r="M13" i="15"/>
  <c r="I46" i="15"/>
  <c r="M46" i="15"/>
  <c r="I11" i="15"/>
  <c r="M11" i="15"/>
  <c r="I16" i="15"/>
  <c r="M16" i="15"/>
  <c r="I42" i="15"/>
  <c r="M42" i="15"/>
  <c r="I12" i="16"/>
  <c r="N12" i="16"/>
  <c r="I14" i="16"/>
  <c r="N14" i="16"/>
  <c r="I11" i="18"/>
  <c r="P11" i="18"/>
  <c r="I26" i="18"/>
  <c r="P26" i="18"/>
  <c r="I28" i="18"/>
  <c r="P28" i="18"/>
  <c r="I4" i="18"/>
  <c r="P4" i="18"/>
  <c r="I4" i="15"/>
  <c r="M4" i="15"/>
  <c r="I35" i="18"/>
  <c r="P35" i="18"/>
  <c r="I47" i="15"/>
  <c r="M47" i="15"/>
  <c r="I8" i="15"/>
  <c r="M8" i="15"/>
  <c r="I121" i="17"/>
  <c r="I129" i="17"/>
  <c r="I51" i="17"/>
  <c r="I133" i="17"/>
  <c r="I105" i="17"/>
  <c r="I66" i="17"/>
  <c r="I43" i="17"/>
  <c r="I125" i="17"/>
  <c r="I195" i="17"/>
  <c r="I98" i="17"/>
  <c r="I11" i="17"/>
  <c r="I42" i="17"/>
  <c r="I110" i="17"/>
  <c r="I27" i="17"/>
  <c r="I36" i="17"/>
  <c r="I122" i="17"/>
  <c r="I157" i="17"/>
  <c r="I85" i="17"/>
  <c r="I25" i="17"/>
  <c r="I179" i="17"/>
  <c r="I127" i="17"/>
  <c r="I83" i="17"/>
  <c r="I39" i="17"/>
  <c r="I178" i="17"/>
  <c r="I102" i="17"/>
  <c r="I34" i="17"/>
  <c r="I173" i="17"/>
  <c r="I117" i="17"/>
  <c r="I73" i="17"/>
  <c r="I29" i="17"/>
  <c r="I153" i="17"/>
  <c r="I167" i="17"/>
  <c r="I186" i="17"/>
  <c r="I41" i="17"/>
  <c r="I201" i="17"/>
  <c r="I132" i="17"/>
  <c r="I37" i="17"/>
  <c r="I118" i="17"/>
  <c r="I188" i="17"/>
  <c r="I88" i="17"/>
  <c r="I3" i="17"/>
  <c r="I200" i="17"/>
  <c r="I107" i="17"/>
  <c r="I18" i="17"/>
  <c r="I23" i="17"/>
  <c r="I106" i="17"/>
  <c r="I151" i="17"/>
  <c r="I84" i="17"/>
  <c r="I13" i="17"/>
  <c r="I171" i="17"/>
  <c r="I123" i="17"/>
  <c r="I79" i="17"/>
  <c r="I35" i="17"/>
  <c r="I174" i="17"/>
  <c r="I94" i="17"/>
  <c r="I26" i="17"/>
  <c r="I161" i="17"/>
  <c r="I113" i="17"/>
  <c r="I69" i="17"/>
  <c r="I16" i="17"/>
  <c r="I24" i="17"/>
  <c r="I191" i="17"/>
  <c r="I126" i="17"/>
  <c r="I30" i="17"/>
  <c r="I87" i="17"/>
  <c r="I91" i="17"/>
  <c r="I77" i="17"/>
  <c r="I185" i="17"/>
  <c r="I75" i="17"/>
  <c r="I44" i="17"/>
  <c r="I194" i="17"/>
  <c r="I100" i="17"/>
  <c r="I10" i="17"/>
  <c r="I15" i="17"/>
  <c r="I76" i="17"/>
  <c r="I138" i="17"/>
  <c r="I82" i="17"/>
  <c r="I163" i="17"/>
  <c r="I119" i="17"/>
  <c r="I71" i="17"/>
  <c r="I31" i="17"/>
  <c r="I166" i="17"/>
  <c r="I86" i="17"/>
  <c r="I149" i="17"/>
  <c r="I109" i="17"/>
  <c r="I61" i="17"/>
  <c r="I8" i="17"/>
  <c r="I28" i="17"/>
  <c r="I45" i="17"/>
  <c r="I54" i="17"/>
  <c r="I5" i="17"/>
  <c r="I183" i="17"/>
  <c r="I46" i="17"/>
  <c r="I158" i="17"/>
  <c r="I68" i="17"/>
  <c r="I21" i="17"/>
  <c r="I187" i="17"/>
  <c r="I90" i="17"/>
  <c r="I2" i="17"/>
  <c r="I7" i="17"/>
  <c r="I17" i="17"/>
  <c r="I204" i="17"/>
  <c r="I130" i="17"/>
  <c r="I74" i="17"/>
  <c r="I159" i="17"/>
  <c r="I115" i="17"/>
  <c r="I63" i="17"/>
  <c r="I202" i="17"/>
  <c r="I150" i="17"/>
  <c r="I78" i="17"/>
  <c r="I145" i="17"/>
  <c r="I101" i="17"/>
  <c r="I57" i="17"/>
  <c r="I40" i="17"/>
  <c r="I92" i="17"/>
  <c r="I99" i="17"/>
  <c r="I81" i="17"/>
  <c r="I165" i="17"/>
  <c r="I182" i="17"/>
  <c r="I33" i="17"/>
  <c r="I154" i="17"/>
  <c r="I48" i="17"/>
  <c r="I164" i="17"/>
  <c r="I177" i="17"/>
  <c r="I67" i="17"/>
  <c r="I156" i="17"/>
  <c r="I9" i="17"/>
  <c r="I162" i="17"/>
  <c r="I175" i="17"/>
  <c r="I97" i="17"/>
  <c r="I58" i="17"/>
  <c r="I203" i="17"/>
  <c r="I155" i="17"/>
  <c r="I111" i="17"/>
  <c r="I59" i="17"/>
  <c r="I198" i="17"/>
  <c r="I142" i="17"/>
  <c r="I70" i="17"/>
  <c r="I197" i="17"/>
  <c r="I141" i="17"/>
  <c r="I93" i="17"/>
  <c r="I53" i="17"/>
  <c r="I169" i="17"/>
  <c r="I196" i="17"/>
  <c r="I139" i="17"/>
  <c r="I189" i="17"/>
  <c r="I147" i="17"/>
  <c r="I135" i="17"/>
  <c r="I181" i="17"/>
  <c r="I131" i="17"/>
  <c r="I38" i="17"/>
  <c r="I114" i="17"/>
  <c r="I160" i="17"/>
  <c r="I50" i="17"/>
  <c r="I146" i="17"/>
  <c r="I172" i="17"/>
  <c r="I65" i="17"/>
  <c r="I170" i="17"/>
  <c r="I95" i="17"/>
  <c r="I47" i="17"/>
  <c r="I199" i="17"/>
  <c r="I143" i="17"/>
  <c r="I103" i="17"/>
  <c r="I55" i="17"/>
  <c r="I190" i="17"/>
  <c r="I134" i="17"/>
  <c r="I62" i="17"/>
  <c r="I193" i="17"/>
  <c r="I137" i="17"/>
  <c r="I89" i="17"/>
  <c r="I49" i="17"/>
  <c r="I10" i="20"/>
  <c r="O10" i="20"/>
  <c r="I13" i="20"/>
  <c r="O13" i="20"/>
  <c r="I8" i="20"/>
  <c r="O8" i="20"/>
  <c r="I6" i="20"/>
  <c r="O6" i="20"/>
  <c r="I14" i="20"/>
  <c r="O14" i="20"/>
  <c r="I4" i="20"/>
  <c r="O4" i="20"/>
  <c r="I9" i="20"/>
  <c r="O9" i="20"/>
  <c r="I5" i="20"/>
  <c r="O5" i="20"/>
  <c r="I7" i="20"/>
  <c r="O7" i="20"/>
  <c r="I12" i="20"/>
  <c r="O12" i="20"/>
  <c r="I3" i="20"/>
  <c r="O3" i="20"/>
  <c r="I11" i="20"/>
  <c r="O11" i="20"/>
  <c r="I2" i="20"/>
  <c r="L33" i="20" s="1"/>
  <c r="L34" i="20" s="1"/>
  <c r="O2" i="20"/>
  <c r="I2" i="18"/>
  <c r="P2" i="18"/>
  <c r="Q2" i="18" s="1"/>
  <c r="R2" i="18" s="1"/>
  <c r="I2" i="16"/>
  <c r="N2" i="16"/>
  <c r="O2" i="16" s="1"/>
  <c r="P2" i="16" s="1"/>
  <c r="I2" i="15"/>
  <c r="M2" i="15"/>
  <c r="N2" i="15" s="1"/>
  <c r="O2" i="15" s="1"/>
  <c r="O23" i="24"/>
  <c r="O21" i="24"/>
  <c r="O26" i="24" s="1"/>
  <c r="F205" i="17"/>
  <c r="X205" i="17" s="1"/>
  <c r="L24" i="15"/>
  <c r="P36" i="15" s="1"/>
  <c r="L33" i="18"/>
  <c r="L34" i="18" s="1"/>
  <c r="I19" i="17"/>
  <c r="L24" i="16"/>
  <c r="P36" i="16" s="1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E3" i="12" s="1"/>
  <c r="F3" i="12" s="1"/>
  <c r="D2" i="12"/>
  <c r="C2" i="12"/>
  <c r="P2" i="20" l="1"/>
  <c r="Q2" i="20" s="1"/>
  <c r="R24" i="17"/>
  <c r="I205" i="17"/>
  <c r="Y2" i="17"/>
  <c r="Z2" i="17" s="1"/>
  <c r="I3" i="12"/>
  <c r="U3" i="12"/>
  <c r="F5" i="13"/>
  <c r="G5" i="13" s="1"/>
  <c r="F4" i="13"/>
  <c r="G4" i="13" s="1"/>
  <c r="F3" i="13"/>
  <c r="G3" i="13" s="1"/>
  <c r="F2" i="13"/>
  <c r="G2" i="13" s="1"/>
  <c r="F14" i="13"/>
  <c r="G14" i="13" s="1"/>
  <c r="F13" i="13"/>
  <c r="G13" i="13" s="1"/>
  <c r="F12" i="13"/>
  <c r="G12" i="13" s="1"/>
  <c r="F11" i="13"/>
  <c r="G11" i="13" s="1"/>
  <c r="F10" i="13"/>
  <c r="G10" i="13" s="1"/>
  <c r="F9" i="13"/>
  <c r="G9" i="13" s="1"/>
  <c r="F8" i="13"/>
  <c r="G8" i="13" s="1"/>
  <c r="F7" i="13"/>
  <c r="G7" i="13" s="1"/>
  <c r="F6" i="13"/>
  <c r="G6" i="13" s="1"/>
  <c r="E6" i="12"/>
  <c r="F6" i="12" s="1"/>
  <c r="E50" i="12"/>
  <c r="F50" i="12" s="1"/>
  <c r="E49" i="12"/>
  <c r="F49" i="12" s="1"/>
  <c r="E46" i="12"/>
  <c r="F46" i="12" s="1"/>
  <c r="E45" i="12"/>
  <c r="F45" i="12" s="1"/>
  <c r="E42" i="12"/>
  <c r="F42" i="12" s="1"/>
  <c r="E41" i="12"/>
  <c r="F41" i="12" s="1"/>
  <c r="E38" i="12"/>
  <c r="F38" i="12" s="1"/>
  <c r="E37" i="12"/>
  <c r="F37" i="12" s="1"/>
  <c r="E34" i="12"/>
  <c r="F34" i="12" s="1"/>
  <c r="E33" i="12"/>
  <c r="F33" i="12" s="1"/>
  <c r="E30" i="12"/>
  <c r="F30" i="12" s="1"/>
  <c r="E29" i="12"/>
  <c r="F29" i="12" s="1"/>
  <c r="E26" i="12"/>
  <c r="F26" i="12" s="1"/>
  <c r="E25" i="12"/>
  <c r="F25" i="12" s="1"/>
  <c r="E22" i="12"/>
  <c r="F22" i="12" s="1"/>
  <c r="E19" i="12"/>
  <c r="F19" i="12" s="1"/>
  <c r="E18" i="12"/>
  <c r="F18" i="12" s="1"/>
  <c r="E17" i="12"/>
  <c r="F17" i="12" s="1"/>
  <c r="E16" i="12"/>
  <c r="F16" i="12" s="1"/>
  <c r="E14" i="12"/>
  <c r="F14" i="12" s="1"/>
  <c r="E11" i="12"/>
  <c r="F11" i="12" s="1"/>
  <c r="E10" i="12"/>
  <c r="F10" i="12" s="1"/>
  <c r="E9" i="12"/>
  <c r="F9" i="12" s="1"/>
  <c r="E8" i="12"/>
  <c r="F8" i="12" s="1"/>
  <c r="E2" i="12"/>
  <c r="F2" i="12" s="1"/>
  <c r="L33" i="17"/>
  <c r="L34" i="17" s="1"/>
  <c r="E4" i="12"/>
  <c r="F4" i="12" s="1"/>
  <c r="E12" i="12"/>
  <c r="F12" i="12" s="1"/>
  <c r="E20" i="12"/>
  <c r="F20" i="12" s="1"/>
  <c r="E7" i="12"/>
  <c r="F7" i="12" s="1"/>
  <c r="E15" i="12"/>
  <c r="F15" i="12" s="1"/>
  <c r="E23" i="12"/>
  <c r="F23" i="12" s="1"/>
  <c r="E27" i="12"/>
  <c r="F27" i="12" s="1"/>
  <c r="E31" i="12"/>
  <c r="F31" i="12" s="1"/>
  <c r="E35" i="12"/>
  <c r="F35" i="12" s="1"/>
  <c r="E39" i="12"/>
  <c r="F39" i="12" s="1"/>
  <c r="E43" i="12"/>
  <c r="F43" i="12" s="1"/>
  <c r="E47" i="12"/>
  <c r="F47" i="12" s="1"/>
  <c r="E5" i="12"/>
  <c r="F5" i="12" s="1"/>
  <c r="E13" i="12"/>
  <c r="F13" i="12" s="1"/>
  <c r="E21" i="12"/>
  <c r="F21" i="12" s="1"/>
  <c r="E24" i="12"/>
  <c r="F24" i="12" s="1"/>
  <c r="E28" i="12"/>
  <c r="F28" i="12" s="1"/>
  <c r="E32" i="12"/>
  <c r="F32" i="12" s="1"/>
  <c r="E36" i="12"/>
  <c r="F36" i="12" s="1"/>
  <c r="E40" i="12"/>
  <c r="F40" i="12" s="1"/>
  <c r="E44" i="12"/>
  <c r="F44" i="12" s="1"/>
  <c r="E48" i="12"/>
  <c r="F48" i="12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" i="8"/>
  <c r="D3" i="8"/>
  <c r="D4" i="8"/>
  <c r="D5" i="8"/>
  <c r="D6" i="8"/>
  <c r="D7" i="8"/>
  <c r="D8" i="8"/>
  <c r="F8" i="8" s="1"/>
  <c r="G8" i="8" s="1"/>
  <c r="D9" i="8"/>
  <c r="F9" i="8" s="1"/>
  <c r="G9" i="8" s="1"/>
  <c r="D10" i="8"/>
  <c r="D11" i="8"/>
  <c r="D12" i="8"/>
  <c r="D13" i="8"/>
  <c r="D14" i="8"/>
  <c r="D15" i="8"/>
  <c r="D16" i="8"/>
  <c r="F16" i="8" s="1"/>
  <c r="G16" i="8" s="1"/>
  <c r="D17" i="8"/>
  <c r="F17" i="8" s="1"/>
  <c r="G17" i="8" s="1"/>
  <c r="D18" i="8"/>
  <c r="D19" i="8"/>
  <c r="D20" i="8"/>
  <c r="D21" i="8"/>
  <c r="D22" i="8"/>
  <c r="D23" i="8"/>
  <c r="D24" i="8"/>
  <c r="D25" i="8"/>
  <c r="F25" i="8" s="1"/>
  <c r="G25" i="8" s="1"/>
  <c r="D26" i="8"/>
  <c r="D27" i="8"/>
  <c r="D28" i="8"/>
  <c r="D29" i="8"/>
  <c r="D30" i="8"/>
  <c r="D31" i="8"/>
  <c r="D32" i="8"/>
  <c r="D33" i="8"/>
  <c r="F33" i="8" s="1"/>
  <c r="G33" i="8" s="1"/>
  <c r="D34" i="8"/>
  <c r="D35" i="8"/>
  <c r="D36" i="8"/>
  <c r="D37" i="8"/>
  <c r="D38" i="8"/>
  <c r="D39" i="8"/>
  <c r="D40" i="8"/>
  <c r="D41" i="8"/>
  <c r="F41" i="8" s="1"/>
  <c r="G41" i="8" s="1"/>
  <c r="D42" i="8"/>
  <c r="D43" i="8"/>
  <c r="D44" i="8"/>
  <c r="D45" i="8"/>
  <c r="D46" i="8"/>
  <c r="D47" i="8"/>
  <c r="D48" i="8"/>
  <c r="D49" i="8"/>
  <c r="F49" i="8" s="1"/>
  <c r="G49" i="8" s="1"/>
  <c r="D50" i="8"/>
  <c r="D51" i="8"/>
  <c r="D52" i="8"/>
  <c r="D53" i="8"/>
  <c r="D54" i="8"/>
  <c r="D55" i="8"/>
  <c r="D56" i="8"/>
  <c r="D57" i="8"/>
  <c r="F57" i="8" s="1"/>
  <c r="G57" i="8" s="1"/>
  <c r="D58" i="8"/>
  <c r="D59" i="8"/>
  <c r="D60" i="8"/>
  <c r="D61" i="8"/>
  <c r="D62" i="8"/>
  <c r="D63" i="8"/>
  <c r="D64" i="8"/>
  <c r="D65" i="8"/>
  <c r="F65" i="8" s="1"/>
  <c r="G65" i="8" s="1"/>
  <c r="D66" i="8"/>
  <c r="D67" i="8"/>
  <c r="D68" i="8"/>
  <c r="D69" i="8"/>
  <c r="D70" i="8"/>
  <c r="D71" i="8"/>
  <c r="D72" i="8"/>
  <c r="D73" i="8"/>
  <c r="F73" i="8" s="1"/>
  <c r="G73" i="8" s="1"/>
  <c r="D74" i="8"/>
  <c r="D75" i="8"/>
  <c r="D76" i="8"/>
  <c r="D77" i="8"/>
  <c r="D78" i="8"/>
  <c r="D79" i="8"/>
  <c r="D80" i="8"/>
  <c r="D81" i="8"/>
  <c r="F81" i="8" s="1"/>
  <c r="G81" i="8" s="1"/>
  <c r="D82" i="8"/>
  <c r="D83" i="8"/>
  <c r="D84" i="8"/>
  <c r="D85" i="8"/>
  <c r="D86" i="8"/>
  <c r="D87" i="8"/>
  <c r="D88" i="8"/>
  <c r="D89" i="8"/>
  <c r="F89" i="8" s="1"/>
  <c r="G89" i="8" s="1"/>
  <c r="D90" i="8"/>
  <c r="D91" i="8"/>
  <c r="D92" i="8"/>
  <c r="D93" i="8"/>
  <c r="D94" i="8"/>
  <c r="D95" i="8"/>
  <c r="D96" i="8"/>
  <c r="D97" i="8"/>
  <c r="F97" i="8" s="1"/>
  <c r="G97" i="8" s="1"/>
  <c r="D98" i="8"/>
  <c r="D99" i="8"/>
  <c r="D100" i="8"/>
  <c r="D101" i="8"/>
  <c r="D102" i="8"/>
  <c r="D103" i="8"/>
  <c r="D104" i="8"/>
  <c r="D105" i="8"/>
  <c r="F105" i="8" s="1"/>
  <c r="G105" i="8" s="1"/>
  <c r="D106" i="8"/>
  <c r="D107" i="8"/>
  <c r="D108" i="8"/>
  <c r="D109" i="8"/>
  <c r="D110" i="8"/>
  <c r="D111" i="8"/>
  <c r="D112" i="8"/>
  <c r="D113" i="8"/>
  <c r="F113" i="8" s="1"/>
  <c r="G113" i="8" s="1"/>
  <c r="D114" i="8"/>
  <c r="D115" i="8"/>
  <c r="D116" i="8"/>
  <c r="D117" i="8"/>
  <c r="D118" i="8"/>
  <c r="D119" i="8"/>
  <c r="D120" i="8"/>
  <c r="D121" i="8"/>
  <c r="F121" i="8" s="1"/>
  <c r="G121" i="8" s="1"/>
  <c r="D122" i="8"/>
  <c r="D123" i="8"/>
  <c r="D124" i="8"/>
  <c r="D125" i="8"/>
  <c r="D126" i="8"/>
  <c r="D127" i="8"/>
  <c r="D128" i="8"/>
  <c r="D129" i="8"/>
  <c r="F129" i="8" s="1"/>
  <c r="G129" i="8" s="1"/>
  <c r="D130" i="8"/>
  <c r="D131" i="8"/>
  <c r="D132" i="8"/>
  <c r="D133" i="8"/>
  <c r="D134" i="8"/>
  <c r="D135" i="8"/>
  <c r="D136" i="8"/>
  <c r="D137" i="8"/>
  <c r="F137" i="8" s="1"/>
  <c r="G137" i="8" s="1"/>
  <c r="D138" i="8"/>
  <c r="D139" i="8"/>
  <c r="D140" i="8"/>
  <c r="D141" i="8"/>
  <c r="D142" i="8"/>
  <c r="D143" i="8"/>
  <c r="D144" i="8"/>
  <c r="D145" i="8"/>
  <c r="F145" i="8" s="1"/>
  <c r="G145" i="8" s="1"/>
  <c r="D146" i="8"/>
  <c r="D147" i="8"/>
  <c r="D148" i="8"/>
  <c r="D149" i="8"/>
  <c r="D150" i="8"/>
  <c r="D151" i="8"/>
  <c r="D152" i="8"/>
  <c r="D153" i="8"/>
  <c r="F153" i="8" s="1"/>
  <c r="G153" i="8" s="1"/>
  <c r="D154" i="8"/>
  <c r="D155" i="8"/>
  <c r="D156" i="8"/>
  <c r="D157" i="8"/>
  <c r="D158" i="8"/>
  <c r="D159" i="8"/>
  <c r="D160" i="8"/>
  <c r="D161" i="8"/>
  <c r="F161" i="8" s="1"/>
  <c r="G161" i="8" s="1"/>
  <c r="D162" i="8"/>
  <c r="D163" i="8"/>
  <c r="D164" i="8"/>
  <c r="D165" i="8"/>
  <c r="D166" i="8"/>
  <c r="D167" i="8"/>
  <c r="D168" i="8"/>
  <c r="D169" i="8"/>
  <c r="F169" i="8" s="1"/>
  <c r="G169" i="8" s="1"/>
  <c r="D170" i="8"/>
  <c r="D171" i="8"/>
  <c r="D172" i="8"/>
  <c r="D173" i="8"/>
  <c r="D174" i="8"/>
  <c r="D175" i="8"/>
  <c r="D176" i="8"/>
  <c r="D177" i="8"/>
  <c r="F177" i="8" s="1"/>
  <c r="G177" i="8" s="1"/>
  <c r="D178" i="8"/>
  <c r="D179" i="8"/>
  <c r="D180" i="8"/>
  <c r="D181" i="8"/>
  <c r="D182" i="8"/>
  <c r="D183" i="8"/>
  <c r="D184" i="8"/>
  <c r="F184" i="8" s="1"/>
  <c r="G184" i="8" s="1"/>
  <c r="D185" i="8"/>
  <c r="F185" i="8" s="1"/>
  <c r="G185" i="8" s="1"/>
  <c r="D186" i="8"/>
  <c r="D187" i="8"/>
  <c r="D188" i="8"/>
  <c r="D189" i="8"/>
  <c r="D190" i="8"/>
  <c r="D191" i="8"/>
  <c r="D192" i="8"/>
  <c r="D193" i="8"/>
  <c r="F193" i="8" s="1"/>
  <c r="G193" i="8" s="1"/>
  <c r="D194" i="8"/>
  <c r="D195" i="8"/>
  <c r="D196" i="8"/>
  <c r="D197" i="8"/>
  <c r="D198" i="8"/>
  <c r="D199" i="8"/>
  <c r="D200" i="8"/>
  <c r="F200" i="8" s="1"/>
  <c r="G200" i="8" s="1"/>
  <c r="D201" i="8"/>
  <c r="F201" i="8" s="1"/>
  <c r="G201" i="8" s="1"/>
  <c r="D202" i="8"/>
  <c r="D203" i="8"/>
  <c r="D204" i="8"/>
  <c r="D205" i="8"/>
  <c r="D2" i="8"/>
  <c r="F143" i="8" l="1"/>
  <c r="G143" i="8" s="1"/>
  <c r="F47" i="8"/>
  <c r="G47" i="8" s="1"/>
  <c r="F199" i="8"/>
  <c r="G199" i="8" s="1"/>
  <c r="F183" i="8"/>
  <c r="G183" i="8" s="1"/>
  <c r="F159" i="8"/>
  <c r="G159" i="8" s="1"/>
  <c r="J159" i="8" s="1"/>
  <c r="F127" i="8"/>
  <c r="G127" i="8" s="1"/>
  <c r="F103" i="8"/>
  <c r="G103" i="8" s="1"/>
  <c r="J103" i="8" s="1"/>
  <c r="F79" i="8"/>
  <c r="G79" i="8" s="1"/>
  <c r="J79" i="8" s="1"/>
  <c r="F55" i="8"/>
  <c r="G55" i="8" s="1"/>
  <c r="F31" i="8"/>
  <c r="G31" i="8" s="1"/>
  <c r="F7" i="8"/>
  <c r="G7" i="8" s="1"/>
  <c r="F190" i="8"/>
  <c r="G190" i="8" s="1"/>
  <c r="F166" i="8"/>
  <c r="G166" i="8" s="1"/>
  <c r="J166" i="8" s="1"/>
  <c r="F142" i="8"/>
  <c r="G142" i="8" s="1"/>
  <c r="F134" i="8"/>
  <c r="G134" i="8" s="1"/>
  <c r="J134" i="8" s="1"/>
  <c r="F126" i="8"/>
  <c r="G126" i="8" s="1"/>
  <c r="J126" i="8" s="1"/>
  <c r="F118" i="8"/>
  <c r="G118" i="8" s="1"/>
  <c r="F110" i="8"/>
  <c r="G110" i="8" s="1"/>
  <c r="F102" i="8"/>
  <c r="G102" i="8" s="1"/>
  <c r="F94" i="8"/>
  <c r="G94" i="8" s="1"/>
  <c r="Y94" i="8" s="1"/>
  <c r="F86" i="8"/>
  <c r="G86" i="8" s="1"/>
  <c r="F78" i="8"/>
  <c r="G78" i="8" s="1"/>
  <c r="F70" i="8"/>
  <c r="G70" i="8" s="1"/>
  <c r="F62" i="8"/>
  <c r="G62" i="8" s="1"/>
  <c r="J62" i="8" s="1"/>
  <c r="F54" i="8"/>
  <c r="G54" i="8" s="1"/>
  <c r="F46" i="8"/>
  <c r="G46" i="8" s="1"/>
  <c r="F38" i="8"/>
  <c r="G38" i="8" s="1"/>
  <c r="Y38" i="8" s="1"/>
  <c r="F30" i="8"/>
  <c r="G30" i="8" s="1"/>
  <c r="F22" i="8"/>
  <c r="G22" i="8" s="1"/>
  <c r="J22" i="8" s="1"/>
  <c r="F14" i="8"/>
  <c r="G14" i="8" s="1"/>
  <c r="J14" i="8" s="1"/>
  <c r="F6" i="8"/>
  <c r="G6" i="8" s="1"/>
  <c r="J6" i="8" s="1"/>
  <c r="F191" i="8"/>
  <c r="G191" i="8" s="1"/>
  <c r="J191" i="8" s="1"/>
  <c r="F167" i="8"/>
  <c r="G167" i="8" s="1"/>
  <c r="F135" i="8"/>
  <c r="G135" i="8" s="1"/>
  <c r="F111" i="8"/>
  <c r="G111" i="8" s="1"/>
  <c r="F87" i="8"/>
  <c r="G87" i="8" s="1"/>
  <c r="J87" i="8" s="1"/>
  <c r="F63" i="8"/>
  <c r="G63" i="8" s="1"/>
  <c r="F23" i="8"/>
  <c r="G23" i="8" s="1"/>
  <c r="Y23" i="8" s="1"/>
  <c r="F198" i="8"/>
  <c r="G198" i="8" s="1"/>
  <c r="J198" i="8" s="1"/>
  <c r="F174" i="8"/>
  <c r="G174" i="8" s="1"/>
  <c r="J174" i="8" s="1"/>
  <c r="F150" i="8"/>
  <c r="G150" i="8" s="1"/>
  <c r="F197" i="8"/>
  <c r="G197" i="8" s="1"/>
  <c r="F173" i="8"/>
  <c r="G173" i="8" s="1"/>
  <c r="Y173" i="8" s="1"/>
  <c r="F157" i="8"/>
  <c r="G157" i="8" s="1"/>
  <c r="F141" i="8"/>
  <c r="G141" i="8" s="1"/>
  <c r="J141" i="8" s="1"/>
  <c r="F117" i="8"/>
  <c r="G117" i="8" s="1"/>
  <c r="F101" i="8"/>
  <c r="G101" i="8" s="1"/>
  <c r="Y101" i="8" s="1"/>
  <c r="F85" i="8"/>
  <c r="G85" i="8" s="1"/>
  <c r="J85" i="8" s="1"/>
  <c r="F61" i="8"/>
  <c r="G61" i="8" s="1"/>
  <c r="F45" i="8"/>
  <c r="G45" i="8" s="1"/>
  <c r="F13" i="8"/>
  <c r="G13" i="8" s="1"/>
  <c r="F175" i="8"/>
  <c r="G175" i="8" s="1"/>
  <c r="F151" i="8"/>
  <c r="G151" i="8" s="1"/>
  <c r="F119" i="8"/>
  <c r="G119" i="8" s="1"/>
  <c r="F95" i="8"/>
  <c r="G95" i="8" s="1"/>
  <c r="F71" i="8"/>
  <c r="G71" i="8" s="1"/>
  <c r="Y71" i="8" s="1"/>
  <c r="F39" i="8"/>
  <c r="G39" i="8" s="1"/>
  <c r="F15" i="8"/>
  <c r="G15" i="8" s="1"/>
  <c r="F2" i="8"/>
  <c r="G2" i="8" s="1"/>
  <c r="J2" i="8" s="1"/>
  <c r="F182" i="8"/>
  <c r="G182" i="8" s="1"/>
  <c r="F158" i="8"/>
  <c r="G158" i="8" s="1"/>
  <c r="Y158" i="8" s="1"/>
  <c r="F205" i="8"/>
  <c r="F189" i="8"/>
  <c r="G189" i="8" s="1"/>
  <c r="J189" i="8" s="1"/>
  <c r="F181" i="8"/>
  <c r="G181" i="8" s="1"/>
  <c r="J181" i="8" s="1"/>
  <c r="F165" i="8"/>
  <c r="G165" i="8" s="1"/>
  <c r="F149" i="8"/>
  <c r="G149" i="8" s="1"/>
  <c r="F133" i="8"/>
  <c r="G133" i="8" s="1"/>
  <c r="Y133" i="8" s="1"/>
  <c r="F125" i="8"/>
  <c r="G125" i="8" s="1"/>
  <c r="J125" i="8" s="1"/>
  <c r="F109" i="8"/>
  <c r="G109" i="8" s="1"/>
  <c r="F93" i="8"/>
  <c r="G93" i="8" s="1"/>
  <c r="J93" i="8" s="1"/>
  <c r="F77" i="8"/>
  <c r="G77" i="8" s="1"/>
  <c r="J77" i="8" s="1"/>
  <c r="F69" i="8"/>
  <c r="G69" i="8" s="1"/>
  <c r="Y69" i="8" s="1"/>
  <c r="F53" i="8"/>
  <c r="G53" i="8" s="1"/>
  <c r="F37" i="8"/>
  <c r="G37" i="8" s="1"/>
  <c r="F29" i="8"/>
  <c r="G29" i="8" s="1"/>
  <c r="J29" i="8" s="1"/>
  <c r="F21" i="8"/>
  <c r="G21" i="8" s="1"/>
  <c r="F5" i="8"/>
  <c r="G5" i="8" s="1"/>
  <c r="Y5" i="8" s="1"/>
  <c r="F204" i="8"/>
  <c r="G204" i="8" s="1"/>
  <c r="F196" i="8"/>
  <c r="G196" i="8" s="1"/>
  <c r="F188" i="8"/>
  <c r="G188" i="8" s="1"/>
  <c r="J188" i="8" s="1"/>
  <c r="F180" i="8"/>
  <c r="G180" i="8" s="1"/>
  <c r="F172" i="8"/>
  <c r="G172" i="8" s="1"/>
  <c r="F164" i="8"/>
  <c r="G164" i="8" s="1"/>
  <c r="F156" i="8"/>
  <c r="G156" i="8" s="1"/>
  <c r="F148" i="8"/>
  <c r="G148" i="8" s="1"/>
  <c r="J148" i="8" s="1"/>
  <c r="F140" i="8"/>
  <c r="G140" i="8" s="1"/>
  <c r="Y140" i="8" s="1"/>
  <c r="F132" i="8"/>
  <c r="G132" i="8" s="1"/>
  <c r="Y132" i="8" s="1"/>
  <c r="F124" i="8"/>
  <c r="G124" i="8" s="1"/>
  <c r="J124" i="8" s="1"/>
  <c r="F116" i="8"/>
  <c r="G116" i="8" s="1"/>
  <c r="F108" i="8"/>
  <c r="G108" i="8" s="1"/>
  <c r="F100" i="8"/>
  <c r="G100" i="8" s="1"/>
  <c r="F92" i="8"/>
  <c r="G92" i="8" s="1"/>
  <c r="Y92" i="8" s="1"/>
  <c r="F84" i="8"/>
  <c r="G84" i="8" s="1"/>
  <c r="F76" i="8"/>
  <c r="G76" i="8" s="1"/>
  <c r="J76" i="8" s="1"/>
  <c r="F68" i="8"/>
  <c r="G68" i="8" s="1"/>
  <c r="J68" i="8" s="1"/>
  <c r="F60" i="8"/>
  <c r="G60" i="8" s="1"/>
  <c r="Y60" i="8" s="1"/>
  <c r="F52" i="8"/>
  <c r="G52" i="8" s="1"/>
  <c r="F44" i="8"/>
  <c r="G44" i="8" s="1"/>
  <c r="F36" i="8"/>
  <c r="G36" i="8" s="1"/>
  <c r="J36" i="8" s="1"/>
  <c r="F28" i="8"/>
  <c r="G28" i="8" s="1"/>
  <c r="F20" i="8"/>
  <c r="G20" i="8" s="1"/>
  <c r="F12" i="8"/>
  <c r="G12" i="8" s="1"/>
  <c r="Y12" i="8" s="1"/>
  <c r="F4" i="8"/>
  <c r="G4" i="8" s="1"/>
  <c r="J4" i="8" s="1"/>
  <c r="J5" i="13"/>
  <c r="N5" i="13"/>
  <c r="J7" i="13"/>
  <c r="N7" i="13"/>
  <c r="J9" i="13"/>
  <c r="N9" i="13"/>
  <c r="J3" i="13"/>
  <c r="N3" i="13"/>
  <c r="J4" i="13"/>
  <c r="N4" i="13"/>
  <c r="J10" i="13"/>
  <c r="N10" i="13"/>
  <c r="J11" i="13"/>
  <c r="N11" i="13"/>
  <c r="J12" i="13"/>
  <c r="N12" i="13"/>
  <c r="J13" i="13"/>
  <c r="N13" i="13"/>
  <c r="J2" i="13"/>
  <c r="N2" i="13"/>
  <c r="J8" i="13"/>
  <c r="N8" i="13"/>
  <c r="J6" i="13"/>
  <c r="N6" i="13"/>
  <c r="J14" i="13"/>
  <c r="N14" i="13"/>
  <c r="I44" i="12"/>
  <c r="U44" i="12"/>
  <c r="I22" i="12"/>
  <c r="U22" i="12"/>
  <c r="I40" i="12"/>
  <c r="U40" i="12"/>
  <c r="I47" i="12"/>
  <c r="U47" i="12"/>
  <c r="I7" i="12"/>
  <c r="U7" i="12"/>
  <c r="I10" i="12"/>
  <c r="U10" i="12"/>
  <c r="I25" i="12"/>
  <c r="U25" i="12"/>
  <c r="I41" i="12"/>
  <c r="U41" i="12"/>
  <c r="I9" i="12"/>
  <c r="U9" i="12"/>
  <c r="I36" i="12"/>
  <c r="U36" i="12"/>
  <c r="I43" i="12"/>
  <c r="U43" i="12"/>
  <c r="I20" i="12"/>
  <c r="U20" i="12"/>
  <c r="I11" i="12"/>
  <c r="U11" i="12"/>
  <c r="I26" i="12"/>
  <c r="U26" i="12"/>
  <c r="I42" i="12"/>
  <c r="U42" i="12"/>
  <c r="I5" i="12"/>
  <c r="U5" i="12"/>
  <c r="I38" i="12"/>
  <c r="U38" i="12"/>
  <c r="I32" i="12"/>
  <c r="U32" i="12"/>
  <c r="I39" i="12"/>
  <c r="U39" i="12"/>
  <c r="I12" i="12"/>
  <c r="U12" i="12"/>
  <c r="I14" i="12"/>
  <c r="U14" i="12"/>
  <c r="I29" i="12"/>
  <c r="U29" i="12"/>
  <c r="I45" i="12"/>
  <c r="U45" i="12"/>
  <c r="I15" i="12"/>
  <c r="U15" i="12"/>
  <c r="I28" i="12"/>
  <c r="U28" i="12"/>
  <c r="I35" i="12"/>
  <c r="U35" i="12"/>
  <c r="I4" i="12"/>
  <c r="U4" i="12"/>
  <c r="I16" i="12"/>
  <c r="U16" i="12"/>
  <c r="I30" i="12"/>
  <c r="U30" i="12"/>
  <c r="I46" i="12"/>
  <c r="U46" i="12"/>
  <c r="I17" i="12"/>
  <c r="U17" i="12"/>
  <c r="I33" i="12"/>
  <c r="U33" i="12"/>
  <c r="I49" i="12"/>
  <c r="U49" i="12"/>
  <c r="I24" i="12"/>
  <c r="U24" i="12"/>
  <c r="I21" i="12"/>
  <c r="U21" i="12"/>
  <c r="I27" i="12"/>
  <c r="U27" i="12"/>
  <c r="I2" i="12"/>
  <c r="U2" i="12"/>
  <c r="I18" i="12"/>
  <c r="U18" i="12"/>
  <c r="I34" i="12"/>
  <c r="U34" i="12"/>
  <c r="I50" i="12"/>
  <c r="U50" i="12"/>
  <c r="I31" i="12"/>
  <c r="U31" i="12"/>
  <c r="I48" i="12"/>
  <c r="U48" i="12"/>
  <c r="I13" i="12"/>
  <c r="U13" i="12"/>
  <c r="I23" i="12"/>
  <c r="U23" i="12"/>
  <c r="I8" i="12"/>
  <c r="U8" i="12"/>
  <c r="I19" i="12"/>
  <c r="U19" i="12"/>
  <c r="I37" i="12"/>
  <c r="U37" i="12"/>
  <c r="I6" i="12"/>
  <c r="U6" i="12"/>
  <c r="J183" i="8"/>
  <c r="Y183" i="8"/>
  <c r="J119" i="8"/>
  <c r="Y119" i="8"/>
  <c r="J71" i="8"/>
  <c r="J182" i="8"/>
  <c r="Y182" i="8"/>
  <c r="Y134" i="8"/>
  <c r="J94" i="8"/>
  <c r="J46" i="8"/>
  <c r="Y46" i="8"/>
  <c r="J197" i="8"/>
  <c r="Y197" i="8"/>
  <c r="J165" i="8"/>
  <c r="Y165" i="8"/>
  <c r="J133" i="8"/>
  <c r="Y125" i="8"/>
  <c r="J117" i="8"/>
  <c r="Y117" i="8"/>
  <c r="J109" i="8"/>
  <c r="Y109" i="8"/>
  <c r="J101" i="8"/>
  <c r="Y77" i="8"/>
  <c r="J69" i="8"/>
  <c r="J61" i="8"/>
  <c r="Y61" i="8"/>
  <c r="J53" i="8"/>
  <c r="Y53" i="8"/>
  <c r="J45" i="8"/>
  <c r="Y45" i="8"/>
  <c r="J37" i="8"/>
  <c r="Y37" i="8"/>
  <c r="Y29" i="8"/>
  <c r="J21" i="8"/>
  <c r="Y21" i="8"/>
  <c r="J13" i="8"/>
  <c r="Y13" i="8"/>
  <c r="J5" i="8"/>
  <c r="J127" i="8"/>
  <c r="Y127" i="8"/>
  <c r="J31" i="8"/>
  <c r="Y31" i="8"/>
  <c r="J190" i="8"/>
  <c r="Y190" i="8"/>
  <c r="J142" i="8"/>
  <c r="Y142" i="8"/>
  <c r="J86" i="8"/>
  <c r="Y86" i="8"/>
  <c r="J38" i="8"/>
  <c r="J157" i="8"/>
  <c r="Y157" i="8"/>
  <c r="J204" i="8"/>
  <c r="Y204" i="8"/>
  <c r="J172" i="8"/>
  <c r="Y172" i="8"/>
  <c r="J100" i="8"/>
  <c r="Y100" i="8"/>
  <c r="J92" i="8"/>
  <c r="J52" i="8"/>
  <c r="Y52" i="8"/>
  <c r="J44" i="8"/>
  <c r="Y44" i="8"/>
  <c r="Y36" i="8"/>
  <c r="J28" i="8"/>
  <c r="Y28" i="8"/>
  <c r="J20" i="8"/>
  <c r="Y20" i="8"/>
  <c r="J12" i="8"/>
  <c r="J199" i="8"/>
  <c r="Y199" i="8"/>
  <c r="J151" i="8"/>
  <c r="Y151" i="8"/>
  <c r="J135" i="8"/>
  <c r="Y135" i="8"/>
  <c r="Y87" i="8"/>
  <c r="J39" i="8"/>
  <c r="Y39" i="8"/>
  <c r="Y198" i="8"/>
  <c r="J158" i="8"/>
  <c r="J110" i="8"/>
  <c r="Y110" i="8"/>
  <c r="J54" i="8"/>
  <c r="Y54" i="8"/>
  <c r="Y6" i="8"/>
  <c r="J173" i="8"/>
  <c r="J164" i="8"/>
  <c r="Y164" i="8"/>
  <c r="J140" i="8"/>
  <c r="J116" i="8"/>
  <c r="Y116" i="8"/>
  <c r="J84" i="8"/>
  <c r="Y84" i="8"/>
  <c r="F19" i="8"/>
  <c r="G19" i="8" s="1"/>
  <c r="F11" i="8"/>
  <c r="G11" i="8" s="1"/>
  <c r="F3" i="8"/>
  <c r="G3" i="8" s="1"/>
  <c r="J55" i="8"/>
  <c r="Y55" i="8"/>
  <c r="J7" i="8"/>
  <c r="Y7" i="8"/>
  <c r="J150" i="8"/>
  <c r="Y150" i="8"/>
  <c r="J102" i="8"/>
  <c r="Y102" i="8"/>
  <c r="Y62" i="8"/>
  <c r="J149" i="8"/>
  <c r="Y149" i="8"/>
  <c r="J196" i="8"/>
  <c r="Y196" i="8"/>
  <c r="J180" i="8"/>
  <c r="Y180" i="8"/>
  <c r="J156" i="8"/>
  <c r="Y156" i="8"/>
  <c r="J108" i="8"/>
  <c r="Y108" i="8"/>
  <c r="J175" i="8"/>
  <c r="Y175" i="8"/>
  <c r="J143" i="8"/>
  <c r="Y143" i="8"/>
  <c r="J95" i="8"/>
  <c r="Y95" i="8"/>
  <c r="J47" i="8"/>
  <c r="Y47" i="8"/>
  <c r="J70" i="8"/>
  <c r="Y70" i="8"/>
  <c r="J193" i="8"/>
  <c r="Y193" i="8"/>
  <c r="J177" i="8"/>
  <c r="Y177" i="8"/>
  <c r="J161" i="8"/>
  <c r="Y161" i="8"/>
  <c r="J145" i="8"/>
  <c r="Y145" i="8"/>
  <c r="J129" i="8"/>
  <c r="Y129" i="8"/>
  <c r="J113" i="8"/>
  <c r="Y113" i="8"/>
  <c r="J105" i="8"/>
  <c r="Y105" i="8"/>
  <c r="J97" i="8"/>
  <c r="Y97" i="8"/>
  <c r="J89" i="8"/>
  <c r="Y89" i="8"/>
  <c r="J81" i="8"/>
  <c r="Y81" i="8"/>
  <c r="J73" i="8"/>
  <c r="Y73" i="8"/>
  <c r="J65" i="8"/>
  <c r="Y65" i="8"/>
  <c r="J57" i="8"/>
  <c r="Y57" i="8"/>
  <c r="J49" i="8"/>
  <c r="Y49" i="8"/>
  <c r="J41" i="8"/>
  <c r="Y41" i="8"/>
  <c r="J33" i="8"/>
  <c r="Y33" i="8"/>
  <c r="J25" i="8"/>
  <c r="Y25" i="8"/>
  <c r="J17" i="8"/>
  <c r="Y17" i="8"/>
  <c r="J9" i="8"/>
  <c r="Y9" i="8"/>
  <c r="J167" i="8"/>
  <c r="Y167" i="8"/>
  <c r="J111" i="8"/>
  <c r="Y111" i="8"/>
  <c r="J63" i="8"/>
  <c r="Y63" i="8"/>
  <c r="J15" i="8"/>
  <c r="Y15" i="8"/>
  <c r="J118" i="8"/>
  <c r="Y118" i="8"/>
  <c r="J78" i="8"/>
  <c r="Y78" i="8"/>
  <c r="J30" i="8"/>
  <c r="Y30" i="8"/>
  <c r="J201" i="8"/>
  <c r="Y201" i="8"/>
  <c r="J185" i="8"/>
  <c r="Y185" i="8"/>
  <c r="J169" i="8"/>
  <c r="Y169" i="8"/>
  <c r="J153" i="8"/>
  <c r="Y153" i="8"/>
  <c r="J137" i="8"/>
  <c r="Y137" i="8"/>
  <c r="J121" i="8"/>
  <c r="Y121" i="8"/>
  <c r="J200" i="8"/>
  <c r="Y200" i="8"/>
  <c r="J184" i="8"/>
  <c r="Y184" i="8"/>
  <c r="J16" i="8"/>
  <c r="Y16" i="8"/>
  <c r="J8" i="8"/>
  <c r="Y8" i="8"/>
  <c r="F18" i="8"/>
  <c r="G18" i="8" s="1"/>
  <c r="F10" i="8"/>
  <c r="G10" i="8" s="1"/>
  <c r="F203" i="8"/>
  <c r="G203" i="8" s="1"/>
  <c r="F202" i="8"/>
  <c r="G202" i="8" s="1"/>
  <c r="F195" i="8"/>
  <c r="G195" i="8" s="1"/>
  <c r="F194" i="8"/>
  <c r="G194" i="8" s="1"/>
  <c r="F192" i="8"/>
  <c r="G192" i="8" s="1"/>
  <c r="F187" i="8"/>
  <c r="G187" i="8" s="1"/>
  <c r="F186" i="8"/>
  <c r="G186" i="8" s="1"/>
  <c r="F179" i="8"/>
  <c r="G179" i="8" s="1"/>
  <c r="F178" i="8"/>
  <c r="G178" i="8" s="1"/>
  <c r="F176" i="8"/>
  <c r="G176" i="8" s="1"/>
  <c r="F171" i="8"/>
  <c r="G171" i="8" s="1"/>
  <c r="F170" i="8"/>
  <c r="G170" i="8" s="1"/>
  <c r="F168" i="8"/>
  <c r="G168" i="8" s="1"/>
  <c r="F163" i="8"/>
  <c r="G163" i="8" s="1"/>
  <c r="F162" i="8"/>
  <c r="G162" i="8" s="1"/>
  <c r="F160" i="8"/>
  <c r="G160" i="8" s="1"/>
  <c r="F155" i="8"/>
  <c r="G155" i="8" s="1"/>
  <c r="F154" i="8"/>
  <c r="G154" i="8" s="1"/>
  <c r="F152" i="8"/>
  <c r="G152" i="8" s="1"/>
  <c r="F147" i="8"/>
  <c r="G147" i="8" s="1"/>
  <c r="F146" i="8"/>
  <c r="G146" i="8" s="1"/>
  <c r="F144" i="8"/>
  <c r="G144" i="8" s="1"/>
  <c r="F139" i="8"/>
  <c r="G139" i="8" s="1"/>
  <c r="F138" i="8"/>
  <c r="G138" i="8" s="1"/>
  <c r="F136" i="8"/>
  <c r="G136" i="8" s="1"/>
  <c r="F131" i="8"/>
  <c r="G131" i="8" s="1"/>
  <c r="F130" i="8"/>
  <c r="G130" i="8" s="1"/>
  <c r="F128" i="8"/>
  <c r="G128" i="8" s="1"/>
  <c r="F123" i="8"/>
  <c r="G123" i="8" s="1"/>
  <c r="F122" i="8"/>
  <c r="G122" i="8" s="1"/>
  <c r="F120" i="8"/>
  <c r="G120" i="8" s="1"/>
  <c r="F115" i="8"/>
  <c r="G115" i="8" s="1"/>
  <c r="F114" i="8"/>
  <c r="G114" i="8" s="1"/>
  <c r="F112" i="8"/>
  <c r="G112" i="8" s="1"/>
  <c r="F107" i="8"/>
  <c r="G107" i="8" s="1"/>
  <c r="F106" i="8"/>
  <c r="G106" i="8" s="1"/>
  <c r="F104" i="8"/>
  <c r="G104" i="8" s="1"/>
  <c r="F99" i="8"/>
  <c r="G99" i="8" s="1"/>
  <c r="F98" i="8"/>
  <c r="G98" i="8" s="1"/>
  <c r="F96" i="8"/>
  <c r="G96" i="8" s="1"/>
  <c r="F91" i="8"/>
  <c r="G91" i="8" s="1"/>
  <c r="F90" i="8"/>
  <c r="G90" i="8" s="1"/>
  <c r="F88" i="8"/>
  <c r="G88" i="8" s="1"/>
  <c r="F83" i="8"/>
  <c r="G83" i="8" s="1"/>
  <c r="F82" i="8"/>
  <c r="G82" i="8" s="1"/>
  <c r="F80" i="8"/>
  <c r="G80" i="8" s="1"/>
  <c r="F75" i="8"/>
  <c r="G75" i="8" s="1"/>
  <c r="F74" i="8"/>
  <c r="G74" i="8" s="1"/>
  <c r="F72" i="8"/>
  <c r="G72" i="8" s="1"/>
  <c r="F67" i="8"/>
  <c r="G67" i="8" s="1"/>
  <c r="F66" i="8"/>
  <c r="G66" i="8" s="1"/>
  <c r="F64" i="8"/>
  <c r="G64" i="8" s="1"/>
  <c r="F59" i="8"/>
  <c r="G59" i="8" s="1"/>
  <c r="F58" i="8"/>
  <c r="G58" i="8" s="1"/>
  <c r="F56" i="8"/>
  <c r="G56" i="8" s="1"/>
  <c r="F51" i="8"/>
  <c r="G51" i="8" s="1"/>
  <c r="F50" i="8"/>
  <c r="G50" i="8" s="1"/>
  <c r="F48" i="8"/>
  <c r="G48" i="8" s="1"/>
  <c r="F43" i="8"/>
  <c r="G43" i="8" s="1"/>
  <c r="F42" i="8"/>
  <c r="G42" i="8" s="1"/>
  <c r="F40" i="8"/>
  <c r="G40" i="8" s="1"/>
  <c r="F35" i="8"/>
  <c r="G35" i="8" s="1"/>
  <c r="F34" i="8"/>
  <c r="G34" i="8" s="1"/>
  <c r="F32" i="8"/>
  <c r="G32" i="8" s="1"/>
  <c r="F27" i="8"/>
  <c r="G27" i="8" s="1"/>
  <c r="F26" i="8"/>
  <c r="G26" i="8" s="1"/>
  <c r="F24" i="8"/>
  <c r="G24" i="8" s="1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M33" i="13" l="1"/>
  <c r="M34" i="13" s="1"/>
  <c r="J132" i="8"/>
  <c r="Y124" i="8"/>
  <c r="Y85" i="8"/>
  <c r="Y181" i="8"/>
  <c r="J60" i="8"/>
  <c r="Y79" i="8"/>
  <c r="Y188" i="8"/>
  <c r="Y4" i="8"/>
  <c r="Y93" i="8"/>
  <c r="Y174" i="8"/>
  <c r="Y103" i="8"/>
  <c r="Y148" i="8"/>
  <c r="Y189" i="8"/>
  <c r="Y191" i="8"/>
  <c r="Y166" i="8"/>
  <c r="Y22" i="8"/>
  <c r="Y76" i="8"/>
  <c r="Y14" i="8"/>
  <c r="Y159" i="8"/>
  <c r="J23" i="8"/>
  <c r="Y126" i="8"/>
  <c r="Y141" i="8"/>
  <c r="Y68" i="8"/>
  <c r="Y2" i="8"/>
  <c r="O2" i="13"/>
  <c r="P2" i="13" s="1"/>
  <c r="L33" i="12"/>
  <c r="L34" i="12" s="1"/>
  <c r="V2" i="12"/>
  <c r="W2" i="12" s="1"/>
  <c r="J43" i="8"/>
  <c r="Y43" i="8"/>
  <c r="J66" i="8"/>
  <c r="Y66" i="8"/>
  <c r="J88" i="8"/>
  <c r="Y88" i="8"/>
  <c r="J107" i="8"/>
  <c r="Y107" i="8"/>
  <c r="J130" i="8"/>
  <c r="Y130" i="8"/>
  <c r="J152" i="8"/>
  <c r="Y152" i="8"/>
  <c r="J171" i="8"/>
  <c r="Y171" i="8"/>
  <c r="J195" i="8"/>
  <c r="Y195" i="8"/>
  <c r="J90" i="8"/>
  <c r="Y90" i="8"/>
  <c r="J131" i="8"/>
  <c r="Y131" i="8"/>
  <c r="J154" i="8"/>
  <c r="Y154" i="8"/>
  <c r="J176" i="8"/>
  <c r="Y176" i="8"/>
  <c r="J202" i="8"/>
  <c r="Y202" i="8"/>
  <c r="J112" i="8"/>
  <c r="Y112" i="8"/>
  <c r="J27" i="8"/>
  <c r="Y27" i="8"/>
  <c r="J50" i="8"/>
  <c r="Y50" i="8"/>
  <c r="J72" i="8"/>
  <c r="Y72" i="8"/>
  <c r="J91" i="8"/>
  <c r="Y91" i="8"/>
  <c r="J114" i="8"/>
  <c r="Y114" i="8"/>
  <c r="J136" i="8"/>
  <c r="Y136" i="8"/>
  <c r="J155" i="8"/>
  <c r="Y155" i="8"/>
  <c r="J178" i="8"/>
  <c r="Y178" i="8"/>
  <c r="J203" i="8"/>
  <c r="Y203" i="8"/>
  <c r="J24" i="8"/>
  <c r="Y24" i="8"/>
  <c r="J96" i="8"/>
  <c r="Y96" i="8"/>
  <c r="J138" i="8"/>
  <c r="Y138" i="8"/>
  <c r="J160" i="8"/>
  <c r="Y160" i="8"/>
  <c r="J179" i="8"/>
  <c r="Y179" i="8"/>
  <c r="J3" i="8"/>
  <c r="Y3" i="8"/>
  <c r="J48" i="8"/>
  <c r="Y48" i="8"/>
  <c r="J32" i="8"/>
  <c r="Y32" i="8"/>
  <c r="J34" i="8"/>
  <c r="Y34" i="8"/>
  <c r="J56" i="8"/>
  <c r="Y56" i="8"/>
  <c r="J75" i="8"/>
  <c r="Y75" i="8"/>
  <c r="J98" i="8"/>
  <c r="Y98" i="8"/>
  <c r="J120" i="8"/>
  <c r="Y120" i="8"/>
  <c r="J139" i="8"/>
  <c r="Y139" i="8"/>
  <c r="J162" i="8"/>
  <c r="Y162" i="8"/>
  <c r="J186" i="8"/>
  <c r="Y186" i="8"/>
  <c r="J10" i="8"/>
  <c r="Y10" i="8"/>
  <c r="J11" i="8"/>
  <c r="Y11" i="8"/>
  <c r="J115" i="8"/>
  <c r="Y115" i="8"/>
  <c r="J58" i="8"/>
  <c r="Y58" i="8"/>
  <c r="J80" i="8"/>
  <c r="Y80" i="8"/>
  <c r="J99" i="8"/>
  <c r="Y99" i="8"/>
  <c r="J122" i="8"/>
  <c r="Y122" i="8"/>
  <c r="J144" i="8"/>
  <c r="Y144" i="8"/>
  <c r="J163" i="8"/>
  <c r="Y163" i="8"/>
  <c r="J187" i="8"/>
  <c r="Y187" i="8"/>
  <c r="J18" i="8"/>
  <c r="Y18" i="8"/>
  <c r="J19" i="8"/>
  <c r="Y19" i="8"/>
  <c r="J67" i="8"/>
  <c r="Y67" i="8"/>
  <c r="J51" i="8"/>
  <c r="Y51" i="8"/>
  <c r="J40" i="8"/>
  <c r="Y40" i="8"/>
  <c r="J82" i="8"/>
  <c r="Y82" i="8"/>
  <c r="J104" i="8"/>
  <c r="Y104" i="8"/>
  <c r="J123" i="8"/>
  <c r="Y123" i="8"/>
  <c r="J146" i="8"/>
  <c r="Y146" i="8"/>
  <c r="J168" i="8"/>
  <c r="Y168" i="8"/>
  <c r="J192" i="8"/>
  <c r="Y192" i="8"/>
  <c r="J26" i="8"/>
  <c r="Y26" i="8"/>
  <c r="J74" i="8"/>
  <c r="Y74" i="8"/>
  <c r="J35" i="8"/>
  <c r="Y35" i="8"/>
  <c r="J59" i="8"/>
  <c r="Y59" i="8"/>
  <c r="J42" i="8"/>
  <c r="Y42" i="8"/>
  <c r="J64" i="8"/>
  <c r="Y64" i="8"/>
  <c r="J83" i="8"/>
  <c r="Y83" i="8"/>
  <c r="J106" i="8"/>
  <c r="Y106" i="8"/>
  <c r="J128" i="8"/>
  <c r="Y128" i="8"/>
  <c r="J147" i="8"/>
  <c r="Y147" i="8"/>
  <c r="J170" i="8"/>
  <c r="Y170" i="8"/>
  <c r="J194" i="8"/>
  <c r="Y194" i="8"/>
  <c r="Q22" i="6"/>
  <c r="E22" i="6" s="1"/>
  <c r="H22" i="6"/>
  <c r="D22" i="6"/>
  <c r="Q21" i="6"/>
  <c r="E21" i="6" s="1"/>
  <c r="H21" i="6"/>
  <c r="D21" i="6"/>
  <c r="Q20" i="6"/>
  <c r="E20" i="6" s="1"/>
  <c r="H20" i="6"/>
  <c r="D20" i="6"/>
  <c r="Q19" i="6"/>
  <c r="E19" i="6" s="1"/>
  <c r="H19" i="6"/>
  <c r="D19" i="6"/>
  <c r="Q18" i="6"/>
  <c r="E18" i="6" s="1"/>
  <c r="H18" i="6"/>
  <c r="D18" i="6"/>
  <c r="Q17" i="6"/>
  <c r="H17" i="6"/>
  <c r="D17" i="6"/>
  <c r="C17" i="6"/>
  <c r="Q16" i="6"/>
  <c r="E16" i="6" s="1"/>
  <c r="H16" i="6"/>
  <c r="D16" i="6"/>
  <c r="Q15" i="6"/>
  <c r="E15" i="6" s="1"/>
  <c r="H15" i="6"/>
  <c r="D15" i="6"/>
  <c r="Q14" i="6"/>
  <c r="E14" i="6" s="1"/>
  <c r="H14" i="6"/>
  <c r="D14" i="6"/>
  <c r="Q13" i="6"/>
  <c r="E13" i="6" s="1"/>
  <c r="H13" i="6"/>
  <c r="D13" i="6"/>
  <c r="Q12" i="6"/>
  <c r="E12" i="6" s="1"/>
  <c r="D12" i="6"/>
  <c r="Q11" i="6"/>
  <c r="E11" i="6" s="1"/>
  <c r="D11" i="6"/>
  <c r="Q10" i="6"/>
  <c r="D10" i="6"/>
  <c r="C10" i="6"/>
  <c r="Q9" i="6"/>
  <c r="E9" i="6" s="1"/>
  <c r="D9" i="6"/>
  <c r="Q8" i="6"/>
  <c r="E8" i="6" s="1"/>
  <c r="D8" i="6"/>
  <c r="Q7" i="6"/>
  <c r="E7" i="6" s="1"/>
  <c r="D7" i="6"/>
  <c r="Q6" i="6"/>
  <c r="E6" i="6" s="1"/>
  <c r="D6" i="6"/>
  <c r="Q5" i="6"/>
  <c r="E5" i="6" s="1"/>
  <c r="D5" i="6"/>
  <c r="Q4" i="6"/>
  <c r="E4" i="6" s="1"/>
  <c r="D4" i="6"/>
  <c r="Q3" i="6"/>
  <c r="E3" i="6" s="1"/>
  <c r="D3" i="6"/>
  <c r="Q2" i="6"/>
  <c r="E2" i="6"/>
  <c r="D2" i="6"/>
  <c r="F2" i="6" s="1"/>
  <c r="G2" i="6" s="1"/>
  <c r="J2" i="6" l="1"/>
  <c r="V2" i="6"/>
  <c r="V22" i="6"/>
  <c r="V16" i="6"/>
  <c r="U2" i="6"/>
  <c r="F8" i="6"/>
  <c r="G8" i="6" s="1"/>
  <c r="F11" i="6"/>
  <c r="G11" i="6" s="1"/>
  <c r="F14" i="6"/>
  <c r="G14" i="6" s="1"/>
  <c r="J14" i="6" s="1"/>
  <c r="F19" i="6"/>
  <c r="G19" i="6" s="1"/>
  <c r="J19" i="6" s="1"/>
  <c r="V18" i="6"/>
  <c r="V14" i="6"/>
  <c r="E17" i="6"/>
  <c r="M33" i="8"/>
  <c r="M34" i="8" s="1"/>
  <c r="F3" i="6"/>
  <c r="G3" i="6" s="1"/>
  <c r="E10" i="6"/>
  <c r="F10" i="6" s="1"/>
  <c r="G10" i="6" s="1"/>
  <c r="F13" i="6"/>
  <c r="G13" i="6" s="1"/>
  <c r="V13" i="6" s="1"/>
  <c r="F20" i="6"/>
  <c r="G20" i="6" s="1"/>
  <c r="J20" i="6" s="1"/>
  <c r="J13" i="6"/>
  <c r="F22" i="6"/>
  <c r="G22" i="6" s="1"/>
  <c r="J22" i="6" s="1"/>
  <c r="F5" i="6"/>
  <c r="G5" i="6" s="1"/>
  <c r="F21" i="6"/>
  <c r="G21" i="6" s="1"/>
  <c r="J21" i="6" s="1"/>
  <c r="F6" i="6"/>
  <c r="G6" i="6" s="1"/>
  <c r="F15" i="6"/>
  <c r="G15" i="6" s="1"/>
  <c r="J15" i="6" s="1"/>
  <c r="F9" i="6"/>
  <c r="G9" i="6" s="1"/>
  <c r="F7" i="6"/>
  <c r="G7" i="6" s="1"/>
  <c r="F16" i="6"/>
  <c r="G16" i="6" s="1"/>
  <c r="J16" i="6" s="1"/>
  <c r="F18" i="6"/>
  <c r="G18" i="6" s="1"/>
  <c r="J18" i="6" s="1"/>
  <c r="F4" i="6"/>
  <c r="G4" i="6" s="1"/>
  <c r="F12" i="6"/>
  <c r="G12" i="6" s="1"/>
  <c r="F17" i="6"/>
  <c r="G17" i="6" s="1"/>
  <c r="J17" i="6" s="1"/>
  <c r="J10" i="6" l="1"/>
  <c r="V10" i="6"/>
  <c r="V19" i="6"/>
  <c r="J5" i="6"/>
  <c r="V5" i="6"/>
  <c r="J3" i="6"/>
  <c r="I23" i="6" s="1"/>
  <c r="C24" i="6" s="1"/>
  <c r="V3" i="6"/>
  <c r="W2" i="6" s="1"/>
  <c r="X2" i="6" s="1"/>
  <c r="J11" i="6"/>
  <c r="V11" i="6"/>
  <c r="V20" i="6"/>
  <c r="J9" i="6"/>
  <c r="V9" i="6"/>
  <c r="J12" i="6"/>
  <c r="V12" i="6"/>
  <c r="J6" i="6"/>
  <c r="V6" i="6"/>
  <c r="J4" i="6"/>
  <c r="V4" i="6"/>
  <c r="V21" i="6"/>
  <c r="V15" i="6"/>
  <c r="J8" i="6"/>
  <c r="V8" i="6"/>
  <c r="J7" i="6"/>
  <c r="V7" i="6"/>
  <c r="V17" i="6"/>
  <c r="I24" i="6"/>
  <c r="Q22" i="4" l="1"/>
  <c r="E22" i="4" s="1"/>
  <c r="H22" i="4"/>
  <c r="D22" i="4"/>
  <c r="Q21" i="4"/>
  <c r="H21" i="4"/>
  <c r="E21" i="4"/>
  <c r="D21" i="4"/>
  <c r="Q20" i="4"/>
  <c r="E20" i="4" s="1"/>
  <c r="H20" i="4"/>
  <c r="D20" i="4"/>
  <c r="Q19" i="4"/>
  <c r="E19" i="4" s="1"/>
  <c r="H19" i="4"/>
  <c r="D19" i="4"/>
  <c r="Q18" i="4"/>
  <c r="E18" i="4" s="1"/>
  <c r="H18" i="4"/>
  <c r="D18" i="4"/>
  <c r="Q17" i="4"/>
  <c r="H17" i="4"/>
  <c r="D17" i="4"/>
  <c r="C17" i="4"/>
  <c r="E17" i="4" s="1"/>
  <c r="Q16" i="4"/>
  <c r="E16" i="4" s="1"/>
  <c r="H16" i="4"/>
  <c r="D16" i="4"/>
  <c r="Q15" i="4"/>
  <c r="E15" i="4" s="1"/>
  <c r="H15" i="4"/>
  <c r="D15" i="4"/>
  <c r="Q14" i="4"/>
  <c r="H14" i="4"/>
  <c r="E14" i="4"/>
  <c r="D14" i="4"/>
  <c r="Q13" i="4"/>
  <c r="E13" i="4" s="1"/>
  <c r="H13" i="4"/>
  <c r="U2" i="4" s="1"/>
  <c r="D13" i="4"/>
  <c r="Q12" i="4"/>
  <c r="E12" i="4" s="1"/>
  <c r="D12" i="4"/>
  <c r="Q11" i="4"/>
  <c r="E11" i="4" s="1"/>
  <c r="D11" i="4"/>
  <c r="Q10" i="4"/>
  <c r="D10" i="4"/>
  <c r="C10" i="4"/>
  <c r="Q9" i="4"/>
  <c r="E9" i="4" s="1"/>
  <c r="D9" i="4"/>
  <c r="Q8" i="4"/>
  <c r="E8" i="4"/>
  <c r="D8" i="4"/>
  <c r="F8" i="4" s="1"/>
  <c r="G8" i="4" s="1"/>
  <c r="Q7" i="4"/>
  <c r="E7" i="4"/>
  <c r="D7" i="4"/>
  <c r="F7" i="4" s="1"/>
  <c r="G7" i="4" s="1"/>
  <c r="Q6" i="4"/>
  <c r="E6" i="4" s="1"/>
  <c r="D6" i="4"/>
  <c r="Q5" i="4"/>
  <c r="E5" i="4"/>
  <c r="D5" i="4"/>
  <c r="Q4" i="4"/>
  <c r="E4" i="4"/>
  <c r="D4" i="4"/>
  <c r="F4" i="4" s="1"/>
  <c r="G4" i="4" s="1"/>
  <c r="Q3" i="4"/>
  <c r="E3" i="4" s="1"/>
  <c r="D3" i="4"/>
  <c r="Q2" i="4"/>
  <c r="E2" i="4"/>
  <c r="D2" i="4"/>
  <c r="F2" i="4" s="1"/>
  <c r="G2" i="4" s="1"/>
  <c r="F21" i="4" l="1"/>
  <c r="G21" i="4" s="1"/>
  <c r="V21" i="4" s="1"/>
  <c r="J4" i="4"/>
  <c r="V4" i="4"/>
  <c r="J7" i="4"/>
  <c r="V7" i="4"/>
  <c r="J2" i="4"/>
  <c r="V2" i="4"/>
  <c r="J8" i="4"/>
  <c r="V8" i="4"/>
  <c r="F19" i="4"/>
  <c r="G19" i="4" s="1"/>
  <c r="V19" i="4" s="1"/>
  <c r="F12" i="4"/>
  <c r="G12" i="4" s="1"/>
  <c r="E10" i="4"/>
  <c r="F10" i="4" s="1"/>
  <c r="G10" i="4" s="1"/>
  <c r="V10" i="4" s="1"/>
  <c r="F6" i="4"/>
  <c r="G6" i="4" s="1"/>
  <c r="F14" i="4"/>
  <c r="G14" i="4" s="1"/>
  <c r="F13" i="4"/>
  <c r="G13" i="4" s="1"/>
  <c r="F3" i="4"/>
  <c r="G3" i="4" s="1"/>
  <c r="F11" i="4"/>
  <c r="G11" i="4" s="1"/>
  <c r="F5" i="4"/>
  <c r="G5" i="4" s="1"/>
  <c r="F16" i="4"/>
  <c r="G16" i="4" s="1"/>
  <c r="F18" i="4"/>
  <c r="G18" i="4" s="1"/>
  <c r="F20" i="4"/>
  <c r="G20" i="4" s="1"/>
  <c r="F22" i="4"/>
  <c r="G22" i="4" s="1"/>
  <c r="F9" i="4"/>
  <c r="G9" i="4" s="1"/>
  <c r="J19" i="4"/>
  <c r="J21" i="4"/>
  <c r="F17" i="4"/>
  <c r="G17" i="4" s="1"/>
  <c r="F15" i="4"/>
  <c r="G15" i="4" s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J11" i="4" l="1"/>
  <c r="V11" i="4"/>
  <c r="J18" i="4"/>
  <c r="V18" i="4"/>
  <c r="J13" i="4"/>
  <c r="V13" i="4"/>
  <c r="J14" i="4"/>
  <c r="V14" i="4"/>
  <c r="J6" i="4"/>
  <c r="V6" i="4"/>
  <c r="J16" i="4"/>
  <c r="V16" i="4"/>
  <c r="J12" i="4"/>
  <c r="V12" i="4"/>
  <c r="J3" i="4"/>
  <c r="V3" i="4"/>
  <c r="W2" i="4" s="1"/>
  <c r="X2" i="4" s="1"/>
  <c r="J9" i="4"/>
  <c r="V9" i="4"/>
  <c r="J22" i="4"/>
  <c r="V22" i="4"/>
  <c r="J20" i="4"/>
  <c r="V20" i="4"/>
  <c r="J15" i="4"/>
  <c r="V15" i="4"/>
  <c r="J17" i="4"/>
  <c r="V17" i="4"/>
  <c r="J5" i="4"/>
  <c r="V5" i="4"/>
  <c r="J10" i="4"/>
  <c r="I24" i="4" l="1"/>
  <c r="I23" i="4"/>
  <c r="C24" i="4" s="1"/>
  <c r="H22" i="1"/>
  <c r="H21" i="1"/>
  <c r="H20" i="1"/>
  <c r="H19" i="1"/>
  <c r="H18" i="1"/>
  <c r="H17" i="1"/>
  <c r="H16" i="1"/>
  <c r="H15" i="1"/>
  <c r="H14" i="1"/>
  <c r="H13" i="1"/>
  <c r="E12" i="1"/>
  <c r="E11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2" i="1"/>
  <c r="E21" i="1"/>
  <c r="E20" i="1"/>
  <c r="E19" i="1"/>
  <c r="E18" i="1"/>
  <c r="E16" i="1"/>
  <c r="E15" i="1"/>
  <c r="E14" i="1"/>
  <c r="E13" i="1"/>
  <c r="E9" i="1"/>
  <c r="E8" i="1"/>
  <c r="E7" i="1"/>
  <c r="E6" i="1"/>
  <c r="E5" i="1"/>
  <c r="E4" i="1"/>
  <c r="E3" i="1"/>
  <c r="C17" i="1"/>
  <c r="C10" i="1"/>
  <c r="E2" i="1"/>
  <c r="H26" i="1" l="1"/>
  <c r="F12" i="1"/>
  <c r="G12" i="1" s="1"/>
  <c r="J12" i="1" s="1"/>
  <c r="I36" i="1"/>
  <c r="F20" i="1"/>
  <c r="G20" i="1" s="1"/>
  <c r="F9" i="1"/>
  <c r="G9" i="1" s="1"/>
  <c r="F11" i="1"/>
  <c r="G11" i="1" s="1"/>
  <c r="F8" i="1"/>
  <c r="G8" i="1" s="1"/>
  <c r="F21" i="1"/>
  <c r="G21" i="1" s="1"/>
  <c r="F7" i="1"/>
  <c r="G7" i="1" s="1"/>
  <c r="E10" i="1"/>
  <c r="F10" i="1" s="1"/>
  <c r="G10" i="1" s="1"/>
  <c r="F4" i="1"/>
  <c r="G4" i="1" s="1"/>
  <c r="F16" i="1"/>
  <c r="G16" i="1" s="1"/>
  <c r="F19" i="1"/>
  <c r="G19" i="1" s="1"/>
  <c r="F22" i="1"/>
  <c r="G22" i="1" s="1"/>
  <c r="F2" i="1"/>
  <c r="G2" i="1" s="1"/>
  <c r="E17" i="1"/>
  <c r="F17" i="1" s="1"/>
  <c r="G17" i="1" s="1"/>
  <c r="F5" i="1"/>
  <c r="G5" i="1" s="1"/>
  <c r="F3" i="1"/>
  <c r="G3" i="1" s="1"/>
  <c r="F6" i="1"/>
  <c r="G6" i="1" s="1"/>
  <c r="F18" i="1"/>
  <c r="G18" i="1" s="1"/>
  <c r="F13" i="1"/>
  <c r="G13" i="1" s="1"/>
  <c r="F14" i="1"/>
  <c r="G14" i="1" s="1"/>
  <c r="F15" i="1"/>
  <c r="G15" i="1" s="1"/>
  <c r="J11" i="1" l="1"/>
  <c r="I35" i="1"/>
  <c r="J17" i="1"/>
  <c r="I41" i="1"/>
  <c r="J2" i="1"/>
  <c r="I26" i="1"/>
  <c r="J22" i="1"/>
  <c r="I46" i="1"/>
  <c r="J9" i="1"/>
  <c r="I33" i="1"/>
  <c r="J18" i="1"/>
  <c r="I42" i="1"/>
  <c r="J20" i="1"/>
  <c r="I44" i="1"/>
  <c r="J7" i="1"/>
  <c r="I31" i="1"/>
  <c r="J15" i="1"/>
  <c r="I39" i="1"/>
  <c r="J14" i="1"/>
  <c r="I38" i="1"/>
  <c r="J13" i="1"/>
  <c r="I37" i="1"/>
  <c r="J19" i="1"/>
  <c r="I43" i="1"/>
  <c r="J16" i="1"/>
  <c r="I40" i="1"/>
  <c r="J6" i="1"/>
  <c r="I30" i="1"/>
  <c r="J4" i="1"/>
  <c r="I28" i="1"/>
  <c r="J5" i="1"/>
  <c r="I29" i="1"/>
  <c r="J21" i="1"/>
  <c r="I45" i="1"/>
  <c r="J8" i="1"/>
  <c r="I32" i="1"/>
  <c r="J3" i="1"/>
  <c r="I27" i="1"/>
  <c r="J10" i="1"/>
  <c r="I34" i="1"/>
  <c r="N24" i="1" l="1"/>
  <c r="N27" i="1" s="1"/>
  <c r="E27" i="1"/>
  <c r="N25" i="1"/>
  <c r="J26" i="1"/>
  <c r="K26" i="1" s="1"/>
  <c r="G205" i="8"/>
  <c r="S24" i="8"/>
  <c r="M6" i="26"/>
  <c r="X28" i="26"/>
  <c r="X29" i="26" s="1"/>
  <c r="M7" i="26"/>
  <c r="J205" i="8" l="1"/>
  <c r="Y205" i="8"/>
  <c r="Z2" i="8" s="1"/>
  <c r="AA2" i="8" s="1"/>
  <c r="O23" i="26"/>
  <c r="O21" i="26"/>
  <c r="O26" i="26" s="1"/>
</calcChain>
</file>

<file path=xl/sharedStrings.xml><?xml version="1.0" encoding="utf-8"?>
<sst xmlns="http://schemas.openxmlformats.org/spreadsheetml/2006/main" count="893" uniqueCount="130">
  <si>
    <t>Person</t>
  </si>
  <si>
    <t>Raw x</t>
  </si>
  <si>
    <t>Raw y</t>
  </si>
  <si>
    <t>x (m)</t>
  </si>
  <si>
    <t>y (m)</t>
  </si>
  <si>
    <t>Distance (m)</t>
  </si>
  <si>
    <t>Truncated distance</t>
  </si>
  <si>
    <t>Time (min)</t>
  </si>
  <si>
    <t>Status</t>
  </si>
  <si>
    <t>Infection probability</t>
  </si>
  <si>
    <t>Notes</t>
  </si>
  <si>
    <t>x scaling</t>
  </si>
  <si>
    <t>y scaling</t>
  </si>
  <si>
    <t>A1 x</t>
  </si>
  <si>
    <t>A1 y</t>
  </si>
  <si>
    <t>B1</t>
  </si>
  <si>
    <t>Infected</t>
  </si>
  <si>
    <t>B2</t>
  </si>
  <si>
    <t>B3</t>
  </si>
  <si>
    <t>B4</t>
  </si>
  <si>
    <t>Not infected</t>
  </si>
  <si>
    <t>C1</t>
  </si>
  <si>
    <t>C2</t>
  </si>
  <si>
    <t>Possibility of later infection</t>
  </si>
  <si>
    <t>C3</t>
  </si>
  <si>
    <t>C4</t>
  </si>
  <si>
    <t>C5</t>
  </si>
  <si>
    <t>C6</t>
  </si>
  <si>
    <t>C7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</si>
  <si>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</si>
  <si>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</si>
  <si>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</si>
  <si>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</si>
  <si>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</si>
  <si>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</si>
  <si>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</si>
  <si>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</si>
  <si>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</si>
  <si>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</si>
  <si>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Expected infected=</t>
  </si>
  <si>
    <t>Actual number infected</t>
  </si>
  <si>
    <t>4 to 5</t>
  </si>
  <si>
    <t>For E and F</t>
  </si>
  <si>
    <t xml:space="preserve"> </t>
  </si>
  <si>
    <t>Error</t>
  </si>
  <si>
    <r>
      <t>a</t>
    </r>
    <r>
      <rPr>
        <sz val="12"/>
        <color theme="1"/>
        <rFont val="Calibri"/>
        <family val="2"/>
        <scheme val="minor"/>
      </rPr>
      <t>lpha</t>
    </r>
    <r>
      <rPr>
        <b/>
        <sz val="12"/>
        <color theme="1"/>
        <rFont val="Calibri"/>
        <family val="2"/>
        <scheme val="minor"/>
      </rPr>
      <t xml:space="preserve"> =</t>
    </r>
  </si>
  <si>
    <t>r0 = (m)</t>
  </si>
  <si>
    <t>Kappa = (per minute)</t>
  </si>
  <si>
    <t>E and F times</t>
  </si>
  <si>
    <t>Note: the time for tables E anf F are guesses</t>
  </si>
  <si>
    <t>Dist to X0</t>
  </si>
  <si>
    <t>Dist to Y0</t>
  </si>
  <si>
    <t>X0</t>
  </si>
  <si>
    <t>No</t>
  </si>
  <si>
    <t>Y0</t>
  </si>
  <si>
    <t>Yes</t>
  </si>
  <si>
    <t>Index</t>
  </si>
  <si>
    <t>\</t>
  </si>
  <si>
    <t>Actual</t>
  </si>
  <si>
    <t>d0</t>
  </si>
  <si>
    <t>alpha</t>
  </si>
  <si>
    <t>kappa</t>
  </si>
  <si>
    <t>All person</t>
  </si>
  <si>
    <t>error</t>
  </si>
  <si>
    <t>Total</t>
  </si>
  <si>
    <t>X</t>
  </si>
  <si>
    <t>Y</t>
  </si>
  <si>
    <t>SI</t>
  </si>
  <si>
    <t>II</t>
  </si>
  <si>
    <t>min</t>
  </si>
  <si>
    <t>intv</t>
  </si>
  <si>
    <t>beta param</t>
  </si>
  <si>
    <t>b1</t>
  </si>
  <si>
    <t>b1 decrease</t>
  </si>
  <si>
    <t>number increase</t>
  </si>
  <si>
    <t>a1</t>
  </si>
  <si>
    <t>a1 decrease</t>
  </si>
  <si>
    <t>number decrease</t>
  </si>
  <si>
    <t xml:space="preserve">Condition 1: </t>
  </si>
  <si>
    <t>Condition 2:</t>
  </si>
  <si>
    <t>Literature</t>
  </si>
  <si>
    <t>COVID_beta_weibull</t>
  </si>
  <si>
    <t>interv</t>
  </si>
  <si>
    <t>Interval</t>
  </si>
  <si>
    <t>Scale</t>
  </si>
  <si>
    <t>q1</t>
  </si>
  <si>
    <t>Shape</t>
  </si>
  <si>
    <t>q2</t>
  </si>
  <si>
    <t>rest_exp</t>
  </si>
  <si>
    <t>UK_exp</t>
  </si>
  <si>
    <t>Bus_exp</t>
  </si>
  <si>
    <t>Van_exp</t>
  </si>
  <si>
    <t>UK</t>
  </si>
  <si>
    <t>Rest</t>
  </si>
  <si>
    <t>Bus</t>
  </si>
  <si>
    <t>Van</t>
  </si>
  <si>
    <t>X1</t>
  </si>
  <si>
    <t>Y1</t>
  </si>
  <si>
    <t>0,93</t>
  </si>
  <si>
    <t>99,62</t>
  </si>
  <si>
    <t>Stop</t>
  </si>
  <si>
    <t>Start</t>
  </si>
  <si>
    <t>110mins</t>
  </si>
  <si>
    <t>160mins</t>
  </si>
  <si>
    <t>ID</t>
  </si>
  <si>
    <t>combined</t>
  </si>
  <si>
    <t>Dose</t>
  </si>
  <si>
    <t>Combined dose</t>
  </si>
  <si>
    <t>P from combined dose</t>
  </si>
  <si>
    <t>sum</t>
  </si>
  <si>
    <t>Combined prob</t>
  </si>
  <si>
    <t>train_exp</t>
  </si>
  <si>
    <t>Train_exp</t>
  </si>
  <si>
    <t>Train_beta</t>
  </si>
  <si>
    <t>train</t>
  </si>
  <si>
    <t>DOSE</t>
  </si>
  <si>
    <t>TOTAL</t>
  </si>
  <si>
    <t>Dose total</t>
  </si>
  <si>
    <t>Exposure</t>
  </si>
  <si>
    <t>Dose/min</t>
  </si>
  <si>
    <t>Total dose</t>
  </si>
  <si>
    <t>Avg exposure</t>
  </si>
  <si>
    <t>total dose</t>
  </si>
  <si>
    <t>dose/min</t>
  </si>
  <si>
    <t>dose/min/person</t>
  </si>
  <si>
    <t>Exposuire</t>
  </si>
  <si>
    <t>Dose/min/person</t>
  </si>
  <si>
    <t>TRAIN_1</t>
  </si>
  <si>
    <t>Train_1</t>
  </si>
  <si>
    <r>
      <t>a</t>
    </r>
    <r>
      <rPr>
        <sz val="12"/>
        <color theme="1"/>
        <rFont val="Calibri"/>
        <family val="2"/>
        <scheme val="minor"/>
      </rPr>
      <t>lpha</t>
    </r>
    <r>
      <rPr>
        <b/>
        <sz val="12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</si>
</sst>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0" fontId="2" fillId="0" borderId="0" xfId="0" applyFont="1"/>
    <xf numFmtId="164" fontId="2" fillId="0" borderId="0" xfId="0" applyNumberFormat="1" applyFont="1"/>
    <xf numFmtId="1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3" borderId="0" xfId="0" applyFont="1" applyFill="1"/>
    <xf numFmtId="0" fontId="4" fillId="4" borderId="0" xfId="0" applyFont="1" applyFill="1"/>
    <xf numFmtId="0" fontId="1" fillId="0" borderId="0" xfId="0" applyFont="1" applyFill="1"/>
    <xf numFmtId="0" fontId="3" fillId="0" borderId="0" xfId="0" applyFont="1" applyFill="1"/>
    <xf numFmtId="0" fontId="0" fillId="0" borderId="0" xfId="0" applyFill="1"/>
    <xf numFmtId="0" fontId="2" fillId="0" borderId="0" xfId="0" applyFont="1" applyFill="1"/>
    <xf numFmtId="0" fontId="5" fillId="0" borderId="0" xfId="0" applyFont="1" applyFill="1"/>
    <xf numFmtId="164" fontId="1" fillId="0" borderId="0" xfId="0" applyNumberFormat="1" applyFont="1" applyFill="1"/>
    <xf numFmtId="164" fontId="0" fillId="0" borderId="0" xfId="0" applyNumberFormat="1" applyFill="1"/>
    <xf numFmtId="20" fontId="0" fillId="0" borderId="0" xfId="0" applyNumberFormat="1" applyFill="1"/>
    <xf numFmtId="164" fontId="2" fillId="0" borderId="0" xfId="0" applyNumberFormat="1" applyFont="1" applyFill="1"/>
    <xf numFmtId="10" fontId="0" fillId="0" borderId="0" xfId="0" applyNumberFormat="1" applyFill="1"/>
    <xf numFmtId="2" fontId="2" fillId="0" borderId="0" xfId="0" applyNumberFormat="1" applyFont="1" applyFill="1"/>
    <xf numFmtId="2" fontId="0" fillId="0" borderId="0" xfId="0" applyNumberFormat="1" applyFill="1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/>
    <xf numFmtId="165" fontId="0" fillId="0" borderId="0" xfId="0" applyNumberFormat="1" applyFont="1" applyFill="1"/>
    <xf numFmtId="10" fontId="0" fillId="0" borderId="0" xfId="0" applyNumberFormat="1" applyFont="1" applyFill="1"/>
    <xf numFmtId="2" fontId="0" fillId="0" borderId="0" xfId="0" applyNumberFormat="1" applyFont="1" applyFill="1"/>
    <xf numFmtId="166" fontId="0" fillId="0" borderId="0" xfId="0" applyNumberFormat="1" applyFont="1" applyFill="1"/>
    <xf numFmtId="166" fontId="1" fillId="0" borderId="0" xfId="0" applyNumberFormat="1" applyFont="1" applyFill="1"/>
    <xf numFmtId="16" fontId="0" fillId="0" borderId="0" xfId="0" applyNumberFormat="1" applyFont="1" applyFill="1"/>
    <xf numFmtId="9" fontId="0" fillId="0" borderId="0" xfId="0" applyNumberFormat="1" applyFont="1" applyFill="1"/>
    <xf numFmtId="0" fontId="8" fillId="0" borderId="0" xfId="0" applyFont="1" applyFill="1"/>
    <xf numFmtId="20" fontId="0" fillId="0" borderId="0" xfId="0" applyNumberFormat="1" applyFont="1" applyFill="1"/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38100</xdr:colOff>
      <xdr:row>32</xdr:row>
      <xdr:rowOff>127000</xdr:rowOff>
    </xdr:from>
    <xdr:to>
      <xdr:col>23</xdr:col>
      <xdr:colOff>38100</xdr:colOff>
      <xdr:row>51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92B72B-D836-1B42-9F90-CFD5B8C2D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0100" y="6629400"/>
          <a:ext cx="5029200" cy="3759200"/>
        </a:xfrm>
        <a:prstGeom prst="rect">
          <a:avLst/>
        </a:prstGeom>
      </xdr:spPr>
    </xdr:pic>
    <xdr:clientData/>
  </xdr:twoCellAnchor>
  <xdr:twoCellAnchor editAs="oneCell">
    <xdr:from>
      <xdr:col>23</xdr:col>
      <xdr:colOff>406400</xdr:colOff>
      <xdr:row>33</xdr:row>
      <xdr:rowOff>139700</xdr:rowOff>
    </xdr:from>
    <xdr:to>
      <xdr:col>34</xdr:col>
      <xdr:colOff>495300</xdr:colOff>
      <xdr:row>50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CAA8FD-2326-A54E-9FFB-3284DA774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27600" y="6845300"/>
          <a:ext cx="9309100" cy="336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38100</xdr:colOff>
      <xdr:row>32</xdr:row>
      <xdr:rowOff>127000</xdr:rowOff>
    </xdr:from>
    <xdr:to>
      <xdr:col>23</xdr:col>
      <xdr:colOff>38100</xdr:colOff>
      <xdr:row>51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EAAC20-C198-F84D-A3C8-0370327F6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19500" y="6629400"/>
          <a:ext cx="5029200" cy="3759200"/>
        </a:xfrm>
        <a:prstGeom prst="rect">
          <a:avLst/>
        </a:prstGeom>
      </xdr:spPr>
    </xdr:pic>
    <xdr:clientData/>
  </xdr:twoCellAnchor>
  <xdr:twoCellAnchor editAs="oneCell">
    <xdr:from>
      <xdr:col>23</xdr:col>
      <xdr:colOff>406400</xdr:colOff>
      <xdr:row>33</xdr:row>
      <xdr:rowOff>139700</xdr:rowOff>
    </xdr:from>
    <xdr:to>
      <xdr:col>34</xdr:col>
      <xdr:colOff>495300</xdr:colOff>
      <xdr:row>50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7022EF-E269-224C-95E4-EE3743E22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0" y="6845300"/>
          <a:ext cx="9309100" cy="3365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38100</xdr:colOff>
      <xdr:row>32</xdr:row>
      <xdr:rowOff>127000</xdr:rowOff>
    </xdr:from>
    <xdr:to>
      <xdr:col>23</xdr:col>
      <xdr:colOff>38100</xdr:colOff>
      <xdr:row>51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8A4E5F-F4D6-9846-B554-EED9AB602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19500" y="6629400"/>
          <a:ext cx="5029200" cy="3759200"/>
        </a:xfrm>
        <a:prstGeom prst="rect">
          <a:avLst/>
        </a:prstGeom>
      </xdr:spPr>
    </xdr:pic>
    <xdr:clientData/>
  </xdr:twoCellAnchor>
  <xdr:twoCellAnchor editAs="oneCell">
    <xdr:from>
      <xdr:col>23</xdr:col>
      <xdr:colOff>406400</xdr:colOff>
      <xdr:row>33</xdr:row>
      <xdr:rowOff>139700</xdr:rowOff>
    </xdr:from>
    <xdr:to>
      <xdr:col>34</xdr:col>
      <xdr:colOff>495300</xdr:colOff>
      <xdr:row>50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65398F-D36F-2C41-A7F1-A456E1A9D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0" y="6845300"/>
          <a:ext cx="9309100" cy="3365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38100</xdr:colOff>
      <xdr:row>32</xdr:row>
      <xdr:rowOff>127000</xdr:rowOff>
    </xdr:from>
    <xdr:to>
      <xdr:col>22</xdr:col>
      <xdr:colOff>482600</xdr:colOff>
      <xdr:row>51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6C51D7-B8DD-F446-A648-5C187E4DE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19500" y="6629400"/>
          <a:ext cx="5029200" cy="3759200"/>
        </a:xfrm>
        <a:prstGeom prst="rect">
          <a:avLst/>
        </a:prstGeom>
      </xdr:spPr>
    </xdr:pic>
    <xdr:clientData/>
  </xdr:twoCellAnchor>
  <xdr:twoCellAnchor editAs="oneCell">
    <xdr:from>
      <xdr:col>23</xdr:col>
      <xdr:colOff>406400</xdr:colOff>
      <xdr:row>33</xdr:row>
      <xdr:rowOff>139700</xdr:rowOff>
    </xdr:from>
    <xdr:to>
      <xdr:col>34</xdr:col>
      <xdr:colOff>495300</xdr:colOff>
      <xdr:row>50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31B52A-8856-AA4D-8148-EDBBE0F36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0" y="6845300"/>
          <a:ext cx="9309100" cy="3365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32</xdr:row>
      <xdr:rowOff>127000</xdr:rowOff>
    </xdr:from>
    <xdr:to>
      <xdr:col>22</xdr:col>
      <xdr:colOff>38100</xdr:colOff>
      <xdr:row>51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3698E-30E1-DF44-80CD-EB8FD3AFD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19500" y="6629400"/>
          <a:ext cx="5029200" cy="37592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406400</xdr:colOff>
      <xdr:row>33</xdr:row>
      <xdr:rowOff>139700</xdr:rowOff>
    </xdr:from>
    <xdr:to>
      <xdr:col>33</xdr:col>
      <xdr:colOff>495300</xdr:colOff>
      <xdr:row>50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AD43D5-1AFA-1E4E-A94A-0D2FD4E72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0" y="6845300"/>
          <a:ext cx="9309100" cy="3365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32</xdr:row>
      <xdr:rowOff>127000</xdr:rowOff>
    </xdr:from>
    <xdr:to>
      <xdr:col>22</xdr:col>
      <xdr:colOff>38100</xdr:colOff>
      <xdr:row>51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5F94C1-9FED-724A-8779-609E30F3B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79500" y="6629400"/>
          <a:ext cx="5029200" cy="37592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406400</xdr:colOff>
      <xdr:row>33</xdr:row>
      <xdr:rowOff>139700</xdr:rowOff>
    </xdr:from>
    <xdr:to>
      <xdr:col>33</xdr:col>
      <xdr:colOff>495300</xdr:colOff>
      <xdr:row>50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CCE54D-8AAC-7E4C-A526-4F6846AE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7000" y="6845300"/>
          <a:ext cx="9309100" cy="3365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52</xdr:row>
      <xdr:rowOff>190500</xdr:rowOff>
    </xdr:from>
    <xdr:to>
      <xdr:col>14</xdr:col>
      <xdr:colOff>488950</xdr:colOff>
      <xdr:row>99</xdr:row>
      <xdr:rowOff>34925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BB5385-496E-40E1-B8AC-086119F4A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565900" y="12884150"/>
          <a:ext cx="9245600" cy="4660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139700</xdr:colOff>
      <xdr:row>2</xdr:row>
      <xdr:rowOff>139700</xdr:rowOff>
    </xdr:from>
    <xdr:to>
      <xdr:col>22</xdr:col>
      <xdr:colOff>165100</xdr:colOff>
      <xdr:row>42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23B756-990A-834E-8473-E2A48F6F6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2509500" y="2044700"/>
          <a:ext cx="8051800" cy="5054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26</xdr:row>
      <xdr:rowOff>33337</xdr:rowOff>
    </xdr:from>
    <xdr:ext cx="4037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4829175" y="5233987"/>
              <a:ext cx="403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≫1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29175" y="5233987"/>
              <a:ext cx="4037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𝛽≫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171450</xdr:colOff>
      <xdr:row>27</xdr:row>
      <xdr:rowOff>42862</xdr:rowOff>
    </xdr:from>
    <xdr:ext cx="4144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4819650" y="5443537"/>
              <a:ext cx="414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≫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819650" y="5443537"/>
              <a:ext cx="4144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𝛽≫𝛼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6"/>
  <sheetViews>
    <sheetView topLeftCell="A5" workbookViewId="0">
      <selection activeCell="K29" sqref="K29"/>
    </sheetView>
  </sheetViews>
  <sheetFormatPr baseColWidth="10" defaultColWidth="11" defaultRowHeight="16" x14ac:dyDescent="0.2"/>
  <cols>
    <col min="2" max="2" width="17" customWidth="1"/>
    <col min="15" max="16" width="10.83203125" style="1"/>
  </cols>
  <sheetData>
    <row r="1" spans="1:19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O1" s="2" t="s">
        <v>10</v>
      </c>
      <c r="P1" s="3" t="s">
        <v>11</v>
      </c>
      <c r="Q1" s="3" t="s">
        <v>12</v>
      </c>
      <c r="R1" s="2" t="s">
        <v>13</v>
      </c>
      <c r="S1" s="2" t="s">
        <v>14</v>
      </c>
    </row>
    <row r="2" spans="1:19" x14ac:dyDescent="0.2">
      <c r="A2" t="s">
        <v>15</v>
      </c>
      <c r="B2">
        <v>7.1</v>
      </c>
      <c r="C2">
        <v>0.9</v>
      </c>
      <c r="D2">
        <f t="shared" ref="D2:D22" si="0">B2*P2</f>
        <v>1.7749999999999999</v>
      </c>
      <c r="E2">
        <f t="shared" ref="E2:E22" si="1">C2*Q2</f>
        <v>0.27108433734939757</v>
      </c>
      <c r="F2">
        <f>SQRT(D2*D2+E2*E2)</f>
        <v>1.7955811644022561</v>
      </c>
      <c r="G2">
        <f t="shared" ref="G2:G22" si="2">MIN(F2,$N$30)</f>
        <v>1.7955811644022561</v>
      </c>
      <c r="H2">
        <v>53</v>
      </c>
      <c r="I2" t="s">
        <v>16</v>
      </c>
      <c r="J2">
        <f t="shared" ref="J2:J22" si="3">1-EXP(-$N$31*H2*POWER(1-G2/$N$30, $N$29))</f>
        <v>0.73169806398271264</v>
      </c>
      <c r="O2"/>
      <c r="P2" s="1">
        <v>0.25</v>
      </c>
      <c r="Q2" s="1">
        <f>5/16.6</f>
        <v>0.3012048192771084</v>
      </c>
      <c r="R2">
        <v>9</v>
      </c>
      <c r="S2">
        <v>2.5</v>
      </c>
    </row>
    <row r="3" spans="1:19" x14ac:dyDescent="0.2">
      <c r="A3" t="s">
        <v>17</v>
      </c>
      <c r="B3">
        <v>3.9</v>
      </c>
      <c r="C3">
        <v>0.7</v>
      </c>
      <c r="D3">
        <f t="shared" si="0"/>
        <v>0.97499999999999998</v>
      </c>
      <c r="E3">
        <f t="shared" si="1"/>
        <v>0.21084337349397586</v>
      </c>
      <c r="F3">
        <f t="shared" ref="F3:F22" si="4">SQRT(D3*D3+E3*E3)</f>
        <v>0.99753693071801619</v>
      </c>
      <c r="G3">
        <f t="shared" si="2"/>
        <v>0.99753693071801619</v>
      </c>
      <c r="H3">
        <v>53</v>
      </c>
      <c r="I3" t="s">
        <v>16</v>
      </c>
      <c r="J3">
        <f t="shared" si="3"/>
        <v>0.96782285651443389</v>
      </c>
      <c r="O3"/>
      <c r="P3" s="1">
        <v>0.25</v>
      </c>
      <c r="Q3" s="1">
        <f t="shared" ref="Q3:Q22" si="5">5/16.6</f>
        <v>0.3012048192771084</v>
      </c>
    </row>
    <row r="4" spans="1:19" x14ac:dyDescent="0.2">
      <c r="A4" t="s">
        <v>18</v>
      </c>
      <c r="B4">
        <v>4.2</v>
      </c>
      <c r="C4">
        <v>3.7</v>
      </c>
      <c r="D4">
        <f t="shared" si="0"/>
        <v>1.05</v>
      </c>
      <c r="E4">
        <f t="shared" si="1"/>
        <v>1.1144578313253011</v>
      </c>
      <c r="F4">
        <f t="shared" si="4"/>
        <v>1.5311813275384119</v>
      </c>
      <c r="G4">
        <f t="shared" si="2"/>
        <v>1.5311813275384119</v>
      </c>
      <c r="H4">
        <v>53</v>
      </c>
      <c r="I4" t="s">
        <v>16</v>
      </c>
      <c r="J4">
        <f t="shared" si="3"/>
        <v>0.84843440613481336</v>
      </c>
      <c r="O4"/>
      <c r="P4" s="1">
        <v>0.25</v>
      </c>
      <c r="Q4" s="1">
        <f t="shared" si="5"/>
        <v>0.3012048192771084</v>
      </c>
    </row>
    <row r="5" spans="1:19" x14ac:dyDescent="0.2">
      <c r="A5" t="s">
        <v>19</v>
      </c>
      <c r="B5">
        <v>7.2</v>
      </c>
      <c r="C5">
        <v>3.7</v>
      </c>
      <c r="D5">
        <f t="shared" si="0"/>
        <v>1.8</v>
      </c>
      <c r="E5">
        <f t="shared" si="1"/>
        <v>1.1144578313253011</v>
      </c>
      <c r="F5">
        <f t="shared" si="4"/>
        <v>2.1170772914096201</v>
      </c>
      <c r="G5">
        <f t="shared" si="2"/>
        <v>2.1170772914096201</v>
      </c>
      <c r="H5">
        <v>53</v>
      </c>
      <c r="I5" t="s">
        <v>20</v>
      </c>
      <c r="J5">
        <f t="shared" si="3"/>
        <v>0.54167400383847963</v>
      </c>
      <c r="O5"/>
      <c r="P5" s="1">
        <v>0.25</v>
      </c>
      <c r="Q5" s="1">
        <f t="shared" si="5"/>
        <v>0.3012048192771084</v>
      </c>
    </row>
    <row r="6" spans="1:19" x14ac:dyDescent="0.2">
      <c r="A6" t="s">
        <v>21</v>
      </c>
      <c r="B6">
        <v>11.3</v>
      </c>
      <c r="C6">
        <v>0.7</v>
      </c>
      <c r="D6">
        <f t="shared" si="0"/>
        <v>2.8250000000000002</v>
      </c>
      <c r="E6">
        <f t="shared" si="1"/>
        <v>0.21084337349397586</v>
      </c>
      <c r="F6">
        <f t="shared" si="4"/>
        <v>2.8328572022158691</v>
      </c>
      <c r="G6">
        <f t="shared" si="2"/>
        <v>2.8328572022158691</v>
      </c>
      <c r="H6">
        <v>73</v>
      </c>
      <c r="I6" t="s">
        <v>16</v>
      </c>
      <c r="J6">
        <f t="shared" si="3"/>
        <v>0.15944801524512475</v>
      </c>
      <c r="O6"/>
      <c r="P6" s="1">
        <v>0.25</v>
      </c>
      <c r="Q6" s="1">
        <f t="shared" si="5"/>
        <v>0.3012048192771084</v>
      </c>
    </row>
    <row r="7" spans="1:19" x14ac:dyDescent="0.2">
      <c r="A7" t="s">
        <v>22</v>
      </c>
      <c r="B7">
        <v>12.3</v>
      </c>
      <c r="C7">
        <v>4.8</v>
      </c>
      <c r="D7">
        <f t="shared" si="0"/>
        <v>3.0750000000000002</v>
      </c>
      <c r="E7">
        <f t="shared" si="1"/>
        <v>1.4457831325301203</v>
      </c>
      <c r="F7">
        <f t="shared" si="4"/>
        <v>3.3979278783265263</v>
      </c>
      <c r="G7">
        <f t="shared" si="2"/>
        <v>3.3979278783265263</v>
      </c>
      <c r="H7">
        <v>73</v>
      </c>
      <c r="I7" t="s">
        <v>16</v>
      </c>
      <c r="J7">
        <f t="shared" si="3"/>
        <v>1.5891560807727023E-3</v>
      </c>
      <c r="K7" t="s">
        <v>23</v>
      </c>
      <c r="O7"/>
      <c r="P7" s="1">
        <v>0.25</v>
      </c>
      <c r="Q7" s="1">
        <f t="shared" si="5"/>
        <v>0.3012048192771084</v>
      </c>
    </row>
    <row r="8" spans="1:19" x14ac:dyDescent="0.2">
      <c r="A8" t="s">
        <v>24</v>
      </c>
      <c r="B8">
        <v>12.7</v>
      </c>
      <c r="C8">
        <v>0.7</v>
      </c>
      <c r="D8">
        <f t="shared" si="0"/>
        <v>3.1749999999999998</v>
      </c>
      <c r="E8">
        <f t="shared" si="1"/>
        <v>0.21084337349397586</v>
      </c>
      <c r="F8">
        <f t="shared" si="4"/>
        <v>3.181993074811182</v>
      </c>
      <c r="G8">
        <f t="shared" si="2"/>
        <v>3.181993074811182</v>
      </c>
      <c r="H8">
        <v>73</v>
      </c>
      <c r="I8" t="s">
        <v>20</v>
      </c>
      <c r="J8">
        <f t="shared" si="3"/>
        <v>2.6880172308598071E-2</v>
      </c>
      <c r="O8"/>
      <c r="P8" s="1">
        <v>0.25</v>
      </c>
      <c r="Q8" s="1">
        <f t="shared" si="5"/>
        <v>0.3012048192771084</v>
      </c>
    </row>
    <row r="9" spans="1:19" x14ac:dyDescent="0.2">
      <c r="A9" t="s">
        <v>25</v>
      </c>
      <c r="B9">
        <v>13.2</v>
      </c>
      <c r="C9">
        <v>2.9</v>
      </c>
      <c r="D9">
        <f t="shared" si="0"/>
        <v>3.3</v>
      </c>
      <c r="E9">
        <f t="shared" si="1"/>
        <v>0.87349397590361433</v>
      </c>
      <c r="F9">
        <f t="shared" si="4"/>
        <v>3.4136478620296944</v>
      </c>
      <c r="G9">
        <f t="shared" si="2"/>
        <v>3.4136478620296944</v>
      </c>
      <c r="H9">
        <v>73</v>
      </c>
      <c r="I9" t="s">
        <v>20</v>
      </c>
      <c r="J9">
        <f t="shared" si="3"/>
        <v>1.046404074308227E-3</v>
      </c>
      <c r="O9"/>
      <c r="P9" s="1">
        <v>0.25</v>
      </c>
      <c r="Q9" s="1">
        <f t="shared" si="5"/>
        <v>0.3012048192771084</v>
      </c>
    </row>
    <row r="10" spans="1:19" x14ac:dyDescent="0.2">
      <c r="A10" t="s">
        <v>26</v>
      </c>
      <c r="B10">
        <v>10.199999999999999</v>
      </c>
      <c r="C10">
        <f>8.1-2.5</f>
        <v>5.6</v>
      </c>
      <c r="D10">
        <f t="shared" si="0"/>
        <v>2.5499999999999998</v>
      </c>
      <c r="E10">
        <f t="shared" si="1"/>
        <v>1.6867469879518069</v>
      </c>
      <c r="F10">
        <f t="shared" si="4"/>
        <v>3.0573870218479855</v>
      </c>
      <c r="G10">
        <f t="shared" si="2"/>
        <v>3.0573870218479855</v>
      </c>
      <c r="H10">
        <v>73</v>
      </c>
      <c r="I10" t="s">
        <v>20</v>
      </c>
      <c r="J10">
        <f t="shared" si="3"/>
        <v>6.0374283290741126E-2</v>
      </c>
      <c r="O10"/>
      <c r="P10" s="1">
        <v>0.25</v>
      </c>
      <c r="Q10" s="1">
        <f t="shared" si="5"/>
        <v>0.3012048192771084</v>
      </c>
    </row>
    <row r="11" spans="1:19" x14ac:dyDescent="0.2">
      <c r="A11" t="s">
        <v>27</v>
      </c>
      <c r="B11">
        <v>8.3000000000000007</v>
      </c>
      <c r="C11">
        <v>4.9000000000000004</v>
      </c>
      <c r="D11">
        <f t="shared" si="0"/>
        <v>2.0750000000000002</v>
      </c>
      <c r="E11">
        <f t="shared" si="1"/>
        <v>1.4759036144578312</v>
      </c>
      <c r="F11">
        <f t="shared" si="4"/>
        <v>2.5463535652319949</v>
      </c>
      <c r="G11">
        <f t="shared" si="2"/>
        <v>2.5463535652319949</v>
      </c>
      <c r="H11">
        <v>73</v>
      </c>
      <c r="I11" t="s">
        <v>20</v>
      </c>
      <c r="J11">
        <f t="shared" si="3"/>
        <v>0.34579763196633262</v>
      </c>
      <c r="O11"/>
      <c r="P11" s="1">
        <v>0.25</v>
      </c>
      <c r="Q11" s="1">
        <f t="shared" si="5"/>
        <v>0.3012048192771084</v>
      </c>
    </row>
    <row r="12" spans="1:19" x14ac:dyDescent="0.2">
      <c r="A12" t="s">
        <v>28</v>
      </c>
      <c r="B12">
        <v>8.8000000000000007</v>
      </c>
      <c r="C12">
        <v>0.7</v>
      </c>
      <c r="D12">
        <f t="shared" si="0"/>
        <v>2.2000000000000002</v>
      </c>
      <c r="E12">
        <f t="shared" si="1"/>
        <v>0.21084337349397586</v>
      </c>
      <c r="F12">
        <f t="shared" si="4"/>
        <v>2.2100802990267843</v>
      </c>
      <c r="G12">
        <f t="shared" si="2"/>
        <v>2.2100802990267843</v>
      </c>
      <c r="H12">
        <v>73</v>
      </c>
      <c r="I12" t="s">
        <v>20</v>
      </c>
      <c r="J12">
        <f t="shared" si="3"/>
        <v>0.59461699297478976</v>
      </c>
      <c r="O12"/>
      <c r="P12" s="1">
        <v>0.25</v>
      </c>
      <c r="Q12" s="1">
        <f t="shared" si="5"/>
        <v>0.3012048192771084</v>
      </c>
    </row>
    <row r="13" spans="1:19" s="4" customFormat="1" x14ac:dyDescent="0.2">
      <c r="A13" s="4" t="s">
        <v>29</v>
      </c>
      <c r="B13" s="4">
        <v>0.1</v>
      </c>
      <c r="C13" s="4">
        <v>12.2</v>
      </c>
      <c r="D13" s="4">
        <f t="shared" si="0"/>
        <v>2.5000000000000001E-2</v>
      </c>
      <c r="E13" s="4">
        <f t="shared" si="1"/>
        <v>3.6746987951807224</v>
      </c>
      <c r="F13" s="4">
        <f t="shared" si="4"/>
        <v>3.6747838351803299</v>
      </c>
      <c r="G13">
        <f t="shared" si="2"/>
        <v>3.5</v>
      </c>
      <c r="H13" s="4">
        <f t="shared" ref="H13:H22" si="6">$N$32</f>
        <v>20</v>
      </c>
      <c r="I13" s="4" t="s">
        <v>20</v>
      </c>
      <c r="J13">
        <f t="shared" si="3"/>
        <v>0</v>
      </c>
      <c r="P13" s="5">
        <v>0.25</v>
      </c>
      <c r="Q13" s="5">
        <f t="shared" si="5"/>
        <v>0.3012048192771084</v>
      </c>
    </row>
    <row r="14" spans="1:19" s="4" customFormat="1" x14ac:dyDescent="0.2">
      <c r="A14" s="4" t="s">
        <v>30</v>
      </c>
      <c r="B14" s="4">
        <v>1.1000000000000001</v>
      </c>
      <c r="C14" s="4">
        <v>10.4</v>
      </c>
      <c r="D14" s="4">
        <f t="shared" si="0"/>
        <v>0.27500000000000002</v>
      </c>
      <c r="E14" s="4">
        <f t="shared" si="1"/>
        <v>3.1325301204819276</v>
      </c>
      <c r="F14" s="4">
        <f t="shared" si="4"/>
        <v>3.1445778660619172</v>
      </c>
      <c r="G14">
        <f t="shared" si="2"/>
        <v>3.1445778660619172</v>
      </c>
      <c r="H14" s="4">
        <f t="shared" si="6"/>
        <v>20</v>
      </c>
      <c r="I14" s="4" t="s">
        <v>20</v>
      </c>
      <c r="J14">
        <f t="shared" si="3"/>
        <v>9.8100975122156209E-3</v>
      </c>
      <c r="P14" s="5">
        <v>0.25</v>
      </c>
      <c r="Q14" s="5">
        <f t="shared" si="5"/>
        <v>0.3012048192771084</v>
      </c>
    </row>
    <row r="15" spans="1:19" s="4" customFormat="1" x14ac:dyDescent="0.2">
      <c r="A15" s="4" t="s">
        <v>31</v>
      </c>
      <c r="B15" s="4">
        <v>0.7</v>
      </c>
      <c r="C15" s="4">
        <v>8.5</v>
      </c>
      <c r="D15" s="4">
        <f t="shared" si="0"/>
        <v>0.17499999999999999</v>
      </c>
      <c r="E15" s="4">
        <f t="shared" si="1"/>
        <v>2.5602409638554215</v>
      </c>
      <c r="F15" s="4">
        <f t="shared" si="4"/>
        <v>2.5662148766234165</v>
      </c>
      <c r="G15">
        <f t="shared" si="2"/>
        <v>2.5662148766234165</v>
      </c>
      <c r="H15" s="4">
        <f t="shared" si="6"/>
        <v>20</v>
      </c>
      <c r="I15" s="4" t="s">
        <v>20</v>
      </c>
      <c r="J15">
        <f t="shared" si="3"/>
        <v>0.10443298432809189</v>
      </c>
      <c r="P15" s="5">
        <v>0.25</v>
      </c>
      <c r="Q15" s="5">
        <f t="shared" si="5"/>
        <v>0.3012048192771084</v>
      </c>
    </row>
    <row r="16" spans="1:19" s="4" customFormat="1" x14ac:dyDescent="0.2">
      <c r="A16" s="4" t="s">
        <v>32</v>
      </c>
      <c r="B16" s="4">
        <v>0.6</v>
      </c>
      <c r="C16" s="4">
        <v>7</v>
      </c>
      <c r="D16" s="4">
        <f t="shared" si="0"/>
        <v>0.15</v>
      </c>
      <c r="E16" s="4">
        <f t="shared" si="1"/>
        <v>2.1084337349397586</v>
      </c>
      <c r="F16" s="4">
        <f t="shared" si="4"/>
        <v>2.113762714836275</v>
      </c>
      <c r="G16">
        <f t="shared" si="2"/>
        <v>2.113762714836275</v>
      </c>
      <c r="H16" s="4">
        <f t="shared" si="6"/>
        <v>20</v>
      </c>
      <c r="I16" s="4" t="s">
        <v>20</v>
      </c>
      <c r="J16">
        <f t="shared" si="3"/>
        <v>0.25634104273525871</v>
      </c>
      <c r="P16" s="5">
        <v>0.25</v>
      </c>
      <c r="Q16" s="5">
        <f t="shared" si="5"/>
        <v>0.3012048192771084</v>
      </c>
    </row>
    <row r="17" spans="1:19" s="4" customFormat="1" x14ac:dyDescent="0.2">
      <c r="A17" s="4" t="s">
        <v>33</v>
      </c>
      <c r="B17" s="4">
        <v>2.4</v>
      </c>
      <c r="C17" s="4">
        <f>9.2-2.5</f>
        <v>6.6999999999999993</v>
      </c>
      <c r="D17" s="4">
        <f t="shared" si="0"/>
        <v>0.6</v>
      </c>
      <c r="E17" s="4">
        <f t="shared" si="1"/>
        <v>2.0180722891566263</v>
      </c>
      <c r="F17" s="4">
        <f t="shared" si="4"/>
        <v>2.1053778198370634</v>
      </c>
      <c r="G17">
        <f t="shared" si="2"/>
        <v>2.1053778198370634</v>
      </c>
      <c r="H17" s="4">
        <f t="shared" si="6"/>
        <v>20</v>
      </c>
      <c r="I17" s="4" t="s">
        <v>20</v>
      </c>
      <c r="J17">
        <f t="shared" si="3"/>
        <v>0.25967922530293341</v>
      </c>
      <c r="P17" s="5">
        <v>0.25</v>
      </c>
      <c r="Q17" s="5">
        <f t="shared" si="5"/>
        <v>0.3012048192771084</v>
      </c>
    </row>
    <row r="18" spans="1:19" s="4" customFormat="1" x14ac:dyDescent="0.2">
      <c r="A18" s="4" t="s">
        <v>34</v>
      </c>
      <c r="B18" s="4">
        <v>12.7</v>
      </c>
      <c r="C18" s="4">
        <v>8</v>
      </c>
      <c r="D18" s="4">
        <f t="shared" si="0"/>
        <v>3.1749999999999998</v>
      </c>
      <c r="E18" s="4">
        <f t="shared" si="1"/>
        <v>2.4096385542168672</v>
      </c>
      <c r="F18" s="4">
        <f t="shared" si="4"/>
        <v>3.9858478347734692</v>
      </c>
      <c r="G18">
        <f t="shared" si="2"/>
        <v>3.5</v>
      </c>
      <c r="H18" s="4">
        <f t="shared" si="6"/>
        <v>20</v>
      </c>
      <c r="I18" s="4" t="s">
        <v>20</v>
      </c>
      <c r="J18">
        <f t="shared" si="3"/>
        <v>0</v>
      </c>
      <c r="P18" s="5">
        <v>0.25</v>
      </c>
      <c r="Q18" s="5">
        <f t="shared" si="5"/>
        <v>0.3012048192771084</v>
      </c>
    </row>
    <row r="19" spans="1:19" s="4" customFormat="1" x14ac:dyDescent="0.2">
      <c r="A19" s="4" t="s">
        <v>35</v>
      </c>
      <c r="B19" s="4">
        <v>12.8</v>
      </c>
      <c r="C19" s="4">
        <v>11.4</v>
      </c>
      <c r="D19" s="4">
        <f t="shared" si="0"/>
        <v>3.2</v>
      </c>
      <c r="E19" s="4">
        <f t="shared" si="1"/>
        <v>3.4337349397590358</v>
      </c>
      <c r="F19" s="4">
        <f t="shared" si="4"/>
        <v>4.6936697408873993</v>
      </c>
      <c r="G19">
        <f t="shared" si="2"/>
        <v>3.5</v>
      </c>
      <c r="H19" s="4">
        <f t="shared" si="6"/>
        <v>20</v>
      </c>
      <c r="I19" s="4" t="s">
        <v>20</v>
      </c>
      <c r="J19">
        <f t="shared" si="3"/>
        <v>0</v>
      </c>
      <c r="P19" s="5">
        <v>0.25</v>
      </c>
      <c r="Q19" s="5">
        <f t="shared" si="5"/>
        <v>0.3012048192771084</v>
      </c>
    </row>
    <row r="20" spans="1:19" s="4" customFormat="1" x14ac:dyDescent="0.2">
      <c r="A20" s="4" t="s">
        <v>36</v>
      </c>
      <c r="B20" s="4">
        <v>10.4</v>
      </c>
      <c r="C20" s="4">
        <v>13</v>
      </c>
      <c r="D20" s="4">
        <f t="shared" si="0"/>
        <v>2.6</v>
      </c>
      <c r="E20" s="4">
        <f t="shared" si="1"/>
        <v>3.9156626506024095</v>
      </c>
      <c r="F20" s="4">
        <f t="shared" si="4"/>
        <v>4.7002568007846852</v>
      </c>
      <c r="G20">
        <f t="shared" si="2"/>
        <v>3.5</v>
      </c>
      <c r="H20" s="4">
        <f t="shared" si="6"/>
        <v>20</v>
      </c>
      <c r="I20" s="4" t="s">
        <v>20</v>
      </c>
      <c r="J20">
        <f t="shared" si="3"/>
        <v>0</v>
      </c>
      <c r="P20" s="5">
        <v>0.25</v>
      </c>
      <c r="Q20" s="5">
        <f t="shared" si="5"/>
        <v>0.3012048192771084</v>
      </c>
    </row>
    <row r="21" spans="1:19" s="4" customFormat="1" x14ac:dyDescent="0.2">
      <c r="A21" s="4" t="s">
        <v>37</v>
      </c>
      <c r="B21" s="4">
        <v>7.7</v>
      </c>
      <c r="C21" s="4">
        <v>12.3</v>
      </c>
      <c r="D21" s="4">
        <f t="shared" si="0"/>
        <v>1.925</v>
      </c>
      <c r="E21" s="4">
        <f t="shared" si="1"/>
        <v>3.7048192771084336</v>
      </c>
      <c r="F21" s="4">
        <f t="shared" si="4"/>
        <v>4.1750821400344034</v>
      </c>
      <c r="G21">
        <f t="shared" si="2"/>
        <v>3.5</v>
      </c>
      <c r="H21" s="4">
        <f t="shared" si="6"/>
        <v>20</v>
      </c>
      <c r="I21" s="4" t="s">
        <v>20</v>
      </c>
      <c r="J21">
        <f t="shared" si="3"/>
        <v>0</v>
      </c>
      <c r="P21" s="5">
        <v>0.25</v>
      </c>
      <c r="Q21" s="5">
        <f t="shared" si="5"/>
        <v>0.3012048192771084</v>
      </c>
    </row>
    <row r="22" spans="1:19" s="4" customFormat="1" x14ac:dyDescent="0.2">
      <c r="A22" s="4" t="s">
        <v>38</v>
      </c>
      <c r="B22" s="4">
        <v>7.2</v>
      </c>
      <c r="C22" s="4">
        <v>7.9</v>
      </c>
      <c r="D22" s="4">
        <f t="shared" si="0"/>
        <v>1.8</v>
      </c>
      <c r="E22" s="4">
        <f t="shared" si="1"/>
        <v>2.3795180722891565</v>
      </c>
      <c r="F22" s="4">
        <f t="shared" si="4"/>
        <v>2.9836397665185221</v>
      </c>
      <c r="G22">
        <f t="shared" si="2"/>
        <v>2.9836397665185221</v>
      </c>
      <c r="H22" s="4">
        <f t="shared" si="6"/>
        <v>20</v>
      </c>
      <c r="I22" s="4" t="s">
        <v>20</v>
      </c>
      <c r="J22">
        <f t="shared" si="3"/>
        <v>2.4768424068851824E-2</v>
      </c>
      <c r="P22" s="5">
        <v>0.25</v>
      </c>
      <c r="Q22" s="5">
        <f t="shared" si="5"/>
        <v>0.3012048192771084</v>
      </c>
    </row>
    <row r="24" spans="1:19" x14ac:dyDescent="0.2">
      <c r="M24" s="2" t="s">
        <v>39</v>
      </c>
      <c r="N24" s="2">
        <f>SUM(J2:J12)</f>
        <v>4.2793819864111073</v>
      </c>
      <c r="O24">
        <v>4</v>
      </c>
      <c r="P24" s="2" t="s">
        <v>40</v>
      </c>
      <c r="Q24" s="2"/>
      <c r="R24" s="2" t="s">
        <v>41</v>
      </c>
    </row>
    <row r="25" spans="1:19" x14ac:dyDescent="0.2">
      <c r="D25" t="s">
        <v>43</v>
      </c>
      <c r="H25" t="s">
        <v>118</v>
      </c>
      <c r="I25" s="4" t="s">
        <v>106</v>
      </c>
      <c r="J25" t="s">
        <v>64</v>
      </c>
      <c r="K25" t="s">
        <v>119</v>
      </c>
      <c r="M25" s="2" t="s">
        <v>42</v>
      </c>
      <c r="N25" s="2">
        <f>SUM(J13:J22)</f>
        <v>0.65503177394735146</v>
      </c>
      <c r="O25"/>
      <c r="P25" s="2" t="s">
        <v>40</v>
      </c>
      <c r="Q25" s="2"/>
      <c r="R25" s="2">
        <v>0</v>
      </c>
    </row>
    <row r="26" spans="1:19" x14ac:dyDescent="0.2">
      <c r="H26">
        <f>AVERAGE(H2:H22)</f>
        <v>43.952380952380949</v>
      </c>
      <c r="I26">
        <f>$N$31*H2*POWER(1-G2/$N$30, $N$29)</f>
        <v>1.3156423057089548</v>
      </c>
      <c r="J26">
        <f>SUM(I26:I46)</f>
        <v>9.7542511575727797</v>
      </c>
      <c r="K26">
        <f>J26/H26</f>
        <v>0.22192770781043161</v>
      </c>
      <c r="O26"/>
      <c r="P26"/>
    </row>
    <row r="27" spans="1:19" x14ac:dyDescent="0.2">
      <c r="C27">
        <v>2.7089924979578579</v>
      </c>
      <c r="E27">
        <f>SUM(J2:J4,J6,J7)</f>
        <v>2.7089924979578579</v>
      </c>
      <c r="I27">
        <f t="shared" ref="I27:I46" si="7">$N$31*H3*POWER(1-G3/$N$30, $N$29)</f>
        <v>3.4364989081209201</v>
      </c>
      <c r="M27" t="s">
        <v>44</v>
      </c>
      <c r="N27">
        <f>ABS(N24-O24)/O24</f>
        <v>6.9845496602776835E-2</v>
      </c>
      <c r="O27"/>
      <c r="P27"/>
    </row>
    <row r="28" spans="1:19" x14ac:dyDescent="0.2">
      <c r="I28">
        <f t="shared" si="7"/>
        <v>1.8867367849275514</v>
      </c>
      <c r="O28" s="1" t="s">
        <v>88</v>
      </c>
      <c r="P28" s="1" t="s">
        <v>89</v>
      </c>
      <c r="Q28" t="s">
        <v>90</v>
      </c>
      <c r="R28" t="s">
        <v>91</v>
      </c>
      <c r="S28" t="s">
        <v>111</v>
      </c>
    </row>
    <row r="29" spans="1:19" x14ac:dyDescent="0.2">
      <c r="I29">
        <f t="shared" si="7"/>
        <v>0.78017456605257518</v>
      </c>
      <c r="M29" s="2" t="s">
        <v>45</v>
      </c>
      <c r="N29">
        <v>2.5</v>
      </c>
      <c r="O29">
        <v>2.5</v>
      </c>
      <c r="P29">
        <v>2.4</v>
      </c>
      <c r="Q29">
        <v>3.3</v>
      </c>
      <c r="R29">
        <v>3.8</v>
      </c>
      <c r="S29">
        <v>6.3</v>
      </c>
    </row>
    <row r="30" spans="1:19" x14ac:dyDescent="0.2">
      <c r="F30" s="2"/>
      <c r="G30" s="2"/>
      <c r="I30">
        <f t="shared" si="7"/>
        <v>0.17369647824849557</v>
      </c>
      <c r="M30" s="2" t="s">
        <v>46</v>
      </c>
      <c r="N30">
        <v>3.5</v>
      </c>
      <c r="O30">
        <v>3.5</v>
      </c>
      <c r="P30">
        <v>3.5</v>
      </c>
      <c r="Q30">
        <v>3.5</v>
      </c>
      <c r="R30">
        <v>3.5</v>
      </c>
      <c r="S30">
        <v>2</v>
      </c>
    </row>
    <row r="31" spans="1:19" x14ac:dyDescent="0.2">
      <c r="I31">
        <f t="shared" si="7"/>
        <v>1.5904201286543044E-3</v>
      </c>
      <c r="M31" s="2" t="s">
        <v>47</v>
      </c>
      <c r="N31">
        <v>0.15</v>
      </c>
      <c r="O31">
        <v>0.15</v>
      </c>
      <c r="P31">
        <v>0.2</v>
      </c>
      <c r="Q31">
        <v>0.02</v>
      </c>
      <c r="R31">
        <v>0.03</v>
      </c>
      <c r="S31">
        <v>7.0000000000000001E-3</v>
      </c>
    </row>
    <row r="32" spans="1:19" x14ac:dyDescent="0.2">
      <c r="I32">
        <f t="shared" si="7"/>
        <v>2.7248051561343939E-2</v>
      </c>
      <c r="M32" s="2" t="s">
        <v>48</v>
      </c>
      <c r="N32">
        <v>20</v>
      </c>
      <c r="O32"/>
      <c r="P32" s="2"/>
    </row>
    <row r="33" spans="9:16" x14ac:dyDescent="0.2">
      <c r="I33">
        <f t="shared" si="7"/>
        <v>1.0469519372756511E-3</v>
      </c>
      <c r="M33" t="s">
        <v>49</v>
      </c>
      <c r="O33"/>
      <c r="P33"/>
    </row>
    <row r="34" spans="9:16" x14ac:dyDescent="0.2">
      <c r="I34">
        <f t="shared" si="7"/>
        <v>6.2273656723843704E-2</v>
      </c>
      <c r="O34"/>
      <c r="P34"/>
    </row>
    <row r="35" spans="9:16" x14ac:dyDescent="0.2">
      <c r="I35">
        <f t="shared" si="7"/>
        <v>0.42433854414477251</v>
      </c>
      <c r="O35"/>
      <c r="P35"/>
    </row>
    <row r="36" spans="9:16" x14ac:dyDescent="0.2">
      <c r="I36">
        <f t="shared" si="7"/>
        <v>0.90292296240613013</v>
      </c>
      <c r="O36"/>
    </row>
    <row r="37" spans="9:16" x14ac:dyDescent="0.2">
      <c r="I37">
        <f t="shared" si="7"/>
        <v>0</v>
      </c>
      <c r="O37"/>
    </row>
    <row r="38" spans="9:16" x14ac:dyDescent="0.2">
      <c r="I38">
        <f t="shared" si="7"/>
        <v>9.858533554006902E-3</v>
      </c>
    </row>
    <row r="39" spans="9:16" x14ac:dyDescent="0.2">
      <c r="I39">
        <f t="shared" si="7"/>
        <v>0.11029822424358213</v>
      </c>
    </row>
    <row r="40" spans="9:16" x14ac:dyDescent="0.2">
      <c r="I40">
        <f t="shared" si="7"/>
        <v>0.29617274001540983</v>
      </c>
    </row>
    <row r="41" spans="9:16" x14ac:dyDescent="0.2">
      <c r="I41">
        <f t="shared" si="7"/>
        <v>0.30067170738857996</v>
      </c>
    </row>
    <row r="42" spans="9:16" x14ac:dyDescent="0.2">
      <c r="I42">
        <f t="shared" si="7"/>
        <v>0</v>
      </c>
    </row>
    <row r="43" spans="9:16" x14ac:dyDescent="0.2">
      <c r="I43">
        <f t="shared" si="7"/>
        <v>0</v>
      </c>
    </row>
    <row r="44" spans="9:16" x14ac:dyDescent="0.2">
      <c r="I44">
        <f t="shared" si="7"/>
        <v>0</v>
      </c>
    </row>
    <row r="45" spans="9:16" x14ac:dyDescent="0.2">
      <c r="I45">
        <f t="shared" si="7"/>
        <v>0</v>
      </c>
    </row>
    <row r="46" spans="9:16" x14ac:dyDescent="0.2">
      <c r="I46">
        <f t="shared" si="7"/>
        <v>2.5080322410684558E-2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66"/>
  <sheetViews>
    <sheetView topLeftCell="B1" zoomScale="75" workbookViewId="0">
      <selection activeCell="L30" sqref="A1:XFD1048576"/>
    </sheetView>
  </sheetViews>
  <sheetFormatPr baseColWidth="10" defaultColWidth="11" defaultRowHeight="16" x14ac:dyDescent="0.2"/>
  <cols>
    <col min="1" max="1" width="17" style="31" customWidth="1"/>
    <col min="2" max="13" width="11" style="31"/>
    <col min="14" max="15" width="11" style="32"/>
    <col min="16" max="16384" width="11" style="31"/>
  </cols>
  <sheetData>
    <row r="1" spans="1:24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K1" s="17" t="s">
        <v>52</v>
      </c>
      <c r="N1" s="31"/>
      <c r="O1" s="32"/>
      <c r="P1" s="32"/>
      <c r="Q1" s="31"/>
      <c r="R1" s="31"/>
      <c r="S1" s="31"/>
      <c r="T1" s="31" t="s">
        <v>118</v>
      </c>
      <c r="U1" s="31" t="s">
        <v>106</v>
      </c>
      <c r="V1" s="31" t="s">
        <v>64</v>
      </c>
      <c r="W1" s="31" t="s">
        <v>119</v>
      </c>
      <c r="X1" s="31"/>
    </row>
    <row r="2" spans="1:24" x14ac:dyDescent="0.2">
      <c r="A2" s="31">
        <v>0</v>
      </c>
      <c r="B2" s="31">
        <v>-50</v>
      </c>
      <c r="C2" s="31">
        <f>ABS(A2-$K$2)/39.37</f>
        <v>0.68580137160274324</v>
      </c>
      <c r="D2" s="31">
        <f>ABS(B2-$K$4)/39.37</f>
        <v>10.769621539243079</v>
      </c>
      <c r="E2" s="31">
        <f>SQRT(C2^2+D2^2)</f>
        <v>10.791435104740271</v>
      </c>
      <c r="F2" s="31">
        <f t="shared" ref="F2:F50" si="0">MIN(E2,$L$30)</f>
        <v>3.5</v>
      </c>
      <c r="G2" s="31">
        <v>150</v>
      </c>
      <c r="I2" s="31">
        <f>1-EXP(-$L$32*G2*POWER(1-F2/$L$30, $L$31))</f>
        <v>0</v>
      </c>
      <c r="K2" s="31">
        <v>27</v>
      </c>
      <c r="N2" s="31"/>
      <c r="P2" s="32"/>
      <c r="T2" s="31">
        <v>150</v>
      </c>
      <c r="U2" s="31">
        <f>$L$32*G2*POWER(1-F2/$L$30, $L$31)</f>
        <v>0</v>
      </c>
      <c r="V2" s="31">
        <f>SUM(U2:U50)</f>
        <v>13.658108691000832</v>
      </c>
      <c r="W2" s="31">
        <f>V2/T2</f>
        <v>9.1054057940005553E-2</v>
      </c>
    </row>
    <row r="3" spans="1:24" x14ac:dyDescent="0.2">
      <c r="A3" s="31">
        <v>0</v>
      </c>
      <c r="B3" s="31">
        <v>0</v>
      </c>
      <c r="C3" s="31">
        <f t="shared" ref="C3:C50" si="1">ABS(A3-$K$2)/39.37</f>
        <v>0.68580137160274324</v>
      </c>
      <c r="D3" s="31">
        <f t="shared" ref="D3:D50" si="2">ABS(B3-$K$4)/39.37</f>
        <v>9.4996189992379989</v>
      </c>
      <c r="E3" s="31">
        <f t="shared" ref="E3:E50" si="3">SQRT(C3^2+D3^2)</f>
        <v>9.5243416912653736</v>
      </c>
      <c r="F3" s="31">
        <f t="shared" si="0"/>
        <v>3.5</v>
      </c>
      <c r="G3" s="31">
        <v>150</v>
      </c>
      <c r="I3" s="31">
        <f t="shared" ref="I3:I50" si="4">1-EXP(-$L$32*G3*POWER(1-F3/$L$30, $L$31))</f>
        <v>0</v>
      </c>
      <c r="K3" s="31" t="s">
        <v>54</v>
      </c>
      <c r="N3" s="31"/>
      <c r="P3" s="32"/>
      <c r="U3" s="31">
        <f t="shared" ref="U3:U50" si="5">$L$32*G3*POWER(1-F3/$L$30, $L$31)</f>
        <v>0</v>
      </c>
    </row>
    <row r="4" spans="1:24" x14ac:dyDescent="0.2">
      <c r="A4" s="31">
        <v>27</v>
      </c>
      <c r="B4" s="31">
        <v>0</v>
      </c>
      <c r="C4" s="31">
        <f t="shared" si="1"/>
        <v>0</v>
      </c>
      <c r="D4" s="31">
        <f t="shared" si="2"/>
        <v>9.4996189992379989</v>
      </c>
      <c r="E4" s="31">
        <f t="shared" si="3"/>
        <v>9.4996189992379989</v>
      </c>
      <c r="F4" s="31">
        <f t="shared" si="0"/>
        <v>3.5</v>
      </c>
      <c r="G4" s="31">
        <v>150</v>
      </c>
      <c r="I4" s="31">
        <f t="shared" si="4"/>
        <v>0</v>
      </c>
      <c r="K4" s="31">
        <v>374</v>
      </c>
      <c r="N4" s="31"/>
      <c r="P4" s="32"/>
      <c r="U4" s="31">
        <f t="shared" si="5"/>
        <v>0</v>
      </c>
    </row>
    <row r="5" spans="1:24" x14ac:dyDescent="0.2">
      <c r="A5" s="31">
        <v>73</v>
      </c>
      <c r="B5" s="31">
        <v>0</v>
      </c>
      <c r="C5" s="31">
        <f t="shared" si="1"/>
        <v>1.1684023368046736</v>
      </c>
      <c r="D5" s="31">
        <f t="shared" si="2"/>
        <v>9.4996189992379989</v>
      </c>
      <c r="E5" s="31">
        <f t="shared" si="3"/>
        <v>9.5712029103626364</v>
      </c>
      <c r="F5" s="31">
        <f t="shared" si="0"/>
        <v>3.5</v>
      </c>
      <c r="G5" s="31">
        <v>150</v>
      </c>
      <c r="I5" s="31">
        <f t="shared" si="4"/>
        <v>0</v>
      </c>
      <c r="N5" s="31"/>
      <c r="P5" s="32"/>
      <c r="U5" s="31">
        <f t="shared" si="5"/>
        <v>0</v>
      </c>
    </row>
    <row r="6" spans="1:24" x14ac:dyDescent="0.2">
      <c r="A6" s="31">
        <v>100</v>
      </c>
      <c r="B6" s="31">
        <v>0</v>
      </c>
      <c r="C6" s="31">
        <f t="shared" si="1"/>
        <v>1.854203708407417</v>
      </c>
      <c r="D6" s="31">
        <f t="shared" si="2"/>
        <v>9.4996189992379989</v>
      </c>
      <c r="E6" s="31">
        <f t="shared" si="3"/>
        <v>9.6788859133143728</v>
      </c>
      <c r="F6" s="31">
        <f t="shared" si="0"/>
        <v>3.5</v>
      </c>
      <c r="G6" s="31">
        <v>150</v>
      </c>
      <c r="I6" s="31">
        <f t="shared" si="4"/>
        <v>0</v>
      </c>
      <c r="N6" s="31"/>
      <c r="P6" s="32"/>
      <c r="U6" s="31">
        <f t="shared" si="5"/>
        <v>0</v>
      </c>
    </row>
    <row r="7" spans="1:24" x14ac:dyDescent="0.2">
      <c r="A7" s="31">
        <v>0</v>
      </c>
      <c r="B7" s="31">
        <v>34</v>
      </c>
      <c r="C7" s="31">
        <f t="shared" si="1"/>
        <v>0.68580137160274324</v>
      </c>
      <c r="D7" s="31">
        <f t="shared" si="2"/>
        <v>8.6360172720345449</v>
      </c>
      <c r="E7" s="31">
        <f t="shared" si="3"/>
        <v>8.6632048252463232</v>
      </c>
      <c r="F7" s="31">
        <f t="shared" si="0"/>
        <v>3.5</v>
      </c>
      <c r="G7" s="31">
        <v>150</v>
      </c>
      <c r="I7" s="31">
        <f t="shared" si="4"/>
        <v>0</v>
      </c>
      <c r="N7" s="31"/>
      <c r="P7" s="32"/>
      <c r="U7" s="31">
        <f t="shared" si="5"/>
        <v>0</v>
      </c>
    </row>
    <row r="8" spans="1:24" x14ac:dyDescent="0.2">
      <c r="A8" s="31">
        <v>18</v>
      </c>
      <c r="B8" s="31">
        <v>34</v>
      </c>
      <c r="C8" s="31">
        <f t="shared" si="1"/>
        <v>0.2286004572009144</v>
      </c>
      <c r="D8" s="31">
        <f t="shared" si="2"/>
        <v>8.6360172720345449</v>
      </c>
      <c r="E8" s="31">
        <f t="shared" si="3"/>
        <v>8.639042336504172</v>
      </c>
      <c r="F8" s="31">
        <f t="shared" si="0"/>
        <v>3.5</v>
      </c>
      <c r="G8" s="31">
        <v>150</v>
      </c>
      <c r="I8" s="31">
        <f t="shared" si="4"/>
        <v>0</v>
      </c>
      <c r="N8" s="31"/>
      <c r="P8" s="32"/>
      <c r="U8" s="31">
        <f t="shared" si="5"/>
        <v>0</v>
      </c>
    </row>
    <row r="9" spans="1:24" x14ac:dyDescent="0.2">
      <c r="A9" s="31">
        <v>0</v>
      </c>
      <c r="B9" s="31">
        <v>68</v>
      </c>
      <c r="C9" s="31">
        <f t="shared" si="1"/>
        <v>0.68580137160274324</v>
      </c>
      <c r="D9" s="31">
        <f t="shared" si="2"/>
        <v>7.7724155448310901</v>
      </c>
      <c r="E9" s="31">
        <f t="shared" si="3"/>
        <v>7.8026128266641663</v>
      </c>
      <c r="F9" s="31">
        <f t="shared" si="0"/>
        <v>3.5</v>
      </c>
      <c r="G9" s="31">
        <v>150</v>
      </c>
      <c r="I9" s="31">
        <f t="shared" si="4"/>
        <v>0</v>
      </c>
      <c r="N9" s="31"/>
      <c r="P9" s="32"/>
      <c r="U9" s="31">
        <f t="shared" si="5"/>
        <v>0</v>
      </c>
    </row>
    <row r="10" spans="1:24" x14ac:dyDescent="0.2">
      <c r="A10" s="31">
        <v>18</v>
      </c>
      <c r="B10" s="31">
        <v>68</v>
      </c>
      <c r="C10" s="31">
        <f t="shared" si="1"/>
        <v>0.2286004572009144</v>
      </c>
      <c r="D10" s="31">
        <f t="shared" si="2"/>
        <v>7.7724155448310901</v>
      </c>
      <c r="E10" s="31">
        <f t="shared" si="3"/>
        <v>7.7757765895481104</v>
      </c>
      <c r="F10" s="31">
        <f t="shared" si="0"/>
        <v>3.5</v>
      </c>
      <c r="G10" s="31">
        <v>150</v>
      </c>
      <c r="I10" s="31">
        <f t="shared" si="4"/>
        <v>0</v>
      </c>
      <c r="N10" s="31"/>
      <c r="P10" s="32"/>
      <c r="U10" s="31">
        <f t="shared" si="5"/>
        <v>0</v>
      </c>
    </row>
    <row r="11" spans="1:24" x14ac:dyDescent="0.2">
      <c r="A11" s="31">
        <v>54</v>
      </c>
      <c r="B11" s="31">
        <v>68</v>
      </c>
      <c r="C11" s="31">
        <f t="shared" si="1"/>
        <v>0.68580137160274324</v>
      </c>
      <c r="D11" s="31">
        <f t="shared" si="2"/>
        <v>7.7724155448310901</v>
      </c>
      <c r="E11" s="31">
        <f t="shared" si="3"/>
        <v>7.8026128266641663</v>
      </c>
      <c r="F11" s="31">
        <f t="shared" si="0"/>
        <v>3.5</v>
      </c>
      <c r="G11" s="31">
        <v>150</v>
      </c>
      <c r="I11" s="31">
        <f t="shared" si="4"/>
        <v>0</v>
      </c>
      <c r="N11" s="31"/>
      <c r="P11" s="32"/>
      <c r="U11" s="31">
        <f t="shared" si="5"/>
        <v>0</v>
      </c>
    </row>
    <row r="12" spans="1:24" x14ac:dyDescent="0.2">
      <c r="A12" s="31">
        <v>72</v>
      </c>
      <c r="B12" s="31">
        <v>68</v>
      </c>
      <c r="C12" s="31">
        <f t="shared" si="1"/>
        <v>1.1430022860045721</v>
      </c>
      <c r="D12" s="31">
        <f t="shared" si="2"/>
        <v>7.7724155448310901</v>
      </c>
      <c r="E12" s="31">
        <f t="shared" si="3"/>
        <v>7.8560102868659518</v>
      </c>
      <c r="F12" s="31">
        <f t="shared" si="0"/>
        <v>3.5</v>
      </c>
      <c r="G12" s="31">
        <v>150</v>
      </c>
      <c r="I12" s="31">
        <f t="shared" si="4"/>
        <v>0</v>
      </c>
      <c r="N12" s="31"/>
      <c r="P12" s="32"/>
      <c r="U12" s="31">
        <f t="shared" si="5"/>
        <v>0</v>
      </c>
    </row>
    <row r="13" spans="1:24" x14ac:dyDescent="0.2">
      <c r="A13" s="31">
        <v>0</v>
      </c>
      <c r="B13" s="31">
        <v>102</v>
      </c>
      <c r="C13" s="31">
        <f t="shared" si="1"/>
        <v>0.68580137160274324</v>
      </c>
      <c r="D13" s="31">
        <f t="shared" si="2"/>
        <v>6.9088138176276361</v>
      </c>
      <c r="E13" s="31">
        <f t="shared" si="3"/>
        <v>6.9427683158762221</v>
      </c>
      <c r="F13" s="31">
        <f t="shared" si="0"/>
        <v>3.5</v>
      </c>
      <c r="G13" s="31">
        <v>150</v>
      </c>
      <c r="I13" s="31">
        <f t="shared" si="4"/>
        <v>0</v>
      </c>
      <c r="N13" s="31"/>
      <c r="P13" s="32"/>
      <c r="U13" s="31">
        <f t="shared" si="5"/>
        <v>0</v>
      </c>
    </row>
    <row r="14" spans="1:24" x14ac:dyDescent="0.2">
      <c r="A14" s="31">
        <v>18</v>
      </c>
      <c r="B14" s="31">
        <v>102</v>
      </c>
      <c r="C14" s="31">
        <f t="shared" si="1"/>
        <v>0.2286004572009144</v>
      </c>
      <c r="D14" s="31">
        <f t="shared" si="2"/>
        <v>6.9088138176276361</v>
      </c>
      <c r="E14" s="31">
        <f t="shared" si="3"/>
        <v>6.9125947758909625</v>
      </c>
      <c r="F14" s="31">
        <f t="shared" si="0"/>
        <v>3.5</v>
      </c>
      <c r="G14" s="31">
        <v>150</v>
      </c>
      <c r="I14" s="31">
        <f t="shared" si="4"/>
        <v>0</v>
      </c>
      <c r="N14" s="31"/>
      <c r="P14" s="32"/>
      <c r="U14" s="31">
        <f t="shared" si="5"/>
        <v>0</v>
      </c>
    </row>
    <row r="15" spans="1:24" x14ac:dyDescent="0.2">
      <c r="A15" s="31">
        <v>54</v>
      </c>
      <c r="B15" s="31">
        <v>102</v>
      </c>
      <c r="C15" s="31">
        <f t="shared" si="1"/>
        <v>0.68580137160274324</v>
      </c>
      <c r="D15" s="31">
        <f t="shared" si="2"/>
        <v>6.9088138176276361</v>
      </c>
      <c r="E15" s="31">
        <f t="shared" si="3"/>
        <v>6.9427683158762221</v>
      </c>
      <c r="F15" s="31">
        <f t="shared" si="0"/>
        <v>3.5</v>
      </c>
      <c r="G15" s="31">
        <v>150</v>
      </c>
      <c r="I15" s="31">
        <f t="shared" si="4"/>
        <v>0</v>
      </c>
      <c r="N15" s="31"/>
      <c r="P15" s="32"/>
      <c r="U15" s="31">
        <f t="shared" si="5"/>
        <v>0</v>
      </c>
    </row>
    <row r="16" spans="1:24" x14ac:dyDescent="0.2">
      <c r="A16" s="31">
        <v>72</v>
      </c>
      <c r="B16" s="31">
        <v>102</v>
      </c>
      <c r="C16" s="31">
        <f t="shared" si="1"/>
        <v>1.1430022860045721</v>
      </c>
      <c r="D16" s="31">
        <f t="shared" si="2"/>
        <v>6.9088138176276361</v>
      </c>
      <c r="E16" s="31">
        <f t="shared" si="3"/>
        <v>7.0027253689156073</v>
      </c>
      <c r="F16" s="31">
        <f t="shared" si="0"/>
        <v>3.5</v>
      </c>
      <c r="G16" s="31">
        <v>150</v>
      </c>
      <c r="I16" s="31">
        <f t="shared" si="4"/>
        <v>0</v>
      </c>
      <c r="N16" s="31"/>
      <c r="P16" s="32"/>
      <c r="U16" s="31">
        <f t="shared" si="5"/>
        <v>0</v>
      </c>
    </row>
    <row r="17" spans="1:21" x14ac:dyDescent="0.2">
      <c r="A17" s="31">
        <v>0</v>
      </c>
      <c r="B17" s="31">
        <v>136</v>
      </c>
      <c r="C17" s="31">
        <f t="shared" si="1"/>
        <v>0.68580137160274324</v>
      </c>
      <c r="D17" s="31">
        <f t="shared" si="2"/>
        <v>6.0452120904241813</v>
      </c>
      <c r="E17" s="31">
        <f t="shared" si="3"/>
        <v>6.0839882264434815</v>
      </c>
      <c r="F17" s="31">
        <f t="shared" si="0"/>
        <v>3.5</v>
      </c>
      <c r="G17" s="31">
        <v>150</v>
      </c>
      <c r="H17" s="31" t="s">
        <v>55</v>
      </c>
      <c r="I17" s="31">
        <f t="shared" si="4"/>
        <v>0</v>
      </c>
      <c r="N17" s="31"/>
      <c r="P17" s="32"/>
      <c r="U17" s="31">
        <f t="shared" si="5"/>
        <v>0</v>
      </c>
    </row>
    <row r="18" spans="1:21" x14ac:dyDescent="0.2">
      <c r="A18" s="31">
        <v>18</v>
      </c>
      <c r="B18" s="31">
        <v>136</v>
      </c>
      <c r="C18" s="31">
        <f t="shared" si="1"/>
        <v>0.2286004572009144</v>
      </c>
      <c r="D18" s="31">
        <f t="shared" si="2"/>
        <v>6.0452120904241813</v>
      </c>
      <c r="E18" s="31">
        <f t="shared" si="3"/>
        <v>6.0495328238834425</v>
      </c>
      <c r="F18" s="31">
        <f t="shared" si="0"/>
        <v>3.5</v>
      </c>
      <c r="G18" s="31">
        <v>150</v>
      </c>
      <c r="H18" s="31" t="s">
        <v>55</v>
      </c>
      <c r="I18" s="31">
        <f t="shared" si="4"/>
        <v>0</v>
      </c>
      <c r="N18" s="31"/>
      <c r="P18" s="32"/>
      <c r="U18" s="31">
        <f t="shared" si="5"/>
        <v>0</v>
      </c>
    </row>
    <row r="19" spans="1:21" x14ac:dyDescent="0.2">
      <c r="A19" s="31">
        <v>54</v>
      </c>
      <c r="B19" s="31">
        <v>136</v>
      </c>
      <c r="C19" s="31">
        <f t="shared" si="1"/>
        <v>0.68580137160274324</v>
      </c>
      <c r="D19" s="31">
        <f t="shared" si="2"/>
        <v>6.0452120904241813</v>
      </c>
      <c r="E19" s="31">
        <f t="shared" si="3"/>
        <v>6.0839882264434815</v>
      </c>
      <c r="F19" s="31">
        <f t="shared" si="0"/>
        <v>3.5</v>
      </c>
      <c r="G19" s="31">
        <v>150</v>
      </c>
      <c r="I19" s="31">
        <f t="shared" si="4"/>
        <v>0</v>
      </c>
      <c r="N19" s="31"/>
      <c r="P19" s="32"/>
      <c r="U19" s="31">
        <f t="shared" si="5"/>
        <v>0</v>
      </c>
    </row>
    <row r="20" spans="1:21" x14ac:dyDescent="0.2">
      <c r="A20" s="31">
        <v>72</v>
      </c>
      <c r="B20" s="31">
        <v>136</v>
      </c>
      <c r="C20" s="31">
        <f t="shared" si="1"/>
        <v>1.1430022860045721</v>
      </c>
      <c r="D20" s="31">
        <f t="shared" si="2"/>
        <v>6.0452120904241813</v>
      </c>
      <c r="E20" s="31">
        <f t="shared" si="3"/>
        <v>6.1523201675483685</v>
      </c>
      <c r="F20" s="31">
        <f t="shared" si="0"/>
        <v>3.5</v>
      </c>
      <c r="G20" s="31">
        <v>150</v>
      </c>
      <c r="I20" s="31">
        <f t="shared" si="4"/>
        <v>0</v>
      </c>
      <c r="N20" s="31"/>
      <c r="P20" s="32"/>
      <c r="U20" s="31">
        <f t="shared" si="5"/>
        <v>0</v>
      </c>
    </row>
    <row r="21" spans="1:21" x14ac:dyDescent="0.2">
      <c r="A21" s="31">
        <v>0</v>
      </c>
      <c r="B21" s="31">
        <v>170</v>
      </c>
      <c r="C21" s="31">
        <f t="shared" si="1"/>
        <v>0.68580137160274324</v>
      </c>
      <c r="D21" s="31">
        <f t="shared" si="2"/>
        <v>5.1816103632207264</v>
      </c>
      <c r="E21" s="31">
        <f t="shared" si="3"/>
        <v>5.2267972485575367</v>
      </c>
      <c r="F21" s="31">
        <f t="shared" si="0"/>
        <v>3.5</v>
      </c>
      <c r="G21" s="31">
        <v>150</v>
      </c>
      <c r="H21" s="31" t="s">
        <v>55</v>
      </c>
      <c r="I21" s="31">
        <f t="shared" si="4"/>
        <v>0</v>
      </c>
      <c r="N21" s="31"/>
      <c r="P21" s="32"/>
      <c r="U21" s="31">
        <f t="shared" si="5"/>
        <v>0</v>
      </c>
    </row>
    <row r="22" spans="1:21" x14ac:dyDescent="0.2">
      <c r="A22" s="31">
        <v>18</v>
      </c>
      <c r="B22" s="31">
        <v>170</v>
      </c>
      <c r="C22" s="31">
        <f t="shared" si="1"/>
        <v>0.2286004572009144</v>
      </c>
      <c r="D22" s="31">
        <f t="shared" si="2"/>
        <v>5.1816103632207264</v>
      </c>
      <c r="E22" s="31">
        <f t="shared" si="3"/>
        <v>5.1866505690347884</v>
      </c>
      <c r="F22" s="31">
        <f t="shared" si="0"/>
        <v>3.5</v>
      </c>
      <c r="G22" s="31">
        <v>150</v>
      </c>
      <c r="I22" s="31">
        <f t="shared" si="4"/>
        <v>0</v>
      </c>
      <c r="N22" s="31"/>
      <c r="P22" s="32"/>
      <c r="U22" s="31">
        <f t="shared" si="5"/>
        <v>0</v>
      </c>
    </row>
    <row r="23" spans="1:21" x14ac:dyDescent="0.2">
      <c r="A23" s="31">
        <v>54</v>
      </c>
      <c r="B23" s="31">
        <v>170</v>
      </c>
      <c r="C23" s="31">
        <f t="shared" si="1"/>
        <v>0.68580137160274324</v>
      </c>
      <c r="D23" s="31">
        <f t="shared" si="2"/>
        <v>5.1816103632207264</v>
      </c>
      <c r="E23" s="31">
        <f t="shared" si="3"/>
        <v>5.2267972485575367</v>
      </c>
      <c r="F23" s="31">
        <f t="shared" si="0"/>
        <v>3.5</v>
      </c>
      <c r="G23" s="31">
        <v>150</v>
      </c>
      <c r="H23" s="31" t="s">
        <v>55</v>
      </c>
      <c r="I23" s="31">
        <f t="shared" si="4"/>
        <v>0</v>
      </c>
      <c r="U23" s="31">
        <f t="shared" si="5"/>
        <v>0</v>
      </c>
    </row>
    <row r="24" spans="1:21" x14ac:dyDescent="0.2">
      <c r="A24" s="31">
        <v>72</v>
      </c>
      <c r="B24" s="31">
        <v>170</v>
      </c>
      <c r="C24" s="31">
        <f t="shared" si="1"/>
        <v>1.1430022860045721</v>
      </c>
      <c r="D24" s="31">
        <f t="shared" si="2"/>
        <v>5.1816103632207264</v>
      </c>
      <c r="E24" s="31">
        <f t="shared" si="3"/>
        <v>5.3061794336460304</v>
      </c>
      <c r="F24" s="31">
        <f t="shared" si="0"/>
        <v>3.5</v>
      </c>
      <c r="G24" s="31">
        <v>150</v>
      </c>
      <c r="I24" s="31">
        <f t="shared" si="4"/>
        <v>0</v>
      </c>
      <c r="U24" s="31">
        <f t="shared" si="5"/>
        <v>0</v>
      </c>
    </row>
    <row r="25" spans="1:21" x14ac:dyDescent="0.2">
      <c r="A25" s="31">
        <v>0</v>
      </c>
      <c r="B25" s="31">
        <v>204</v>
      </c>
      <c r="C25" s="31">
        <f t="shared" si="1"/>
        <v>0.68580137160274324</v>
      </c>
      <c r="D25" s="31">
        <f t="shared" si="2"/>
        <v>4.3180086360172725</v>
      </c>
      <c r="E25" s="31">
        <f t="shared" si="3"/>
        <v>4.3721301561152028</v>
      </c>
      <c r="F25" s="31">
        <f t="shared" si="0"/>
        <v>3.5</v>
      </c>
      <c r="G25" s="31">
        <v>150</v>
      </c>
      <c r="I25" s="31">
        <f t="shared" si="4"/>
        <v>0</v>
      </c>
      <c r="U25" s="31">
        <f t="shared" si="5"/>
        <v>0</v>
      </c>
    </row>
    <row r="26" spans="1:21" x14ac:dyDescent="0.2">
      <c r="A26" s="31">
        <v>18</v>
      </c>
      <c r="B26" s="31">
        <v>204</v>
      </c>
      <c r="C26" s="31">
        <f t="shared" si="1"/>
        <v>0.2286004572009144</v>
      </c>
      <c r="D26" s="31">
        <f t="shared" si="2"/>
        <v>4.3180086360172725</v>
      </c>
      <c r="E26" s="31">
        <f t="shared" si="3"/>
        <v>4.3240555905020708</v>
      </c>
      <c r="F26" s="31">
        <f t="shared" si="0"/>
        <v>3.5</v>
      </c>
      <c r="G26" s="31">
        <v>150</v>
      </c>
      <c r="I26" s="31">
        <f t="shared" si="4"/>
        <v>0</v>
      </c>
      <c r="U26" s="31">
        <f t="shared" si="5"/>
        <v>0</v>
      </c>
    </row>
    <row r="27" spans="1:21" x14ac:dyDescent="0.2">
      <c r="A27" s="31">
        <v>54</v>
      </c>
      <c r="B27" s="31">
        <v>204</v>
      </c>
      <c r="C27" s="31">
        <f t="shared" si="1"/>
        <v>0.68580137160274324</v>
      </c>
      <c r="D27" s="31">
        <f t="shared" si="2"/>
        <v>4.3180086360172725</v>
      </c>
      <c r="E27" s="31">
        <f t="shared" si="3"/>
        <v>4.3721301561152028</v>
      </c>
      <c r="F27" s="31">
        <f t="shared" si="0"/>
        <v>3.5</v>
      </c>
      <c r="G27" s="31">
        <v>150</v>
      </c>
      <c r="I27" s="31">
        <f t="shared" si="4"/>
        <v>0</v>
      </c>
      <c r="U27" s="31">
        <f t="shared" si="5"/>
        <v>0</v>
      </c>
    </row>
    <row r="28" spans="1:21" x14ac:dyDescent="0.2">
      <c r="A28" s="31">
        <v>72</v>
      </c>
      <c r="B28" s="31">
        <v>204</v>
      </c>
      <c r="C28" s="31">
        <f t="shared" si="1"/>
        <v>1.1430022860045721</v>
      </c>
      <c r="D28" s="31">
        <f t="shared" si="2"/>
        <v>4.3180086360172725</v>
      </c>
      <c r="E28" s="31">
        <f t="shared" si="3"/>
        <v>4.4667273038021271</v>
      </c>
      <c r="F28" s="31">
        <f t="shared" si="0"/>
        <v>3.5</v>
      </c>
      <c r="G28" s="31">
        <v>150</v>
      </c>
      <c r="I28" s="31">
        <f t="shared" si="4"/>
        <v>0</v>
      </c>
      <c r="K28" s="17" t="s">
        <v>58</v>
      </c>
      <c r="L28" s="17">
        <v>8</v>
      </c>
      <c r="U28" s="31">
        <f t="shared" si="5"/>
        <v>0</v>
      </c>
    </row>
    <row r="29" spans="1:21" x14ac:dyDescent="0.2">
      <c r="A29" s="31">
        <v>0</v>
      </c>
      <c r="B29" s="31">
        <v>238</v>
      </c>
      <c r="C29" s="31">
        <f t="shared" si="1"/>
        <v>0.68580137160274324</v>
      </c>
      <c r="D29" s="31">
        <f t="shared" si="2"/>
        <v>3.4544069088138181</v>
      </c>
      <c r="E29" s="31">
        <f t="shared" si="3"/>
        <v>3.5218248981107569</v>
      </c>
      <c r="F29" s="31">
        <f t="shared" si="0"/>
        <v>3.5</v>
      </c>
      <c r="G29" s="31">
        <v>150</v>
      </c>
      <c r="I29" s="31">
        <f t="shared" si="4"/>
        <v>0</v>
      </c>
      <c r="U29" s="31">
        <f t="shared" si="5"/>
        <v>0</v>
      </c>
    </row>
    <row r="30" spans="1:21" x14ac:dyDescent="0.2">
      <c r="A30" s="31">
        <v>18</v>
      </c>
      <c r="B30" s="31">
        <v>238</v>
      </c>
      <c r="C30" s="31">
        <f t="shared" si="1"/>
        <v>0.2286004572009144</v>
      </c>
      <c r="D30" s="31">
        <f t="shared" si="2"/>
        <v>3.4544069088138181</v>
      </c>
      <c r="E30" s="31">
        <f t="shared" si="3"/>
        <v>3.4619626313253447</v>
      </c>
      <c r="F30" s="31">
        <f t="shared" si="0"/>
        <v>3.4619626313253447</v>
      </c>
      <c r="G30" s="31">
        <v>150</v>
      </c>
      <c r="H30" s="17"/>
      <c r="I30" s="31">
        <f t="shared" si="4"/>
        <v>9.9172447320938772E-7</v>
      </c>
      <c r="K30" s="31" t="s">
        <v>59</v>
      </c>
      <c r="L30" s="31">
        <v>3.5</v>
      </c>
      <c r="N30" s="32" t="s">
        <v>88</v>
      </c>
      <c r="O30" s="32" t="s">
        <v>89</v>
      </c>
      <c r="P30" s="31" t="s">
        <v>90</v>
      </c>
      <c r="Q30" s="31" t="s">
        <v>91</v>
      </c>
      <c r="U30" s="31">
        <f t="shared" si="5"/>
        <v>9.9172496501025206E-7</v>
      </c>
    </row>
    <row r="31" spans="1:21" x14ac:dyDescent="0.2">
      <c r="A31" s="31">
        <v>0</v>
      </c>
      <c r="B31" s="31">
        <v>272</v>
      </c>
      <c r="C31" s="31">
        <f t="shared" si="1"/>
        <v>0.68580137160274324</v>
      </c>
      <c r="D31" s="31">
        <f t="shared" si="2"/>
        <v>2.5908051816103632</v>
      </c>
      <c r="E31" s="31">
        <f t="shared" si="3"/>
        <v>2.6800363822812763</v>
      </c>
      <c r="F31" s="31">
        <f t="shared" si="0"/>
        <v>2.6800363822812763</v>
      </c>
      <c r="G31" s="31">
        <v>150</v>
      </c>
      <c r="I31" s="31">
        <f t="shared" si="4"/>
        <v>2.4649631452950405E-2</v>
      </c>
      <c r="K31" s="31" t="s">
        <v>60</v>
      </c>
      <c r="L31" s="31">
        <v>3.3</v>
      </c>
      <c r="N31" s="31">
        <v>3.5</v>
      </c>
      <c r="O31" s="31">
        <v>3.5</v>
      </c>
      <c r="P31" s="31">
        <v>3.5</v>
      </c>
      <c r="Q31" s="31">
        <v>3.5</v>
      </c>
      <c r="R31" s="31">
        <v>2</v>
      </c>
      <c r="U31" s="31">
        <f t="shared" si="5"/>
        <v>2.4958520179935443E-2</v>
      </c>
    </row>
    <row r="32" spans="1:21" x14ac:dyDescent="0.2">
      <c r="A32" s="31">
        <v>18</v>
      </c>
      <c r="B32" s="31">
        <v>272</v>
      </c>
      <c r="C32" s="31">
        <f t="shared" si="1"/>
        <v>0.2286004572009144</v>
      </c>
      <c r="D32" s="31">
        <f t="shared" si="2"/>
        <v>2.5908051816103632</v>
      </c>
      <c r="E32" s="31">
        <f t="shared" si="3"/>
        <v>2.6008709422213889</v>
      </c>
      <c r="F32" s="31">
        <f t="shared" si="0"/>
        <v>2.6008709422213889</v>
      </c>
      <c r="G32" s="31">
        <v>150</v>
      </c>
      <c r="H32" s="31" t="s">
        <v>55</v>
      </c>
      <c r="I32" s="31">
        <f t="shared" si="4"/>
        <v>3.3264723041108946E-2</v>
      </c>
      <c r="K32" s="31" t="s">
        <v>61</v>
      </c>
      <c r="L32" s="31">
        <v>0.02</v>
      </c>
      <c r="N32" s="31">
        <v>2.5</v>
      </c>
      <c r="O32" s="31">
        <v>2.4</v>
      </c>
      <c r="P32" s="31">
        <v>3.3</v>
      </c>
      <c r="Q32" s="31">
        <v>3.8</v>
      </c>
      <c r="R32" s="31">
        <v>6.3</v>
      </c>
      <c r="U32" s="31">
        <f t="shared" si="5"/>
        <v>3.3830578030000016E-2</v>
      </c>
    </row>
    <row r="33" spans="1:21" x14ac:dyDescent="0.2">
      <c r="A33" s="31">
        <v>54</v>
      </c>
      <c r="B33" s="31">
        <v>272</v>
      </c>
      <c r="C33" s="31">
        <f t="shared" si="1"/>
        <v>0.68580137160274324</v>
      </c>
      <c r="D33" s="31">
        <f t="shared" si="2"/>
        <v>2.5908051816103632</v>
      </c>
      <c r="E33" s="31">
        <f t="shared" si="3"/>
        <v>2.6800363822812763</v>
      </c>
      <c r="F33" s="31">
        <f t="shared" si="0"/>
        <v>2.6800363822812763</v>
      </c>
      <c r="G33" s="31">
        <v>150</v>
      </c>
      <c r="I33" s="31">
        <f t="shared" si="4"/>
        <v>2.4649631452950405E-2</v>
      </c>
      <c r="K33" s="31" t="s">
        <v>64</v>
      </c>
      <c r="L33" s="32">
        <f>SUM(I2:I50)</f>
        <v>8.045865921196512</v>
      </c>
      <c r="M33" s="38"/>
      <c r="N33" s="31">
        <v>0.15</v>
      </c>
      <c r="O33" s="31">
        <v>0.2</v>
      </c>
      <c r="P33" s="31">
        <v>0.02</v>
      </c>
      <c r="Q33" s="31">
        <v>0.03</v>
      </c>
      <c r="R33" s="31">
        <v>7.0000000000000001E-3</v>
      </c>
      <c r="U33" s="31">
        <f t="shared" si="5"/>
        <v>2.4958520179935443E-2</v>
      </c>
    </row>
    <row r="34" spans="1:21" x14ac:dyDescent="0.2">
      <c r="A34" s="31">
        <v>72</v>
      </c>
      <c r="B34" s="31">
        <v>272</v>
      </c>
      <c r="C34" s="31">
        <f t="shared" si="1"/>
        <v>1.1430022860045721</v>
      </c>
      <c r="D34" s="31">
        <f t="shared" si="2"/>
        <v>2.5908051816103632</v>
      </c>
      <c r="E34" s="31">
        <f t="shared" si="3"/>
        <v>2.8317354599027755</v>
      </c>
      <c r="F34" s="31">
        <f t="shared" si="0"/>
        <v>2.8317354599027755</v>
      </c>
      <c r="G34" s="31">
        <v>150</v>
      </c>
      <c r="I34" s="31">
        <f t="shared" si="4"/>
        <v>1.2626128964093097E-2</v>
      </c>
      <c r="K34" s="31" t="s">
        <v>63</v>
      </c>
      <c r="L34" s="34">
        <f>ABS(L33-L28)/L28</f>
        <v>5.7332401495640006E-3</v>
      </c>
      <c r="M34" s="39"/>
      <c r="U34" s="31">
        <f t="shared" si="5"/>
        <v>1.2706515897719494E-2</v>
      </c>
    </row>
    <row r="35" spans="1:21" x14ac:dyDescent="0.2">
      <c r="A35" s="31">
        <v>0</v>
      </c>
      <c r="B35" s="31">
        <v>306</v>
      </c>
      <c r="C35" s="31">
        <f t="shared" si="1"/>
        <v>0.68580137160274324</v>
      </c>
      <c r="D35" s="31">
        <f t="shared" si="2"/>
        <v>1.727203454406909</v>
      </c>
      <c r="E35" s="31">
        <f t="shared" si="3"/>
        <v>1.8583743686909167</v>
      </c>
      <c r="F35" s="31">
        <f t="shared" si="0"/>
        <v>1.8583743686909167</v>
      </c>
      <c r="G35" s="31">
        <v>150</v>
      </c>
      <c r="I35" s="31">
        <f t="shared" si="4"/>
        <v>0.2185948235282742</v>
      </c>
      <c r="U35" s="31">
        <f t="shared" si="5"/>
        <v>0.24666147177122594</v>
      </c>
    </row>
    <row r="36" spans="1:21" x14ac:dyDescent="0.2">
      <c r="A36" s="31">
        <v>18</v>
      </c>
      <c r="B36" s="31">
        <v>306</v>
      </c>
      <c r="C36" s="31">
        <f t="shared" si="1"/>
        <v>0.2286004572009144</v>
      </c>
      <c r="D36" s="31">
        <f t="shared" si="2"/>
        <v>1.727203454406909</v>
      </c>
      <c r="E36" s="31">
        <f t="shared" si="3"/>
        <v>1.7422657495191791</v>
      </c>
      <c r="F36" s="31">
        <f t="shared" si="0"/>
        <v>1.7422657495191791</v>
      </c>
      <c r="G36" s="31">
        <v>150</v>
      </c>
      <c r="I36" s="31">
        <f t="shared" si="4"/>
        <v>0.26586302797694761</v>
      </c>
      <c r="U36" s="31">
        <f t="shared" si="5"/>
        <v>0.30905965739154362</v>
      </c>
    </row>
    <row r="37" spans="1:21" x14ac:dyDescent="0.2">
      <c r="A37" s="31">
        <v>54</v>
      </c>
      <c r="B37" s="31">
        <v>306</v>
      </c>
      <c r="C37" s="31">
        <f t="shared" si="1"/>
        <v>0.68580137160274324</v>
      </c>
      <c r="D37" s="31">
        <f t="shared" si="2"/>
        <v>1.727203454406909</v>
      </c>
      <c r="E37" s="31">
        <f t="shared" si="3"/>
        <v>1.8583743686909167</v>
      </c>
      <c r="F37" s="31">
        <f t="shared" si="0"/>
        <v>1.8583743686909167</v>
      </c>
      <c r="G37" s="31">
        <v>150</v>
      </c>
      <c r="I37" s="31">
        <f t="shared" si="4"/>
        <v>0.2185948235282742</v>
      </c>
      <c r="U37" s="31">
        <f t="shared" si="5"/>
        <v>0.24666147177122594</v>
      </c>
    </row>
    <row r="38" spans="1:21" x14ac:dyDescent="0.2">
      <c r="A38" s="31">
        <v>72</v>
      </c>
      <c r="B38" s="31">
        <v>306</v>
      </c>
      <c r="C38" s="31">
        <f t="shared" si="1"/>
        <v>1.1430022860045721</v>
      </c>
      <c r="D38" s="31">
        <f t="shared" si="2"/>
        <v>1.727203454406909</v>
      </c>
      <c r="E38" s="31">
        <f t="shared" si="3"/>
        <v>2.0711557157120843</v>
      </c>
      <c r="F38" s="31">
        <f t="shared" si="0"/>
        <v>2.0711557157120843</v>
      </c>
      <c r="G38" s="31">
        <v>150</v>
      </c>
      <c r="I38" s="31">
        <f t="shared" si="4"/>
        <v>0.14444765876632104</v>
      </c>
      <c r="N38" s="32">
        <v>2.2000000000000002</v>
      </c>
      <c r="U38" s="31">
        <f t="shared" si="5"/>
        <v>0.15600800548323474</v>
      </c>
    </row>
    <row r="39" spans="1:21" x14ac:dyDescent="0.2">
      <c r="A39" s="31">
        <v>0</v>
      </c>
      <c r="B39" s="31">
        <v>340</v>
      </c>
      <c r="C39" s="31">
        <f t="shared" si="1"/>
        <v>0.68580137160274324</v>
      </c>
      <c r="D39" s="31">
        <f t="shared" si="2"/>
        <v>0.86360172720345452</v>
      </c>
      <c r="E39" s="31">
        <f t="shared" si="3"/>
        <v>1.1027835075485095</v>
      </c>
      <c r="F39" s="31">
        <f t="shared" si="0"/>
        <v>1.1027835075485095</v>
      </c>
      <c r="G39" s="31">
        <v>150</v>
      </c>
      <c r="I39" s="31">
        <f t="shared" si="4"/>
        <v>0.57703250231420233</v>
      </c>
      <c r="N39" s="31">
        <v>3.3</v>
      </c>
      <c r="O39" s="31"/>
      <c r="U39" s="31">
        <f t="shared" si="5"/>
        <v>0.8604599405102481</v>
      </c>
    </row>
    <row r="40" spans="1:21" x14ac:dyDescent="0.2">
      <c r="A40" s="31">
        <v>18</v>
      </c>
      <c r="B40" s="31">
        <v>340</v>
      </c>
      <c r="C40" s="31">
        <f t="shared" si="1"/>
        <v>0.2286004572009144</v>
      </c>
      <c r="D40" s="31">
        <f t="shared" si="2"/>
        <v>0.86360172720345452</v>
      </c>
      <c r="E40" s="31">
        <f t="shared" si="3"/>
        <v>0.89334546076042542</v>
      </c>
      <c r="F40" s="31">
        <f t="shared" si="0"/>
        <v>0.89334546076042542</v>
      </c>
      <c r="G40" s="31">
        <v>150</v>
      </c>
      <c r="I40" s="31">
        <f t="shared" si="4"/>
        <v>0.6783899804597715</v>
      </c>
      <c r="N40" s="32">
        <v>7.0000000000000007E-2</v>
      </c>
      <c r="U40" s="31">
        <f t="shared" si="5"/>
        <v>1.1344155868758614</v>
      </c>
    </row>
    <row r="41" spans="1:21" x14ac:dyDescent="0.2">
      <c r="A41" s="31">
        <v>54</v>
      </c>
      <c r="B41" s="31">
        <v>340</v>
      </c>
      <c r="C41" s="31">
        <f t="shared" si="1"/>
        <v>0.68580137160274324</v>
      </c>
      <c r="D41" s="31">
        <f t="shared" si="2"/>
        <v>0.86360172720345452</v>
      </c>
      <c r="E41" s="31">
        <f t="shared" si="3"/>
        <v>1.1027835075485095</v>
      </c>
      <c r="F41" s="31">
        <f t="shared" si="0"/>
        <v>1.1027835075485095</v>
      </c>
      <c r="G41" s="31">
        <v>150</v>
      </c>
      <c r="H41" s="31" t="s">
        <v>55</v>
      </c>
      <c r="I41" s="31">
        <f t="shared" si="4"/>
        <v>0.57703250231420233</v>
      </c>
      <c r="N41" s="32">
        <v>8.0305411018598569</v>
      </c>
      <c r="U41" s="31">
        <f t="shared" si="5"/>
        <v>0.8604599405102481</v>
      </c>
    </row>
    <row r="42" spans="1:21" x14ac:dyDescent="0.2">
      <c r="A42" s="31">
        <v>72</v>
      </c>
      <c r="B42" s="31">
        <v>340</v>
      </c>
      <c r="C42" s="31">
        <f t="shared" si="1"/>
        <v>1.1430022860045721</v>
      </c>
      <c r="D42" s="31">
        <f t="shared" si="2"/>
        <v>0.86360172720345452</v>
      </c>
      <c r="E42" s="31">
        <f t="shared" si="3"/>
        <v>1.4325718722076277</v>
      </c>
      <c r="F42" s="31">
        <f t="shared" si="0"/>
        <v>1.4325718722076277</v>
      </c>
      <c r="G42" s="31">
        <v>150</v>
      </c>
      <c r="I42" s="31">
        <f t="shared" si="4"/>
        <v>0.41020457758766449</v>
      </c>
      <c r="N42" s="32">
        <v>3.8176377324821154E-3</v>
      </c>
      <c r="U42" s="31">
        <f t="shared" si="5"/>
        <v>0.52797954388517354</v>
      </c>
    </row>
    <row r="43" spans="1:21" x14ac:dyDescent="0.2">
      <c r="A43" s="31">
        <v>0</v>
      </c>
      <c r="B43" s="31">
        <v>374</v>
      </c>
      <c r="C43" s="31">
        <f t="shared" si="1"/>
        <v>0.68580137160274324</v>
      </c>
      <c r="D43" s="31">
        <f t="shared" si="2"/>
        <v>0</v>
      </c>
      <c r="E43" s="31">
        <f t="shared" si="3"/>
        <v>0.68580137160274324</v>
      </c>
      <c r="F43" s="31">
        <f t="shared" si="0"/>
        <v>0.68580137160274324</v>
      </c>
      <c r="G43" s="31">
        <v>150</v>
      </c>
      <c r="I43" s="31">
        <f t="shared" si="4"/>
        <v>0.76793118583481301</v>
      </c>
      <c r="U43" s="31">
        <f t="shared" si="5"/>
        <v>1.4607213385157232</v>
      </c>
    </row>
    <row r="44" spans="1:21" x14ac:dyDescent="0.2">
      <c r="A44" s="31">
        <v>27</v>
      </c>
      <c r="B44" s="31">
        <v>374</v>
      </c>
      <c r="C44" s="31">
        <f t="shared" si="1"/>
        <v>0</v>
      </c>
      <c r="D44" s="31">
        <f t="shared" si="2"/>
        <v>0</v>
      </c>
      <c r="E44" s="31">
        <f t="shared" si="3"/>
        <v>0</v>
      </c>
      <c r="F44" s="31">
        <f t="shared" si="0"/>
        <v>0</v>
      </c>
      <c r="G44" s="31">
        <v>150</v>
      </c>
      <c r="H44" s="31" t="s">
        <v>56</v>
      </c>
      <c r="I44" s="31">
        <f t="shared" si="4"/>
        <v>0.95021293163213605</v>
      </c>
      <c r="L44" s="34"/>
      <c r="M44" s="34"/>
      <c r="N44" s="34"/>
      <c r="O44" s="34"/>
      <c r="U44" s="31">
        <f t="shared" si="5"/>
        <v>3</v>
      </c>
    </row>
    <row r="45" spans="1:21" x14ac:dyDescent="0.2">
      <c r="A45" s="31">
        <v>73</v>
      </c>
      <c r="B45" s="31">
        <v>374</v>
      </c>
      <c r="C45" s="31">
        <f t="shared" si="1"/>
        <v>1.1684023368046736</v>
      </c>
      <c r="D45" s="31">
        <f t="shared" si="2"/>
        <v>0</v>
      </c>
      <c r="E45" s="31">
        <f t="shared" si="3"/>
        <v>1.1684023368046736</v>
      </c>
      <c r="F45" s="31">
        <f t="shared" si="0"/>
        <v>1.1684023368046736</v>
      </c>
      <c r="G45" s="31">
        <v>150</v>
      </c>
      <c r="I45" s="31">
        <f t="shared" si="4"/>
        <v>0.54394952802292984</v>
      </c>
      <c r="U45" s="31">
        <f t="shared" si="5"/>
        <v>0.7851517914325491</v>
      </c>
    </row>
    <row r="46" spans="1:21" x14ac:dyDescent="0.2">
      <c r="A46" s="31">
        <v>100</v>
      </c>
      <c r="B46" s="31">
        <v>374</v>
      </c>
      <c r="C46" s="31">
        <f t="shared" si="1"/>
        <v>1.854203708407417</v>
      </c>
      <c r="D46" s="31">
        <f t="shared" si="2"/>
        <v>0</v>
      </c>
      <c r="E46" s="31">
        <f t="shared" si="3"/>
        <v>1.854203708407417</v>
      </c>
      <c r="F46" s="31">
        <f t="shared" si="0"/>
        <v>1.854203708407417</v>
      </c>
      <c r="G46" s="31">
        <v>150</v>
      </c>
      <c r="I46" s="31">
        <f t="shared" si="4"/>
        <v>0.22021379927788831</v>
      </c>
      <c r="U46" s="31">
        <f t="shared" si="5"/>
        <v>0.24873549850953802</v>
      </c>
    </row>
    <row r="47" spans="1:21" x14ac:dyDescent="0.2">
      <c r="A47" s="31">
        <v>16</v>
      </c>
      <c r="B47" s="31">
        <v>408</v>
      </c>
      <c r="C47" s="31">
        <f t="shared" si="1"/>
        <v>0.27940055880111764</v>
      </c>
      <c r="D47" s="31">
        <f t="shared" si="2"/>
        <v>0.86360172720345452</v>
      </c>
      <c r="E47" s="31">
        <f t="shared" si="3"/>
        <v>0.9076742893170251</v>
      </c>
      <c r="F47" s="31">
        <f t="shared" si="0"/>
        <v>0.9076742893170251</v>
      </c>
      <c r="G47" s="31">
        <v>150</v>
      </c>
      <c r="H47" s="31" t="s">
        <v>55</v>
      </c>
      <c r="I47" s="31">
        <f t="shared" si="4"/>
        <v>0.67174577137502456</v>
      </c>
      <c r="M47" s="35"/>
      <c r="N47" s="35"/>
      <c r="O47" s="35"/>
      <c r="P47" s="35"/>
      <c r="Q47" s="35"/>
      <c r="U47" s="31">
        <f t="shared" si="5"/>
        <v>1.1139668835517422</v>
      </c>
    </row>
    <row r="48" spans="1:21" x14ac:dyDescent="0.2">
      <c r="A48" s="31">
        <v>34</v>
      </c>
      <c r="B48" s="31">
        <v>408</v>
      </c>
      <c r="C48" s="31">
        <f t="shared" si="1"/>
        <v>0.17780035560071122</v>
      </c>
      <c r="D48" s="31">
        <f t="shared" si="2"/>
        <v>0.86360172720345452</v>
      </c>
      <c r="E48" s="31">
        <f t="shared" si="3"/>
        <v>0.88171475528116761</v>
      </c>
      <c r="F48" s="31">
        <f t="shared" si="0"/>
        <v>0.88171475528116761</v>
      </c>
      <c r="G48" s="31">
        <v>150</v>
      </c>
      <c r="I48" s="31">
        <f t="shared" si="4"/>
        <v>0.68374455106809418</v>
      </c>
      <c r="L48" s="32"/>
      <c r="N48" s="31"/>
      <c r="O48" s="31"/>
      <c r="U48" s="31">
        <f t="shared" si="5"/>
        <v>1.1512050092646304</v>
      </c>
    </row>
    <row r="49" spans="1:21" x14ac:dyDescent="0.2">
      <c r="A49" s="31">
        <v>52</v>
      </c>
      <c r="B49" s="31">
        <v>408</v>
      </c>
      <c r="C49" s="31">
        <f t="shared" si="1"/>
        <v>0.63500127000254003</v>
      </c>
      <c r="D49" s="31">
        <f t="shared" si="2"/>
        <v>0.86360172720345452</v>
      </c>
      <c r="E49" s="31">
        <f t="shared" si="3"/>
        <v>1.0719302944378559</v>
      </c>
      <c r="F49" s="31">
        <f t="shared" si="0"/>
        <v>1.0719302944378559</v>
      </c>
      <c r="G49" s="31">
        <v>150</v>
      </c>
      <c r="I49" s="31">
        <f t="shared" si="4"/>
        <v>0.59243289993159132</v>
      </c>
      <c r="L49" s="32"/>
      <c r="M49" s="34"/>
      <c r="N49" s="34"/>
      <c r="O49" s="34"/>
      <c r="P49" s="34"/>
      <c r="Q49" s="34"/>
      <c r="R49" s="34"/>
      <c r="U49" s="31">
        <f t="shared" si="5"/>
        <v>0.89754969711208032</v>
      </c>
    </row>
    <row r="50" spans="1:21" x14ac:dyDescent="0.2">
      <c r="A50" s="31">
        <v>70</v>
      </c>
      <c r="B50" s="31">
        <v>408</v>
      </c>
      <c r="C50" s="31">
        <f t="shared" si="1"/>
        <v>1.0922021844043688</v>
      </c>
      <c r="D50" s="31">
        <f t="shared" si="2"/>
        <v>0.86360172720345452</v>
      </c>
      <c r="E50" s="31">
        <f t="shared" si="3"/>
        <v>1.3923769442383283</v>
      </c>
      <c r="F50" s="31">
        <f t="shared" si="0"/>
        <v>1.3923769442383283</v>
      </c>
      <c r="G50" s="31">
        <v>150</v>
      </c>
      <c r="H50" s="31" t="s">
        <v>55</v>
      </c>
      <c r="I50" s="31">
        <f t="shared" si="4"/>
        <v>0.43028425094280021</v>
      </c>
      <c r="U50" s="31">
        <f t="shared" si="5"/>
        <v>0.56261772840325319</v>
      </c>
    </row>
    <row r="51" spans="1:21" x14ac:dyDescent="0.2">
      <c r="L51" s="34"/>
      <c r="M51" s="34"/>
      <c r="N51" s="34"/>
      <c r="O51" s="34"/>
      <c r="P51" s="34"/>
      <c r="Q51" s="34"/>
      <c r="R51" s="34"/>
    </row>
    <row r="53" spans="1:21" x14ac:dyDescent="0.2">
      <c r="J53" s="31">
        <v>0</v>
      </c>
      <c r="K53" s="31" t="s">
        <v>65</v>
      </c>
      <c r="L53" s="31" t="s">
        <v>65</v>
      </c>
      <c r="M53" s="31" t="s">
        <v>65</v>
      </c>
      <c r="N53" s="31" t="s">
        <v>65</v>
      </c>
      <c r="O53" s="31" t="s">
        <v>65</v>
      </c>
    </row>
    <row r="58" spans="1:21" x14ac:dyDescent="0.2">
      <c r="I58" s="31" t="s">
        <v>66</v>
      </c>
    </row>
    <row r="59" spans="1:21" x14ac:dyDescent="0.2">
      <c r="I59" s="31" t="s">
        <v>66</v>
      </c>
    </row>
    <row r="60" spans="1:21" x14ac:dyDescent="0.2">
      <c r="I60" s="31" t="s">
        <v>66</v>
      </c>
    </row>
    <row r="61" spans="1:21" x14ac:dyDescent="0.2">
      <c r="I61" s="31" t="s">
        <v>66</v>
      </c>
    </row>
    <row r="62" spans="1:21" x14ac:dyDescent="0.2">
      <c r="I62" s="31" t="s">
        <v>66</v>
      </c>
    </row>
    <row r="63" spans="1:21" x14ac:dyDescent="0.2">
      <c r="I63" s="31" t="s">
        <v>66</v>
      </c>
    </row>
    <row r="64" spans="1:21" x14ac:dyDescent="0.2">
      <c r="I64" s="31" t="s">
        <v>66</v>
      </c>
    </row>
    <row r="65" spans="9:9" x14ac:dyDescent="0.2">
      <c r="I65" s="31" t="s">
        <v>66</v>
      </c>
    </row>
    <row r="66" spans="9:9" x14ac:dyDescent="0.2">
      <c r="I66" s="31" t="s">
        <v>66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W51"/>
  <sheetViews>
    <sheetView workbookViewId="0">
      <selection activeCell="L12" sqref="A1:XFD1048576"/>
    </sheetView>
  </sheetViews>
  <sheetFormatPr baseColWidth="10" defaultColWidth="11" defaultRowHeight="16" x14ac:dyDescent="0.2"/>
  <cols>
    <col min="1" max="1" width="11" style="31"/>
    <col min="2" max="2" width="17" style="31" customWidth="1"/>
    <col min="3" max="14" width="11" style="31"/>
    <col min="15" max="16" width="11" style="32"/>
    <col min="17" max="16384" width="11" style="31"/>
  </cols>
  <sheetData>
    <row r="1" spans="1:17" s="17" customFormat="1" x14ac:dyDescent="0.2">
      <c r="A1" s="17" t="s">
        <v>0</v>
      </c>
      <c r="B1" s="17" t="s">
        <v>1</v>
      </c>
      <c r="C1" s="17" t="s">
        <v>2</v>
      </c>
      <c r="D1" s="17" t="s">
        <v>50</v>
      </c>
      <c r="E1" s="17" t="s">
        <v>51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L1" s="17" t="s">
        <v>52</v>
      </c>
      <c r="M1" s="17" t="s">
        <v>118</v>
      </c>
      <c r="N1" s="17" t="s">
        <v>115</v>
      </c>
      <c r="O1" s="17" t="s">
        <v>116</v>
      </c>
      <c r="P1" s="17" t="s">
        <v>119</v>
      </c>
      <c r="Q1" s="22"/>
    </row>
    <row r="2" spans="1:17" x14ac:dyDescent="0.2">
      <c r="B2" s="31">
        <v>0</v>
      </c>
      <c r="C2" s="31">
        <v>-55</v>
      </c>
      <c r="D2" s="31">
        <f>ABS(B2-$L$2)/39.37</f>
        <v>1.854203708407417</v>
      </c>
      <c r="E2" s="31">
        <f>ABS(C2-$L$4)/39.37</f>
        <v>4.3688087376174751</v>
      </c>
      <c r="F2" s="31">
        <f>SQRT(D2^2+E2^2)</f>
        <v>4.7460047596009227</v>
      </c>
      <c r="G2" s="31">
        <f t="shared" ref="G2:G14" si="0">MIN(F2,$M$30)</f>
        <v>3.5</v>
      </c>
      <c r="H2" s="31">
        <v>60</v>
      </c>
      <c r="J2" s="31">
        <f>1-EXP(-$M$32*H2*POWER(1-G2/$M$30, $M$31))</f>
        <v>0</v>
      </c>
      <c r="L2" s="31">
        <v>73</v>
      </c>
      <c r="M2" s="31">
        <v>60</v>
      </c>
      <c r="N2" s="31">
        <f>$M$32*H2*POWER(1-G2/$M$30, $M$31)</f>
        <v>0</v>
      </c>
      <c r="O2" s="31">
        <f>SUM(N2:N14)</f>
        <v>3.1311355405563055</v>
      </c>
      <c r="P2" s="37">
        <f>O2/M2</f>
        <v>5.2185592342605093E-2</v>
      </c>
      <c r="Q2" s="32"/>
    </row>
    <row r="3" spans="1:17" x14ac:dyDescent="0.2">
      <c r="B3" s="31">
        <v>100</v>
      </c>
      <c r="C3" s="31">
        <v>-55</v>
      </c>
      <c r="D3" s="31">
        <f t="shared" ref="D3:D14" si="1">ABS(B3-$L$2)/39.37</f>
        <v>0.68580137160274324</v>
      </c>
      <c r="E3" s="31">
        <f t="shared" ref="E3:E14" si="2">ABS(C3-$L$4)/39.37</f>
        <v>4.3688087376174751</v>
      </c>
      <c r="F3" s="31">
        <f t="shared" ref="F3:F14" si="3">SQRT(D3^2+E3^2)</f>
        <v>4.4223085947472054</v>
      </c>
      <c r="G3" s="31">
        <f t="shared" si="0"/>
        <v>3.5</v>
      </c>
      <c r="H3" s="31">
        <v>60</v>
      </c>
      <c r="J3" s="31">
        <f t="shared" ref="J3:J14" si="4">1-EXP(-$M$32*H3*POWER(1-G3/$M$30, $M$31))</f>
        <v>0</v>
      </c>
      <c r="L3" s="31" t="s">
        <v>54</v>
      </c>
      <c r="N3" s="31">
        <f t="shared" ref="N3:N14" si="5">$M$32*H3*POWER(1-G3/$M$30, $M$31)</f>
        <v>0</v>
      </c>
      <c r="O3" s="31"/>
      <c r="Q3" s="32"/>
    </row>
    <row r="4" spans="1:17" x14ac:dyDescent="0.2">
      <c r="B4" s="31">
        <v>0</v>
      </c>
      <c r="C4" s="31">
        <v>0</v>
      </c>
      <c r="D4" s="31">
        <f t="shared" si="1"/>
        <v>1.854203708407417</v>
      </c>
      <c r="E4" s="31">
        <f t="shared" si="2"/>
        <v>2.9718059436118875</v>
      </c>
      <c r="F4" s="31">
        <f t="shared" si="3"/>
        <v>3.5028134347633704</v>
      </c>
      <c r="G4" s="31">
        <f t="shared" si="0"/>
        <v>3.5</v>
      </c>
      <c r="H4" s="31">
        <v>60</v>
      </c>
      <c r="J4" s="31">
        <f t="shared" si="4"/>
        <v>0</v>
      </c>
      <c r="L4" s="31">
        <v>117</v>
      </c>
      <c r="N4" s="31">
        <f t="shared" si="5"/>
        <v>0</v>
      </c>
      <c r="O4" s="31"/>
      <c r="Q4" s="32"/>
    </row>
    <row r="5" spans="1:17" x14ac:dyDescent="0.2">
      <c r="A5" s="31" t="s">
        <v>67</v>
      </c>
      <c r="B5" s="31">
        <v>27</v>
      </c>
      <c r="C5" s="31">
        <v>0</v>
      </c>
      <c r="D5" s="31">
        <f t="shared" si="1"/>
        <v>1.1684023368046736</v>
      </c>
      <c r="E5" s="31">
        <f t="shared" si="2"/>
        <v>2.9718059436118875</v>
      </c>
      <c r="F5" s="31">
        <f t="shared" si="3"/>
        <v>3.1932420182531676</v>
      </c>
      <c r="G5" s="31">
        <f t="shared" si="0"/>
        <v>3.1932420182531676</v>
      </c>
      <c r="H5" s="31">
        <v>60</v>
      </c>
      <c r="J5" s="31">
        <f t="shared" si="4"/>
        <v>1.7282267323914802E-4</v>
      </c>
      <c r="N5" s="31">
        <f t="shared" si="5"/>
        <v>1.7283760879812946E-4</v>
      </c>
      <c r="O5" s="31"/>
      <c r="Q5" s="32"/>
    </row>
    <row r="6" spans="1:17" x14ac:dyDescent="0.2">
      <c r="B6" s="31">
        <v>0</v>
      </c>
      <c r="C6" s="31">
        <v>39</v>
      </c>
      <c r="D6" s="31">
        <f t="shared" si="1"/>
        <v>1.854203708407417</v>
      </c>
      <c r="E6" s="31">
        <f t="shared" si="2"/>
        <v>1.981203962407925</v>
      </c>
      <c r="F6" s="31">
        <f t="shared" si="3"/>
        <v>2.7135291656683331</v>
      </c>
      <c r="G6" s="31">
        <f t="shared" si="0"/>
        <v>2.7135291656683331</v>
      </c>
      <c r="H6" s="31">
        <v>60</v>
      </c>
      <c r="J6" s="31">
        <f t="shared" si="4"/>
        <v>6.1668775508952889E-3</v>
      </c>
      <c r="N6" s="31">
        <f t="shared" si="5"/>
        <v>6.1859712798592878E-3</v>
      </c>
      <c r="O6" s="31"/>
      <c r="Q6" s="32"/>
    </row>
    <row r="7" spans="1:17" x14ac:dyDescent="0.2">
      <c r="B7" s="31">
        <v>27</v>
      </c>
      <c r="C7" s="31">
        <v>39</v>
      </c>
      <c r="D7" s="31">
        <f t="shared" si="1"/>
        <v>1.1684023368046736</v>
      </c>
      <c r="E7" s="31">
        <f t="shared" si="2"/>
        <v>1.981203962407925</v>
      </c>
      <c r="F7" s="31">
        <f t="shared" si="3"/>
        <v>2.3000724252317544</v>
      </c>
      <c r="G7" s="31">
        <f t="shared" si="0"/>
        <v>2.3000724252317544</v>
      </c>
      <c r="H7" s="31">
        <v>60</v>
      </c>
      <c r="J7" s="31">
        <f t="shared" si="4"/>
        <v>3.0334112533876301E-2</v>
      </c>
      <c r="N7" s="31">
        <f t="shared" si="5"/>
        <v>3.0803712731039636E-2</v>
      </c>
      <c r="O7" s="31"/>
      <c r="Q7" s="32"/>
    </row>
    <row r="8" spans="1:17" x14ac:dyDescent="0.2">
      <c r="B8" s="31">
        <v>100</v>
      </c>
      <c r="C8" s="31">
        <v>39</v>
      </c>
      <c r="D8" s="31">
        <f t="shared" si="1"/>
        <v>0.68580137160274324</v>
      </c>
      <c r="E8" s="31">
        <f t="shared" si="2"/>
        <v>1.981203962407925</v>
      </c>
      <c r="F8" s="31">
        <f t="shared" si="3"/>
        <v>2.0965430264969682</v>
      </c>
      <c r="G8" s="31">
        <f t="shared" si="0"/>
        <v>2.0965430264969682</v>
      </c>
      <c r="H8" s="31">
        <v>60</v>
      </c>
      <c r="J8" s="31">
        <f t="shared" si="4"/>
        <v>5.4336945257350333E-2</v>
      </c>
      <c r="N8" s="31">
        <f t="shared" si="5"/>
        <v>5.5868952296011E-2</v>
      </c>
      <c r="O8" s="31"/>
      <c r="Q8" s="32"/>
    </row>
    <row r="9" spans="1:17" x14ac:dyDescent="0.2">
      <c r="B9" s="31">
        <v>27</v>
      </c>
      <c r="C9" s="31">
        <v>78</v>
      </c>
      <c r="D9" s="31">
        <f t="shared" si="1"/>
        <v>1.1684023368046736</v>
      </c>
      <c r="E9" s="31">
        <f t="shared" si="2"/>
        <v>0.99060198120396248</v>
      </c>
      <c r="F9" s="31">
        <f t="shared" si="3"/>
        <v>1.5318147100141837</v>
      </c>
      <c r="G9" s="31">
        <f t="shared" si="0"/>
        <v>1.5318147100141837</v>
      </c>
      <c r="H9" s="31">
        <v>60</v>
      </c>
      <c r="J9" s="31">
        <f t="shared" si="4"/>
        <v>0.18287212338935155</v>
      </c>
      <c r="N9" s="31">
        <f t="shared" si="5"/>
        <v>0.20195967665079148</v>
      </c>
      <c r="O9" s="31"/>
      <c r="Q9" s="32"/>
    </row>
    <row r="10" spans="1:17" x14ac:dyDescent="0.2">
      <c r="B10" s="31">
        <v>100</v>
      </c>
      <c r="C10" s="31">
        <v>78</v>
      </c>
      <c r="D10" s="31">
        <f t="shared" si="1"/>
        <v>0.68580137160274324</v>
      </c>
      <c r="E10" s="31">
        <f t="shared" si="2"/>
        <v>0.99060198120396248</v>
      </c>
      <c r="F10" s="31">
        <f t="shared" si="3"/>
        <v>1.2048301981845488</v>
      </c>
      <c r="G10" s="31">
        <f t="shared" si="0"/>
        <v>1.2048301981845488</v>
      </c>
      <c r="H10" s="31">
        <v>60</v>
      </c>
      <c r="J10" s="31">
        <f t="shared" si="4"/>
        <v>0.30383470349177311</v>
      </c>
      <c r="N10" s="31">
        <f t="shared" si="5"/>
        <v>0.36216815186210194</v>
      </c>
      <c r="O10" s="31"/>
      <c r="Q10" s="32"/>
    </row>
    <row r="11" spans="1:17" x14ac:dyDescent="0.2">
      <c r="B11" s="31">
        <v>0</v>
      </c>
      <c r="C11" s="31">
        <v>117</v>
      </c>
      <c r="D11" s="31">
        <f t="shared" si="1"/>
        <v>1.854203708407417</v>
      </c>
      <c r="E11" s="31">
        <f t="shared" si="2"/>
        <v>0</v>
      </c>
      <c r="F11" s="31">
        <f t="shared" si="3"/>
        <v>1.854203708407417</v>
      </c>
      <c r="G11" s="31">
        <f t="shared" si="0"/>
        <v>1.854203708407417</v>
      </c>
      <c r="H11" s="31">
        <v>60</v>
      </c>
      <c r="J11" s="31">
        <f t="shared" si="4"/>
        <v>9.7276921120786342E-2</v>
      </c>
      <c r="N11" s="31">
        <f t="shared" si="5"/>
        <v>0.10233944050521782</v>
      </c>
      <c r="O11" s="31"/>
      <c r="Q11" s="32"/>
    </row>
    <row r="12" spans="1:17" x14ac:dyDescent="0.2">
      <c r="B12" s="31">
        <v>27</v>
      </c>
      <c r="C12" s="31">
        <v>117</v>
      </c>
      <c r="D12" s="31">
        <f t="shared" si="1"/>
        <v>1.1684023368046736</v>
      </c>
      <c r="E12" s="31">
        <f t="shared" si="2"/>
        <v>0</v>
      </c>
      <c r="F12" s="31">
        <f t="shared" si="3"/>
        <v>1.1684023368046736</v>
      </c>
      <c r="G12" s="31">
        <f t="shared" si="0"/>
        <v>1.1684023368046736</v>
      </c>
      <c r="H12" s="31">
        <v>60</v>
      </c>
      <c r="J12" s="31">
        <f t="shared" si="4"/>
        <v>0.31920984641957029</v>
      </c>
      <c r="N12" s="31">
        <f t="shared" si="5"/>
        <v>0.38450116484103297</v>
      </c>
      <c r="O12" s="31"/>
      <c r="Q12" s="32"/>
    </row>
    <row r="13" spans="1:17" x14ac:dyDescent="0.2">
      <c r="A13" s="31" t="s">
        <v>68</v>
      </c>
      <c r="B13" s="31">
        <v>73</v>
      </c>
      <c r="C13" s="31">
        <v>117</v>
      </c>
      <c r="D13" s="31">
        <f t="shared" si="1"/>
        <v>0</v>
      </c>
      <c r="E13" s="31">
        <f t="shared" si="2"/>
        <v>0</v>
      </c>
      <c r="F13" s="31">
        <f t="shared" si="3"/>
        <v>0</v>
      </c>
      <c r="G13" s="31">
        <f t="shared" si="0"/>
        <v>0</v>
      </c>
      <c r="H13" s="31">
        <v>60</v>
      </c>
      <c r="J13" s="31">
        <f t="shared" si="4"/>
        <v>0.83470111177841344</v>
      </c>
      <c r="N13" s="31">
        <f t="shared" si="5"/>
        <v>1.7999999999999998</v>
      </c>
      <c r="O13" s="31"/>
      <c r="Q13" s="32"/>
    </row>
    <row r="14" spans="1:17" x14ac:dyDescent="0.2">
      <c r="A14" s="31" t="s">
        <v>67</v>
      </c>
      <c r="B14" s="31">
        <v>25</v>
      </c>
      <c r="C14" s="31">
        <v>156</v>
      </c>
      <c r="D14" s="31">
        <f t="shared" si="1"/>
        <v>1.219202438404877</v>
      </c>
      <c r="E14" s="31">
        <f t="shared" si="2"/>
        <v>0.99060198120396248</v>
      </c>
      <c r="F14" s="31">
        <f t="shared" si="3"/>
        <v>1.5709063851730993</v>
      </c>
      <c r="G14" s="31">
        <f t="shared" si="0"/>
        <v>1.5709063851730993</v>
      </c>
      <c r="H14" s="31">
        <v>60</v>
      </c>
      <c r="J14" s="31">
        <f t="shared" si="4"/>
        <v>0.17066875574663787</v>
      </c>
      <c r="N14" s="31">
        <f t="shared" si="5"/>
        <v>0.18713563278145287</v>
      </c>
      <c r="O14" s="31"/>
      <c r="Q14" s="32"/>
    </row>
    <row r="15" spans="1:17" x14ac:dyDescent="0.2">
      <c r="O15" s="31"/>
      <c r="Q15" s="32"/>
    </row>
    <row r="16" spans="1:17" x14ac:dyDescent="0.2">
      <c r="O16" s="31"/>
      <c r="Q16" s="32"/>
    </row>
    <row r="17" spans="9:23" x14ac:dyDescent="0.2">
      <c r="O17" s="31"/>
      <c r="Q17" s="32"/>
    </row>
    <row r="18" spans="9:23" x14ac:dyDescent="0.2">
      <c r="O18" s="31"/>
      <c r="Q18" s="32"/>
    </row>
    <row r="19" spans="9:23" x14ac:dyDescent="0.2">
      <c r="O19" s="31"/>
      <c r="Q19" s="32"/>
    </row>
    <row r="20" spans="9:23" x14ac:dyDescent="0.2">
      <c r="O20" s="31"/>
      <c r="Q20" s="32"/>
    </row>
    <row r="21" spans="9:23" x14ac:dyDescent="0.2">
      <c r="O21" s="31"/>
      <c r="Q21" s="32"/>
    </row>
    <row r="22" spans="9:23" x14ac:dyDescent="0.2">
      <c r="O22" s="31"/>
      <c r="Q22" s="32"/>
    </row>
    <row r="23" spans="9:23" x14ac:dyDescent="0.2">
      <c r="R23" s="17"/>
      <c r="S23" s="17"/>
      <c r="U23" s="17"/>
      <c r="V23" s="17"/>
      <c r="W23" s="17"/>
    </row>
    <row r="24" spans="9:23" x14ac:dyDescent="0.2">
      <c r="R24" s="17"/>
      <c r="S24" s="17"/>
      <c r="U24" s="17"/>
      <c r="V24" s="17"/>
      <c r="W24" s="17"/>
    </row>
    <row r="28" spans="9:23" x14ac:dyDescent="0.2">
      <c r="L28" s="17" t="s">
        <v>58</v>
      </c>
      <c r="M28" s="17">
        <v>2</v>
      </c>
    </row>
    <row r="29" spans="9:23" x14ac:dyDescent="0.2">
      <c r="N29" s="31" t="s">
        <v>69</v>
      </c>
    </row>
    <row r="30" spans="9:23" x14ac:dyDescent="0.2">
      <c r="I30" s="17"/>
      <c r="L30" s="31" t="s">
        <v>59</v>
      </c>
      <c r="M30" s="31">
        <v>3.5</v>
      </c>
      <c r="N30" s="31">
        <v>0.9</v>
      </c>
      <c r="O30" s="32">
        <v>2.2000000000000002</v>
      </c>
    </row>
    <row r="31" spans="9:23" x14ac:dyDescent="0.2">
      <c r="L31" s="31" t="s">
        <v>60</v>
      </c>
      <c r="M31" s="31">
        <v>3.8</v>
      </c>
      <c r="N31" s="31">
        <v>0.1</v>
      </c>
    </row>
    <row r="32" spans="9:23" x14ac:dyDescent="0.2">
      <c r="L32" s="31" t="s">
        <v>61</v>
      </c>
      <c r="M32" s="31">
        <v>0.03</v>
      </c>
      <c r="N32" s="31" t="s">
        <v>70</v>
      </c>
    </row>
    <row r="33" spans="9:18" x14ac:dyDescent="0.2">
      <c r="L33" s="31" t="s">
        <v>64</v>
      </c>
      <c r="M33" s="32">
        <f>SUM(J2:J14)</f>
        <v>1.9995742199618936</v>
      </c>
      <c r="N33" s="38"/>
    </row>
    <row r="34" spans="9:18" x14ac:dyDescent="0.2">
      <c r="L34" s="31" t="s">
        <v>63</v>
      </c>
      <c r="M34" s="34">
        <f>ABS(M33-M28)/M28</f>
        <v>2.1289001905322458E-4</v>
      </c>
      <c r="N34" s="39"/>
    </row>
    <row r="36" spans="9:18" x14ac:dyDescent="0.2">
      <c r="I36" s="32" t="s">
        <v>88</v>
      </c>
      <c r="J36" s="32" t="s">
        <v>89</v>
      </c>
      <c r="K36" s="31" t="s">
        <v>90</v>
      </c>
      <c r="L36" s="31" t="s">
        <v>91</v>
      </c>
    </row>
    <row r="37" spans="9:18" x14ac:dyDescent="0.2">
      <c r="I37" s="31">
        <v>3.5</v>
      </c>
      <c r="J37" s="31">
        <v>3.5</v>
      </c>
      <c r="K37" s="31">
        <v>3.5</v>
      </c>
      <c r="L37" s="31">
        <v>3.5</v>
      </c>
      <c r="M37" s="31">
        <v>2</v>
      </c>
    </row>
    <row r="38" spans="9:18" x14ac:dyDescent="0.2">
      <c r="I38" s="31">
        <v>2.5</v>
      </c>
      <c r="J38" s="31">
        <v>2.4</v>
      </c>
      <c r="K38" s="31">
        <v>3.3</v>
      </c>
      <c r="L38" s="31">
        <v>3.8</v>
      </c>
      <c r="M38" s="31">
        <v>6.3</v>
      </c>
    </row>
    <row r="39" spans="9:18" x14ac:dyDescent="0.2">
      <c r="I39" s="31">
        <v>0.15</v>
      </c>
      <c r="J39" s="31">
        <v>0.2</v>
      </c>
      <c r="K39" s="31">
        <v>0.02</v>
      </c>
      <c r="L39" s="31">
        <v>0.03</v>
      </c>
      <c r="M39" s="31">
        <v>7.0000000000000001E-3</v>
      </c>
      <c r="O39" s="31"/>
      <c r="P39" s="31"/>
    </row>
    <row r="40" spans="9:18" x14ac:dyDescent="0.2">
      <c r="I40" s="32"/>
      <c r="J40" s="32"/>
    </row>
    <row r="44" spans="9:18" x14ac:dyDescent="0.2">
      <c r="M44" s="34"/>
      <c r="N44" s="34"/>
      <c r="O44" s="34"/>
      <c r="P44" s="34"/>
    </row>
    <row r="47" spans="9:18" x14ac:dyDescent="0.2">
      <c r="N47" s="35"/>
      <c r="O47" s="35"/>
      <c r="P47" s="35"/>
      <c r="Q47" s="35"/>
      <c r="R47" s="35"/>
    </row>
    <row r="48" spans="9:18" x14ac:dyDescent="0.2">
      <c r="M48" s="32"/>
      <c r="O48" s="31"/>
      <c r="P48" s="31"/>
    </row>
    <row r="49" spans="13:19" x14ac:dyDescent="0.2">
      <c r="M49" s="32"/>
      <c r="N49" s="34"/>
      <c r="O49" s="34"/>
      <c r="P49" s="34"/>
      <c r="Q49" s="34"/>
      <c r="R49" s="34"/>
      <c r="S49" s="34"/>
    </row>
    <row r="51" spans="13:19" x14ac:dyDescent="0.2">
      <c r="M51" s="34"/>
      <c r="N51" s="34"/>
      <c r="O51" s="34"/>
      <c r="P51" s="34"/>
      <c r="Q51" s="34"/>
      <c r="R51" s="34"/>
      <c r="S51" s="34"/>
    </row>
  </sheetData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X41"/>
  <sheetViews>
    <sheetView topLeftCell="A9" workbookViewId="0">
      <selection activeCell="F23" sqref="A1:XFD1048576"/>
    </sheetView>
  </sheetViews>
  <sheetFormatPr baseColWidth="10" defaultColWidth="11" defaultRowHeight="16" x14ac:dyDescent="0.2"/>
  <cols>
    <col min="1" max="1" width="11" style="31"/>
    <col min="2" max="2" width="17" style="31" customWidth="1"/>
    <col min="3" max="14" width="11" style="31"/>
    <col min="15" max="16" width="11" style="32"/>
    <col min="17" max="20" width="11" style="31"/>
    <col min="21" max="21" width="12.33203125" style="31" bestFit="1" customWidth="1"/>
    <col min="22" max="16384" width="11" style="31"/>
  </cols>
  <sheetData>
    <row r="1" spans="1:24" s="17" customFormat="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O1" s="17" t="s">
        <v>10</v>
      </c>
      <c r="P1" s="22" t="s">
        <v>11</v>
      </c>
      <c r="Q1" s="22" t="s">
        <v>12</v>
      </c>
      <c r="R1" s="17" t="s">
        <v>13</v>
      </c>
      <c r="S1" s="17" t="s">
        <v>14</v>
      </c>
      <c r="U1" s="17" t="s">
        <v>121</v>
      </c>
      <c r="V1" s="17" t="s">
        <v>106</v>
      </c>
      <c r="W1" s="17" t="s">
        <v>120</v>
      </c>
      <c r="X1" s="17" t="s">
        <v>119</v>
      </c>
    </row>
    <row r="2" spans="1:24" x14ac:dyDescent="0.2">
      <c r="A2" s="31" t="s">
        <v>15</v>
      </c>
      <c r="B2" s="31">
        <v>7.1</v>
      </c>
      <c r="C2" s="31">
        <v>0.9</v>
      </c>
      <c r="D2" s="31">
        <f t="shared" ref="D2:E22" si="0">B2*P2</f>
        <v>1.7749999999999999</v>
      </c>
      <c r="E2" s="31">
        <f t="shared" si="0"/>
        <v>0.27108433734939757</v>
      </c>
      <c r="F2" s="31">
        <f>SQRT(D2*D2+E2*E2)</f>
        <v>1.7955811644022561</v>
      </c>
      <c r="G2" s="31">
        <f>MIN(F2,$C$28)</f>
        <v>1.7955811644022561</v>
      </c>
      <c r="H2" s="31">
        <v>53</v>
      </c>
      <c r="I2" s="31" t="s">
        <v>16</v>
      </c>
      <c r="J2" s="31">
        <f>1-POWER((1+($C$29*H2*POWER(1-G2/$C$28, $C$27))/$C$25),-$C$26)</f>
        <v>0.58171720618601674</v>
      </c>
      <c r="O2" s="31"/>
      <c r="P2" s="32">
        <v>0.25</v>
      </c>
      <c r="Q2" s="32">
        <f>5/16.6</f>
        <v>0.3012048192771084</v>
      </c>
      <c r="R2" s="31">
        <v>9</v>
      </c>
      <c r="S2" s="31">
        <v>2.5</v>
      </c>
      <c r="U2" s="31">
        <f>AVERAGE(H2:H22)</f>
        <v>43.952380952380949</v>
      </c>
      <c r="V2" s="31">
        <f>$C$29*H2*POWER(1-G2/$C$28, $C$27)</f>
        <v>23.464816066166403</v>
      </c>
      <c r="W2" s="31">
        <f>SUM(V2:V22)</f>
        <v>178.62479610208996</v>
      </c>
      <c r="X2" s="31">
        <f>W2/U2</f>
        <v>4.0640527823877459</v>
      </c>
    </row>
    <row r="3" spans="1:24" x14ac:dyDescent="0.2">
      <c r="A3" s="31" t="s">
        <v>17</v>
      </c>
      <c r="B3" s="31">
        <v>3.9</v>
      </c>
      <c r="C3" s="31">
        <v>0.7</v>
      </c>
      <c r="D3" s="31">
        <f t="shared" si="0"/>
        <v>0.97499999999999998</v>
      </c>
      <c r="E3" s="31">
        <f t="shared" si="0"/>
        <v>0.21084337349397586</v>
      </c>
      <c r="F3" s="31">
        <f t="shared" ref="F3:F22" si="1">SQRT(D3*D3+E3*E3)</f>
        <v>0.99753693071801619</v>
      </c>
      <c r="G3" s="31">
        <f t="shared" ref="G3:G22" si="2">MIN(F3,$C$28)</f>
        <v>0.99753693071801619</v>
      </c>
      <c r="H3" s="31">
        <v>53</v>
      </c>
      <c r="I3" s="31" t="s">
        <v>16</v>
      </c>
      <c r="J3" s="31">
        <f t="shared" ref="J3:J22" si="3">1-POWER((1+($C$29*H3*POWER(1-G3/$C$28, $C$27))/$C$25),-$C$26)</f>
        <v>0.75713324954343508</v>
      </c>
      <c r="O3" s="31"/>
      <c r="P3" s="32">
        <v>0.25</v>
      </c>
      <c r="Q3" s="32">
        <f t="shared" ref="Q3:Q22" si="4">5/16.6</f>
        <v>0.3012048192771084</v>
      </c>
      <c r="V3" s="31">
        <f t="shared" ref="V3:V22" si="5">$C$29*H3*POWER(1-G3/$C$28, $C$27)</f>
        <v>43.379377696321697</v>
      </c>
    </row>
    <row r="4" spans="1:24" x14ac:dyDescent="0.2">
      <c r="A4" s="31" t="s">
        <v>18</v>
      </c>
      <c r="B4" s="31">
        <v>4.2</v>
      </c>
      <c r="C4" s="31">
        <v>3.7</v>
      </c>
      <c r="D4" s="31">
        <f t="shared" si="0"/>
        <v>1.05</v>
      </c>
      <c r="E4" s="31">
        <f t="shared" si="0"/>
        <v>1.1144578313253011</v>
      </c>
      <c r="F4" s="31">
        <f t="shared" si="1"/>
        <v>1.5311813275384119</v>
      </c>
      <c r="G4" s="31">
        <f t="shared" si="2"/>
        <v>1.5311813275384119</v>
      </c>
      <c r="H4" s="31">
        <v>53</v>
      </c>
      <c r="I4" s="31" t="s">
        <v>16</v>
      </c>
      <c r="J4" s="31">
        <f t="shared" si="3"/>
        <v>0.65078517405219616</v>
      </c>
      <c r="O4" s="31"/>
      <c r="P4" s="32">
        <v>0.25</v>
      </c>
      <c r="Q4" s="32">
        <f t="shared" si="4"/>
        <v>0.3012048192771084</v>
      </c>
      <c r="V4" s="31">
        <f t="shared" si="5"/>
        <v>29.554538741034289</v>
      </c>
    </row>
    <row r="5" spans="1:24" x14ac:dyDescent="0.2">
      <c r="A5" s="31" t="s">
        <v>19</v>
      </c>
      <c r="B5" s="31">
        <v>7.2</v>
      </c>
      <c r="C5" s="31">
        <v>3.7</v>
      </c>
      <c r="D5" s="31">
        <f t="shared" si="0"/>
        <v>1.8</v>
      </c>
      <c r="E5" s="31">
        <f t="shared" si="0"/>
        <v>1.1144578313253011</v>
      </c>
      <c r="F5" s="31">
        <f t="shared" si="1"/>
        <v>2.1170772914096201</v>
      </c>
      <c r="G5" s="31">
        <f t="shared" si="2"/>
        <v>2.1170772914096201</v>
      </c>
      <c r="H5" s="31">
        <v>53</v>
      </c>
      <c r="I5" s="31" t="s">
        <v>20</v>
      </c>
      <c r="J5" s="31">
        <f t="shared" si="3"/>
        <v>0.48103968806071729</v>
      </c>
      <c r="O5" s="31"/>
      <c r="P5" s="32">
        <v>0.25</v>
      </c>
      <c r="Q5" s="32">
        <f t="shared" si="4"/>
        <v>0.3012048192771084</v>
      </c>
      <c r="V5" s="31">
        <f t="shared" si="5"/>
        <v>16.794678218778976</v>
      </c>
    </row>
    <row r="6" spans="1:24" x14ac:dyDescent="0.2">
      <c r="A6" s="31" t="s">
        <v>21</v>
      </c>
      <c r="B6" s="31">
        <v>11.3</v>
      </c>
      <c r="C6" s="31">
        <v>0.7</v>
      </c>
      <c r="D6" s="31">
        <f t="shared" si="0"/>
        <v>2.8250000000000002</v>
      </c>
      <c r="E6" s="31">
        <f t="shared" si="0"/>
        <v>0.21084337349397586</v>
      </c>
      <c r="F6" s="31">
        <f t="shared" si="1"/>
        <v>2.8328572022158691</v>
      </c>
      <c r="G6" s="31">
        <f t="shared" si="2"/>
        <v>2.8328572022158691</v>
      </c>
      <c r="H6" s="31">
        <v>73</v>
      </c>
      <c r="I6" s="31" t="s">
        <v>16</v>
      </c>
      <c r="J6" s="31">
        <f>1-POWER((1+($C$29*H6*POWER(1-G6/$C$28, $C$27))/$C$25),-$C$26)</f>
        <v>0.26279403935234313</v>
      </c>
      <c r="O6" s="31"/>
      <c r="P6" s="32">
        <v>0.25</v>
      </c>
      <c r="Q6" s="32">
        <f t="shared" si="4"/>
        <v>0.3012048192771084</v>
      </c>
      <c r="V6" s="31">
        <f t="shared" si="5"/>
        <v>7.2059643281734393</v>
      </c>
    </row>
    <row r="7" spans="1:24" x14ac:dyDescent="0.2">
      <c r="A7" s="31" t="s">
        <v>22</v>
      </c>
      <c r="B7" s="31">
        <v>12.3</v>
      </c>
      <c r="C7" s="31">
        <v>4.8</v>
      </c>
      <c r="D7" s="31">
        <f t="shared" si="0"/>
        <v>3.0750000000000002</v>
      </c>
      <c r="E7" s="31">
        <f t="shared" si="0"/>
        <v>1.4457831325301203</v>
      </c>
      <c r="F7" s="31">
        <f t="shared" si="1"/>
        <v>3.3979278783265263</v>
      </c>
      <c r="G7" s="31">
        <f t="shared" si="2"/>
        <v>3.3979278783265263</v>
      </c>
      <c r="H7" s="31">
        <v>73</v>
      </c>
      <c r="I7" s="31" t="s">
        <v>16</v>
      </c>
      <c r="J7" s="31">
        <f t="shared" si="3"/>
        <v>1.5998976922565578E-2</v>
      </c>
      <c r="K7" s="31" t="s">
        <v>23</v>
      </c>
      <c r="O7" s="31"/>
      <c r="P7" s="32">
        <v>0.25</v>
      </c>
      <c r="Q7" s="32">
        <f t="shared" si="4"/>
        <v>0.3012048192771084</v>
      </c>
      <c r="V7" s="31">
        <f t="shared" si="5"/>
        <v>0.35743201729371737</v>
      </c>
    </row>
    <row r="8" spans="1:24" x14ac:dyDescent="0.2">
      <c r="A8" s="31" t="s">
        <v>24</v>
      </c>
      <c r="B8" s="31">
        <v>12.7</v>
      </c>
      <c r="C8" s="31">
        <v>0.7</v>
      </c>
      <c r="D8" s="31">
        <f t="shared" si="0"/>
        <v>3.1749999999999998</v>
      </c>
      <c r="E8" s="31">
        <f t="shared" si="0"/>
        <v>0.21084337349397586</v>
      </c>
      <c r="F8" s="31">
        <f t="shared" si="1"/>
        <v>3.181993074811182</v>
      </c>
      <c r="G8" s="31">
        <f t="shared" si="2"/>
        <v>3.181993074811182</v>
      </c>
      <c r="H8" s="31">
        <v>73</v>
      </c>
      <c r="I8" s="31" t="s">
        <v>20</v>
      </c>
      <c r="J8" s="31">
        <f t="shared" si="3"/>
        <v>9.2980568758487814E-2</v>
      </c>
      <c r="O8" s="31"/>
      <c r="P8" s="32">
        <v>0.25</v>
      </c>
      <c r="Q8" s="32">
        <f t="shared" si="4"/>
        <v>0.3012048192771084</v>
      </c>
      <c r="V8" s="31">
        <f t="shared" si="5"/>
        <v>2.2021178085907906</v>
      </c>
    </row>
    <row r="9" spans="1:24" x14ac:dyDescent="0.2">
      <c r="A9" s="31" t="s">
        <v>25</v>
      </c>
      <c r="B9" s="31">
        <v>13.2</v>
      </c>
      <c r="C9" s="31">
        <v>2.9</v>
      </c>
      <c r="D9" s="31">
        <f t="shared" si="0"/>
        <v>3.3</v>
      </c>
      <c r="E9" s="31">
        <f t="shared" si="0"/>
        <v>0.87349397590361433</v>
      </c>
      <c r="F9" s="31">
        <f t="shared" si="1"/>
        <v>3.4136478620296944</v>
      </c>
      <c r="G9" s="31">
        <f t="shared" si="2"/>
        <v>3.4136478620296944</v>
      </c>
      <c r="H9" s="31">
        <v>73</v>
      </c>
      <c r="I9" s="31" t="s">
        <v>20</v>
      </c>
      <c r="J9" s="31">
        <f t="shared" si="3"/>
        <v>1.2276015741811031E-2</v>
      </c>
      <c r="O9" s="31"/>
      <c r="P9" s="32">
        <v>0.25</v>
      </c>
      <c r="Q9" s="32">
        <f t="shared" si="4"/>
        <v>0.3012048192771084</v>
      </c>
      <c r="V9" s="31">
        <f t="shared" si="5"/>
        <v>0.27351363178527205</v>
      </c>
    </row>
    <row r="10" spans="1:24" x14ac:dyDescent="0.2">
      <c r="A10" s="31" t="s">
        <v>26</v>
      </c>
      <c r="B10" s="31">
        <v>10.199999999999999</v>
      </c>
      <c r="C10" s="31">
        <f>8.1-2.5</f>
        <v>5.6</v>
      </c>
      <c r="D10" s="31">
        <f t="shared" si="0"/>
        <v>2.5499999999999998</v>
      </c>
      <c r="E10" s="31">
        <f t="shared" si="0"/>
        <v>1.6867469879518069</v>
      </c>
      <c r="F10" s="31">
        <f t="shared" si="1"/>
        <v>3.0573870218479855</v>
      </c>
      <c r="G10" s="31">
        <f t="shared" si="2"/>
        <v>3.0573870218479855</v>
      </c>
      <c r="H10" s="31">
        <v>73</v>
      </c>
      <c r="I10" s="31" t="s">
        <v>20</v>
      </c>
      <c r="J10" s="31">
        <f t="shared" si="3"/>
        <v>0.15060808278828886</v>
      </c>
      <c r="O10" s="31"/>
      <c r="P10" s="32">
        <v>0.25</v>
      </c>
      <c r="Q10" s="32">
        <f t="shared" si="4"/>
        <v>0.3012048192771084</v>
      </c>
      <c r="V10" s="31">
        <f t="shared" si="5"/>
        <v>3.7374953006084799</v>
      </c>
    </row>
    <row r="11" spans="1:24" x14ac:dyDescent="0.2">
      <c r="A11" s="31" t="s">
        <v>27</v>
      </c>
      <c r="B11" s="31">
        <v>8.3000000000000007</v>
      </c>
      <c r="C11" s="31">
        <v>4.9000000000000004</v>
      </c>
      <c r="D11" s="31">
        <f t="shared" si="0"/>
        <v>2.0750000000000002</v>
      </c>
      <c r="E11" s="31">
        <f t="shared" si="0"/>
        <v>1.4759036144578312</v>
      </c>
      <c r="F11" s="31">
        <f t="shared" si="1"/>
        <v>2.5463535652319949</v>
      </c>
      <c r="G11" s="31">
        <f t="shared" si="2"/>
        <v>2.5463535652319949</v>
      </c>
      <c r="H11" s="31">
        <v>73</v>
      </c>
      <c r="I11" s="31" t="s">
        <v>20</v>
      </c>
      <c r="J11" s="31">
        <f t="shared" si="3"/>
        <v>0.4024353564819475</v>
      </c>
      <c r="O11" s="31"/>
      <c r="P11" s="32">
        <v>0.25</v>
      </c>
      <c r="Q11" s="32">
        <f t="shared" si="4"/>
        <v>0.3012048192771084</v>
      </c>
      <c r="V11" s="31">
        <f t="shared" si="5"/>
        <v>12.763266809353807</v>
      </c>
    </row>
    <row r="12" spans="1:24" x14ac:dyDescent="0.2">
      <c r="A12" s="31" t="s">
        <v>28</v>
      </c>
      <c r="B12" s="31">
        <v>8.8000000000000007</v>
      </c>
      <c r="C12" s="31">
        <v>0.7</v>
      </c>
      <c r="D12" s="31">
        <f t="shared" si="0"/>
        <v>2.2000000000000002</v>
      </c>
      <c r="E12" s="31">
        <f t="shared" si="0"/>
        <v>0.21084337349397586</v>
      </c>
      <c r="F12" s="31">
        <f t="shared" si="1"/>
        <v>2.2100802990267843</v>
      </c>
      <c r="G12" s="31">
        <f t="shared" si="2"/>
        <v>2.2100802990267843</v>
      </c>
      <c r="H12" s="31">
        <v>73</v>
      </c>
      <c r="I12" s="31" t="s">
        <v>20</v>
      </c>
      <c r="J12" s="31">
        <f t="shared" si="3"/>
        <v>0.54364195462327403</v>
      </c>
      <c r="O12" s="31"/>
      <c r="P12" s="32">
        <v>0.25</v>
      </c>
      <c r="Q12" s="32">
        <f t="shared" si="4"/>
        <v>0.3012048192771084</v>
      </c>
      <c r="V12" s="31">
        <f t="shared" si="5"/>
        <v>20.693898094716058</v>
      </c>
    </row>
    <row r="13" spans="1:24" x14ac:dyDescent="0.2">
      <c r="A13" s="31" t="s">
        <v>29</v>
      </c>
      <c r="B13" s="31">
        <v>0.1</v>
      </c>
      <c r="C13" s="31">
        <v>12.2</v>
      </c>
      <c r="D13" s="31">
        <f t="shared" si="0"/>
        <v>2.5000000000000001E-2</v>
      </c>
      <c r="E13" s="31">
        <f t="shared" si="0"/>
        <v>3.6746987951807224</v>
      </c>
      <c r="F13" s="31">
        <f t="shared" si="1"/>
        <v>3.6747838351803299</v>
      </c>
      <c r="G13" s="31">
        <f t="shared" si="2"/>
        <v>3.5</v>
      </c>
      <c r="H13" s="31">
        <f>$C$30</f>
        <v>20</v>
      </c>
      <c r="I13" s="31" t="s">
        <v>20</v>
      </c>
      <c r="J13" s="31">
        <f t="shared" si="3"/>
        <v>0</v>
      </c>
      <c r="O13" s="31"/>
      <c r="P13" s="32">
        <v>0.25</v>
      </c>
      <c r="Q13" s="32">
        <f t="shared" si="4"/>
        <v>0.3012048192771084</v>
      </c>
      <c r="V13" s="31">
        <f t="shared" si="5"/>
        <v>0</v>
      </c>
    </row>
    <row r="14" spans="1:24" x14ac:dyDescent="0.2">
      <c r="A14" s="31" t="s">
        <v>30</v>
      </c>
      <c r="B14" s="31">
        <v>1.1000000000000001</v>
      </c>
      <c r="C14" s="31">
        <v>10.4</v>
      </c>
      <c r="D14" s="31">
        <f t="shared" si="0"/>
        <v>0.27500000000000002</v>
      </c>
      <c r="E14" s="31">
        <f t="shared" si="0"/>
        <v>3.1325301204819276</v>
      </c>
      <c r="F14" s="31">
        <f t="shared" si="1"/>
        <v>3.1445778660619172</v>
      </c>
      <c r="G14" s="31">
        <f t="shared" si="2"/>
        <v>3.1445778660619172</v>
      </c>
      <c r="H14" s="31">
        <f t="shared" ref="H14:H22" si="6">$C$30</f>
        <v>20</v>
      </c>
      <c r="I14" s="31" t="s">
        <v>20</v>
      </c>
      <c r="J14" s="31">
        <f t="shared" si="3"/>
        <v>3.1890229636309608E-2</v>
      </c>
      <c r="O14" s="31"/>
      <c r="P14" s="32">
        <v>0.25</v>
      </c>
      <c r="Q14" s="32">
        <f t="shared" si="4"/>
        <v>0.3012048192771084</v>
      </c>
      <c r="V14" s="31">
        <f t="shared" si="5"/>
        <v>0.72084238087355812</v>
      </c>
    </row>
    <row r="15" spans="1:24" x14ac:dyDescent="0.2">
      <c r="A15" s="31" t="s">
        <v>31</v>
      </c>
      <c r="B15" s="31">
        <v>0.7</v>
      </c>
      <c r="C15" s="31">
        <v>8.5</v>
      </c>
      <c r="D15" s="31">
        <f t="shared" si="0"/>
        <v>0.17499999999999999</v>
      </c>
      <c r="E15" s="31">
        <f t="shared" si="0"/>
        <v>2.5602409638554215</v>
      </c>
      <c r="F15" s="31">
        <f t="shared" si="1"/>
        <v>2.5662148766234165</v>
      </c>
      <c r="G15" s="31">
        <f t="shared" si="2"/>
        <v>2.5662148766234165</v>
      </c>
      <c r="H15" s="31">
        <f t="shared" si="6"/>
        <v>20</v>
      </c>
      <c r="I15" s="31" t="s">
        <v>20</v>
      </c>
      <c r="J15" s="31">
        <f t="shared" si="3"/>
        <v>0.13770781017865119</v>
      </c>
      <c r="O15" s="31"/>
      <c r="P15" s="32">
        <v>0.25</v>
      </c>
      <c r="Q15" s="32">
        <f t="shared" si="4"/>
        <v>0.3012048192771084</v>
      </c>
      <c r="V15" s="31">
        <f t="shared" si="5"/>
        <v>3.3809930767447418</v>
      </c>
    </row>
    <row r="16" spans="1:24" x14ac:dyDescent="0.2">
      <c r="A16" s="31" t="s">
        <v>32</v>
      </c>
      <c r="B16" s="31">
        <v>0.6</v>
      </c>
      <c r="C16" s="31">
        <v>7</v>
      </c>
      <c r="D16" s="31">
        <f t="shared" si="0"/>
        <v>0.15</v>
      </c>
      <c r="E16" s="31">
        <f t="shared" si="0"/>
        <v>2.1084337349397586</v>
      </c>
      <c r="F16" s="31">
        <f t="shared" si="1"/>
        <v>2.113762714836275</v>
      </c>
      <c r="G16" s="31">
        <f t="shared" si="2"/>
        <v>2.113762714836275</v>
      </c>
      <c r="H16" s="31">
        <f t="shared" si="6"/>
        <v>20</v>
      </c>
      <c r="I16" s="31" t="s">
        <v>20</v>
      </c>
      <c r="J16" s="31">
        <f t="shared" si="3"/>
        <v>0.23755328382357843</v>
      </c>
      <c r="O16" s="31"/>
      <c r="P16" s="32">
        <v>0.25</v>
      </c>
      <c r="Q16" s="32">
        <f t="shared" si="4"/>
        <v>0.3012048192771084</v>
      </c>
      <c r="V16" s="31">
        <f t="shared" si="5"/>
        <v>6.3619357906026535</v>
      </c>
    </row>
    <row r="17" spans="1:22" x14ac:dyDescent="0.2">
      <c r="A17" s="31" t="s">
        <v>33</v>
      </c>
      <c r="B17" s="31">
        <v>2.4</v>
      </c>
      <c r="C17" s="31">
        <f>9.2-2.5</f>
        <v>6.6999999999999993</v>
      </c>
      <c r="D17" s="31">
        <f t="shared" si="0"/>
        <v>0.6</v>
      </c>
      <c r="E17" s="31">
        <f t="shared" si="0"/>
        <v>2.0180722891566263</v>
      </c>
      <c r="F17" s="31">
        <f t="shared" si="1"/>
        <v>2.1053778198370634</v>
      </c>
      <c r="G17" s="31">
        <f t="shared" si="2"/>
        <v>2.1053778198370634</v>
      </c>
      <c r="H17" s="31">
        <f t="shared" si="6"/>
        <v>20</v>
      </c>
      <c r="I17" s="31" t="s">
        <v>20</v>
      </c>
      <c r="J17" s="31">
        <f t="shared" si="3"/>
        <v>0.23943971368501449</v>
      </c>
      <c r="O17" s="31"/>
      <c r="P17" s="32">
        <v>0.25</v>
      </c>
      <c r="Q17" s="32">
        <f t="shared" si="4"/>
        <v>0.3012048192771084</v>
      </c>
      <c r="V17" s="31">
        <f t="shared" si="5"/>
        <v>6.4236174489154179</v>
      </c>
    </row>
    <row r="18" spans="1:22" x14ac:dyDescent="0.2">
      <c r="A18" s="31" t="s">
        <v>34</v>
      </c>
      <c r="B18" s="31">
        <v>12.7</v>
      </c>
      <c r="C18" s="31">
        <v>8</v>
      </c>
      <c r="D18" s="31">
        <f t="shared" si="0"/>
        <v>3.1749999999999998</v>
      </c>
      <c r="E18" s="31">
        <f t="shared" si="0"/>
        <v>2.4096385542168672</v>
      </c>
      <c r="F18" s="31">
        <f t="shared" si="1"/>
        <v>3.9858478347734692</v>
      </c>
      <c r="G18" s="31">
        <f t="shared" si="2"/>
        <v>3.5</v>
      </c>
      <c r="H18" s="31">
        <f t="shared" si="6"/>
        <v>20</v>
      </c>
      <c r="I18" s="31" t="s">
        <v>20</v>
      </c>
      <c r="J18" s="31">
        <f t="shared" si="3"/>
        <v>0</v>
      </c>
      <c r="O18" s="31"/>
      <c r="P18" s="32">
        <v>0.25</v>
      </c>
      <c r="Q18" s="32">
        <f t="shared" si="4"/>
        <v>0.3012048192771084</v>
      </c>
      <c r="V18" s="31">
        <f t="shared" si="5"/>
        <v>0</v>
      </c>
    </row>
    <row r="19" spans="1:22" x14ac:dyDescent="0.2">
      <c r="A19" s="31" t="s">
        <v>35</v>
      </c>
      <c r="B19" s="31">
        <v>12.8</v>
      </c>
      <c r="C19" s="31">
        <v>11.4</v>
      </c>
      <c r="D19" s="31">
        <f t="shared" si="0"/>
        <v>3.2</v>
      </c>
      <c r="E19" s="31">
        <f t="shared" si="0"/>
        <v>3.4337349397590358</v>
      </c>
      <c r="F19" s="31">
        <f t="shared" si="1"/>
        <v>4.6936697408873993</v>
      </c>
      <c r="G19" s="31">
        <f t="shared" si="2"/>
        <v>3.5</v>
      </c>
      <c r="H19" s="31">
        <f t="shared" si="6"/>
        <v>20</v>
      </c>
      <c r="I19" s="31" t="s">
        <v>20</v>
      </c>
      <c r="J19" s="31">
        <f t="shared" si="3"/>
        <v>0</v>
      </c>
      <c r="O19" s="31"/>
      <c r="P19" s="32">
        <v>0.25</v>
      </c>
      <c r="Q19" s="32">
        <f t="shared" si="4"/>
        <v>0.3012048192771084</v>
      </c>
      <c r="V19" s="31">
        <f t="shared" si="5"/>
        <v>0</v>
      </c>
    </row>
    <row r="20" spans="1:22" x14ac:dyDescent="0.2">
      <c r="A20" s="31" t="s">
        <v>36</v>
      </c>
      <c r="B20" s="31">
        <v>10.4</v>
      </c>
      <c r="C20" s="31">
        <v>13</v>
      </c>
      <c r="D20" s="31">
        <f t="shared" si="0"/>
        <v>2.6</v>
      </c>
      <c r="E20" s="31">
        <f t="shared" si="0"/>
        <v>3.9156626506024095</v>
      </c>
      <c r="F20" s="31">
        <f t="shared" si="1"/>
        <v>4.7002568007846852</v>
      </c>
      <c r="G20" s="31">
        <f t="shared" si="2"/>
        <v>3.5</v>
      </c>
      <c r="H20" s="31">
        <f t="shared" si="6"/>
        <v>20</v>
      </c>
      <c r="I20" s="31" t="s">
        <v>20</v>
      </c>
      <c r="J20" s="31">
        <f t="shared" si="3"/>
        <v>0</v>
      </c>
      <c r="O20" s="31"/>
      <c r="P20" s="32">
        <v>0.25</v>
      </c>
      <c r="Q20" s="32">
        <f t="shared" si="4"/>
        <v>0.3012048192771084</v>
      </c>
      <c r="V20" s="31">
        <f t="shared" si="5"/>
        <v>0</v>
      </c>
    </row>
    <row r="21" spans="1:22" x14ac:dyDescent="0.2">
      <c r="A21" s="31" t="s">
        <v>37</v>
      </c>
      <c r="B21" s="31">
        <v>7.7</v>
      </c>
      <c r="C21" s="31">
        <v>12.3</v>
      </c>
      <c r="D21" s="31">
        <f t="shared" si="0"/>
        <v>1.925</v>
      </c>
      <c r="E21" s="31">
        <f t="shared" si="0"/>
        <v>3.7048192771084336</v>
      </c>
      <c r="F21" s="31">
        <f t="shared" si="1"/>
        <v>4.1750821400344034</v>
      </c>
      <c r="G21" s="31">
        <f t="shared" si="2"/>
        <v>3.5</v>
      </c>
      <c r="H21" s="31">
        <f t="shared" si="6"/>
        <v>20</v>
      </c>
      <c r="I21" s="31" t="s">
        <v>20</v>
      </c>
      <c r="J21" s="31">
        <f t="shared" si="3"/>
        <v>0</v>
      </c>
      <c r="O21" s="31"/>
      <c r="P21" s="32">
        <v>0.25</v>
      </c>
      <c r="Q21" s="32">
        <f t="shared" si="4"/>
        <v>0.3012048192771084</v>
      </c>
      <c r="V21" s="31">
        <f t="shared" si="5"/>
        <v>0</v>
      </c>
    </row>
    <row r="22" spans="1:22" x14ac:dyDescent="0.2">
      <c r="A22" s="31" t="s">
        <v>38</v>
      </c>
      <c r="B22" s="31">
        <v>7.2</v>
      </c>
      <c r="C22" s="31">
        <v>7.9</v>
      </c>
      <c r="D22" s="31">
        <f t="shared" si="0"/>
        <v>1.8</v>
      </c>
      <c r="E22" s="31">
        <f t="shared" si="0"/>
        <v>2.3795180722891565</v>
      </c>
      <c r="F22" s="31">
        <f t="shared" si="1"/>
        <v>2.9836397665185221</v>
      </c>
      <c r="G22" s="31">
        <f t="shared" si="2"/>
        <v>2.9836397665185221</v>
      </c>
      <c r="H22" s="31">
        <f t="shared" si="6"/>
        <v>20</v>
      </c>
      <c r="I22" s="31" t="s">
        <v>20</v>
      </c>
      <c r="J22" s="31">
        <f t="shared" si="3"/>
        <v>5.6890742050057508E-2</v>
      </c>
      <c r="O22" s="31"/>
      <c r="P22" s="32">
        <v>0.25</v>
      </c>
      <c r="Q22" s="32">
        <f t="shared" si="4"/>
        <v>0.3012048192771084</v>
      </c>
      <c r="V22" s="31">
        <f t="shared" si="5"/>
        <v>1.3103086921306564</v>
      </c>
    </row>
    <row r="23" spans="1:22" x14ac:dyDescent="0.2">
      <c r="H23" s="17" t="s">
        <v>39</v>
      </c>
      <c r="I23" s="17">
        <f>SUM(J2:J12)</f>
        <v>3.9514103125110829</v>
      </c>
      <c r="J23" s="31">
        <v>4</v>
      </c>
      <c r="K23" s="17" t="s">
        <v>40</v>
      </c>
      <c r="L23" s="17"/>
      <c r="M23" s="17" t="s">
        <v>41</v>
      </c>
    </row>
    <row r="24" spans="1:22" x14ac:dyDescent="0.2">
      <c r="B24" s="17" t="s">
        <v>44</v>
      </c>
      <c r="C24" s="31">
        <f>ABS(I23-J23)/J23</f>
        <v>1.214742187222928E-2</v>
      </c>
      <c r="H24" s="17" t="s">
        <v>42</v>
      </c>
      <c r="I24" s="17">
        <f>SUM(J13:J22)</f>
        <v>0.70348177937361123</v>
      </c>
      <c r="K24" s="17" t="s">
        <v>40</v>
      </c>
      <c r="L24" s="17"/>
      <c r="M24" s="17">
        <v>0</v>
      </c>
    </row>
    <row r="25" spans="1:22" x14ac:dyDescent="0.2">
      <c r="A25" s="31" t="s">
        <v>71</v>
      </c>
      <c r="B25" s="31" t="s">
        <v>72</v>
      </c>
      <c r="C25" s="31">
        <v>50.128630000000001</v>
      </c>
      <c r="E25" s="31" t="s">
        <v>73</v>
      </c>
      <c r="F25" s="31" t="s">
        <v>74</v>
      </c>
    </row>
    <row r="26" spans="1:22" x14ac:dyDescent="0.2">
      <c r="A26" s="31" t="s">
        <v>71</v>
      </c>
      <c r="B26" s="31" t="s">
        <v>75</v>
      </c>
      <c r="C26" s="31">
        <v>2.27</v>
      </c>
      <c r="E26" s="31" t="s">
        <v>76</v>
      </c>
      <c r="F26" s="31" t="s">
        <v>77</v>
      </c>
    </row>
    <row r="27" spans="1:22" x14ac:dyDescent="0.2">
      <c r="B27" s="17" t="s">
        <v>129</v>
      </c>
      <c r="C27" s="31">
        <v>1.6</v>
      </c>
      <c r="E27" s="31" t="s">
        <v>78</v>
      </c>
    </row>
    <row r="28" spans="1:22" x14ac:dyDescent="0.2">
      <c r="B28" s="17" t="s">
        <v>46</v>
      </c>
      <c r="C28" s="31">
        <v>3.5</v>
      </c>
      <c r="E28" s="31" t="s">
        <v>79</v>
      </c>
      <c r="G28" s="31" t="s">
        <v>93</v>
      </c>
      <c r="H28" s="31" t="s">
        <v>92</v>
      </c>
      <c r="I28" s="31" t="s">
        <v>94</v>
      </c>
      <c r="J28" s="31" t="s">
        <v>95</v>
      </c>
      <c r="K28" s="31" t="s">
        <v>113</v>
      </c>
    </row>
    <row r="29" spans="1:22" x14ac:dyDescent="0.2">
      <c r="B29" s="17" t="s">
        <v>47</v>
      </c>
      <c r="C29" s="31">
        <v>1.4</v>
      </c>
      <c r="G29" s="31">
        <v>50.128630000000001</v>
      </c>
      <c r="H29" s="31">
        <v>50.128630000000001</v>
      </c>
      <c r="I29" s="31">
        <v>50.128630000000001</v>
      </c>
      <c r="J29" s="31">
        <v>50.128630000000001</v>
      </c>
      <c r="K29" s="31">
        <v>50.128630000000001</v>
      </c>
    </row>
    <row r="30" spans="1:22" x14ac:dyDescent="0.2">
      <c r="B30" s="17" t="s">
        <v>48</v>
      </c>
      <c r="C30" s="31">
        <v>20</v>
      </c>
      <c r="E30" s="17"/>
      <c r="F30" s="17"/>
      <c r="G30" s="31">
        <v>2.27</v>
      </c>
      <c r="H30" s="31">
        <v>2.27</v>
      </c>
      <c r="I30" s="31">
        <v>2.27</v>
      </c>
      <c r="J30" s="31">
        <v>2.27</v>
      </c>
      <c r="K30" s="31">
        <v>2.27</v>
      </c>
    </row>
    <row r="31" spans="1:22" x14ac:dyDescent="0.2">
      <c r="B31" s="31" t="s">
        <v>49</v>
      </c>
      <c r="G31" s="31">
        <v>3.5</v>
      </c>
      <c r="H31" s="31">
        <v>3.5</v>
      </c>
      <c r="I31" s="31">
        <v>3.5</v>
      </c>
      <c r="J31" s="31">
        <v>3.5</v>
      </c>
      <c r="K31" s="31">
        <v>2</v>
      </c>
    </row>
    <row r="32" spans="1:22" x14ac:dyDescent="0.2">
      <c r="G32" s="31">
        <v>1.6</v>
      </c>
      <c r="H32" s="31">
        <v>1.6</v>
      </c>
      <c r="I32" s="31">
        <v>3.6</v>
      </c>
      <c r="J32" s="31">
        <v>2.9</v>
      </c>
      <c r="K32" s="31">
        <v>2.4</v>
      </c>
    </row>
    <row r="33" spans="7:17" x14ac:dyDescent="0.2">
      <c r="G33" s="31">
        <v>1.45</v>
      </c>
      <c r="H33" s="31">
        <v>1.4</v>
      </c>
      <c r="I33" s="31">
        <v>0.6</v>
      </c>
      <c r="J33" s="31">
        <v>0.5</v>
      </c>
      <c r="K33" s="31">
        <v>0.08</v>
      </c>
    </row>
    <row r="35" spans="7:17" x14ac:dyDescent="0.2">
      <c r="H35" s="17"/>
      <c r="I35" s="34"/>
      <c r="J35" s="34"/>
      <c r="K35" s="34"/>
      <c r="L35" s="34"/>
      <c r="M35" s="34"/>
      <c r="N35" s="34"/>
      <c r="O35" s="34"/>
      <c r="P35" s="34"/>
      <c r="Q35" s="34"/>
    </row>
    <row r="38" spans="7:17" x14ac:dyDescent="0.2">
      <c r="H38" s="17"/>
    </row>
    <row r="39" spans="7:17" x14ac:dyDescent="0.2">
      <c r="H39" s="17"/>
    </row>
    <row r="40" spans="7:17" x14ac:dyDescent="0.2">
      <c r="H40" s="17"/>
    </row>
    <row r="41" spans="7:17" x14ac:dyDescent="0.2">
      <c r="H41" s="17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61BF-6034-3B4A-B8D8-4EACC69E1CAE}">
  <dimension ref="A1:V205"/>
  <sheetViews>
    <sheetView topLeftCell="A31" workbookViewId="0">
      <selection activeCell="P37" sqref="A1:XFD1048576"/>
    </sheetView>
  </sheetViews>
  <sheetFormatPr baseColWidth="10" defaultColWidth="11" defaultRowHeight="16" x14ac:dyDescent="0.2"/>
  <cols>
    <col min="1" max="1" width="17" style="31" customWidth="1"/>
    <col min="2" max="13" width="11" style="31"/>
    <col min="14" max="15" width="11" style="32"/>
    <col min="16" max="16384" width="11" style="31"/>
  </cols>
  <sheetData>
    <row r="1" spans="1:16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K1" s="17" t="s">
        <v>52</v>
      </c>
      <c r="L1" s="17" t="s">
        <v>118</v>
      </c>
      <c r="M1" s="17" t="s">
        <v>106</v>
      </c>
      <c r="N1" s="17" t="s">
        <v>120</v>
      </c>
      <c r="O1" s="17" t="s">
        <v>119</v>
      </c>
      <c r="P1" s="22"/>
    </row>
    <row r="2" spans="1:16" x14ac:dyDescent="0.2">
      <c r="A2" s="31">
        <v>1460</v>
      </c>
      <c r="B2" s="31">
        <v>81</v>
      </c>
      <c r="C2" s="31">
        <f>ABS(A2-$K$2)/39.37</f>
        <v>4.0640081280162565</v>
      </c>
      <c r="D2" s="31">
        <f>ABS(B2-$K$4)/39.37</f>
        <v>4.1148082296164592</v>
      </c>
      <c r="E2" s="31">
        <f>SQRT(C2*C2+D2*D2)</f>
        <v>5.7834080636854202</v>
      </c>
      <c r="F2" s="31">
        <f>MIN(E2,$P$40)</f>
        <v>3.5</v>
      </c>
      <c r="G2" s="31">
        <v>600</v>
      </c>
      <c r="I2" s="31">
        <f>1-POWER((1+($P$41*G2*POWER(1-F2/$P$40, $P$39))/$P$37),-$P$38)</f>
        <v>0</v>
      </c>
      <c r="K2" s="31">
        <v>1300</v>
      </c>
      <c r="L2" s="31">
        <v>600</v>
      </c>
      <c r="M2" s="31">
        <f>$P$41*G2*POWER(1-F2/$P$40, $P$39)</f>
        <v>0</v>
      </c>
      <c r="N2" s="31">
        <f>SUM(M2:M205)</f>
        <v>2852.9636717891694</v>
      </c>
      <c r="O2" s="36">
        <f>N2/L2</f>
        <v>4.7549394529819491</v>
      </c>
      <c r="P2" s="32"/>
    </row>
    <row r="3" spans="1:16" x14ac:dyDescent="0.2">
      <c r="A3" s="31">
        <v>1460</v>
      </c>
      <c r="B3" s="31">
        <v>18</v>
      </c>
      <c r="C3" s="31">
        <f t="shared" ref="C3:C66" si="0">ABS(A3-$K$2)/39.37</f>
        <v>4.0640081280162565</v>
      </c>
      <c r="D3" s="31">
        <f t="shared" ref="D3:D66" si="1">ABS(B3-$K$4)/39.37</f>
        <v>2.5146050292100588</v>
      </c>
      <c r="E3" s="31">
        <f t="shared" ref="E3:E66" si="2">SQRT(C3*C3+D3*D3)</f>
        <v>4.7790585388244322</v>
      </c>
      <c r="F3" s="31">
        <f t="shared" ref="F3:F66" si="3">MIN(E3,$P$40)</f>
        <v>3.5</v>
      </c>
      <c r="G3" s="31">
        <v>600</v>
      </c>
      <c r="I3" s="31">
        <f t="shared" ref="I3:I66" si="4">1-POWER((1+($P$41*G3*POWER(1-F3/$P$40, $P$39))/$P$37),-$P$38)</f>
        <v>0</v>
      </c>
      <c r="K3" s="31" t="s">
        <v>54</v>
      </c>
      <c r="M3" s="31">
        <f t="shared" ref="M3:M66" si="5">$P$41*G3*POWER(1-F3/$P$40, $P$39)</f>
        <v>0</v>
      </c>
      <c r="N3" s="31"/>
      <c r="P3" s="32"/>
    </row>
    <row r="4" spans="1:16" x14ac:dyDescent="0.2">
      <c r="A4" s="31">
        <v>1460</v>
      </c>
      <c r="B4" s="31">
        <v>-18</v>
      </c>
      <c r="C4" s="31">
        <f t="shared" si="0"/>
        <v>4.0640081280162565</v>
      </c>
      <c r="D4" s="31">
        <f t="shared" si="1"/>
        <v>1.6002032004064008</v>
      </c>
      <c r="E4" s="31">
        <f t="shared" si="2"/>
        <v>4.3677010368354061</v>
      </c>
      <c r="F4" s="31">
        <f t="shared" si="3"/>
        <v>3.5</v>
      </c>
      <c r="G4" s="31">
        <v>600</v>
      </c>
      <c r="I4" s="31">
        <f t="shared" si="4"/>
        <v>0</v>
      </c>
      <c r="K4" s="31">
        <v>-81</v>
      </c>
      <c r="M4" s="31">
        <f t="shared" si="5"/>
        <v>0</v>
      </c>
      <c r="N4" s="31"/>
      <c r="P4" s="32"/>
    </row>
    <row r="5" spans="1:16" x14ac:dyDescent="0.2">
      <c r="A5" s="31">
        <v>1420</v>
      </c>
      <c r="B5" s="31">
        <v>81</v>
      </c>
      <c r="C5" s="31">
        <f t="shared" si="0"/>
        <v>3.0480060960121924</v>
      </c>
      <c r="D5" s="31">
        <f t="shared" si="1"/>
        <v>4.1148082296164592</v>
      </c>
      <c r="E5" s="31">
        <f t="shared" si="2"/>
        <v>5.1207409549641181</v>
      </c>
      <c r="F5" s="31">
        <f t="shared" si="3"/>
        <v>3.5</v>
      </c>
      <c r="G5" s="31">
        <v>600</v>
      </c>
      <c r="I5" s="31">
        <f t="shared" si="4"/>
        <v>0</v>
      </c>
      <c r="M5" s="31">
        <f t="shared" si="5"/>
        <v>0</v>
      </c>
      <c r="N5" s="31"/>
      <c r="P5" s="32"/>
    </row>
    <row r="6" spans="1:16" x14ac:dyDescent="0.2">
      <c r="A6" s="31">
        <v>1420</v>
      </c>
      <c r="B6" s="31">
        <v>-81</v>
      </c>
      <c r="C6" s="31">
        <f t="shared" si="0"/>
        <v>3.0480060960121924</v>
      </c>
      <c r="D6" s="31">
        <f t="shared" si="1"/>
        <v>0</v>
      </c>
      <c r="E6" s="31">
        <f t="shared" si="2"/>
        <v>3.0480060960121924</v>
      </c>
      <c r="F6" s="31">
        <f t="shared" si="3"/>
        <v>3.0480060960121924</v>
      </c>
      <c r="G6" s="31">
        <v>600</v>
      </c>
      <c r="I6" s="31">
        <f t="shared" si="4"/>
        <v>0.67183866120873637</v>
      </c>
      <c r="M6" s="31">
        <f t="shared" si="5"/>
        <v>31.767463469258598</v>
      </c>
      <c r="N6" s="31"/>
      <c r="P6" s="32"/>
    </row>
    <row r="7" spans="1:16" x14ac:dyDescent="0.2">
      <c r="A7" s="31">
        <v>1380</v>
      </c>
      <c r="B7" s="31">
        <v>81</v>
      </c>
      <c r="C7" s="31">
        <f t="shared" si="0"/>
        <v>2.0320040640081283</v>
      </c>
      <c r="D7" s="31">
        <f t="shared" si="1"/>
        <v>4.1148082296164592</v>
      </c>
      <c r="E7" s="31">
        <f t="shared" si="2"/>
        <v>4.5891924434114646</v>
      </c>
      <c r="F7" s="31">
        <f t="shared" si="3"/>
        <v>3.5</v>
      </c>
      <c r="G7" s="31">
        <v>600</v>
      </c>
      <c r="I7" s="31">
        <f t="shared" si="4"/>
        <v>0</v>
      </c>
      <c r="M7" s="31">
        <f t="shared" si="5"/>
        <v>0</v>
      </c>
      <c r="N7" s="31"/>
      <c r="P7" s="32"/>
    </row>
    <row r="8" spans="1:16" x14ac:dyDescent="0.2">
      <c r="A8" s="31">
        <v>1380</v>
      </c>
      <c r="B8" s="31">
        <v>18</v>
      </c>
      <c r="C8" s="31">
        <f t="shared" si="0"/>
        <v>2.0320040640081283</v>
      </c>
      <c r="D8" s="31">
        <f t="shared" si="1"/>
        <v>2.5146050292100588</v>
      </c>
      <c r="E8" s="31">
        <f t="shared" si="2"/>
        <v>3.2329984486655832</v>
      </c>
      <c r="F8" s="31">
        <f t="shared" si="3"/>
        <v>3.2329984486655832</v>
      </c>
      <c r="G8" s="31">
        <v>600</v>
      </c>
      <c r="I8" s="31">
        <f t="shared" si="4"/>
        <v>0.42181504111749724</v>
      </c>
      <c r="M8" s="31">
        <f t="shared" si="5"/>
        <v>13.683351100365501</v>
      </c>
      <c r="N8" s="31"/>
      <c r="P8" s="32"/>
    </row>
    <row r="9" spans="1:16" x14ac:dyDescent="0.2">
      <c r="A9" s="31">
        <v>1380</v>
      </c>
      <c r="B9" s="31">
        <v>-18</v>
      </c>
      <c r="C9" s="31">
        <f t="shared" si="0"/>
        <v>2.0320040640081283</v>
      </c>
      <c r="D9" s="31">
        <f t="shared" si="1"/>
        <v>1.6002032004064008</v>
      </c>
      <c r="E9" s="31">
        <f t="shared" si="2"/>
        <v>2.5864436585273682</v>
      </c>
      <c r="F9" s="31">
        <f t="shared" si="3"/>
        <v>2.5864436585273682</v>
      </c>
      <c r="G9" s="31">
        <v>600</v>
      </c>
      <c r="I9" s="31">
        <f t="shared" si="4"/>
        <v>0.91444144454110066</v>
      </c>
      <c r="M9" s="31">
        <f t="shared" si="5"/>
        <v>97.937035425288244</v>
      </c>
      <c r="N9" s="31"/>
      <c r="P9" s="32"/>
    </row>
    <row r="10" spans="1:16" x14ac:dyDescent="0.2">
      <c r="A10" s="31">
        <v>1380</v>
      </c>
      <c r="B10" s="31">
        <v>-81</v>
      </c>
      <c r="C10" s="31">
        <f t="shared" si="0"/>
        <v>2.0320040640081283</v>
      </c>
      <c r="D10" s="31">
        <f t="shared" si="1"/>
        <v>0</v>
      </c>
      <c r="E10" s="31">
        <f t="shared" si="2"/>
        <v>2.0320040640081283</v>
      </c>
      <c r="F10" s="31">
        <f t="shared" si="3"/>
        <v>2.0320040640081283</v>
      </c>
      <c r="G10" s="31">
        <v>600</v>
      </c>
      <c r="I10" s="31">
        <f t="shared" si="4"/>
        <v>0.97602205432055222</v>
      </c>
      <c r="M10" s="31">
        <f t="shared" si="5"/>
        <v>209.18482704810364</v>
      </c>
      <c r="N10" s="31"/>
      <c r="P10" s="32"/>
    </row>
    <row r="11" spans="1:16" x14ac:dyDescent="0.2">
      <c r="A11" s="31">
        <v>1340</v>
      </c>
      <c r="B11" s="31">
        <v>81</v>
      </c>
      <c r="C11" s="31">
        <f t="shared" si="0"/>
        <v>1.0160020320040641</v>
      </c>
      <c r="D11" s="31">
        <f t="shared" si="1"/>
        <v>4.1148082296164592</v>
      </c>
      <c r="E11" s="31">
        <f t="shared" si="2"/>
        <v>4.2383849395206807</v>
      </c>
      <c r="F11" s="31">
        <f t="shared" si="3"/>
        <v>3.5</v>
      </c>
      <c r="G11" s="31">
        <v>600</v>
      </c>
      <c r="I11" s="31">
        <f t="shared" si="4"/>
        <v>0</v>
      </c>
      <c r="M11" s="31">
        <f t="shared" si="5"/>
        <v>0</v>
      </c>
      <c r="N11" s="31"/>
      <c r="P11" s="32"/>
    </row>
    <row r="12" spans="1:16" x14ac:dyDescent="0.2">
      <c r="A12" s="31">
        <v>1340</v>
      </c>
      <c r="B12" s="31">
        <v>18</v>
      </c>
      <c r="C12" s="31">
        <f t="shared" si="0"/>
        <v>1.0160020320040641</v>
      </c>
      <c r="D12" s="31">
        <f t="shared" si="1"/>
        <v>2.5146050292100588</v>
      </c>
      <c r="E12" s="31">
        <f t="shared" si="2"/>
        <v>2.7121022440101528</v>
      </c>
      <c r="F12" s="31">
        <f t="shared" si="3"/>
        <v>2.7121022440101528</v>
      </c>
      <c r="G12" s="31">
        <v>600</v>
      </c>
      <c r="I12" s="31">
        <f t="shared" si="4"/>
        <v>0.87968559655544531</v>
      </c>
      <c r="M12" s="31">
        <f t="shared" si="5"/>
        <v>77.289802370234753</v>
      </c>
      <c r="N12" s="31"/>
      <c r="P12" s="32"/>
    </row>
    <row r="13" spans="1:16" x14ac:dyDescent="0.2">
      <c r="A13" s="31">
        <v>1340</v>
      </c>
      <c r="B13" s="31">
        <v>-18</v>
      </c>
      <c r="C13" s="31">
        <f t="shared" si="0"/>
        <v>1.0160020320040641</v>
      </c>
      <c r="D13" s="31">
        <f t="shared" si="1"/>
        <v>1.6002032004064008</v>
      </c>
      <c r="E13" s="31">
        <f t="shared" si="2"/>
        <v>1.8954974048062623</v>
      </c>
      <c r="F13" s="31">
        <f t="shared" si="3"/>
        <v>1.8954974048062623</v>
      </c>
      <c r="G13" s="31">
        <v>600</v>
      </c>
      <c r="I13" s="31">
        <f t="shared" si="4"/>
        <v>0.98158541332185445</v>
      </c>
      <c r="M13" s="31">
        <f t="shared" si="5"/>
        <v>241.16545197663174</v>
      </c>
      <c r="N13" s="31"/>
      <c r="P13" s="32"/>
    </row>
    <row r="14" spans="1:16" x14ac:dyDescent="0.2">
      <c r="A14" s="31">
        <v>1340</v>
      </c>
      <c r="B14" s="31">
        <v>-81</v>
      </c>
      <c r="C14" s="31">
        <f t="shared" si="0"/>
        <v>1.0160020320040641</v>
      </c>
      <c r="D14" s="31">
        <f t="shared" si="1"/>
        <v>0</v>
      </c>
      <c r="E14" s="31">
        <f t="shared" si="2"/>
        <v>1.0160020320040641</v>
      </c>
      <c r="F14" s="31">
        <f t="shared" si="3"/>
        <v>1.0160020320040641</v>
      </c>
      <c r="G14" s="31">
        <v>600</v>
      </c>
      <c r="I14" s="31">
        <f t="shared" si="4"/>
        <v>0.99537578610943178</v>
      </c>
      <c r="M14" s="31">
        <f t="shared" si="5"/>
        <v>485.30234860908121</v>
      </c>
      <c r="N14" s="31"/>
      <c r="P14" s="32"/>
    </row>
    <row r="15" spans="1:16" x14ac:dyDescent="0.2">
      <c r="A15" s="31">
        <v>1300</v>
      </c>
      <c r="B15" s="31">
        <v>81</v>
      </c>
      <c r="C15" s="31">
        <f t="shared" si="0"/>
        <v>0</v>
      </c>
      <c r="D15" s="31">
        <f t="shared" si="1"/>
        <v>4.1148082296164592</v>
      </c>
      <c r="E15" s="31">
        <f t="shared" si="2"/>
        <v>4.1148082296164592</v>
      </c>
      <c r="F15" s="31">
        <f t="shared" si="3"/>
        <v>3.5</v>
      </c>
      <c r="G15" s="31">
        <v>600</v>
      </c>
      <c r="I15" s="31">
        <f t="shared" si="4"/>
        <v>0</v>
      </c>
      <c r="M15" s="31">
        <f t="shared" si="5"/>
        <v>0</v>
      </c>
      <c r="N15" s="31"/>
      <c r="P15" s="32"/>
    </row>
    <row r="16" spans="1:16" x14ac:dyDescent="0.2">
      <c r="A16" s="31">
        <v>1300</v>
      </c>
      <c r="B16" s="31">
        <v>18</v>
      </c>
      <c r="C16" s="31">
        <f t="shared" si="0"/>
        <v>0</v>
      </c>
      <c r="D16" s="31">
        <f t="shared" si="1"/>
        <v>2.5146050292100588</v>
      </c>
      <c r="E16" s="31">
        <f t="shared" si="2"/>
        <v>2.5146050292100588</v>
      </c>
      <c r="F16" s="31">
        <f t="shared" si="3"/>
        <v>2.5146050292100588</v>
      </c>
      <c r="G16" s="31">
        <v>600</v>
      </c>
      <c r="I16" s="31">
        <f t="shared" si="4"/>
        <v>0.92892967182648856</v>
      </c>
      <c r="M16" s="31">
        <f t="shared" si="5"/>
        <v>110.54700001945844</v>
      </c>
      <c r="N16" s="31"/>
      <c r="P16" s="32"/>
    </row>
    <row r="17" spans="1:16" x14ac:dyDescent="0.2">
      <c r="A17" s="31">
        <v>1300</v>
      </c>
      <c r="B17" s="31">
        <v>-18</v>
      </c>
      <c r="C17" s="31">
        <f t="shared" si="0"/>
        <v>0</v>
      </c>
      <c r="D17" s="31">
        <f t="shared" si="1"/>
        <v>1.6002032004064008</v>
      </c>
      <c r="E17" s="31">
        <f t="shared" si="2"/>
        <v>1.6002032004064008</v>
      </c>
      <c r="F17" s="31">
        <f t="shared" si="3"/>
        <v>1.6002032004064008</v>
      </c>
      <c r="G17" s="31">
        <v>600</v>
      </c>
      <c r="I17" s="31">
        <f t="shared" si="4"/>
        <v>0.98904235007157193</v>
      </c>
      <c r="M17" s="31">
        <f t="shared" si="5"/>
        <v>316.01075089822712</v>
      </c>
      <c r="N17" s="31"/>
      <c r="P17" s="32"/>
    </row>
    <row r="18" spans="1:16" x14ac:dyDescent="0.2">
      <c r="A18" s="31">
        <v>1300</v>
      </c>
      <c r="B18" s="31">
        <v>-81</v>
      </c>
      <c r="C18" s="31">
        <f t="shared" si="0"/>
        <v>0</v>
      </c>
      <c r="D18" s="31">
        <f t="shared" si="1"/>
        <v>0</v>
      </c>
      <c r="E18" s="31">
        <f t="shared" si="2"/>
        <v>0</v>
      </c>
      <c r="F18" s="31">
        <f t="shared" si="3"/>
        <v>0</v>
      </c>
      <c r="G18" s="31">
        <v>600</v>
      </c>
      <c r="I18" s="31">
        <f t="shared" si="4"/>
        <v>0.99854139714491819</v>
      </c>
      <c r="M18" s="31">
        <f t="shared" si="5"/>
        <v>840</v>
      </c>
      <c r="N18" s="31"/>
      <c r="P18" s="32"/>
    </row>
    <row r="19" spans="1:16" x14ac:dyDescent="0.2">
      <c r="A19" s="31">
        <v>1260</v>
      </c>
      <c r="B19" s="31">
        <v>18</v>
      </c>
      <c r="C19" s="31">
        <f t="shared" si="0"/>
        <v>1.0160020320040641</v>
      </c>
      <c r="D19" s="31">
        <f t="shared" si="1"/>
        <v>2.5146050292100588</v>
      </c>
      <c r="E19" s="31">
        <f t="shared" si="2"/>
        <v>2.7121022440101528</v>
      </c>
      <c r="F19" s="31">
        <f t="shared" si="3"/>
        <v>2.7121022440101528</v>
      </c>
      <c r="G19" s="31">
        <v>600</v>
      </c>
      <c r="I19" s="31">
        <f t="shared" si="4"/>
        <v>0.87968559655544531</v>
      </c>
      <c r="M19" s="31">
        <f t="shared" si="5"/>
        <v>77.289802370234753</v>
      </c>
      <c r="N19" s="31"/>
      <c r="P19" s="32"/>
    </row>
    <row r="20" spans="1:16" x14ac:dyDescent="0.2">
      <c r="A20" s="31">
        <v>1260</v>
      </c>
      <c r="B20" s="31">
        <v>-18</v>
      </c>
      <c r="C20" s="31">
        <f t="shared" si="0"/>
        <v>1.0160020320040641</v>
      </c>
      <c r="D20" s="31">
        <f t="shared" si="1"/>
        <v>1.6002032004064008</v>
      </c>
      <c r="E20" s="31">
        <f t="shared" si="2"/>
        <v>1.8954974048062623</v>
      </c>
      <c r="F20" s="31">
        <f t="shared" si="3"/>
        <v>1.8954974048062623</v>
      </c>
      <c r="G20" s="31">
        <v>600</v>
      </c>
      <c r="I20" s="31">
        <f t="shared" si="4"/>
        <v>0.98158541332185445</v>
      </c>
      <c r="M20" s="31">
        <f t="shared" si="5"/>
        <v>241.16545197663174</v>
      </c>
      <c r="N20" s="31"/>
      <c r="P20" s="32"/>
    </row>
    <row r="21" spans="1:16" x14ac:dyDescent="0.2">
      <c r="A21" s="31">
        <v>1220</v>
      </c>
      <c r="B21" s="31">
        <v>18</v>
      </c>
      <c r="C21" s="31">
        <f t="shared" si="0"/>
        <v>2.0320040640081283</v>
      </c>
      <c r="D21" s="31">
        <f t="shared" si="1"/>
        <v>2.5146050292100588</v>
      </c>
      <c r="E21" s="31">
        <f t="shared" si="2"/>
        <v>3.2329984486655832</v>
      </c>
      <c r="F21" s="31">
        <f t="shared" si="3"/>
        <v>3.2329984486655832</v>
      </c>
      <c r="G21" s="31">
        <v>600</v>
      </c>
      <c r="I21" s="31">
        <f t="shared" si="4"/>
        <v>0.42181504111749724</v>
      </c>
      <c r="M21" s="31">
        <f t="shared" si="5"/>
        <v>13.683351100365501</v>
      </c>
      <c r="N21" s="31"/>
      <c r="P21" s="32"/>
    </row>
    <row r="22" spans="1:16" x14ac:dyDescent="0.2">
      <c r="A22" s="31">
        <v>1220</v>
      </c>
      <c r="B22" s="31">
        <v>-18</v>
      </c>
      <c r="C22" s="31">
        <f t="shared" si="0"/>
        <v>2.0320040640081283</v>
      </c>
      <c r="D22" s="31">
        <f t="shared" si="1"/>
        <v>1.6002032004064008</v>
      </c>
      <c r="E22" s="31">
        <f t="shared" si="2"/>
        <v>2.5864436585273682</v>
      </c>
      <c r="F22" s="31">
        <f t="shared" si="3"/>
        <v>2.5864436585273682</v>
      </c>
      <c r="G22" s="31">
        <v>600</v>
      </c>
      <c r="I22" s="31">
        <f t="shared" si="4"/>
        <v>0.91444144454110066</v>
      </c>
      <c r="M22" s="31">
        <f t="shared" si="5"/>
        <v>97.937035425288244</v>
      </c>
      <c r="N22" s="31"/>
      <c r="P22" s="32"/>
    </row>
    <row r="23" spans="1:16" x14ac:dyDescent="0.2">
      <c r="A23" s="31">
        <v>1120</v>
      </c>
      <c r="B23" s="31">
        <v>90</v>
      </c>
      <c r="C23" s="31">
        <f t="shared" si="0"/>
        <v>4.5720091440182884</v>
      </c>
      <c r="D23" s="31">
        <f t="shared" si="1"/>
        <v>4.3434086868173738</v>
      </c>
      <c r="E23" s="31">
        <f t="shared" si="2"/>
        <v>6.3062244357228092</v>
      </c>
      <c r="F23" s="31">
        <f t="shared" si="3"/>
        <v>3.5</v>
      </c>
      <c r="G23" s="31">
        <v>600</v>
      </c>
      <c r="H23" s="17"/>
      <c r="I23" s="31">
        <f t="shared" si="4"/>
        <v>0</v>
      </c>
      <c r="J23" s="17"/>
      <c r="K23" s="17"/>
      <c r="L23" s="17"/>
      <c r="M23" s="31">
        <f t="shared" si="5"/>
        <v>0</v>
      </c>
    </row>
    <row r="24" spans="1:16" x14ac:dyDescent="0.2">
      <c r="A24" s="31">
        <v>1120</v>
      </c>
      <c r="B24" s="31">
        <v>72</v>
      </c>
      <c r="C24" s="31">
        <f t="shared" si="0"/>
        <v>4.5720091440182884</v>
      </c>
      <c r="D24" s="31">
        <f t="shared" si="1"/>
        <v>3.886207772415545</v>
      </c>
      <c r="E24" s="31">
        <f t="shared" si="2"/>
        <v>6.000489851951242</v>
      </c>
      <c r="F24" s="31">
        <f t="shared" si="3"/>
        <v>3.5</v>
      </c>
      <c r="G24" s="31">
        <v>600</v>
      </c>
      <c r="H24" s="17"/>
      <c r="I24" s="31">
        <f t="shared" si="4"/>
        <v>0</v>
      </c>
      <c r="J24" s="17" t="s">
        <v>40</v>
      </c>
      <c r="K24" s="17"/>
      <c r="L24" s="17">
        <f>SUM(I2:I205)</f>
        <v>11.954804911753495</v>
      </c>
      <c r="M24" s="31">
        <f t="shared" si="5"/>
        <v>0</v>
      </c>
    </row>
    <row r="25" spans="1:16" x14ac:dyDescent="0.2">
      <c r="A25" s="31">
        <v>1120</v>
      </c>
      <c r="B25" s="31">
        <v>18</v>
      </c>
      <c r="C25" s="31">
        <f t="shared" si="0"/>
        <v>4.5720091440182884</v>
      </c>
      <c r="D25" s="31">
        <f t="shared" si="1"/>
        <v>2.5146050292100588</v>
      </c>
      <c r="E25" s="31">
        <f t="shared" si="2"/>
        <v>5.2179024584516105</v>
      </c>
      <c r="F25" s="31">
        <f t="shared" si="3"/>
        <v>3.5</v>
      </c>
      <c r="G25" s="31">
        <v>600</v>
      </c>
      <c r="I25" s="31">
        <f t="shared" si="4"/>
        <v>0</v>
      </c>
      <c r="M25" s="31">
        <f t="shared" si="5"/>
        <v>0</v>
      </c>
    </row>
    <row r="26" spans="1:16" x14ac:dyDescent="0.2">
      <c r="A26" s="31">
        <v>1120</v>
      </c>
      <c r="B26" s="31">
        <v>0</v>
      </c>
      <c r="C26" s="31">
        <f t="shared" si="0"/>
        <v>4.5720091440182884</v>
      </c>
      <c r="D26" s="31">
        <f t="shared" si="1"/>
        <v>2.0574041148082296</v>
      </c>
      <c r="E26" s="31">
        <f t="shared" si="2"/>
        <v>5.0135994359957277</v>
      </c>
      <c r="F26" s="31">
        <f t="shared" si="3"/>
        <v>3.5</v>
      </c>
      <c r="G26" s="31">
        <v>600</v>
      </c>
      <c r="I26" s="31">
        <f t="shared" si="4"/>
        <v>0</v>
      </c>
      <c r="M26" s="31">
        <f t="shared" si="5"/>
        <v>0</v>
      </c>
    </row>
    <row r="27" spans="1:16" x14ac:dyDescent="0.2">
      <c r="A27" s="31">
        <v>1120</v>
      </c>
      <c r="B27" s="31">
        <v>-18</v>
      </c>
      <c r="C27" s="31">
        <f t="shared" si="0"/>
        <v>4.5720091440182884</v>
      </c>
      <c r="D27" s="31">
        <f t="shared" si="1"/>
        <v>1.6002032004064008</v>
      </c>
      <c r="E27" s="31">
        <f t="shared" si="2"/>
        <v>4.8439568428690327</v>
      </c>
      <c r="F27" s="31">
        <f t="shared" si="3"/>
        <v>3.5</v>
      </c>
      <c r="G27" s="31">
        <v>600</v>
      </c>
      <c r="I27" s="31">
        <f t="shared" si="4"/>
        <v>0</v>
      </c>
      <c r="M27" s="31">
        <f t="shared" si="5"/>
        <v>0</v>
      </c>
    </row>
    <row r="28" spans="1:16" x14ac:dyDescent="0.2">
      <c r="A28" s="31">
        <v>1120</v>
      </c>
      <c r="B28" s="31">
        <v>-72</v>
      </c>
      <c r="C28" s="31">
        <f t="shared" si="0"/>
        <v>4.5720091440182884</v>
      </c>
      <c r="D28" s="31">
        <f t="shared" si="1"/>
        <v>0.2286004572009144</v>
      </c>
      <c r="E28" s="31">
        <f t="shared" si="2"/>
        <v>4.5777205880240555</v>
      </c>
      <c r="F28" s="31">
        <f t="shared" si="3"/>
        <v>3.5</v>
      </c>
      <c r="G28" s="31">
        <v>600</v>
      </c>
      <c r="I28" s="31">
        <f t="shared" si="4"/>
        <v>0</v>
      </c>
      <c r="M28" s="31">
        <f t="shared" si="5"/>
        <v>0</v>
      </c>
    </row>
    <row r="29" spans="1:16" x14ac:dyDescent="0.2">
      <c r="A29" s="31">
        <v>1120</v>
      </c>
      <c r="B29" s="31">
        <v>-90</v>
      </c>
      <c r="C29" s="31">
        <f t="shared" si="0"/>
        <v>4.5720091440182884</v>
      </c>
      <c r="D29" s="31">
        <f t="shared" si="1"/>
        <v>0.2286004572009144</v>
      </c>
      <c r="E29" s="31">
        <f t="shared" si="2"/>
        <v>4.5777205880240555</v>
      </c>
      <c r="F29" s="31">
        <f t="shared" si="3"/>
        <v>3.5</v>
      </c>
      <c r="G29" s="31">
        <v>600</v>
      </c>
      <c r="I29" s="31">
        <f t="shared" si="4"/>
        <v>0</v>
      </c>
      <c r="M29" s="31">
        <f t="shared" si="5"/>
        <v>0</v>
      </c>
    </row>
    <row r="30" spans="1:16" x14ac:dyDescent="0.2">
      <c r="A30" s="31">
        <v>1088</v>
      </c>
      <c r="B30" s="31">
        <v>90</v>
      </c>
      <c r="C30" s="31">
        <f t="shared" si="0"/>
        <v>5.3848107696215397</v>
      </c>
      <c r="D30" s="31">
        <f t="shared" si="1"/>
        <v>4.3434086868173738</v>
      </c>
      <c r="E30" s="31">
        <f t="shared" si="2"/>
        <v>6.9181923972489194</v>
      </c>
      <c r="F30" s="31">
        <f t="shared" si="3"/>
        <v>3.5</v>
      </c>
      <c r="G30" s="31">
        <v>600</v>
      </c>
      <c r="H30" s="17"/>
      <c r="I30" s="31">
        <f t="shared" si="4"/>
        <v>0</v>
      </c>
      <c r="M30" s="31">
        <f t="shared" si="5"/>
        <v>0</v>
      </c>
    </row>
    <row r="31" spans="1:16" x14ac:dyDescent="0.2">
      <c r="A31" s="31">
        <v>1088</v>
      </c>
      <c r="B31" s="31">
        <v>72</v>
      </c>
      <c r="C31" s="31">
        <f t="shared" si="0"/>
        <v>5.3848107696215397</v>
      </c>
      <c r="D31" s="31">
        <f t="shared" si="1"/>
        <v>3.886207772415545</v>
      </c>
      <c r="E31" s="31">
        <f t="shared" si="2"/>
        <v>6.6406925749514345</v>
      </c>
      <c r="F31" s="31">
        <f t="shared" si="3"/>
        <v>3.5</v>
      </c>
      <c r="G31" s="31">
        <v>600</v>
      </c>
      <c r="I31" s="31">
        <f t="shared" si="4"/>
        <v>0</v>
      </c>
      <c r="M31" s="31">
        <f t="shared" si="5"/>
        <v>0</v>
      </c>
    </row>
    <row r="32" spans="1:16" x14ac:dyDescent="0.2">
      <c r="A32" s="31">
        <v>1088</v>
      </c>
      <c r="B32" s="31">
        <v>18</v>
      </c>
      <c r="C32" s="31">
        <f t="shared" si="0"/>
        <v>5.3848107696215397</v>
      </c>
      <c r="D32" s="31">
        <f t="shared" si="1"/>
        <v>2.5146050292100588</v>
      </c>
      <c r="E32" s="31">
        <f t="shared" si="2"/>
        <v>5.9430148474962294</v>
      </c>
      <c r="F32" s="31">
        <f t="shared" si="3"/>
        <v>3.5</v>
      </c>
      <c r="G32" s="31">
        <v>600</v>
      </c>
      <c r="I32" s="31">
        <f t="shared" si="4"/>
        <v>0</v>
      </c>
      <c r="M32" s="31">
        <f t="shared" si="5"/>
        <v>0</v>
      </c>
    </row>
    <row r="33" spans="1:22" x14ac:dyDescent="0.2">
      <c r="A33" s="31">
        <v>1088</v>
      </c>
      <c r="B33" s="31">
        <v>0</v>
      </c>
      <c r="C33" s="31">
        <f t="shared" si="0"/>
        <v>5.3848107696215397</v>
      </c>
      <c r="D33" s="31">
        <f t="shared" si="1"/>
        <v>2.0574041148082296</v>
      </c>
      <c r="E33" s="31">
        <f t="shared" si="2"/>
        <v>5.7644686412766575</v>
      </c>
      <c r="F33" s="31">
        <f t="shared" si="3"/>
        <v>3.5</v>
      </c>
      <c r="G33" s="31">
        <v>600</v>
      </c>
      <c r="I33" s="31">
        <f t="shared" si="4"/>
        <v>0</v>
      </c>
      <c r="M33" s="31">
        <f t="shared" si="5"/>
        <v>0</v>
      </c>
    </row>
    <row r="34" spans="1:22" x14ac:dyDescent="0.2">
      <c r="A34" s="31">
        <v>1088</v>
      </c>
      <c r="B34" s="31">
        <v>-18</v>
      </c>
      <c r="C34" s="31">
        <f t="shared" si="0"/>
        <v>5.3848107696215397</v>
      </c>
      <c r="D34" s="31">
        <f t="shared" si="1"/>
        <v>1.6002032004064008</v>
      </c>
      <c r="E34" s="31">
        <f t="shared" si="2"/>
        <v>5.6175472679117711</v>
      </c>
      <c r="F34" s="31">
        <f t="shared" si="3"/>
        <v>3.5</v>
      </c>
      <c r="G34" s="31">
        <v>600</v>
      </c>
      <c r="I34" s="31">
        <f t="shared" si="4"/>
        <v>0</v>
      </c>
      <c r="M34" s="31">
        <f t="shared" si="5"/>
        <v>0</v>
      </c>
      <c r="R34" s="31" t="s">
        <v>93</v>
      </c>
      <c r="S34" s="31" t="s">
        <v>92</v>
      </c>
      <c r="T34" s="31" t="s">
        <v>94</v>
      </c>
      <c r="U34" s="31" t="s">
        <v>95</v>
      </c>
      <c r="V34" s="31" t="s">
        <v>113</v>
      </c>
    </row>
    <row r="35" spans="1:22" x14ac:dyDescent="0.2">
      <c r="A35" s="31">
        <v>1088</v>
      </c>
      <c r="B35" s="31">
        <v>-72</v>
      </c>
      <c r="C35" s="31">
        <f t="shared" si="0"/>
        <v>5.3848107696215397</v>
      </c>
      <c r="D35" s="31">
        <f t="shared" si="1"/>
        <v>0.2286004572009144</v>
      </c>
      <c r="E35" s="31">
        <f t="shared" si="2"/>
        <v>5.3896609534983355</v>
      </c>
      <c r="F35" s="31">
        <f t="shared" si="3"/>
        <v>3.5</v>
      </c>
      <c r="G35" s="31">
        <v>600</v>
      </c>
      <c r="I35" s="31">
        <f t="shared" si="4"/>
        <v>0</v>
      </c>
      <c r="M35" s="31">
        <f t="shared" si="5"/>
        <v>0</v>
      </c>
      <c r="N35" s="34"/>
      <c r="O35" s="31" t="s">
        <v>80</v>
      </c>
      <c r="P35" s="31" t="s">
        <v>81</v>
      </c>
      <c r="R35" s="31">
        <v>50.128630000000001</v>
      </c>
      <c r="S35" s="31">
        <v>50.128630000000001</v>
      </c>
      <c r="T35" s="31">
        <v>50.128630000000001</v>
      </c>
      <c r="U35" s="31">
        <v>50.128630000000001</v>
      </c>
      <c r="V35" s="31">
        <v>50.128630000000001</v>
      </c>
    </row>
    <row r="36" spans="1:22" x14ac:dyDescent="0.2">
      <c r="A36" s="31">
        <v>1088</v>
      </c>
      <c r="B36" s="31">
        <v>-90</v>
      </c>
      <c r="C36" s="31">
        <f t="shared" si="0"/>
        <v>5.3848107696215397</v>
      </c>
      <c r="D36" s="31">
        <f t="shared" si="1"/>
        <v>0.2286004572009144</v>
      </c>
      <c r="E36" s="31">
        <f t="shared" si="2"/>
        <v>5.3896609534983355</v>
      </c>
      <c r="F36" s="31">
        <f t="shared" si="3"/>
        <v>3.5</v>
      </c>
      <c r="G36" s="31">
        <v>600</v>
      </c>
      <c r="I36" s="31">
        <f t="shared" si="4"/>
        <v>0</v>
      </c>
      <c r="M36" s="31">
        <f t="shared" si="5"/>
        <v>0</v>
      </c>
      <c r="O36" s="17" t="s">
        <v>44</v>
      </c>
      <c r="P36" s="34">
        <f>ABS(L24-12)/12</f>
        <v>3.7662573538754054E-3</v>
      </c>
      <c r="R36" s="31">
        <v>2.27</v>
      </c>
      <c r="S36" s="31">
        <v>2.27</v>
      </c>
      <c r="T36" s="31">
        <v>2.27</v>
      </c>
      <c r="U36" s="31">
        <v>2.27</v>
      </c>
      <c r="V36" s="31">
        <v>2.27</v>
      </c>
    </row>
    <row r="37" spans="1:22" x14ac:dyDescent="0.2">
      <c r="A37" s="31">
        <v>1056</v>
      </c>
      <c r="B37" s="31">
        <v>90</v>
      </c>
      <c r="C37" s="31">
        <f t="shared" si="0"/>
        <v>6.197612395224791</v>
      </c>
      <c r="D37" s="31">
        <f t="shared" si="1"/>
        <v>4.3434086868173738</v>
      </c>
      <c r="E37" s="31">
        <f t="shared" si="2"/>
        <v>7.5680643775119005</v>
      </c>
      <c r="F37" s="31">
        <f t="shared" si="3"/>
        <v>3.5</v>
      </c>
      <c r="G37" s="31">
        <v>600</v>
      </c>
      <c r="I37" s="31">
        <f t="shared" si="4"/>
        <v>0</v>
      </c>
      <c r="M37" s="31">
        <f t="shared" si="5"/>
        <v>0</v>
      </c>
      <c r="O37" s="31" t="s">
        <v>72</v>
      </c>
      <c r="P37" s="31">
        <v>50.128630000000001</v>
      </c>
      <c r="R37" s="31">
        <v>1.6</v>
      </c>
      <c r="S37" s="31">
        <v>1.6</v>
      </c>
      <c r="T37" s="31">
        <v>3.6</v>
      </c>
      <c r="U37" s="31">
        <v>2.9</v>
      </c>
      <c r="V37" s="31">
        <v>2</v>
      </c>
    </row>
    <row r="38" spans="1:22" x14ac:dyDescent="0.2">
      <c r="A38" s="31">
        <v>1056</v>
      </c>
      <c r="B38" s="31">
        <v>72</v>
      </c>
      <c r="C38" s="31">
        <f t="shared" si="0"/>
        <v>6.197612395224791</v>
      </c>
      <c r="D38" s="31">
        <f t="shared" si="1"/>
        <v>3.886207772415545</v>
      </c>
      <c r="E38" s="31">
        <f t="shared" si="2"/>
        <v>7.315258727606766</v>
      </c>
      <c r="F38" s="31">
        <f t="shared" si="3"/>
        <v>3.5</v>
      </c>
      <c r="G38" s="31">
        <v>600</v>
      </c>
      <c r="I38" s="31">
        <f t="shared" si="4"/>
        <v>0</v>
      </c>
      <c r="M38" s="31">
        <f t="shared" si="5"/>
        <v>0</v>
      </c>
      <c r="O38" s="31" t="s">
        <v>75</v>
      </c>
      <c r="P38" s="31">
        <v>2.27</v>
      </c>
      <c r="R38" s="31">
        <v>3.5</v>
      </c>
      <c r="S38" s="31">
        <v>3.5</v>
      </c>
      <c r="T38" s="31">
        <v>3.5</v>
      </c>
      <c r="U38" s="31">
        <v>3.5</v>
      </c>
      <c r="V38" s="31">
        <v>2.4</v>
      </c>
    </row>
    <row r="39" spans="1:22" x14ac:dyDescent="0.2">
      <c r="A39" s="31">
        <v>1056</v>
      </c>
      <c r="B39" s="31">
        <v>18</v>
      </c>
      <c r="C39" s="31">
        <f t="shared" si="0"/>
        <v>6.197612395224791</v>
      </c>
      <c r="D39" s="31">
        <f t="shared" si="1"/>
        <v>2.5146050292100588</v>
      </c>
      <c r="E39" s="31">
        <f t="shared" si="2"/>
        <v>6.6883210041364256</v>
      </c>
      <c r="F39" s="31">
        <f t="shared" si="3"/>
        <v>3.5</v>
      </c>
      <c r="G39" s="31">
        <v>600</v>
      </c>
      <c r="I39" s="31">
        <f t="shared" si="4"/>
        <v>0</v>
      </c>
      <c r="M39" s="31">
        <f t="shared" si="5"/>
        <v>0</v>
      </c>
      <c r="O39" s="17" t="s">
        <v>129</v>
      </c>
      <c r="P39" s="31">
        <v>1.6</v>
      </c>
      <c r="R39" s="31">
        <v>1.45</v>
      </c>
      <c r="S39" s="31">
        <v>1.4</v>
      </c>
      <c r="T39" s="31">
        <v>0.6</v>
      </c>
      <c r="U39" s="31">
        <v>0.5</v>
      </c>
      <c r="V39" s="31">
        <v>0.08</v>
      </c>
    </row>
    <row r="40" spans="1:22" x14ac:dyDescent="0.2">
      <c r="A40" s="31">
        <v>1056</v>
      </c>
      <c r="B40" s="31">
        <v>0</v>
      </c>
      <c r="C40" s="31">
        <f t="shared" si="0"/>
        <v>6.197612395224791</v>
      </c>
      <c r="D40" s="31">
        <f t="shared" si="1"/>
        <v>2.0574041148082296</v>
      </c>
      <c r="E40" s="31">
        <f t="shared" si="2"/>
        <v>6.5301846140115982</v>
      </c>
      <c r="F40" s="31">
        <f t="shared" si="3"/>
        <v>3.5</v>
      </c>
      <c r="G40" s="31">
        <v>600</v>
      </c>
      <c r="I40" s="31">
        <f t="shared" si="4"/>
        <v>0</v>
      </c>
      <c r="M40" s="31">
        <f t="shared" si="5"/>
        <v>0</v>
      </c>
      <c r="O40" s="17" t="s">
        <v>46</v>
      </c>
      <c r="P40" s="31">
        <v>3.5</v>
      </c>
    </row>
    <row r="41" spans="1:22" x14ac:dyDescent="0.2">
      <c r="A41" s="31">
        <v>1056</v>
      </c>
      <c r="B41" s="31">
        <v>-18</v>
      </c>
      <c r="C41" s="31">
        <f t="shared" si="0"/>
        <v>6.197612395224791</v>
      </c>
      <c r="D41" s="31">
        <f t="shared" si="1"/>
        <v>1.6002032004064008</v>
      </c>
      <c r="E41" s="31">
        <f t="shared" si="2"/>
        <v>6.4008631983533952</v>
      </c>
      <c r="F41" s="31">
        <f t="shared" si="3"/>
        <v>3.5</v>
      </c>
      <c r="G41" s="31">
        <v>600</v>
      </c>
      <c r="I41" s="31">
        <f t="shared" si="4"/>
        <v>0</v>
      </c>
      <c r="M41" s="31">
        <f t="shared" si="5"/>
        <v>0</v>
      </c>
      <c r="O41" s="17" t="s">
        <v>47</v>
      </c>
      <c r="P41" s="31">
        <v>1.4</v>
      </c>
    </row>
    <row r="42" spans="1:22" x14ac:dyDescent="0.2">
      <c r="A42" s="31">
        <v>1056</v>
      </c>
      <c r="B42" s="31">
        <v>-72</v>
      </c>
      <c r="C42" s="31">
        <f t="shared" si="0"/>
        <v>6.197612395224791</v>
      </c>
      <c r="D42" s="31">
        <f t="shared" si="1"/>
        <v>0.2286004572009144</v>
      </c>
      <c r="E42" s="31">
        <f t="shared" si="2"/>
        <v>6.2018269542511772</v>
      </c>
      <c r="F42" s="31">
        <f t="shared" si="3"/>
        <v>3.5</v>
      </c>
      <c r="G42" s="31">
        <v>600</v>
      </c>
      <c r="I42" s="31">
        <f t="shared" si="4"/>
        <v>0</v>
      </c>
      <c r="M42" s="31">
        <f t="shared" si="5"/>
        <v>0</v>
      </c>
      <c r="O42" s="17"/>
    </row>
    <row r="43" spans="1:22" x14ac:dyDescent="0.2">
      <c r="A43" s="31">
        <v>1056</v>
      </c>
      <c r="B43" s="31">
        <v>-90</v>
      </c>
      <c r="C43" s="31">
        <f t="shared" si="0"/>
        <v>6.197612395224791</v>
      </c>
      <c r="D43" s="31">
        <f t="shared" si="1"/>
        <v>0.2286004572009144</v>
      </c>
      <c r="E43" s="31">
        <f t="shared" si="2"/>
        <v>6.2018269542511772</v>
      </c>
      <c r="F43" s="31">
        <f t="shared" si="3"/>
        <v>3.5</v>
      </c>
      <c r="G43" s="31">
        <v>600</v>
      </c>
      <c r="I43" s="31">
        <f t="shared" si="4"/>
        <v>0</v>
      </c>
      <c r="M43" s="31">
        <f t="shared" si="5"/>
        <v>0</v>
      </c>
    </row>
    <row r="44" spans="1:22" x14ac:dyDescent="0.2">
      <c r="A44" s="31">
        <v>1024</v>
      </c>
      <c r="B44" s="31">
        <v>90</v>
      </c>
      <c r="C44" s="31">
        <f t="shared" si="0"/>
        <v>7.0104140208280423</v>
      </c>
      <c r="D44" s="31">
        <f t="shared" si="1"/>
        <v>4.3434086868173738</v>
      </c>
      <c r="E44" s="31">
        <f t="shared" si="2"/>
        <v>8.2468844883472823</v>
      </c>
      <c r="F44" s="31">
        <f t="shared" si="3"/>
        <v>3.5</v>
      </c>
      <c r="G44" s="31">
        <v>600</v>
      </c>
      <c r="I44" s="31">
        <f t="shared" si="4"/>
        <v>0</v>
      </c>
      <c r="M44" s="31">
        <f t="shared" si="5"/>
        <v>0</v>
      </c>
    </row>
    <row r="45" spans="1:22" x14ac:dyDescent="0.2">
      <c r="A45" s="31">
        <v>1024</v>
      </c>
      <c r="B45" s="31">
        <v>72</v>
      </c>
      <c r="C45" s="31">
        <f t="shared" si="0"/>
        <v>7.0104140208280423</v>
      </c>
      <c r="D45" s="31">
        <f t="shared" si="1"/>
        <v>3.886207772415545</v>
      </c>
      <c r="E45" s="31">
        <f t="shared" si="2"/>
        <v>8.0155171756914978</v>
      </c>
      <c r="F45" s="31">
        <f t="shared" si="3"/>
        <v>3.5</v>
      </c>
      <c r="G45" s="31">
        <v>600</v>
      </c>
      <c r="I45" s="31">
        <f t="shared" si="4"/>
        <v>0</v>
      </c>
      <c r="M45" s="31">
        <f t="shared" si="5"/>
        <v>0</v>
      </c>
    </row>
    <row r="46" spans="1:22" x14ac:dyDescent="0.2">
      <c r="A46" s="31">
        <v>1024</v>
      </c>
      <c r="B46" s="31">
        <v>18</v>
      </c>
      <c r="C46" s="31">
        <f t="shared" si="0"/>
        <v>7.0104140208280423</v>
      </c>
      <c r="D46" s="31">
        <f t="shared" si="1"/>
        <v>2.5146050292100588</v>
      </c>
      <c r="E46" s="31">
        <f t="shared" si="2"/>
        <v>7.4477609518801637</v>
      </c>
      <c r="F46" s="31">
        <f t="shared" si="3"/>
        <v>3.5</v>
      </c>
      <c r="G46" s="31">
        <v>600</v>
      </c>
      <c r="I46" s="31">
        <f t="shared" si="4"/>
        <v>0</v>
      </c>
      <c r="M46" s="31">
        <f t="shared" si="5"/>
        <v>0</v>
      </c>
    </row>
    <row r="47" spans="1:22" x14ac:dyDescent="0.2">
      <c r="A47" s="31">
        <v>1024</v>
      </c>
      <c r="B47" s="31">
        <v>0</v>
      </c>
      <c r="C47" s="31">
        <f t="shared" si="0"/>
        <v>7.0104140208280423</v>
      </c>
      <c r="D47" s="31">
        <f t="shared" si="1"/>
        <v>2.0574041148082296</v>
      </c>
      <c r="E47" s="31">
        <f t="shared" si="2"/>
        <v>7.3060807848703835</v>
      </c>
      <c r="F47" s="31">
        <f t="shared" si="3"/>
        <v>3.5</v>
      </c>
      <c r="G47" s="31">
        <v>600</v>
      </c>
      <c r="I47" s="31">
        <f t="shared" si="4"/>
        <v>0</v>
      </c>
      <c r="M47" s="31">
        <f t="shared" si="5"/>
        <v>0</v>
      </c>
    </row>
    <row r="48" spans="1:22" x14ac:dyDescent="0.2">
      <c r="A48" s="31">
        <v>1024</v>
      </c>
      <c r="B48" s="31">
        <v>-18</v>
      </c>
      <c r="C48" s="31">
        <f t="shared" si="0"/>
        <v>7.0104140208280423</v>
      </c>
      <c r="D48" s="31">
        <f t="shared" si="1"/>
        <v>1.6002032004064008</v>
      </c>
      <c r="E48" s="31">
        <f t="shared" si="2"/>
        <v>7.1907270165132315</v>
      </c>
      <c r="F48" s="31">
        <f t="shared" si="3"/>
        <v>3.5</v>
      </c>
      <c r="G48" s="31">
        <v>600</v>
      </c>
      <c r="I48" s="31">
        <f t="shared" si="4"/>
        <v>0</v>
      </c>
      <c r="M48" s="31">
        <f t="shared" si="5"/>
        <v>0</v>
      </c>
    </row>
    <row r="49" spans="1:13" x14ac:dyDescent="0.2">
      <c r="A49" s="31">
        <v>1024</v>
      </c>
      <c r="B49" s="31">
        <v>-72</v>
      </c>
      <c r="C49" s="31">
        <f t="shared" si="0"/>
        <v>7.0104140208280423</v>
      </c>
      <c r="D49" s="31">
        <f t="shared" si="1"/>
        <v>0.2286004572009144</v>
      </c>
      <c r="E49" s="31">
        <f t="shared" si="2"/>
        <v>7.0141402119186971</v>
      </c>
      <c r="F49" s="31">
        <f t="shared" si="3"/>
        <v>3.5</v>
      </c>
      <c r="G49" s="31">
        <v>600</v>
      </c>
      <c r="I49" s="31">
        <f t="shared" si="4"/>
        <v>0</v>
      </c>
      <c r="M49" s="31">
        <f t="shared" si="5"/>
        <v>0</v>
      </c>
    </row>
    <row r="50" spans="1:13" x14ac:dyDescent="0.2">
      <c r="A50" s="31">
        <v>1024</v>
      </c>
      <c r="B50" s="31">
        <v>-90</v>
      </c>
      <c r="C50" s="31">
        <f t="shared" si="0"/>
        <v>7.0104140208280423</v>
      </c>
      <c r="D50" s="31">
        <f t="shared" si="1"/>
        <v>0.2286004572009144</v>
      </c>
      <c r="E50" s="31">
        <f t="shared" si="2"/>
        <v>7.0141402119186971</v>
      </c>
      <c r="F50" s="31">
        <f t="shared" si="3"/>
        <v>3.5</v>
      </c>
      <c r="G50" s="31">
        <v>600</v>
      </c>
      <c r="I50" s="31">
        <f t="shared" si="4"/>
        <v>0</v>
      </c>
      <c r="M50" s="31">
        <f t="shared" si="5"/>
        <v>0</v>
      </c>
    </row>
    <row r="51" spans="1:13" x14ac:dyDescent="0.2">
      <c r="A51" s="31">
        <v>992</v>
      </c>
      <c r="B51" s="31">
        <v>90</v>
      </c>
      <c r="C51" s="31">
        <f t="shared" si="0"/>
        <v>7.8232156464312936</v>
      </c>
      <c r="D51" s="31">
        <f t="shared" si="1"/>
        <v>4.3434086868173738</v>
      </c>
      <c r="E51" s="31">
        <f t="shared" si="2"/>
        <v>8.9480669460665094</v>
      </c>
      <c r="F51" s="31">
        <f t="shared" si="3"/>
        <v>3.5</v>
      </c>
      <c r="G51" s="31">
        <v>600</v>
      </c>
      <c r="I51" s="31">
        <f t="shared" si="4"/>
        <v>0</v>
      </c>
      <c r="M51" s="31">
        <f t="shared" si="5"/>
        <v>0</v>
      </c>
    </row>
    <row r="52" spans="1:13" x14ac:dyDescent="0.2">
      <c r="A52" s="31">
        <v>992</v>
      </c>
      <c r="B52" s="31">
        <v>72</v>
      </c>
      <c r="C52" s="31">
        <f t="shared" si="0"/>
        <v>7.8232156464312936</v>
      </c>
      <c r="D52" s="31">
        <f t="shared" si="1"/>
        <v>3.886207772415545</v>
      </c>
      <c r="E52" s="31">
        <f t="shared" si="2"/>
        <v>8.7352912888438006</v>
      </c>
      <c r="F52" s="31">
        <f t="shared" si="3"/>
        <v>3.5</v>
      </c>
      <c r="G52" s="31">
        <v>600</v>
      </c>
      <c r="I52" s="31">
        <f t="shared" si="4"/>
        <v>0</v>
      </c>
      <c r="M52" s="31">
        <f t="shared" si="5"/>
        <v>0</v>
      </c>
    </row>
    <row r="53" spans="1:13" x14ac:dyDescent="0.2">
      <c r="A53" s="31">
        <v>992</v>
      </c>
      <c r="B53" s="31">
        <v>18</v>
      </c>
      <c r="C53" s="31">
        <f t="shared" si="0"/>
        <v>7.8232156464312936</v>
      </c>
      <c r="D53" s="31">
        <f t="shared" si="1"/>
        <v>2.5146050292100588</v>
      </c>
      <c r="E53" s="31">
        <f t="shared" si="2"/>
        <v>8.2174169605476344</v>
      </c>
      <c r="F53" s="31">
        <f t="shared" si="3"/>
        <v>3.5</v>
      </c>
      <c r="G53" s="31">
        <v>600</v>
      </c>
      <c r="I53" s="31">
        <f t="shared" si="4"/>
        <v>0</v>
      </c>
      <c r="M53" s="31">
        <f t="shared" si="5"/>
        <v>0</v>
      </c>
    </row>
    <row r="54" spans="1:13" x14ac:dyDescent="0.2">
      <c r="A54" s="31">
        <v>992</v>
      </c>
      <c r="B54" s="31">
        <v>0</v>
      </c>
      <c r="C54" s="31">
        <f t="shared" si="0"/>
        <v>7.8232156464312936</v>
      </c>
      <c r="D54" s="31">
        <f t="shared" si="1"/>
        <v>2.0574041148082296</v>
      </c>
      <c r="E54" s="31">
        <f t="shared" si="2"/>
        <v>8.0892283156180742</v>
      </c>
      <c r="F54" s="31">
        <f t="shared" si="3"/>
        <v>3.5</v>
      </c>
      <c r="G54" s="31">
        <v>600</v>
      </c>
      <c r="I54" s="31">
        <f t="shared" si="4"/>
        <v>0</v>
      </c>
      <c r="M54" s="31">
        <f t="shared" si="5"/>
        <v>0</v>
      </c>
    </row>
    <row r="55" spans="1:13" x14ac:dyDescent="0.2">
      <c r="A55" s="31">
        <v>992</v>
      </c>
      <c r="B55" s="31">
        <v>-18</v>
      </c>
      <c r="C55" s="31">
        <f t="shared" si="0"/>
        <v>7.8232156464312936</v>
      </c>
      <c r="D55" s="31">
        <f t="shared" si="1"/>
        <v>1.6002032004064008</v>
      </c>
      <c r="E55" s="31">
        <f t="shared" si="2"/>
        <v>7.9851958857098984</v>
      </c>
      <c r="F55" s="31">
        <f t="shared" si="3"/>
        <v>3.5</v>
      </c>
      <c r="G55" s="31">
        <v>600</v>
      </c>
      <c r="I55" s="31">
        <f t="shared" si="4"/>
        <v>0</v>
      </c>
      <c r="M55" s="31">
        <f t="shared" si="5"/>
        <v>0</v>
      </c>
    </row>
    <row r="56" spans="1:13" x14ac:dyDescent="0.2">
      <c r="A56" s="31">
        <v>992</v>
      </c>
      <c r="B56" s="31">
        <v>-72</v>
      </c>
      <c r="C56" s="31">
        <f t="shared" si="0"/>
        <v>7.8232156464312936</v>
      </c>
      <c r="D56" s="31">
        <f t="shared" si="1"/>
        <v>0.2286004572009144</v>
      </c>
      <c r="E56" s="31">
        <f t="shared" si="2"/>
        <v>7.8265548755247263</v>
      </c>
      <c r="F56" s="31">
        <f t="shared" si="3"/>
        <v>3.5</v>
      </c>
      <c r="G56" s="31">
        <v>600</v>
      </c>
      <c r="I56" s="31">
        <f t="shared" si="4"/>
        <v>0</v>
      </c>
      <c r="M56" s="31">
        <f t="shared" si="5"/>
        <v>0</v>
      </c>
    </row>
    <row r="57" spans="1:13" x14ac:dyDescent="0.2">
      <c r="A57" s="31">
        <v>992</v>
      </c>
      <c r="B57" s="31">
        <v>-90</v>
      </c>
      <c r="C57" s="31">
        <f t="shared" si="0"/>
        <v>7.8232156464312936</v>
      </c>
      <c r="D57" s="31">
        <f t="shared" si="1"/>
        <v>0.2286004572009144</v>
      </c>
      <c r="E57" s="31">
        <f t="shared" si="2"/>
        <v>7.8265548755247263</v>
      </c>
      <c r="F57" s="31">
        <f t="shared" si="3"/>
        <v>3.5</v>
      </c>
      <c r="G57" s="31">
        <v>600</v>
      </c>
      <c r="I57" s="31">
        <f t="shared" si="4"/>
        <v>0</v>
      </c>
      <c r="M57" s="31">
        <f t="shared" si="5"/>
        <v>0</v>
      </c>
    </row>
    <row r="58" spans="1:13" x14ac:dyDescent="0.2">
      <c r="A58" s="31">
        <v>912</v>
      </c>
      <c r="B58" s="31">
        <v>18</v>
      </c>
      <c r="C58" s="31">
        <f t="shared" si="0"/>
        <v>9.855219710439421</v>
      </c>
      <c r="D58" s="31">
        <f t="shared" si="1"/>
        <v>2.5146050292100588</v>
      </c>
      <c r="E58" s="31">
        <f t="shared" si="2"/>
        <v>10.170968193538027</v>
      </c>
      <c r="F58" s="31">
        <f t="shared" si="3"/>
        <v>3.5</v>
      </c>
      <c r="G58" s="31">
        <v>600</v>
      </c>
      <c r="I58" s="31">
        <f t="shared" si="4"/>
        <v>0</v>
      </c>
      <c r="M58" s="31">
        <f t="shared" si="5"/>
        <v>0</v>
      </c>
    </row>
    <row r="59" spans="1:13" x14ac:dyDescent="0.2">
      <c r="A59" s="31">
        <v>912</v>
      </c>
      <c r="B59" s="31">
        <v>0</v>
      </c>
      <c r="C59" s="31">
        <f t="shared" si="0"/>
        <v>9.855219710439421</v>
      </c>
      <c r="D59" s="31">
        <f t="shared" si="1"/>
        <v>2.0574041148082296</v>
      </c>
      <c r="E59" s="31">
        <f t="shared" si="2"/>
        <v>10.067684303386926</v>
      </c>
      <c r="F59" s="31">
        <f t="shared" si="3"/>
        <v>3.5</v>
      </c>
      <c r="G59" s="31">
        <v>600</v>
      </c>
      <c r="I59" s="31">
        <f t="shared" si="4"/>
        <v>0</v>
      </c>
      <c r="M59" s="31">
        <f t="shared" si="5"/>
        <v>0</v>
      </c>
    </row>
    <row r="60" spans="1:13" x14ac:dyDescent="0.2">
      <c r="A60" s="31">
        <v>880</v>
      </c>
      <c r="B60" s="31">
        <v>90</v>
      </c>
      <c r="C60" s="31">
        <f t="shared" si="0"/>
        <v>10.668021336042672</v>
      </c>
      <c r="D60" s="31">
        <f t="shared" si="1"/>
        <v>4.3434086868173738</v>
      </c>
      <c r="E60" s="31">
        <f t="shared" si="2"/>
        <v>11.518327927567539</v>
      </c>
      <c r="F60" s="31">
        <f t="shared" si="3"/>
        <v>3.5</v>
      </c>
      <c r="G60" s="31">
        <v>600</v>
      </c>
      <c r="I60" s="31">
        <f t="shared" si="4"/>
        <v>0</v>
      </c>
      <c r="M60" s="31">
        <f t="shared" si="5"/>
        <v>0</v>
      </c>
    </row>
    <row r="61" spans="1:13" x14ac:dyDescent="0.2">
      <c r="A61" s="31">
        <v>880</v>
      </c>
      <c r="B61" s="31">
        <v>54</v>
      </c>
      <c r="C61" s="31">
        <f t="shared" si="0"/>
        <v>10.668021336042672</v>
      </c>
      <c r="D61" s="31">
        <f t="shared" si="1"/>
        <v>3.4290068580137163</v>
      </c>
      <c r="E61" s="31">
        <f t="shared" si="2"/>
        <v>11.205568582564956</v>
      </c>
      <c r="F61" s="31">
        <f t="shared" si="3"/>
        <v>3.5</v>
      </c>
      <c r="G61" s="31">
        <v>600</v>
      </c>
      <c r="I61" s="31">
        <f t="shared" si="4"/>
        <v>0</v>
      </c>
      <c r="M61" s="31">
        <f t="shared" si="5"/>
        <v>0</v>
      </c>
    </row>
    <row r="62" spans="1:13" x14ac:dyDescent="0.2">
      <c r="A62" s="31">
        <v>880</v>
      </c>
      <c r="B62" s="31">
        <v>18</v>
      </c>
      <c r="C62" s="31">
        <f t="shared" si="0"/>
        <v>10.668021336042672</v>
      </c>
      <c r="D62" s="31">
        <f t="shared" si="1"/>
        <v>2.5146050292100588</v>
      </c>
      <c r="E62" s="31">
        <f t="shared" si="2"/>
        <v>10.960379449598914</v>
      </c>
      <c r="F62" s="31">
        <f t="shared" si="3"/>
        <v>3.5</v>
      </c>
      <c r="G62" s="31">
        <v>600</v>
      </c>
      <c r="I62" s="31">
        <f t="shared" si="4"/>
        <v>0</v>
      </c>
      <c r="M62" s="31">
        <f t="shared" si="5"/>
        <v>0</v>
      </c>
    </row>
    <row r="63" spans="1:13" x14ac:dyDescent="0.2">
      <c r="A63" s="31">
        <v>880</v>
      </c>
      <c r="B63" s="31">
        <v>-18</v>
      </c>
      <c r="C63" s="31">
        <f t="shared" si="0"/>
        <v>10.668021336042672</v>
      </c>
      <c r="D63" s="31">
        <f t="shared" si="1"/>
        <v>1.6002032004064008</v>
      </c>
      <c r="E63" s="31">
        <f t="shared" si="2"/>
        <v>10.787368979915936</v>
      </c>
      <c r="F63" s="31">
        <f t="shared" si="3"/>
        <v>3.5</v>
      </c>
      <c r="G63" s="31">
        <v>600</v>
      </c>
      <c r="I63" s="31">
        <f t="shared" si="4"/>
        <v>0</v>
      </c>
      <c r="M63" s="31">
        <f t="shared" si="5"/>
        <v>0</v>
      </c>
    </row>
    <row r="64" spans="1:13" x14ac:dyDescent="0.2">
      <c r="A64" s="31">
        <v>848</v>
      </c>
      <c r="B64" s="31">
        <v>90</v>
      </c>
      <c r="C64" s="31">
        <f t="shared" si="0"/>
        <v>11.480822961645924</v>
      </c>
      <c r="D64" s="31">
        <f t="shared" si="1"/>
        <v>4.3434086868173738</v>
      </c>
      <c r="E64" s="31">
        <f t="shared" si="2"/>
        <v>12.274953967220281</v>
      </c>
      <c r="F64" s="31">
        <f t="shared" si="3"/>
        <v>3.5</v>
      </c>
      <c r="G64" s="31">
        <v>600</v>
      </c>
      <c r="I64" s="31">
        <f t="shared" si="4"/>
        <v>0</v>
      </c>
      <c r="M64" s="31">
        <f t="shared" si="5"/>
        <v>0</v>
      </c>
    </row>
    <row r="65" spans="1:13" x14ac:dyDescent="0.2">
      <c r="A65" s="31">
        <v>848</v>
      </c>
      <c r="B65" s="31">
        <v>-90</v>
      </c>
      <c r="C65" s="31">
        <f t="shared" si="0"/>
        <v>11.480822961645924</v>
      </c>
      <c r="D65" s="31">
        <f t="shared" si="1"/>
        <v>0.2286004572009144</v>
      </c>
      <c r="E65" s="31">
        <f t="shared" si="2"/>
        <v>11.483098625618815</v>
      </c>
      <c r="F65" s="31">
        <f t="shared" si="3"/>
        <v>3.5</v>
      </c>
      <c r="G65" s="31">
        <v>600</v>
      </c>
      <c r="I65" s="31">
        <f t="shared" si="4"/>
        <v>0</v>
      </c>
      <c r="M65" s="31">
        <f t="shared" si="5"/>
        <v>0</v>
      </c>
    </row>
    <row r="66" spans="1:13" x14ac:dyDescent="0.2">
      <c r="A66" s="31">
        <v>816</v>
      </c>
      <c r="B66" s="31">
        <v>90</v>
      </c>
      <c r="C66" s="31">
        <f t="shared" si="0"/>
        <v>12.293624587249175</v>
      </c>
      <c r="D66" s="31">
        <f t="shared" si="1"/>
        <v>4.3434086868173738</v>
      </c>
      <c r="E66" s="31">
        <f t="shared" si="2"/>
        <v>13.038343626125908</v>
      </c>
      <c r="F66" s="31">
        <f t="shared" si="3"/>
        <v>3.5</v>
      </c>
      <c r="G66" s="31">
        <v>600</v>
      </c>
      <c r="I66" s="31">
        <f t="shared" si="4"/>
        <v>0</v>
      </c>
      <c r="M66" s="31">
        <f t="shared" si="5"/>
        <v>0</v>
      </c>
    </row>
    <row r="67" spans="1:13" x14ac:dyDescent="0.2">
      <c r="A67" s="31">
        <v>816</v>
      </c>
      <c r="B67" s="31">
        <v>54</v>
      </c>
      <c r="C67" s="31">
        <f t="shared" ref="C67:C130" si="6">ABS(A67-$K$2)/39.37</f>
        <v>12.293624587249175</v>
      </c>
      <c r="D67" s="31">
        <f t="shared" ref="D67:D130" si="7">ABS(B67-$K$4)/39.37</f>
        <v>3.4290068580137163</v>
      </c>
      <c r="E67" s="31">
        <f t="shared" ref="E67:E130" si="8">SQRT(C67*C67+D67*D67)</f>
        <v>12.762887350616339</v>
      </c>
      <c r="F67" s="31">
        <f t="shared" ref="F67:F130" si="9">MIN(E67,$P$40)</f>
        <v>3.5</v>
      </c>
      <c r="G67" s="31">
        <v>600</v>
      </c>
      <c r="I67" s="31">
        <f t="shared" ref="I67:I130" si="10">1-POWER((1+($P$41*G67*POWER(1-F67/$P$40, $P$39))/$P$37),-$P$38)</f>
        <v>0</v>
      </c>
      <c r="M67" s="31">
        <f t="shared" ref="M67:M130" si="11">$P$41*G67*POWER(1-F67/$P$40, $P$39)</f>
        <v>0</v>
      </c>
    </row>
    <row r="68" spans="1:13" x14ac:dyDescent="0.2">
      <c r="A68" s="31">
        <v>784</v>
      </c>
      <c r="B68" s="31">
        <v>90</v>
      </c>
      <c r="C68" s="31">
        <f t="shared" si="6"/>
        <v>13.106426212852426</v>
      </c>
      <c r="D68" s="31">
        <f t="shared" si="7"/>
        <v>4.3434086868173738</v>
      </c>
      <c r="E68" s="31">
        <f t="shared" si="8"/>
        <v>13.80737509788395</v>
      </c>
      <c r="F68" s="31">
        <f t="shared" si="9"/>
        <v>3.5</v>
      </c>
      <c r="G68" s="31">
        <v>600</v>
      </c>
      <c r="I68" s="31">
        <f t="shared" si="10"/>
        <v>0</v>
      </c>
      <c r="M68" s="31">
        <f t="shared" si="11"/>
        <v>0</v>
      </c>
    </row>
    <row r="69" spans="1:13" x14ac:dyDescent="0.2">
      <c r="A69" s="31">
        <v>784</v>
      </c>
      <c r="B69" s="31">
        <v>72</v>
      </c>
      <c r="C69" s="31">
        <f t="shared" si="6"/>
        <v>13.106426212852426</v>
      </c>
      <c r="D69" s="31">
        <f t="shared" si="7"/>
        <v>3.886207772415545</v>
      </c>
      <c r="E69" s="31">
        <f t="shared" si="8"/>
        <v>13.670443259943262</v>
      </c>
      <c r="F69" s="31">
        <f t="shared" si="9"/>
        <v>3.5</v>
      </c>
      <c r="G69" s="31">
        <v>600</v>
      </c>
      <c r="I69" s="31">
        <f t="shared" si="10"/>
        <v>0</v>
      </c>
      <c r="M69" s="31">
        <f t="shared" si="11"/>
        <v>0</v>
      </c>
    </row>
    <row r="70" spans="1:13" x14ac:dyDescent="0.2">
      <c r="A70" s="31">
        <v>784</v>
      </c>
      <c r="B70" s="31">
        <v>54</v>
      </c>
      <c r="C70" s="31">
        <f t="shared" si="6"/>
        <v>13.106426212852426</v>
      </c>
      <c r="D70" s="31">
        <f t="shared" si="7"/>
        <v>3.4290068580137163</v>
      </c>
      <c r="E70" s="31">
        <f t="shared" si="8"/>
        <v>13.547564212996013</v>
      </c>
      <c r="F70" s="31">
        <f t="shared" si="9"/>
        <v>3.5</v>
      </c>
      <c r="G70" s="31">
        <v>600</v>
      </c>
      <c r="I70" s="31">
        <f t="shared" si="10"/>
        <v>0</v>
      </c>
      <c r="M70" s="31">
        <f t="shared" si="11"/>
        <v>0</v>
      </c>
    </row>
    <row r="71" spans="1:13" x14ac:dyDescent="0.2">
      <c r="A71" s="31">
        <v>784</v>
      </c>
      <c r="B71" s="31">
        <v>18</v>
      </c>
      <c r="C71" s="31">
        <f t="shared" si="6"/>
        <v>13.106426212852426</v>
      </c>
      <c r="D71" s="31">
        <f t="shared" si="7"/>
        <v>2.5146050292100588</v>
      </c>
      <c r="E71" s="31">
        <f t="shared" si="8"/>
        <v>13.345472885060076</v>
      </c>
      <c r="F71" s="31">
        <f t="shared" si="9"/>
        <v>3.5</v>
      </c>
      <c r="G71" s="31">
        <v>600</v>
      </c>
      <c r="I71" s="31">
        <f t="shared" si="10"/>
        <v>0</v>
      </c>
      <c r="M71" s="31">
        <f t="shared" si="11"/>
        <v>0</v>
      </c>
    </row>
    <row r="72" spans="1:13" x14ac:dyDescent="0.2">
      <c r="A72" s="31">
        <v>784</v>
      </c>
      <c r="B72" s="31">
        <v>0</v>
      </c>
      <c r="C72" s="31">
        <f t="shared" si="6"/>
        <v>13.106426212852426</v>
      </c>
      <c r="D72" s="31">
        <f t="shared" si="7"/>
        <v>2.0574041148082296</v>
      </c>
      <c r="E72" s="31">
        <f t="shared" si="8"/>
        <v>13.266925784241616</v>
      </c>
      <c r="F72" s="31">
        <f t="shared" si="9"/>
        <v>3.5</v>
      </c>
      <c r="G72" s="31">
        <v>600</v>
      </c>
      <c r="I72" s="31">
        <f t="shared" si="10"/>
        <v>0</v>
      </c>
      <c r="M72" s="31">
        <f t="shared" si="11"/>
        <v>0</v>
      </c>
    </row>
    <row r="73" spans="1:13" x14ac:dyDescent="0.2">
      <c r="A73" s="31">
        <v>784</v>
      </c>
      <c r="B73" s="31">
        <v>-18</v>
      </c>
      <c r="C73" s="31">
        <f t="shared" si="6"/>
        <v>13.106426212852426</v>
      </c>
      <c r="D73" s="31">
        <f t="shared" si="7"/>
        <v>1.6002032004064008</v>
      </c>
      <c r="E73" s="31">
        <f t="shared" si="8"/>
        <v>13.203751677289908</v>
      </c>
      <c r="F73" s="31">
        <f t="shared" si="9"/>
        <v>3.5</v>
      </c>
      <c r="G73" s="31">
        <v>600</v>
      </c>
      <c r="I73" s="31">
        <f t="shared" si="10"/>
        <v>0</v>
      </c>
      <c r="M73" s="31">
        <f t="shared" si="11"/>
        <v>0</v>
      </c>
    </row>
    <row r="74" spans="1:13" x14ac:dyDescent="0.2">
      <c r="A74" s="31">
        <v>784</v>
      </c>
      <c r="B74" s="31">
        <v>-54</v>
      </c>
      <c r="C74" s="31">
        <f t="shared" si="6"/>
        <v>13.106426212852426</v>
      </c>
      <c r="D74" s="31">
        <f t="shared" si="7"/>
        <v>0.68580137160274324</v>
      </c>
      <c r="E74" s="31">
        <f t="shared" si="8"/>
        <v>13.124356425906658</v>
      </c>
      <c r="F74" s="31">
        <f t="shared" si="9"/>
        <v>3.5</v>
      </c>
      <c r="G74" s="31">
        <v>600</v>
      </c>
      <c r="I74" s="31">
        <f t="shared" si="10"/>
        <v>0</v>
      </c>
      <c r="M74" s="31">
        <f t="shared" si="11"/>
        <v>0</v>
      </c>
    </row>
    <row r="75" spans="1:13" x14ac:dyDescent="0.2">
      <c r="A75" s="31">
        <v>784</v>
      </c>
      <c r="B75" s="31">
        <v>-72</v>
      </c>
      <c r="C75" s="31">
        <f t="shared" si="6"/>
        <v>13.106426212852426</v>
      </c>
      <c r="D75" s="31">
        <f t="shared" si="7"/>
        <v>0.2286004572009144</v>
      </c>
      <c r="E75" s="31">
        <f t="shared" si="8"/>
        <v>13.10841966989071</v>
      </c>
      <c r="F75" s="31">
        <f t="shared" si="9"/>
        <v>3.5</v>
      </c>
      <c r="G75" s="31">
        <v>600</v>
      </c>
      <c r="I75" s="31">
        <f t="shared" si="10"/>
        <v>0</v>
      </c>
      <c r="M75" s="31">
        <f t="shared" si="11"/>
        <v>0</v>
      </c>
    </row>
    <row r="76" spans="1:13" x14ac:dyDescent="0.2">
      <c r="A76" s="31">
        <v>784</v>
      </c>
      <c r="B76" s="31">
        <v>-90</v>
      </c>
      <c r="C76" s="31">
        <f t="shared" si="6"/>
        <v>13.106426212852426</v>
      </c>
      <c r="D76" s="31">
        <f t="shared" si="7"/>
        <v>0.2286004572009144</v>
      </c>
      <c r="E76" s="31">
        <f t="shared" si="8"/>
        <v>13.10841966989071</v>
      </c>
      <c r="F76" s="31">
        <f t="shared" si="9"/>
        <v>3.5</v>
      </c>
      <c r="G76" s="31">
        <v>600</v>
      </c>
      <c r="I76" s="31">
        <f t="shared" si="10"/>
        <v>0</v>
      </c>
      <c r="M76" s="31">
        <f t="shared" si="11"/>
        <v>0</v>
      </c>
    </row>
    <row r="77" spans="1:13" x14ac:dyDescent="0.2">
      <c r="A77" s="31">
        <v>752</v>
      </c>
      <c r="B77" s="31">
        <v>90</v>
      </c>
      <c r="C77" s="31">
        <f t="shared" si="6"/>
        <v>13.919227838455678</v>
      </c>
      <c r="D77" s="31">
        <f t="shared" si="7"/>
        <v>4.3434086868173738</v>
      </c>
      <c r="E77" s="31">
        <f t="shared" si="8"/>
        <v>14.581155737442767</v>
      </c>
      <c r="F77" s="31">
        <f t="shared" si="9"/>
        <v>3.5</v>
      </c>
      <c r="G77" s="31">
        <v>600</v>
      </c>
      <c r="I77" s="31">
        <f t="shared" si="10"/>
        <v>0</v>
      </c>
      <c r="M77" s="31">
        <f t="shared" si="11"/>
        <v>0</v>
      </c>
    </row>
    <row r="78" spans="1:13" x14ac:dyDescent="0.2">
      <c r="A78" s="31">
        <v>752</v>
      </c>
      <c r="B78" s="31">
        <v>72</v>
      </c>
      <c r="C78" s="31">
        <f t="shared" si="6"/>
        <v>13.919227838455678</v>
      </c>
      <c r="D78" s="31">
        <f t="shared" si="7"/>
        <v>3.886207772415545</v>
      </c>
      <c r="E78" s="31">
        <f t="shared" si="8"/>
        <v>14.451557510151718</v>
      </c>
      <c r="F78" s="31">
        <f t="shared" si="9"/>
        <v>3.5</v>
      </c>
      <c r="G78" s="31">
        <v>600</v>
      </c>
      <c r="I78" s="31">
        <f t="shared" si="10"/>
        <v>0</v>
      </c>
      <c r="M78" s="31">
        <f t="shared" si="11"/>
        <v>0</v>
      </c>
    </row>
    <row r="79" spans="1:13" x14ac:dyDescent="0.2">
      <c r="A79" s="31">
        <v>752</v>
      </c>
      <c r="B79" s="31">
        <v>54</v>
      </c>
      <c r="C79" s="31">
        <f t="shared" si="6"/>
        <v>13.919227838455678</v>
      </c>
      <c r="D79" s="31">
        <f t="shared" si="7"/>
        <v>3.4290068580137163</v>
      </c>
      <c r="E79" s="31">
        <f t="shared" si="8"/>
        <v>14.33537553226788</v>
      </c>
      <c r="F79" s="31">
        <f t="shared" si="9"/>
        <v>3.5</v>
      </c>
      <c r="G79" s="31">
        <v>600</v>
      </c>
      <c r="I79" s="31">
        <f t="shared" si="10"/>
        <v>0</v>
      </c>
      <c r="M79" s="31">
        <f t="shared" si="11"/>
        <v>0</v>
      </c>
    </row>
    <row r="80" spans="1:13" x14ac:dyDescent="0.2">
      <c r="A80" s="31">
        <v>752</v>
      </c>
      <c r="B80" s="31">
        <v>18</v>
      </c>
      <c r="C80" s="31">
        <f t="shared" si="6"/>
        <v>13.919227838455678</v>
      </c>
      <c r="D80" s="31">
        <f t="shared" si="7"/>
        <v>2.5146050292100588</v>
      </c>
      <c r="E80" s="31">
        <f t="shared" si="8"/>
        <v>14.144544604608804</v>
      </c>
      <c r="F80" s="31">
        <f t="shared" si="9"/>
        <v>3.5</v>
      </c>
      <c r="G80" s="31">
        <v>600</v>
      </c>
      <c r="I80" s="31">
        <f t="shared" si="10"/>
        <v>0</v>
      </c>
      <c r="M80" s="31">
        <f t="shared" si="11"/>
        <v>0</v>
      </c>
    </row>
    <row r="81" spans="1:13" x14ac:dyDescent="0.2">
      <c r="A81" s="31">
        <v>752</v>
      </c>
      <c r="B81" s="31">
        <v>0</v>
      </c>
      <c r="C81" s="31">
        <f t="shared" si="6"/>
        <v>13.919227838455678</v>
      </c>
      <c r="D81" s="31">
        <f t="shared" si="7"/>
        <v>2.0574041148082296</v>
      </c>
      <c r="E81" s="31">
        <f t="shared" si="8"/>
        <v>14.070458958771365</v>
      </c>
      <c r="F81" s="31">
        <f t="shared" si="9"/>
        <v>3.5</v>
      </c>
      <c r="G81" s="31">
        <v>600</v>
      </c>
      <c r="I81" s="31">
        <f t="shared" si="10"/>
        <v>0</v>
      </c>
      <c r="M81" s="31">
        <f t="shared" si="11"/>
        <v>0</v>
      </c>
    </row>
    <row r="82" spans="1:13" x14ac:dyDescent="0.2">
      <c r="A82" s="31">
        <v>752</v>
      </c>
      <c r="B82" s="31">
        <v>-18</v>
      </c>
      <c r="C82" s="31">
        <f t="shared" si="6"/>
        <v>13.919227838455678</v>
      </c>
      <c r="D82" s="31">
        <f t="shared" si="7"/>
        <v>1.6002032004064008</v>
      </c>
      <c r="E82" s="31">
        <f t="shared" si="8"/>
        <v>14.010908389588108</v>
      </c>
      <c r="F82" s="31">
        <f t="shared" si="9"/>
        <v>3.5</v>
      </c>
      <c r="G82" s="31">
        <v>600</v>
      </c>
      <c r="I82" s="31">
        <f t="shared" si="10"/>
        <v>0</v>
      </c>
      <c r="M82" s="31">
        <f t="shared" si="11"/>
        <v>0</v>
      </c>
    </row>
    <row r="83" spans="1:13" x14ac:dyDescent="0.2">
      <c r="A83" s="31">
        <v>752</v>
      </c>
      <c r="B83" s="31">
        <v>-54</v>
      </c>
      <c r="C83" s="31">
        <f t="shared" si="6"/>
        <v>13.919227838455678</v>
      </c>
      <c r="D83" s="31">
        <f t="shared" si="7"/>
        <v>0.68580137160274324</v>
      </c>
      <c r="E83" s="31">
        <f t="shared" si="8"/>
        <v>13.936112339534715</v>
      </c>
      <c r="F83" s="31">
        <f t="shared" si="9"/>
        <v>3.5</v>
      </c>
      <c r="G83" s="31">
        <v>600</v>
      </c>
      <c r="I83" s="31">
        <f t="shared" si="10"/>
        <v>0</v>
      </c>
      <c r="M83" s="31">
        <f t="shared" si="11"/>
        <v>0</v>
      </c>
    </row>
    <row r="84" spans="1:13" x14ac:dyDescent="0.2">
      <c r="A84" s="31">
        <v>752</v>
      </c>
      <c r="B84" s="31">
        <v>-72</v>
      </c>
      <c r="C84" s="31">
        <f t="shared" si="6"/>
        <v>13.919227838455678</v>
      </c>
      <c r="D84" s="31">
        <f t="shared" si="7"/>
        <v>0.2286004572009144</v>
      </c>
      <c r="E84" s="31">
        <f t="shared" si="8"/>
        <v>13.92110490542586</v>
      </c>
      <c r="F84" s="31">
        <f t="shared" si="9"/>
        <v>3.5</v>
      </c>
      <c r="G84" s="31">
        <v>600</v>
      </c>
      <c r="I84" s="31">
        <f t="shared" si="10"/>
        <v>0</v>
      </c>
      <c r="M84" s="31">
        <f t="shared" si="11"/>
        <v>0</v>
      </c>
    </row>
    <row r="85" spans="1:13" x14ac:dyDescent="0.2">
      <c r="A85" s="31">
        <v>752</v>
      </c>
      <c r="B85" s="31">
        <v>-90</v>
      </c>
      <c r="C85" s="31">
        <f t="shared" si="6"/>
        <v>13.919227838455678</v>
      </c>
      <c r="D85" s="31">
        <f t="shared" si="7"/>
        <v>0.2286004572009144</v>
      </c>
      <c r="E85" s="31">
        <f t="shared" si="8"/>
        <v>13.92110490542586</v>
      </c>
      <c r="F85" s="31">
        <f t="shared" si="9"/>
        <v>3.5</v>
      </c>
      <c r="G85" s="31">
        <v>600</v>
      </c>
      <c r="I85" s="31">
        <f t="shared" si="10"/>
        <v>0</v>
      </c>
      <c r="M85" s="31">
        <f t="shared" si="11"/>
        <v>0</v>
      </c>
    </row>
    <row r="86" spans="1:13" x14ac:dyDescent="0.2">
      <c r="A86" s="31">
        <v>720</v>
      </c>
      <c r="B86" s="31">
        <v>90</v>
      </c>
      <c r="C86" s="31">
        <f t="shared" si="6"/>
        <v>14.732029464058929</v>
      </c>
      <c r="D86" s="31">
        <f t="shared" si="7"/>
        <v>4.3434086868173738</v>
      </c>
      <c r="E86" s="31">
        <f t="shared" si="8"/>
        <v>15.358967776208825</v>
      </c>
      <c r="F86" s="31">
        <f t="shared" si="9"/>
        <v>3.5</v>
      </c>
      <c r="G86" s="31">
        <v>600</v>
      </c>
      <c r="I86" s="31">
        <f t="shared" si="10"/>
        <v>0</v>
      </c>
      <c r="M86" s="31">
        <f t="shared" si="11"/>
        <v>0</v>
      </c>
    </row>
    <row r="87" spans="1:13" x14ac:dyDescent="0.2">
      <c r="A87" s="31">
        <v>720</v>
      </c>
      <c r="B87" s="31">
        <v>72</v>
      </c>
      <c r="C87" s="31">
        <f t="shared" si="6"/>
        <v>14.732029464058929</v>
      </c>
      <c r="D87" s="31">
        <f t="shared" si="7"/>
        <v>3.886207772415545</v>
      </c>
      <c r="E87" s="31">
        <f t="shared" si="8"/>
        <v>15.235987102261653</v>
      </c>
      <c r="F87" s="31">
        <f t="shared" si="9"/>
        <v>3.5</v>
      </c>
      <c r="G87" s="31">
        <v>600</v>
      </c>
      <c r="I87" s="31">
        <f t="shared" si="10"/>
        <v>0</v>
      </c>
      <c r="M87" s="31">
        <f t="shared" si="11"/>
        <v>0</v>
      </c>
    </row>
    <row r="88" spans="1:13" x14ac:dyDescent="0.2">
      <c r="A88" s="31">
        <v>720</v>
      </c>
      <c r="B88" s="31">
        <v>54</v>
      </c>
      <c r="C88" s="31">
        <f t="shared" si="6"/>
        <v>14.732029464058929</v>
      </c>
      <c r="D88" s="31">
        <f t="shared" si="7"/>
        <v>3.4290068580137163</v>
      </c>
      <c r="E88" s="31">
        <f t="shared" si="8"/>
        <v>15.125831552751258</v>
      </c>
      <c r="F88" s="31">
        <f t="shared" si="9"/>
        <v>3.5</v>
      </c>
      <c r="G88" s="31">
        <v>600</v>
      </c>
      <c r="I88" s="31">
        <f t="shared" si="10"/>
        <v>0</v>
      </c>
      <c r="M88" s="31">
        <f t="shared" si="11"/>
        <v>0</v>
      </c>
    </row>
    <row r="89" spans="1:13" x14ac:dyDescent="0.2">
      <c r="A89" s="31">
        <v>720</v>
      </c>
      <c r="B89" s="31">
        <v>18</v>
      </c>
      <c r="C89" s="31">
        <f t="shared" si="6"/>
        <v>14.732029464058929</v>
      </c>
      <c r="D89" s="31">
        <f t="shared" si="7"/>
        <v>2.5146050292100588</v>
      </c>
      <c r="E89" s="31">
        <f t="shared" si="8"/>
        <v>14.945097208878533</v>
      </c>
      <c r="F89" s="31">
        <f t="shared" si="9"/>
        <v>3.5</v>
      </c>
      <c r="G89" s="31">
        <v>600</v>
      </c>
      <c r="I89" s="31">
        <f t="shared" si="10"/>
        <v>0</v>
      </c>
      <c r="M89" s="31">
        <f t="shared" si="11"/>
        <v>0</v>
      </c>
    </row>
    <row r="90" spans="1:13" x14ac:dyDescent="0.2">
      <c r="A90" s="31">
        <v>720</v>
      </c>
      <c r="B90" s="31">
        <v>0</v>
      </c>
      <c r="C90" s="31">
        <f t="shared" si="6"/>
        <v>14.732029464058929</v>
      </c>
      <c r="D90" s="31">
        <f t="shared" si="7"/>
        <v>2.0574041148082296</v>
      </c>
      <c r="E90" s="31">
        <f t="shared" si="8"/>
        <v>14.874999288118646</v>
      </c>
      <c r="F90" s="31">
        <f t="shared" si="9"/>
        <v>3.5</v>
      </c>
      <c r="G90" s="31">
        <v>600</v>
      </c>
      <c r="I90" s="31">
        <f t="shared" si="10"/>
        <v>0</v>
      </c>
      <c r="M90" s="31">
        <f t="shared" si="11"/>
        <v>0</v>
      </c>
    </row>
    <row r="91" spans="1:13" x14ac:dyDescent="0.2">
      <c r="A91" s="31">
        <v>720</v>
      </c>
      <c r="B91" s="31">
        <v>-18</v>
      </c>
      <c r="C91" s="31">
        <f t="shared" si="6"/>
        <v>14.732029464058929</v>
      </c>
      <c r="D91" s="31">
        <f t="shared" si="7"/>
        <v>1.6002032004064008</v>
      </c>
      <c r="E91" s="31">
        <f t="shared" si="8"/>
        <v>14.818682209039078</v>
      </c>
      <c r="F91" s="31">
        <f t="shared" si="9"/>
        <v>3.5</v>
      </c>
      <c r="G91" s="31">
        <v>600</v>
      </c>
      <c r="I91" s="31">
        <f t="shared" si="10"/>
        <v>0</v>
      </c>
      <c r="M91" s="31">
        <f t="shared" si="11"/>
        <v>0</v>
      </c>
    </row>
    <row r="92" spans="1:13" x14ac:dyDescent="0.2">
      <c r="A92" s="31">
        <v>720</v>
      </c>
      <c r="B92" s="31">
        <v>-54</v>
      </c>
      <c r="C92" s="31">
        <f t="shared" si="6"/>
        <v>14.732029464058929</v>
      </c>
      <c r="D92" s="31">
        <f t="shared" si="7"/>
        <v>0.68580137160274324</v>
      </c>
      <c r="E92" s="31">
        <f t="shared" si="8"/>
        <v>14.747983443548906</v>
      </c>
      <c r="F92" s="31">
        <f t="shared" si="9"/>
        <v>3.5</v>
      </c>
      <c r="G92" s="31">
        <v>600</v>
      </c>
      <c r="I92" s="31">
        <f t="shared" si="10"/>
        <v>0</v>
      </c>
      <c r="M92" s="31">
        <f t="shared" si="11"/>
        <v>0</v>
      </c>
    </row>
    <row r="93" spans="1:13" x14ac:dyDescent="0.2">
      <c r="A93" s="31">
        <v>720</v>
      </c>
      <c r="B93" s="31">
        <v>-72</v>
      </c>
      <c r="C93" s="31">
        <f t="shared" si="6"/>
        <v>14.732029464058929</v>
      </c>
      <c r="D93" s="31">
        <f t="shared" si="7"/>
        <v>0.2286004572009144</v>
      </c>
      <c r="E93" s="31">
        <f t="shared" si="8"/>
        <v>14.733802981543255</v>
      </c>
      <c r="F93" s="31">
        <f t="shared" si="9"/>
        <v>3.5</v>
      </c>
      <c r="G93" s="31">
        <v>600</v>
      </c>
      <c r="I93" s="31">
        <f t="shared" si="10"/>
        <v>0</v>
      </c>
      <c r="M93" s="31">
        <f t="shared" si="11"/>
        <v>0</v>
      </c>
    </row>
    <row r="94" spans="1:13" x14ac:dyDescent="0.2">
      <c r="A94" s="31">
        <v>720</v>
      </c>
      <c r="B94" s="31">
        <v>-90</v>
      </c>
      <c r="C94" s="31">
        <f t="shared" si="6"/>
        <v>14.732029464058929</v>
      </c>
      <c r="D94" s="31">
        <f t="shared" si="7"/>
        <v>0.2286004572009144</v>
      </c>
      <c r="E94" s="31">
        <f t="shared" si="8"/>
        <v>14.733802981543255</v>
      </c>
      <c r="F94" s="31">
        <f t="shared" si="9"/>
        <v>3.5</v>
      </c>
      <c r="G94" s="31">
        <v>600</v>
      </c>
      <c r="I94" s="31">
        <f t="shared" si="10"/>
        <v>0</v>
      </c>
      <c r="M94" s="31">
        <f t="shared" si="11"/>
        <v>0</v>
      </c>
    </row>
    <row r="95" spans="1:13" x14ac:dyDescent="0.2">
      <c r="A95" s="31">
        <v>688</v>
      </c>
      <c r="B95" s="31">
        <v>90</v>
      </c>
      <c r="C95" s="31">
        <f t="shared" si="6"/>
        <v>15.54483108966218</v>
      </c>
      <c r="D95" s="31">
        <f t="shared" si="7"/>
        <v>4.3434086868173738</v>
      </c>
      <c r="E95" s="31">
        <f t="shared" si="8"/>
        <v>16.140228394506952</v>
      </c>
      <c r="F95" s="31">
        <f t="shared" si="9"/>
        <v>3.5</v>
      </c>
      <c r="G95" s="31">
        <v>600</v>
      </c>
      <c r="I95" s="31">
        <f t="shared" si="10"/>
        <v>0</v>
      </c>
      <c r="M95" s="31">
        <f t="shared" si="11"/>
        <v>0</v>
      </c>
    </row>
    <row r="96" spans="1:13" x14ac:dyDescent="0.2">
      <c r="A96" s="31">
        <v>688</v>
      </c>
      <c r="B96" s="31">
        <v>72</v>
      </c>
      <c r="C96" s="31">
        <f t="shared" si="6"/>
        <v>15.54483108966218</v>
      </c>
      <c r="D96" s="31">
        <f t="shared" si="7"/>
        <v>3.886207772415545</v>
      </c>
      <c r="E96" s="31">
        <f t="shared" si="8"/>
        <v>16.023245128765613</v>
      </c>
      <c r="F96" s="31">
        <f t="shared" si="9"/>
        <v>3.5</v>
      </c>
      <c r="G96" s="31">
        <v>600</v>
      </c>
      <c r="I96" s="31">
        <f t="shared" si="10"/>
        <v>0</v>
      </c>
      <c r="M96" s="31">
        <f t="shared" si="11"/>
        <v>0</v>
      </c>
    </row>
    <row r="97" spans="1:13" x14ac:dyDescent="0.2">
      <c r="A97" s="31">
        <v>688</v>
      </c>
      <c r="B97" s="31">
        <v>54</v>
      </c>
      <c r="C97" s="31">
        <f t="shared" si="6"/>
        <v>15.54483108966218</v>
      </c>
      <c r="D97" s="31">
        <f t="shared" si="7"/>
        <v>3.4290068580137163</v>
      </c>
      <c r="E97" s="31">
        <f t="shared" si="8"/>
        <v>15.918538300938092</v>
      </c>
      <c r="F97" s="31">
        <f t="shared" si="9"/>
        <v>3.5</v>
      </c>
      <c r="G97" s="31">
        <v>600</v>
      </c>
      <c r="I97" s="31">
        <f t="shared" si="10"/>
        <v>0</v>
      </c>
      <c r="M97" s="31">
        <f t="shared" si="11"/>
        <v>0</v>
      </c>
    </row>
    <row r="98" spans="1:13" x14ac:dyDescent="0.2">
      <c r="A98" s="31">
        <v>688</v>
      </c>
      <c r="B98" s="31">
        <v>-18</v>
      </c>
      <c r="C98" s="31">
        <f t="shared" si="6"/>
        <v>15.54483108966218</v>
      </c>
      <c r="D98" s="31">
        <f t="shared" si="7"/>
        <v>1.6002032004064008</v>
      </c>
      <c r="E98" s="31">
        <f t="shared" si="8"/>
        <v>15.626977439310481</v>
      </c>
      <c r="F98" s="31">
        <f t="shared" si="9"/>
        <v>3.5</v>
      </c>
      <c r="G98" s="31">
        <v>600</v>
      </c>
      <c r="I98" s="31">
        <f t="shared" si="10"/>
        <v>0</v>
      </c>
      <c r="M98" s="31">
        <f t="shared" si="11"/>
        <v>0</v>
      </c>
    </row>
    <row r="99" spans="1:13" x14ac:dyDescent="0.2">
      <c r="A99" s="31">
        <v>688</v>
      </c>
      <c r="B99" s="31">
        <v>-54</v>
      </c>
      <c r="C99" s="31">
        <f t="shared" si="6"/>
        <v>15.54483108966218</v>
      </c>
      <c r="D99" s="31">
        <f t="shared" si="7"/>
        <v>0.68580137160274324</v>
      </c>
      <c r="E99" s="31">
        <f t="shared" si="8"/>
        <v>15.559951707104366</v>
      </c>
      <c r="F99" s="31">
        <f t="shared" si="9"/>
        <v>3.5</v>
      </c>
      <c r="G99" s="31">
        <v>600</v>
      </c>
      <c r="I99" s="31">
        <f t="shared" si="10"/>
        <v>0</v>
      </c>
      <c r="M99" s="31">
        <f t="shared" si="11"/>
        <v>0</v>
      </c>
    </row>
    <row r="100" spans="1:13" x14ac:dyDescent="0.2">
      <c r="A100" s="31">
        <v>688</v>
      </c>
      <c r="B100" s="31">
        <v>-72</v>
      </c>
      <c r="C100" s="31">
        <f t="shared" si="6"/>
        <v>15.54483108966218</v>
      </c>
      <c r="D100" s="31">
        <f t="shared" si="7"/>
        <v>0.2286004572009144</v>
      </c>
      <c r="E100" s="31">
        <f t="shared" si="8"/>
        <v>15.546511884508382</v>
      </c>
      <c r="F100" s="31">
        <f t="shared" si="9"/>
        <v>3.5</v>
      </c>
      <c r="G100" s="31">
        <v>600</v>
      </c>
      <c r="I100" s="31">
        <f t="shared" si="10"/>
        <v>0</v>
      </c>
      <c r="M100" s="31">
        <f t="shared" si="11"/>
        <v>0</v>
      </c>
    </row>
    <row r="101" spans="1:13" x14ac:dyDescent="0.2">
      <c r="A101" s="31">
        <v>688</v>
      </c>
      <c r="B101" s="31">
        <v>-90</v>
      </c>
      <c r="C101" s="31">
        <f t="shared" si="6"/>
        <v>15.54483108966218</v>
      </c>
      <c r="D101" s="31">
        <f t="shared" si="7"/>
        <v>0.2286004572009144</v>
      </c>
      <c r="E101" s="31">
        <f t="shared" si="8"/>
        <v>15.546511884508382</v>
      </c>
      <c r="F101" s="31">
        <f t="shared" si="9"/>
        <v>3.5</v>
      </c>
      <c r="G101" s="31">
        <v>600</v>
      </c>
      <c r="I101" s="31">
        <f t="shared" si="10"/>
        <v>0</v>
      </c>
      <c r="M101" s="31">
        <f t="shared" si="11"/>
        <v>0</v>
      </c>
    </row>
    <row r="102" spans="1:13" x14ac:dyDescent="0.2">
      <c r="A102" s="31">
        <v>656</v>
      </c>
      <c r="B102" s="31">
        <v>90</v>
      </c>
      <c r="C102" s="31">
        <f t="shared" si="6"/>
        <v>16.357632715265432</v>
      </c>
      <c r="D102" s="31">
        <f t="shared" si="7"/>
        <v>4.3434086868173738</v>
      </c>
      <c r="E102" s="31">
        <f t="shared" si="8"/>
        <v>16.92446002294438</v>
      </c>
      <c r="F102" s="31">
        <f t="shared" si="9"/>
        <v>3.5</v>
      </c>
      <c r="G102" s="31">
        <v>600</v>
      </c>
      <c r="I102" s="31">
        <f t="shared" si="10"/>
        <v>0</v>
      </c>
      <c r="M102" s="31">
        <f t="shared" si="11"/>
        <v>0</v>
      </c>
    </row>
    <row r="103" spans="1:13" x14ac:dyDescent="0.2">
      <c r="A103" s="31">
        <v>656</v>
      </c>
      <c r="B103" s="31">
        <v>72</v>
      </c>
      <c r="C103" s="31">
        <f t="shared" si="6"/>
        <v>16.357632715265432</v>
      </c>
      <c r="D103" s="31">
        <f t="shared" si="7"/>
        <v>3.886207772415545</v>
      </c>
      <c r="E103" s="31">
        <f t="shared" si="8"/>
        <v>16.812934273882856</v>
      </c>
      <c r="F103" s="31">
        <f t="shared" si="9"/>
        <v>3.5</v>
      </c>
      <c r="G103" s="31">
        <v>600</v>
      </c>
      <c r="I103" s="31">
        <f t="shared" si="10"/>
        <v>0</v>
      </c>
      <c r="M103" s="31">
        <f t="shared" si="11"/>
        <v>0</v>
      </c>
    </row>
    <row r="104" spans="1:13" x14ac:dyDescent="0.2">
      <c r="A104" s="31">
        <v>656</v>
      </c>
      <c r="B104" s="31">
        <v>54</v>
      </c>
      <c r="C104" s="31">
        <f t="shared" si="6"/>
        <v>16.357632715265432</v>
      </c>
      <c r="D104" s="31">
        <f t="shared" si="7"/>
        <v>3.4290068580137163</v>
      </c>
      <c r="E104" s="31">
        <f t="shared" si="8"/>
        <v>16.713175523515183</v>
      </c>
      <c r="F104" s="31">
        <f t="shared" si="9"/>
        <v>3.5</v>
      </c>
      <c r="G104" s="31">
        <v>600</v>
      </c>
      <c r="I104" s="31">
        <f t="shared" si="10"/>
        <v>0</v>
      </c>
      <c r="M104" s="31">
        <f t="shared" si="11"/>
        <v>0</v>
      </c>
    </row>
    <row r="105" spans="1:13" x14ac:dyDescent="0.2">
      <c r="A105" s="31">
        <v>656</v>
      </c>
      <c r="B105" s="31">
        <v>18</v>
      </c>
      <c r="C105" s="31">
        <f t="shared" si="6"/>
        <v>16.357632715265432</v>
      </c>
      <c r="D105" s="31">
        <f t="shared" si="7"/>
        <v>2.5146050292100588</v>
      </c>
      <c r="E105" s="31">
        <f t="shared" si="8"/>
        <v>16.549785089252683</v>
      </c>
      <c r="F105" s="31">
        <f t="shared" si="9"/>
        <v>3.5</v>
      </c>
      <c r="G105" s="31">
        <v>600</v>
      </c>
      <c r="I105" s="31">
        <f t="shared" si="10"/>
        <v>0</v>
      </c>
      <c r="M105" s="31">
        <f t="shared" si="11"/>
        <v>0</v>
      </c>
    </row>
    <row r="106" spans="1:13" x14ac:dyDescent="0.2">
      <c r="A106" s="31">
        <v>656</v>
      </c>
      <c r="B106" s="31">
        <v>0</v>
      </c>
      <c r="C106" s="31">
        <f t="shared" si="6"/>
        <v>16.357632715265432</v>
      </c>
      <c r="D106" s="31">
        <f t="shared" si="7"/>
        <v>2.0574041148082296</v>
      </c>
      <c r="E106" s="31">
        <f t="shared" si="8"/>
        <v>16.486511448428129</v>
      </c>
      <c r="F106" s="31">
        <f t="shared" si="9"/>
        <v>3.5</v>
      </c>
      <c r="G106" s="31">
        <v>600</v>
      </c>
      <c r="I106" s="31">
        <f t="shared" si="10"/>
        <v>0</v>
      </c>
      <c r="M106" s="31">
        <f t="shared" si="11"/>
        <v>0</v>
      </c>
    </row>
    <row r="107" spans="1:13" x14ac:dyDescent="0.2">
      <c r="A107" s="31">
        <v>656</v>
      </c>
      <c r="B107" s="31">
        <v>-18</v>
      </c>
      <c r="C107" s="31">
        <f t="shared" si="6"/>
        <v>16.357632715265432</v>
      </c>
      <c r="D107" s="31">
        <f t="shared" si="7"/>
        <v>1.6002032004064008</v>
      </c>
      <c r="E107" s="31">
        <f t="shared" si="8"/>
        <v>16.435717152899439</v>
      </c>
      <c r="F107" s="31">
        <f t="shared" si="9"/>
        <v>3.5</v>
      </c>
      <c r="G107" s="31">
        <v>600</v>
      </c>
      <c r="I107" s="31">
        <f t="shared" si="10"/>
        <v>0</v>
      </c>
      <c r="M107" s="31">
        <f t="shared" si="11"/>
        <v>0</v>
      </c>
    </row>
    <row r="108" spans="1:13" x14ac:dyDescent="0.2">
      <c r="A108" s="31">
        <v>656</v>
      </c>
      <c r="B108" s="31">
        <v>-54</v>
      </c>
      <c r="C108" s="31">
        <f t="shared" si="6"/>
        <v>16.357632715265432</v>
      </c>
      <c r="D108" s="31">
        <f t="shared" si="7"/>
        <v>0.68580137160274324</v>
      </c>
      <c r="E108" s="31">
        <f t="shared" si="8"/>
        <v>16.372002674346657</v>
      </c>
      <c r="F108" s="31">
        <f t="shared" si="9"/>
        <v>3.5</v>
      </c>
      <c r="G108" s="31">
        <v>600</v>
      </c>
      <c r="I108" s="31">
        <f t="shared" si="10"/>
        <v>0</v>
      </c>
      <c r="M108" s="31">
        <f t="shared" si="11"/>
        <v>0</v>
      </c>
    </row>
    <row r="109" spans="1:13" x14ac:dyDescent="0.2">
      <c r="A109" s="31">
        <v>656</v>
      </c>
      <c r="B109" s="31">
        <v>-72</v>
      </c>
      <c r="C109" s="31">
        <f t="shared" si="6"/>
        <v>16.357632715265432</v>
      </c>
      <c r="D109" s="31">
        <f t="shared" si="7"/>
        <v>0.2286004572009144</v>
      </c>
      <c r="E109" s="31">
        <f t="shared" si="8"/>
        <v>16.359230000722967</v>
      </c>
      <c r="F109" s="31">
        <f t="shared" si="9"/>
        <v>3.5</v>
      </c>
      <c r="G109" s="31">
        <v>600</v>
      </c>
      <c r="I109" s="31">
        <f t="shared" si="10"/>
        <v>0</v>
      </c>
      <c r="M109" s="31">
        <f t="shared" si="11"/>
        <v>0</v>
      </c>
    </row>
    <row r="110" spans="1:13" x14ac:dyDescent="0.2">
      <c r="A110" s="31">
        <v>656</v>
      </c>
      <c r="B110" s="31">
        <v>-90</v>
      </c>
      <c r="C110" s="31">
        <f t="shared" si="6"/>
        <v>16.357632715265432</v>
      </c>
      <c r="D110" s="31">
        <f t="shared" si="7"/>
        <v>0.2286004572009144</v>
      </c>
      <c r="E110" s="31">
        <f t="shared" si="8"/>
        <v>16.359230000722967</v>
      </c>
      <c r="F110" s="31">
        <f t="shared" si="9"/>
        <v>3.5</v>
      </c>
      <c r="G110" s="31">
        <v>600</v>
      </c>
      <c r="I110" s="31">
        <f t="shared" si="10"/>
        <v>0</v>
      </c>
      <c r="M110" s="31">
        <f t="shared" si="11"/>
        <v>0</v>
      </c>
    </row>
    <row r="111" spans="1:13" x14ac:dyDescent="0.2">
      <c r="A111" s="31">
        <v>539</v>
      </c>
      <c r="B111" s="31">
        <v>0</v>
      </c>
      <c r="C111" s="31">
        <f t="shared" si="6"/>
        <v>19.329438658877319</v>
      </c>
      <c r="D111" s="31">
        <f t="shared" si="7"/>
        <v>2.0574041148082296</v>
      </c>
      <c r="E111" s="31">
        <f t="shared" si="8"/>
        <v>19.43862419408665</v>
      </c>
      <c r="F111" s="31">
        <f t="shared" si="9"/>
        <v>3.5</v>
      </c>
      <c r="G111" s="31">
        <v>600</v>
      </c>
      <c r="I111" s="31">
        <f t="shared" si="10"/>
        <v>0</v>
      </c>
      <c r="M111" s="31">
        <f t="shared" si="11"/>
        <v>0</v>
      </c>
    </row>
    <row r="112" spans="1:13" x14ac:dyDescent="0.2">
      <c r="A112" s="31">
        <v>539</v>
      </c>
      <c r="B112" s="31">
        <v>18</v>
      </c>
      <c r="C112" s="31">
        <f t="shared" si="6"/>
        <v>19.329438658877319</v>
      </c>
      <c r="D112" s="31">
        <f t="shared" si="7"/>
        <v>2.5146050292100588</v>
      </c>
      <c r="E112" s="31">
        <f t="shared" si="8"/>
        <v>19.492317392250452</v>
      </c>
      <c r="F112" s="31">
        <f t="shared" si="9"/>
        <v>3.5</v>
      </c>
      <c r="G112" s="31">
        <v>600</v>
      </c>
      <c r="I112" s="31">
        <f t="shared" si="10"/>
        <v>0</v>
      </c>
      <c r="M112" s="31">
        <f t="shared" si="11"/>
        <v>0</v>
      </c>
    </row>
    <row r="113" spans="1:13" x14ac:dyDescent="0.2">
      <c r="A113" s="31">
        <v>539</v>
      </c>
      <c r="B113" s="31">
        <v>54</v>
      </c>
      <c r="C113" s="31">
        <f t="shared" si="6"/>
        <v>19.329438658877319</v>
      </c>
      <c r="D113" s="31">
        <f t="shared" si="7"/>
        <v>3.4290068580137163</v>
      </c>
      <c r="E113" s="31">
        <f t="shared" si="8"/>
        <v>19.631232434557084</v>
      </c>
      <c r="F113" s="31">
        <f t="shared" si="9"/>
        <v>3.5</v>
      </c>
      <c r="G113" s="31">
        <v>600</v>
      </c>
      <c r="I113" s="31">
        <f t="shared" si="10"/>
        <v>0</v>
      </c>
      <c r="M113" s="31">
        <f t="shared" si="11"/>
        <v>0</v>
      </c>
    </row>
    <row r="114" spans="1:13" x14ac:dyDescent="0.2">
      <c r="A114" s="31">
        <v>539</v>
      </c>
      <c r="B114" s="31">
        <v>72</v>
      </c>
      <c r="C114" s="31">
        <f t="shared" si="6"/>
        <v>19.329438658877319</v>
      </c>
      <c r="D114" s="31">
        <f t="shared" si="7"/>
        <v>3.886207772415545</v>
      </c>
      <c r="E114" s="31">
        <f t="shared" si="8"/>
        <v>19.716232137953842</v>
      </c>
      <c r="F114" s="31">
        <f t="shared" si="9"/>
        <v>3.5</v>
      </c>
      <c r="G114" s="31">
        <v>600</v>
      </c>
      <c r="I114" s="31">
        <f t="shared" si="10"/>
        <v>0</v>
      </c>
      <c r="M114" s="31">
        <f t="shared" si="11"/>
        <v>0</v>
      </c>
    </row>
    <row r="115" spans="1:13" x14ac:dyDescent="0.2">
      <c r="A115" s="31">
        <v>539</v>
      </c>
      <c r="B115" s="31">
        <v>90</v>
      </c>
      <c r="C115" s="31">
        <f t="shared" si="6"/>
        <v>19.329438658877319</v>
      </c>
      <c r="D115" s="31">
        <f t="shared" si="7"/>
        <v>4.3434086868173738</v>
      </c>
      <c r="E115" s="31">
        <f t="shared" si="8"/>
        <v>19.81142089523166</v>
      </c>
      <c r="F115" s="31">
        <f t="shared" si="9"/>
        <v>3.5</v>
      </c>
      <c r="G115" s="31">
        <v>600</v>
      </c>
      <c r="I115" s="31">
        <f t="shared" si="10"/>
        <v>0</v>
      </c>
      <c r="M115" s="31">
        <f t="shared" si="11"/>
        <v>0</v>
      </c>
    </row>
    <row r="116" spans="1:13" x14ac:dyDescent="0.2">
      <c r="A116" s="31">
        <v>539</v>
      </c>
      <c r="B116" s="31">
        <v>-18</v>
      </c>
      <c r="C116" s="31">
        <f t="shared" si="6"/>
        <v>19.329438658877319</v>
      </c>
      <c r="D116" s="31">
        <f t="shared" si="7"/>
        <v>1.6002032004064008</v>
      </c>
      <c r="E116" s="31">
        <f t="shared" si="8"/>
        <v>19.395562614935713</v>
      </c>
      <c r="F116" s="31">
        <f t="shared" si="9"/>
        <v>3.5</v>
      </c>
      <c r="G116" s="31">
        <v>600</v>
      </c>
      <c r="I116" s="31">
        <f t="shared" si="10"/>
        <v>0</v>
      </c>
      <c r="M116" s="31">
        <f t="shared" si="11"/>
        <v>0</v>
      </c>
    </row>
    <row r="117" spans="1:13" x14ac:dyDescent="0.2">
      <c r="A117" s="31">
        <v>539</v>
      </c>
      <c r="B117" s="31">
        <v>-54</v>
      </c>
      <c r="C117" s="31">
        <f t="shared" si="6"/>
        <v>19.329438658877319</v>
      </c>
      <c r="D117" s="31">
        <f t="shared" si="7"/>
        <v>0.68580137160274324</v>
      </c>
      <c r="E117" s="31">
        <f t="shared" si="8"/>
        <v>19.341600822801436</v>
      </c>
      <c r="F117" s="31">
        <f t="shared" si="9"/>
        <v>3.5</v>
      </c>
      <c r="G117" s="31">
        <v>600</v>
      </c>
      <c r="I117" s="31">
        <f t="shared" si="10"/>
        <v>0</v>
      </c>
      <c r="M117" s="31">
        <f t="shared" si="11"/>
        <v>0</v>
      </c>
    </row>
    <row r="118" spans="1:13" x14ac:dyDescent="0.2">
      <c r="A118" s="31">
        <v>539</v>
      </c>
      <c r="B118" s="31">
        <v>-72</v>
      </c>
      <c r="C118" s="31">
        <f t="shared" si="6"/>
        <v>19.329438658877319</v>
      </c>
      <c r="D118" s="31">
        <f t="shared" si="7"/>
        <v>0.2286004572009144</v>
      </c>
      <c r="E118" s="31">
        <f t="shared" si="8"/>
        <v>19.330790388298496</v>
      </c>
      <c r="F118" s="31">
        <f t="shared" si="9"/>
        <v>3.5</v>
      </c>
      <c r="G118" s="31">
        <v>600</v>
      </c>
      <c r="I118" s="31">
        <f t="shared" si="10"/>
        <v>0</v>
      </c>
      <c r="M118" s="31">
        <f t="shared" si="11"/>
        <v>0</v>
      </c>
    </row>
    <row r="119" spans="1:13" x14ac:dyDescent="0.2">
      <c r="A119" s="31">
        <v>539</v>
      </c>
      <c r="B119" s="31">
        <v>-90</v>
      </c>
      <c r="C119" s="31">
        <f t="shared" si="6"/>
        <v>19.329438658877319</v>
      </c>
      <c r="D119" s="31">
        <f t="shared" si="7"/>
        <v>0.2286004572009144</v>
      </c>
      <c r="E119" s="31">
        <f t="shared" si="8"/>
        <v>19.330790388298496</v>
      </c>
      <c r="F119" s="31">
        <f t="shared" si="9"/>
        <v>3.5</v>
      </c>
      <c r="G119" s="31">
        <v>600</v>
      </c>
      <c r="I119" s="31">
        <f t="shared" si="10"/>
        <v>0</v>
      </c>
      <c r="M119" s="31">
        <f t="shared" si="11"/>
        <v>0</v>
      </c>
    </row>
    <row r="120" spans="1:13" x14ac:dyDescent="0.2">
      <c r="A120" s="31">
        <v>507</v>
      </c>
      <c r="B120" s="31">
        <v>0</v>
      </c>
      <c r="C120" s="31">
        <f t="shared" si="6"/>
        <v>20.142240284480572</v>
      </c>
      <c r="D120" s="31">
        <f t="shared" si="7"/>
        <v>2.0574041148082296</v>
      </c>
      <c r="E120" s="31">
        <f t="shared" si="8"/>
        <v>20.247043126574848</v>
      </c>
      <c r="F120" s="31">
        <f t="shared" si="9"/>
        <v>3.5</v>
      </c>
      <c r="G120" s="31">
        <v>600</v>
      </c>
      <c r="I120" s="31">
        <f t="shared" si="10"/>
        <v>0</v>
      </c>
      <c r="M120" s="31">
        <f t="shared" si="11"/>
        <v>0</v>
      </c>
    </row>
    <row r="121" spans="1:13" x14ac:dyDescent="0.2">
      <c r="A121" s="31">
        <v>507</v>
      </c>
      <c r="B121" s="31">
        <v>18</v>
      </c>
      <c r="C121" s="31">
        <f t="shared" si="6"/>
        <v>20.142240284480572</v>
      </c>
      <c r="D121" s="31">
        <f t="shared" si="7"/>
        <v>2.5146050292100588</v>
      </c>
      <c r="E121" s="31">
        <f t="shared" si="8"/>
        <v>20.298598033624895</v>
      </c>
      <c r="F121" s="31">
        <f t="shared" si="9"/>
        <v>3.5</v>
      </c>
      <c r="G121" s="31">
        <v>600</v>
      </c>
      <c r="I121" s="31">
        <f t="shared" si="10"/>
        <v>0</v>
      </c>
      <c r="M121" s="31">
        <f t="shared" si="11"/>
        <v>0</v>
      </c>
    </row>
    <row r="122" spans="1:13" x14ac:dyDescent="0.2">
      <c r="A122" s="31">
        <v>507</v>
      </c>
      <c r="B122" s="31">
        <v>54</v>
      </c>
      <c r="C122" s="31">
        <f t="shared" si="6"/>
        <v>20.142240284480572</v>
      </c>
      <c r="D122" s="31">
        <f t="shared" si="7"/>
        <v>3.4290068580137163</v>
      </c>
      <c r="E122" s="31">
        <f t="shared" si="8"/>
        <v>20.432032001493564</v>
      </c>
      <c r="F122" s="31">
        <f t="shared" si="9"/>
        <v>3.5</v>
      </c>
      <c r="G122" s="31">
        <v>600</v>
      </c>
      <c r="I122" s="31">
        <f t="shared" si="10"/>
        <v>0</v>
      </c>
      <c r="M122" s="31">
        <f t="shared" si="11"/>
        <v>0</v>
      </c>
    </row>
    <row r="123" spans="1:13" x14ac:dyDescent="0.2">
      <c r="A123" s="31">
        <v>507</v>
      </c>
      <c r="B123" s="31">
        <v>72</v>
      </c>
      <c r="C123" s="31">
        <f t="shared" si="6"/>
        <v>20.142240284480572</v>
      </c>
      <c r="D123" s="31">
        <f t="shared" si="7"/>
        <v>3.886207772415545</v>
      </c>
      <c r="E123" s="31">
        <f t="shared" si="8"/>
        <v>20.513713816082522</v>
      </c>
      <c r="F123" s="31">
        <f t="shared" si="9"/>
        <v>3.5</v>
      </c>
      <c r="G123" s="31">
        <v>600</v>
      </c>
      <c r="I123" s="31">
        <f t="shared" si="10"/>
        <v>0</v>
      </c>
      <c r="M123" s="31">
        <f t="shared" si="11"/>
        <v>0</v>
      </c>
    </row>
    <row r="124" spans="1:13" x14ac:dyDescent="0.2">
      <c r="A124" s="31">
        <v>507</v>
      </c>
      <c r="B124" s="31">
        <v>90</v>
      </c>
      <c r="C124" s="31">
        <f t="shared" si="6"/>
        <v>20.142240284480572</v>
      </c>
      <c r="D124" s="31">
        <f t="shared" si="7"/>
        <v>4.3434086868173738</v>
      </c>
      <c r="E124" s="31">
        <f t="shared" si="8"/>
        <v>20.605218821902199</v>
      </c>
      <c r="F124" s="31">
        <f t="shared" si="9"/>
        <v>3.5</v>
      </c>
      <c r="G124" s="31">
        <v>600</v>
      </c>
      <c r="I124" s="31">
        <f t="shared" si="10"/>
        <v>0</v>
      </c>
      <c r="M124" s="31">
        <f t="shared" si="11"/>
        <v>0</v>
      </c>
    </row>
    <row r="125" spans="1:13" x14ac:dyDescent="0.2">
      <c r="A125" s="31">
        <v>507</v>
      </c>
      <c r="B125" s="31">
        <v>-18</v>
      </c>
      <c r="C125" s="31">
        <f t="shared" si="6"/>
        <v>20.142240284480572</v>
      </c>
      <c r="D125" s="31">
        <f t="shared" si="7"/>
        <v>1.6002032004064008</v>
      </c>
      <c r="E125" s="31">
        <f t="shared" si="8"/>
        <v>20.205704490572529</v>
      </c>
      <c r="F125" s="31">
        <f t="shared" si="9"/>
        <v>3.5</v>
      </c>
      <c r="G125" s="31">
        <v>600</v>
      </c>
      <c r="I125" s="31">
        <f t="shared" si="10"/>
        <v>0</v>
      </c>
      <c r="M125" s="31">
        <f t="shared" si="11"/>
        <v>0</v>
      </c>
    </row>
    <row r="126" spans="1:13" x14ac:dyDescent="0.2">
      <c r="A126" s="31">
        <v>507</v>
      </c>
      <c r="B126" s="31">
        <v>-54</v>
      </c>
      <c r="C126" s="31">
        <f t="shared" si="6"/>
        <v>20.142240284480572</v>
      </c>
      <c r="D126" s="31">
        <f t="shared" si="7"/>
        <v>0.68580137160274324</v>
      </c>
      <c r="E126" s="31">
        <f t="shared" si="8"/>
        <v>20.153911957707965</v>
      </c>
      <c r="F126" s="31">
        <f t="shared" si="9"/>
        <v>3.5</v>
      </c>
      <c r="G126" s="31">
        <v>600</v>
      </c>
      <c r="I126" s="31">
        <f t="shared" si="10"/>
        <v>0</v>
      </c>
      <c r="M126" s="31">
        <f t="shared" si="11"/>
        <v>0</v>
      </c>
    </row>
    <row r="127" spans="1:13" x14ac:dyDescent="0.2">
      <c r="A127" s="31">
        <v>507</v>
      </c>
      <c r="B127" s="31">
        <v>-72</v>
      </c>
      <c r="C127" s="31">
        <f t="shared" si="6"/>
        <v>20.142240284480572</v>
      </c>
      <c r="D127" s="31">
        <f t="shared" si="7"/>
        <v>0.2286004572009144</v>
      </c>
      <c r="E127" s="31">
        <f t="shared" si="8"/>
        <v>20.14353747102987</v>
      </c>
      <c r="F127" s="31">
        <f t="shared" si="9"/>
        <v>3.5</v>
      </c>
      <c r="G127" s="31">
        <v>600</v>
      </c>
      <c r="I127" s="31">
        <f t="shared" si="10"/>
        <v>0</v>
      </c>
      <c r="M127" s="31">
        <f t="shared" si="11"/>
        <v>0</v>
      </c>
    </row>
    <row r="128" spans="1:13" x14ac:dyDescent="0.2">
      <c r="A128" s="31">
        <v>507</v>
      </c>
      <c r="B128" s="31">
        <v>-90</v>
      </c>
      <c r="C128" s="31">
        <f t="shared" si="6"/>
        <v>20.142240284480572</v>
      </c>
      <c r="D128" s="31">
        <f t="shared" si="7"/>
        <v>0.2286004572009144</v>
      </c>
      <c r="E128" s="31">
        <f t="shared" si="8"/>
        <v>20.14353747102987</v>
      </c>
      <c r="F128" s="31">
        <f t="shared" si="9"/>
        <v>3.5</v>
      </c>
      <c r="G128" s="31">
        <v>600</v>
      </c>
      <c r="I128" s="31">
        <f t="shared" si="10"/>
        <v>0</v>
      </c>
      <c r="M128" s="31">
        <f t="shared" si="11"/>
        <v>0</v>
      </c>
    </row>
    <row r="129" spans="1:13" x14ac:dyDescent="0.2">
      <c r="A129" s="31">
        <v>475</v>
      </c>
      <c r="B129" s="31">
        <v>0</v>
      </c>
      <c r="C129" s="31">
        <f t="shared" si="6"/>
        <v>20.955041910083821</v>
      </c>
      <c r="D129" s="31">
        <f t="shared" si="7"/>
        <v>2.0574041148082296</v>
      </c>
      <c r="E129" s="31">
        <f t="shared" si="8"/>
        <v>21.055799513316973</v>
      </c>
      <c r="F129" s="31">
        <f t="shared" si="9"/>
        <v>3.5</v>
      </c>
      <c r="G129" s="31">
        <v>600</v>
      </c>
      <c r="I129" s="31">
        <f t="shared" si="10"/>
        <v>0</v>
      </c>
      <c r="M129" s="31">
        <f t="shared" si="11"/>
        <v>0</v>
      </c>
    </row>
    <row r="130" spans="1:13" x14ac:dyDescent="0.2">
      <c r="A130" s="31">
        <v>475</v>
      </c>
      <c r="B130" s="31">
        <v>18</v>
      </c>
      <c r="C130" s="31">
        <f t="shared" si="6"/>
        <v>20.955041910083821</v>
      </c>
      <c r="D130" s="31">
        <f t="shared" si="7"/>
        <v>2.5146050292100588</v>
      </c>
      <c r="E130" s="31">
        <f t="shared" si="8"/>
        <v>21.105378933018425</v>
      </c>
      <c r="F130" s="31">
        <f t="shared" si="9"/>
        <v>3.5</v>
      </c>
      <c r="G130" s="31">
        <v>600</v>
      </c>
      <c r="I130" s="31">
        <f t="shared" si="10"/>
        <v>0</v>
      </c>
      <c r="M130" s="31">
        <f t="shared" si="11"/>
        <v>0</v>
      </c>
    </row>
    <row r="131" spans="1:13" x14ac:dyDescent="0.2">
      <c r="A131" s="31">
        <v>475</v>
      </c>
      <c r="B131" s="31">
        <v>54</v>
      </c>
      <c r="C131" s="31">
        <f t="shared" ref="C131:C194" si="12">ABS(A131-$K$2)/39.37</f>
        <v>20.955041910083821</v>
      </c>
      <c r="D131" s="31">
        <f t="shared" ref="D131:D194" si="13">ABS(B131-$K$4)/39.37</f>
        <v>3.4290068580137163</v>
      </c>
      <c r="E131" s="31">
        <f t="shared" ref="E131:E194" si="14">SQRT(C131*C131+D131*D131)</f>
        <v>21.233743652160694</v>
      </c>
      <c r="F131" s="31">
        <f t="shared" ref="F131:F194" si="15">MIN(E131,$P$40)</f>
        <v>3.5</v>
      </c>
      <c r="G131" s="31">
        <v>600</v>
      </c>
      <c r="I131" s="31">
        <f t="shared" ref="I131:I194" si="16">1-POWER((1+($P$41*G131*POWER(1-F131/$P$40, $P$39))/$P$37),-$P$38)</f>
        <v>0</v>
      </c>
      <c r="M131" s="31">
        <f t="shared" ref="M131:M194" si="17">$P$41*G131*POWER(1-F131/$P$40, $P$39)</f>
        <v>0</v>
      </c>
    </row>
    <row r="132" spans="1:13" x14ac:dyDescent="0.2">
      <c r="A132" s="31">
        <v>475</v>
      </c>
      <c r="B132" s="31">
        <v>90</v>
      </c>
      <c r="C132" s="31">
        <f t="shared" si="12"/>
        <v>20.955041910083821</v>
      </c>
      <c r="D132" s="31">
        <f t="shared" si="13"/>
        <v>4.3434086868173738</v>
      </c>
      <c r="E132" s="31">
        <f t="shared" si="14"/>
        <v>21.400443464425919</v>
      </c>
      <c r="F132" s="31">
        <f t="shared" si="15"/>
        <v>3.5</v>
      </c>
      <c r="G132" s="31">
        <v>600</v>
      </c>
      <c r="I132" s="31">
        <f t="shared" si="16"/>
        <v>0</v>
      </c>
      <c r="M132" s="31">
        <f t="shared" si="17"/>
        <v>0</v>
      </c>
    </row>
    <row r="133" spans="1:13" x14ac:dyDescent="0.2">
      <c r="A133" s="31">
        <v>475</v>
      </c>
      <c r="B133" s="31">
        <v>-18</v>
      </c>
      <c r="C133" s="31">
        <f t="shared" si="12"/>
        <v>20.955041910083821</v>
      </c>
      <c r="D133" s="31">
        <f t="shared" si="13"/>
        <v>1.6002032004064008</v>
      </c>
      <c r="E133" s="31">
        <f t="shared" si="14"/>
        <v>21.016051763734318</v>
      </c>
      <c r="F133" s="31">
        <f t="shared" si="15"/>
        <v>3.5</v>
      </c>
      <c r="G133" s="31">
        <v>600</v>
      </c>
      <c r="I133" s="31">
        <f t="shared" si="16"/>
        <v>0</v>
      </c>
      <c r="M133" s="31">
        <f t="shared" si="17"/>
        <v>0</v>
      </c>
    </row>
    <row r="134" spans="1:13" x14ac:dyDescent="0.2">
      <c r="A134" s="31">
        <v>475</v>
      </c>
      <c r="B134" s="31">
        <v>-54</v>
      </c>
      <c r="C134" s="31">
        <f t="shared" si="12"/>
        <v>20.955041910083821</v>
      </c>
      <c r="D134" s="31">
        <f t="shared" si="13"/>
        <v>0.68580137160274324</v>
      </c>
      <c r="E134" s="31">
        <f t="shared" si="14"/>
        <v>20.96626111100073</v>
      </c>
      <c r="F134" s="31">
        <f t="shared" si="15"/>
        <v>3.5</v>
      </c>
      <c r="G134" s="31">
        <v>600</v>
      </c>
      <c r="I134" s="31">
        <f t="shared" si="16"/>
        <v>0</v>
      </c>
      <c r="M134" s="31">
        <f t="shared" si="17"/>
        <v>0</v>
      </c>
    </row>
    <row r="135" spans="1:13" x14ac:dyDescent="0.2">
      <c r="A135" s="31">
        <v>475</v>
      </c>
      <c r="B135" s="31">
        <v>-72</v>
      </c>
      <c r="C135" s="31">
        <f t="shared" si="12"/>
        <v>20.955041910083821</v>
      </c>
      <c r="D135" s="31">
        <f t="shared" si="13"/>
        <v>0.2286004572009144</v>
      </c>
      <c r="E135" s="31">
        <f t="shared" si="14"/>
        <v>20.956288784572568</v>
      </c>
      <c r="F135" s="31">
        <f t="shared" si="15"/>
        <v>3.5</v>
      </c>
      <c r="G135" s="31">
        <v>600</v>
      </c>
      <c r="I135" s="31">
        <f t="shared" si="16"/>
        <v>0</v>
      </c>
      <c r="M135" s="31">
        <f t="shared" si="17"/>
        <v>0</v>
      </c>
    </row>
    <row r="136" spans="1:13" x14ac:dyDescent="0.2">
      <c r="A136" s="31">
        <v>475</v>
      </c>
      <c r="B136" s="31">
        <v>-90</v>
      </c>
      <c r="C136" s="31">
        <f t="shared" si="12"/>
        <v>20.955041910083821</v>
      </c>
      <c r="D136" s="31">
        <f t="shared" si="13"/>
        <v>0.2286004572009144</v>
      </c>
      <c r="E136" s="31">
        <f t="shared" si="14"/>
        <v>20.956288784572568</v>
      </c>
      <c r="F136" s="31">
        <f t="shared" si="15"/>
        <v>3.5</v>
      </c>
      <c r="G136" s="31">
        <v>600</v>
      </c>
      <c r="I136" s="31">
        <f t="shared" si="16"/>
        <v>0</v>
      </c>
      <c r="M136" s="31">
        <f t="shared" si="17"/>
        <v>0</v>
      </c>
    </row>
    <row r="137" spans="1:13" x14ac:dyDescent="0.2">
      <c r="A137" s="31">
        <v>443</v>
      </c>
      <c r="B137" s="31">
        <v>0</v>
      </c>
      <c r="C137" s="31">
        <f t="shared" si="12"/>
        <v>21.767843535687074</v>
      </c>
      <c r="D137" s="31">
        <f t="shared" si="13"/>
        <v>2.0574041148082296</v>
      </c>
      <c r="E137" s="31">
        <f t="shared" si="14"/>
        <v>21.864855908187078</v>
      </c>
      <c r="F137" s="31">
        <f t="shared" si="15"/>
        <v>3.5</v>
      </c>
      <c r="G137" s="31">
        <v>600</v>
      </c>
      <c r="I137" s="31">
        <f t="shared" si="16"/>
        <v>0</v>
      </c>
      <c r="M137" s="31">
        <f t="shared" si="17"/>
        <v>0</v>
      </c>
    </row>
    <row r="138" spans="1:13" x14ac:dyDescent="0.2">
      <c r="A138" s="31">
        <v>443</v>
      </c>
      <c r="B138" s="31">
        <v>18</v>
      </c>
      <c r="C138" s="31">
        <f t="shared" si="12"/>
        <v>21.767843535687074</v>
      </c>
      <c r="D138" s="31">
        <f t="shared" si="13"/>
        <v>2.5146050292100588</v>
      </c>
      <c r="E138" s="31">
        <f t="shared" si="14"/>
        <v>21.912604834822403</v>
      </c>
      <c r="F138" s="31">
        <f t="shared" si="15"/>
        <v>3.5</v>
      </c>
      <c r="G138" s="31">
        <v>600</v>
      </c>
      <c r="I138" s="31">
        <f t="shared" si="16"/>
        <v>0</v>
      </c>
      <c r="M138" s="31">
        <f t="shared" si="17"/>
        <v>0</v>
      </c>
    </row>
    <row r="139" spans="1:13" x14ac:dyDescent="0.2">
      <c r="A139" s="31">
        <v>443</v>
      </c>
      <c r="B139" s="31">
        <v>54</v>
      </c>
      <c r="C139" s="31">
        <f t="shared" si="12"/>
        <v>21.767843535687074</v>
      </c>
      <c r="D139" s="31">
        <f t="shared" si="13"/>
        <v>3.4290068580137163</v>
      </c>
      <c r="E139" s="31">
        <f t="shared" si="14"/>
        <v>22.036267837963369</v>
      </c>
      <c r="F139" s="31">
        <f t="shared" si="15"/>
        <v>3.5</v>
      </c>
      <c r="G139" s="31">
        <v>600</v>
      </c>
      <c r="I139" s="31">
        <f t="shared" si="16"/>
        <v>0</v>
      </c>
      <c r="M139" s="31">
        <f t="shared" si="17"/>
        <v>0</v>
      </c>
    </row>
    <row r="140" spans="1:13" x14ac:dyDescent="0.2">
      <c r="A140" s="31">
        <v>443</v>
      </c>
      <c r="B140" s="31">
        <v>90</v>
      </c>
      <c r="C140" s="31">
        <f t="shared" si="12"/>
        <v>21.767843535687074</v>
      </c>
      <c r="D140" s="31">
        <f t="shared" si="13"/>
        <v>4.3434086868173738</v>
      </c>
      <c r="E140" s="31">
        <f t="shared" si="14"/>
        <v>22.196941483341217</v>
      </c>
      <c r="F140" s="31">
        <f t="shared" si="15"/>
        <v>3.5</v>
      </c>
      <c r="G140" s="31">
        <v>600</v>
      </c>
      <c r="I140" s="31">
        <f t="shared" si="16"/>
        <v>0</v>
      </c>
      <c r="M140" s="31">
        <f t="shared" si="17"/>
        <v>0</v>
      </c>
    </row>
    <row r="141" spans="1:13" x14ac:dyDescent="0.2">
      <c r="A141" s="31">
        <v>443</v>
      </c>
      <c r="B141" s="31">
        <v>-72</v>
      </c>
      <c r="C141" s="31">
        <f t="shared" si="12"/>
        <v>21.767843535687074</v>
      </c>
      <c r="D141" s="31">
        <f t="shared" si="13"/>
        <v>0.2286004572009144</v>
      </c>
      <c r="E141" s="31">
        <f t="shared" si="14"/>
        <v>21.769043855052203</v>
      </c>
      <c r="F141" s="31">
        <f t="shared" si="15"/>
        <v>3.5</v>
      </c>
      <c r="G141" s="31">
        <v>600</v>
      </c>
      <c r="I141" s="31">
        <f t="shared" si="16"/>
        <v>0</v>
      </c>
      <c r="M141" s="31">
        <f t="shared" si="17"/>
        <v>0</v>
      </c>
    </row>
    <row r="142" spans="1:13" x14ac:dyDescent="0.2">
      <c r="A142" s="31">
        <v>443</v>
      </c>
      <c r="B142" s="31">
        <v>-90</v>
      </c>
      <c r="C142" s="31">
        <f t="shared" si="12"/>
        <v>21.767843535687074</v>
      </c>
      <c r="D142" s="31">
        <f t="shared" si="13"/>
        <v>0.2286004572009144</v>
      </c>
      <c r="E142" s="31">
        <f t="shared" si="14"/>
        <v>21.769043855052203</v>
      </c>
      <c r="F142" s="31">
        <f t="shared" si="15"/>
        <v>3.5</v>
      </c>
      <c r="G142" s="31">
        <v>600</v>
      </c>
      <c r="I142" s="31">
        <f t="shared" si="16"/>
        <v>0</v>
      </c>
      <c r="M142" s="31">
        <f t="shared" si="17"/>
        <v>0</v>
      </c>
    </row>
    <row r="143" spans="1:13" x14ac:dyDescent="0.2">
      <c r="A143" s="31">
        <v>411</v>
      </c>
      <c r="B143" s="31">
        <v>0</v>
      </c>
      <c r="C143" s="31">
        <f t="shared" si="12"/>
        <v>22.580645161290324</v>
      </c>
      <c r="D143" s="31">
        <f t="shared" si="13"/>
        <v>2.0574041148082296</v>
      </c>
      <c r="E143" s="31">
        <f t="shared" si="14"/>
        <v>22.674180196684816</v>
      </c>
      <c r="F143" s="31">
        <f t="shared" si="15"/>
        <v>3.5</v>
      </c>
      <c r="G143" s="31">
        <v>600</v>
      </c>
      <c r="I143" s="31">
        <f t="shared" si="16"/>
        <v>0</v>
      </c>
      <c r="M143" s="31">
        <f t="shared" si="17"/>
        <v>0</v>
      </c>
    </row>
    <row r="144" spans="1:13" x14ac:dyDescent="0.2">
      <c r="A144" s="31">
        <v>411</v>
      </c>
      <c r="B144" s="31">
        <v>18</v>
      </c>
      <c r="C144" s="31">
        <f t="shared" si="12"/>
        <v>22.580645161290324</v>
      </c>
      <c r="D144" s="31">
        <f t="shared" si="13"/>
        <v>2.5146050292100588</v>
      </c>
      <c r="E144" s="31">
        <f t="shared" si="14"/>
        <v>22.720228307678436</v>
      </c>
      <c r="F144" s="31">
        <f t="shared" si="15"/>
        <v>3.5</v>
      </c>
      <c r="G144" s="31">
        <v>600</v>
      </c>
      <c r="I144" s="31">
        <f t="shared" si="16"/>
        <v>0</v>
      </c>
      <c r="M144" s="31">
        <f t="shared" si="17"/>
        <v>0</v>
      </c>
    </row>
    <row r="145" spans="1:13" x14ac:dyDescent="0.2">
      <c r="A145" s="31">
        <v>411</v>
      </c>
      <c r="B145" s="31">
        <v>72</v>
      </c>
      <c r="C145" s="31">
        <f t="shared" si="12"/>
        <v>22.580645161290324</v>
      </c>
      <c r="D145" s="31">
        <f t="shared" si="13"/>
        <v>3.886207772415545</v>
      </c>
      <c r="E145" s="31">
        <f t="shared" si="14"/>
        <v>22.912619814209091</v>
      </c>
      <c r="F145" s="31">
        <f t="shared" si="15"/>
        <v>3.5</v>
      </c>
      <c r="G145" s="31">
        <v>600</v>
      </c>
      <c r="I145" s="31">
        <f t="shared" si="16"/>
        <v>0</v>
      </c>
      <c r="M145" s="31">
        <f t="shared" si="17"/>
        <v>0</v>
      </c>
    </row>
    <row r="146" spans="1:13" x14ac:dyDescent="0.2">
      <c r="A146" s="31">
        <v>411</v>
      </c>
      <c r="B146" s="31">
        <v>90</v>
      </c>
      <c r="C146" s="31">
        <f t="shared" si="12"/>
        <v>22.580645161290324</v>
      </c>
      <c r="D146" s="31">
        <f t="shared" si="13"/>
        <v>4.3434086868173738</v>
      </c>
      <c r="E146" s="31">
        <f t="shared" si="14"/>
        <v>22.994580555444465</v>
      </c>
      <c r="F146" s="31">
        <f t="shared" si="15"/>
        <v>3.5</v>
      </c>
      <c r="G146" s="31">
        <v>600</v>
      </c>
      <c r="I146" s="31">
        <f t="shared" si="16"/>
        <v>0</v>
      </c>
      <c r="M146" s="31">
        <f t="shared" si="17"/>
        <v>0</v>
      </c>
    </row>
    <row r="147" spans="1:13" x14ac:dyDescent="0.2">
      <c r="A147" s="31">
        <v>411</v>
      </c>
      <c r="B147" s="31">
        <v>-54</v>
      </c>
      <c r="C147" s="31">
        <f t="shared" si="12"/>
        <v>22.580645161290324</v>
      </c>
      <c r="D147" s="31">
        <f t="shared" si="13"/>
        <v>0.68580137160274324</v>
      </c>
      <c r="E147" s="31">
        <f t="shared" si="14"/>
        <v>22.591057067375054</v>
      </c>
      <c r="F147" s="31">
        <f t="shared" si="15"/>
        <v>3.5</v>
      </c>
      <c r="G147" s="31">
        <v>600</v>
      </c>
      <c r="I147" s="31">
        <f t="shared" si="16"/>
        <v>0</v>
      </c>
      <c r="M147" s="31">
        <f t="shared" si="17"/>
        <v>0</v>
      </c>
    </row>
    <row r="148" spans="1:13" x14ac:dyDescent="0.2">
      <c r="A148" s="31">
        <v>411</v>
      </c>
      <c r="B148" s="31">
        <v>-72</v>
      </c>
      <c r="C148" s="31">
        <f t="shared" si="12"/>
        <v>22.580645161290324</v>
      </c>
      <c r="D148" s="31">
        <f t="shared" si="13"/>
        <v>0.2286004572009144</v>
      </c>
      <c r="E148" s="31">
        <f t="shared" si="14"/>
        <v>22.581802276814326</v>
      </c>
      <c r="F148" s="31">
        <f t="shared" si="15"/>
        <v>3.5</v>
      </c>
      <c r="G148" s="31">
        <v>600</v>
      </c>
      <c r="I148" s="31">
        <f t="shared" si="16"/>
        <v>0</v>
      </c>
      <c r="M148" s="31">
        <f t="shared" si="17"/>
        <v>0</v>
      </c>
    </row>
    <row r="149" spans="1:13" x14ac:dyDescent="0.2">
      <c r="A149" s="31">
        <v>411</v>
      </c>
      <c r="B149" s="31">
        <v>-90</v>
      </c>
      <c r="C149" s="31">
        <f t="shared" si="12"/>
        <v>22.580645161290324</v>
      </c>
      <c r="D149" s="31">
        <f t="shared" si="13"/>
        <v>0.2286004572009144</v>
      </c>
      <c r="E149" s="31">
        <f t="shared" si="14"/>
        <v>22.581802276814326</v>
      </c>
      <c r="F149" s="31">
        <f t="shared" si="15"/>
        <v>3.5</v>
      </c>
      <c r="G149" s="31">
        <v>600</v>
      </c>
      <c r="I149" s="31">
        <f t="shared" si="16"/>
        <v>0</v>
      </c>
      <c r="M149" s="31">
        <f t="shared" si="17"/>
        <v>0</v>
      </c>
    </row>
    <row r="150" spans="1:13" x14ac:dyDescent="0.2">
      <c r="A150" s="31">
        <v>379</v>
      </c>
      <c r="B150" s="31">
        <v>18</v>
      </c>
      <c r="C150" s="31">
        <f t="shared" si="12"/>
        <v>23.393446786893577</v>
      </c>
      <c r="D150" s="31">
        <f t="shared" si="13"/>
        <v>2.5146050292100588</v>
      </c>
      <c r="E150" s="31">
        <f t="shared" si="14"/>
        <v>23.52820841084484</v>
      </c>
      <c r="F150" s="31">
        <f t="shared" si="15"/>
        <v>3.5</v>
      </c>
      <c r="G150" s="31">
        <v>600</v>
      </c>
      <c r="I150" s="31">
        <f t="shared" si="16"/>
        <v>0</v>
      </c>
      <c r="M150" s="31">
        <f t="shared" si="17"/>
        <v>0</v>
      </c>
    </row>
    <row r="151" spans="1:13" x14ac:dyDescent="0.2">
      <c r="A151" s="31">
        <v>379</v>
      </c>
      <c r="B151" s="31">
        <v>54</v>
      </c>
      <c r="C151" s="31">
        <f t="shared" si="12"/>
        <v>23.393446786893577</v>
      </c>
      <c r="D151" s="31">
        <f t="shared" si="13"/>
        <v>3.4290068580137163</v>
      </c>
      <c r="E151" s="31">
        <f t="shared" si="14"/>
        <v>23.643422776821602</v>
      </c>
      <c r="F151" s="31">
        <f t="shared" si="15"/>
        <v>3.5</v>
      </c>
      <c r="G151" s="31">
        <v>600</v>
      </c>
      <c r="I151" s="31">
        <f t="shared" si="16"/>
        <v>0</v>
      </c>
      <c r="M151" s="31">
        <f t="shared" si="17"/>
        <v>0</v>
      </c>
    </row>
    <row r="152" spans="1:13" x14ac:dyDescent="0.2">
      <c r="A152" s="31">
        <v>379</v>
      </c>
      <c r="B152" s="31">
        <v>72</v>
      </c>
      <c r="C152" s="31">
        <f t="shared" si="12"/>
        <v>23.393446786893577</v>
      </c>
      <c r="D152" s="31">
        <f t="shared" si="13"/>
        <v>3.886207772415545</v>
      </c>
      <c r="E152" s="31">
        <f t="shared" si="14"/>
        <v>23.714045699154845</v>
      </c>
      <c r="F152" s="31">
        <f t="shared" si="15"/>
        <v>3.5</v>
      </c>
      <c r="G152" s="31">
        <v>600</v>
      </c>
      <c r="I152" s="31">
        <f t="shared" si="16"/>
        <v>0</v>
      </c>
      <c r="M152" s="31">
        <f t="shared" si="17"/>
        <v>0</v>
      </c>
    </row>
    <row r="153" spans="1:13" x14ac:dyDescent="0.2">
      <c r="A153" s="31">
        <v>379</v>
      </c>
      <c r="B153" s="31">
        <v>90</v>
      </c>
      <c r="C153" s="31">
        <f t="shared" si="12"/>
        <v>23.393446786893577</v>
      </c>
      <c r="D153" s="31">
        <f t="shared" si="13"/>
        <v>4.3434086868173738</v>
      </c>
      <c r="E153" s="31">
        <f t="shared" si="14"/>
        <v>23.793245923831872</v>
      </c>
      <c r="F153" s="31">
        <f t="shared" si="15"/>
        <v>3.5</v>
      </c>
      <c r="G153" s="31">
        <v>600</v>
      </c>
      <c r="I153" s="31">
        <f t="shared" si="16"/>
        <v>0</v>
      </c>
      <c r="M153" s="31">
        <f t="shared" si="17"/>
        <v>0</v>
      </c>
    </row>
    <row r="154" spans="1:13" x14ac:dyDescent="0.2">
      <c r="A154" s="31">
        <v>379</v>
      </c>
      <c r="B154" s="31">
        <v>-18</v>
      </c>
      <c r="C154" s="31">
        <f t="shared" si="12"/>
        <v>23.393446786893577</v>
      </c>
      <c r="D154" s="31">
        <f t="shared" si="13"/>
        <v>1.6002032004064008</v>
      </c>
      <c r="E154" s="31">
        <f t="shared" si="14"/>
        <v>23.448112991322187</v>
      </c>
      <c r="F154" s="31">
        <f t="shared" si="15"/>
        <v>3.5</v>
      </c>
      <c r="G154" s="31">
        <v>600</v>
      </c>
      <c r="I154" s="31">
        <f t="shared" si="16"/>
        <v>0</v>
      </c>
      <c r="M154" s="31">
        <f t="shared" si="17"/>
        <v>0</v>
      </c>
    </row>
    <row r="155" spans="1:13" x14ac:dyDescent="0.2">
      <c r="A155" s="31">
        <v>379</v>
      </c>
      <c r="B155" s="31">
        <v>-72</v>
      </c>
      <c r="C155" s="31">
        <f t="shared" si="12"/>
        <v>23.393446786893577</v>
      </c>
      <c r="D155" s="31">
        <f t="shared" si="13"/>
        <v>0.2286004572009144</v>
      </c>
      <c r="E155" s="31">
        <f t="shared" si="14"/>
        <v>23.394563700574839</v>
      </c>
      <c r="F155" s="31">
        <f t="shared" si="15"/>
        <v>3.5</v>
      </c>
      <c r="G155" s="31">
        <v>600</v>
      </c>
      <c r="I155" s="31">
        <f t="shared" si="16"/>
        <v>0</v>
      </c>
      <c r="M155" s="31">
        <f t="shared" si="17"/>
        <v>0</v>
      </c>
    </row>
    <row r="156" spans="1:13" x14ac:dyDescent="0.2">
      <c r="A156" s="31">
        <v>379</v>
      </c>
      <c r="B156" s="31">
        <v>-90</v>
      </c>
      <c r="C156" s="31">
        <f t="shared" si="12"/>
        <v>23.393446786893577</v>
      </c>
      <c r="D156" s="31">
        <f t="shared" si="13"/>
        <v>0.2286004572009144</v>
      </c>
      <c r="E156" s="31">
        <f t="shared" si="14"/>
        <v>23.394563700574839</v>
      </c>
      <c r="F156" s="31">
        <f t="shared" si="15"/>
        <v>3.5</v>
      </c>
      <c r="G156" s="31">
        <v>600</v>
      </c>
      <c r="I156" s="31">
        <f t="shared" si="16"/>
        <v>0</v>
      </c>
      <c r="M156" s="31">
        <f t="shared" si="17"/>
        <v>0</v>
      </c>
    </row>
    <row r="157" spans="1:13" x14ac:dyDescent="0.2">
      <c r="A157" s="31">
        <v>347</v>
      </c>
      <c r="B157" s="31">
        <v>0</v>
      </c>
      <c r="C157" s="31">
        <f t="shared" si="12"/>
        <v>24.206248412496826</v>
      </c>
      <c r="D157" s="31">
        <f t="shared" si="13"/>
        <v>2.0574041148082296</v>
      </c>
      <c r="E157" s="31">
        <f t="shared" si="14"/>
        <v>24.293525349342261</v>
      </c>
      <c r="F157" s="31">
        <f t="shared" si="15"/>
        <v>3.5</v>
      </c>
      <c r="G157" s="31">
        <v>600</v>
      </c>
      <c r="I157" s="31">
        <f t="shared" si="16"/>
        <v>0</v>
      </c>
      <c r="M157" s="31">
        <f t="shared" si="17"/>
        <v>0</v>
      </c>
    </row>
    <row r="158" spans="1:13" x14ac:dyDescent="0.2">
      <c r="A158" s="31">
        <v>347</v>
      </c>
      <c r="B158" s="31">
        <v>18</v>
      </c>
      <c r="C158" s="31">
        <f t="shared" si="12"/>
        <v>24.206248412496826</v>
      </c>
      <c r="D158" s="31">
        <f t="shared" si="13"/>
        <v>2.5146050292100588</v>
      </c>
      <c r="E158" s="31">
        <f t="shared" si="14"/>
        <v>24.336509623617633</v>
      </c>
      <c r="F158" s="31">
        <f t="shared" si="15"/>
        <v>3.5</v>
      </c>
      <c r="G158" s="31">
        <v>600</v>
      </c>
      <c r="I158" s="31">
        <f t="shared" si="16"/>
        <v>0</v>
      </c>
      <c r="M158" s="31">
        <f t="shared" si="17"/>
        <v>0</v>
      </c>
    </row>
    <row r="159" spans="1:13" x14ac:dyDescent="0.2">
      <c r="A159" s="31">
        <v>347</v>
      </c>
      <c r="B159" s="31">
        <v>54</v>
      </c>
      <c r="C159" s="31">
        <f t="shared" si="12"/>
        <v>24.206248412496826</v>
      </c>
      <c r="D159" s="31">
        <f t="shared" si="13"/>
        <v>3.4290068580137163</v>
      </c>
      <c r="E159" s="31">
        <f t="shared" si="14"/>
        <v>24.447915048932295</v>
      </c>
      <c r="F159" s="31">
        <f t="shared" si="15"/>
        <v>3.5</v>
      </c>
      <c r="G159" s="31">
        <v>600</v>
      </c>
      <c r="I159" s="31">
        <f t="shared" si="16"/>
        <v>0</v>
      </c>
      <c r="M159" s="31">
        <f t="shared" si="17"/>
        <v>0</v>
      </c>
    </row>
    <row r="160" spans="1:13" x14ac:dyDescent="0.2">
      <c r="A160" s="31">
        <v>347</v>
      </c>
      <c r="B160" s="31">
        <v>72</v>
      </c>
      <c r="C160" s="31">
        <f t="shared" si="12"/>
        <v>24.206248412496826</v>
      </c>
      <c r="D160" s="31">
        <f t="shared" si="13"/>
        <v>3.886207772415545</v>
      </c>
      <c r="E160" s="31">
        <f t="shared" si="14"/>
        <v>24.516220611217548</v>
      </c>
      <c r="F160" s="31">
        <f t="shared" si="15"/>
        <v>3.5</v>
      </c>
      <c r="G160" s="31">
        <v>600</v>
      </c>
      <c r="I160" s="31">
        <f t="shared" si="16"/>
        <v>0</v>
      </c>
      <c r="M160" s="31">
        <f t="shared" si="17"/>
        <v>0</v>
      </c>
    </row>
    <row r="161" spans="1:13" x14ac:dyDescent="0.2">
      <c r="A161" s="31">
        <v>347</v>
      </c>
      <c r="B161" s="31">
        <v>90</v>
      </c>
      <c r="C161" s="31">
        <f t="shared" si="12"/>
        <v>24.206248412496826</v>
      </c>
      <c r="D161" s="31">
        <f t="shared" si="13"/>
        <v>4.3434086868173738</v>
      </c>
      <c r="E161" s="31">
        <f t="shared" si="14"/>
        <v>24.592837600167773</v>
      </c>
      <c r="F161" s="31">
        <f t="shared" si="15"/>
        <v>3.5</v>
      </c>
      <c r="G161" s="31">
        <v>600</v>
      </c>
      <c r="I161" s="31">
        <f t="shared" si="16"/>
        <v>0</v>
      </c>
      <c r="M161" s="31">
        <f t="shared" si="17"/>
        <v>0</v>
      </c>
    </row>
    <row r="162" spans="1:13" x14ac:dyDescent="0.2">
      <c r="A162" s="31">
        <v>347</v>
      </c>
      <c r="B162" s="31">
        <v>-18</v>
      </c>
      <c r="C162" s="31">
        <f t="shared" si="12"/>
        <v>24.206248412496826</v>
      </c>
      <c r="D162" s="31">
        <f t="shared" si="13"/>
        <v>1.6002032004064008</v>
      </c>
      <c r="E162" s="31">
        <f t="shared" si="14"/>
        <v>24.259083092526314</v>
      </c>
      <c r="F162" s="31">
        <f t="shared" si="15"/>
        <v>3.5</v>
      </c>
      <c r="G162" s="31">
        <v>600</v>
      </c>
      <c r="I162" s="31">
        <f t="shared" si="16"/>
        <v>0</v>
      </c>
      <c r="M162" s="31">
        <f t="shared" si="17"/>
        <v>0</v>
      </c>
    </row>
    <row r="163" spans="1:13" x14ac:dyDescent="0.2">
      <c r="A163" s="31">
        <v>347</v>
      </c>
      <c r="B163" s="31">
        <v>-72</v>
      </c>
      <c r="C163" s="31">
        <f t="shared" si="12"/>
        <v>24.206248412496826</v>
      </c>
      <c r="D163" s="31">
        <f t="shared" si="13"/>
        <v>0.2286004572009144</v>
      </c>
      <c r="E163" s="31">
        <f t="shared" si="14"/>
        <v>24.207327823957307</v>
      </c>
      <c r="F163" s="31">
        <f t="shared" si="15"/>
        <v>3.5</v>
      </c>
      <c r="G163" s="31">
        <v>600</v>
      </c>
      <c r="I163" s="31">
        <f t="shared" si="16"/>
        <v>0</v>
      </c>
      <c r="M163" s="31">
        <f t="shared" si="17"/>
        <v>0</v>
      </c>
    </row>
    <row r="164" spans="1:13" x14ac:dyDescent="0.2">
      <c r="A164" s="31">
        <v>347</v>
      </c>
      <c r="B164" s="31">
        <v>-90</v>
      </c>
      <c r="C164" s="31">
        <f t="shared" si="12"/>
        <v>24.206248412496826</v>
      </c>
      <c r="D164" s="31">
        <f t="shared" si="13"/>
        <v>0.2286004572009144</v>
      </c>
      <c r="E164" s="31">
        <f t="shared" si="14"/>
        <v>24.207327823957307</v>
      </c>
      <c r="F164" s="31">
        <f t="shared" si="15"/>
        <v>3.5</v>
      </c>
      <c r="G164" s="31">
        <v>600</v>
      </c>
      <c r="I164" s="31">
        <f t="shared" si="16"/>
        <v>0</v>
      </c>
      <c r="M164" s="31">
        <f t="shared" si="17"/>
        <v>0</v>
      </c>
    </row>
    <row r="165" spans="1:13" x14ac:dyDescent="0.2">
      <c r="A165" s="31">
        <v>315</v>
      </c>
      <c r="B165" s="31">
        <v>0</v>
      </c>
      <c r="C165" s="31">
        <f t="shared" si="12"/>
        <v>25.01905003810008</v>
      </c>
      <c r="D165" s="31">
        <f t="shared" si="13"/>
        <v>2.0574041148082296</v>
      </c>
      <c r="E165" s="31">
        <f t="shared" si="14"/>
        <v>25.103501279713662</v>
      </c>
      <c r="F165" s="31">
        <f t="shared" si="15"/>
        <v>3.5</v>
      </c>
      <c r="G165" s="31">
        <v>600</v>
      </c>
      <c r="I165" s="31">
        <f t="shared" si="16"/>
        <v>0</v>
      </c>
      <c r="M165" s="31">
        <f t="shared" si="17"/>
        <v>0</v>
      </c>
    </row>
    <row r="166" spans="1:13" x14ac:dyDescent="0.2">
      <c r="A166" s="31">
        <v>315</v>
      </c>
      <c r="B166" s="31">
        <v>18</v>
      </c>
      <c r="C166" s="31">
        <f t="shared" si="12"/>
        <v>25.01905003810008</v>
      </c>
      <c r="D166" s="31">
        <f t="shared" si="13"/>
        <v>2.5146050292100588</v>
      </c>
      <c r="E166" s="31">
        <f t="shared" si="14"/>
        <v>25.145100979353497</v>
      </c>
      <c r="F166" s="31">
        <f t="shared" si="15"/>
        <v>3.5</v>
      </c>
      <c r="G166" s="31">
        <v>600</v>
      </c>
      <c r="I166" s="31">
        <f t="shared" si="16"/>
        <v>0</v>
      </c>
      <c r="M166" s="31">
        <f t="shared" si="17"/>
        <v>0</v>
      </c>
    </row>
    <row r="167" spans="1:13" x14ac:dyDescent="0.2">
      <c r="A167" s="31">
        <v>315</v>
      </c>
      <c r="B167" s="31">
        <v>54</v>
      </c>
      <c r="C167" s="31">
        <f t="shared" si="12"/>
        <v>25.01905003810008</v>
      </c>
      <c r="D167" s="31">
        <f t="shared" si="13"/>
        <v>3.4290068580137163</v>
      </c>
      <c r="E167" s="31">
        <f t="shared" si="14"/>
        <v>25.252939489122067</v>
      </c>
      <c r="F167" s="31">
        <f t="shared" si="15"/>
        <v>3.5</v>
      </c>
      <c r="G167" s="31">
        <v>600</v>
      </c>
      <c r="I167" s="31">
        <f t="shared" si="16"/>
        <v>0</v>
      </c>
      <c r="M167" s="31">
        <f t="shared" si="17"/>
        <v>0</v>
      </c>
    </row>
    <row r="168" spans="1:13" x14ac:dyDescent="0.2">
      <c r="A168" s="31">
        <v>315</v>
      </c>
      <c r="B168" s="31">
        <v>-18</v>
      </c>
      <c r="C168" s="31">
        <f t="shared" si="12"/>
        <v>25.01905003810008</v>
      </c>
      <c r="D168" s="31">
        <f t="shared" si="13"/>
        <v>1.6002032004064008</v>
      </c>
      <c r="E168" s="31">
        <f t="shared" si="14"/>
        <v>25.070171820144083</v>
      </c>
      <c r="F168" s="31">
        <f t="shared" si="15"/>
        <v>3.5</v>
      </c>
      <c r="G168" s="31">
        <v>600</v>
      </c>
      <c r="I168" s="31">
        <f t="shared" si="16"/>
        <v>0</v>
      </c>
      <c r="M168" s="31">
        <f t="shared" si="17"/>
        <v>0</v>
      </c>
    </row>
    <row r="169" spans="1:13" x14ac:dyDescent="0.2">
      <c r="A169" s="31">
        <v>315</v>
      </c>
      <c r="B169" s="31">
        <v>-54</v>
      </c>
      <c r="C169" s="31">
        <f t="shared" si="12"/>
        <v>25.01905003810008</v>
      </c>
      <c r="D169" s="31">
        <f t="shared" si="13"/>
        <v>0.68580137160274324</v>
      </c>
      <c r="E169" s="31">
        <f t="shared" si="14"/>
        <v>25.028447581307312</v>
      </c>
      <c r="F169" s="31">
        <f t="shared" si="15"/>
        <v>3.5</v>
      </c>
      <c r="G169" s="31">
        <v>600</v>
      </c>
      <c r="I169" s="31">
        <f t="shared" si="16"/>
        <v>0</v>
      </c>
      <c r="M169" s="31">
        <f t="shared" si="17"/>
        <v>0</v>
      </c>
    </row>
    <row r="170" spans="1:13" x14ac:dyDescent="0.2">
      <c r="A170" s="31">
        <v>315</v>
      </c>
      <c r="B170" s="31">
        <v>-72</v>
      </c>
      <c r="C170" s="31">
        <f t="shared" si="12"/>
        <v>25.01905003810008</v>
      </c>
      <c r="D170" s="31">
        <f t="shared" si="13"/>
        <v>0.2286004572009144</v>
      </c>
      <c r="E170" s="31">
        <f t="shared" si="14"/>
        <v>25.020094383874497</v>
      </c>
      <c r="F170" s="31">
        <f t="shared" si="15"/>
        <v>3.5</v>
      </c>
      <c r="G170" s="31">
        <v>600</v>
      </c>
      <c r="I170" s="31">
        <f t="shared" si="16"/>
        <v>0</v>
      </c>
      <c r="M170" s="31">
        <f t="shared" si="17"/>
        <v>0</v>
      </c>
    </row>
    <row r="171" spans="1:13" x14ac:dyDescent="0.2">
      <c r="A171" s="31">
        <v>315</v>
      </c>
      <c r="B171" s="31">
        <v>-90</v>
      </c>
      <c r="C171" s="31">
        <f t="shared" si="12"/>
        <v>25.01905003810008</v>
      </c>
      <c r="D171" s="31">
        <f t="shared" si="13"/>
        <v>0.2286004572009144</v>
      </c>
      <c r="E171" s="31">
        <f t="shared" si="14"/>
        <v>25.020094383874497</v>
      </c>
      <c r="F171" s="31">
        <f t="shared" si="15"/>
        <v>3.5</v>
      </c>
      <c r="G171" s="31">
        <v>600</v>
      </c>
      <c r="I171" s="31">
        <f t="shared" si="16"/>
        <v>0</v>
      </c>
      <c r="M171" s="31">
        <f t="shared" si="17"/>
        <v>0</v>
      </c>
    </row>
    <row r="172" spans="1:13" x14ac:dyDescent="0.2">
      <c r="A172" s="31">
        <v>283</v>
      </c>
      <c r="B172" s="31">
        <v>0</v>
      </c>
      <c r="C172" s="31">
        <f t="shared" si="12"/>
        <v>25.831851663703329</v>
      </c>
      <c r="D172" s="31">
        <f t="shared" si="13"/>
        <v>2.0574041148082296</v>
      </c>
      <c r="E172" s="31">
        <f t="shared" si="14"/>
        <v>25.913654162761421</v>
      </c>
      <c r="F172" s="31">
        <f t="shared" si="15"/>
        <v>3.5</v>
      </c>
      <c r="G172" s="31">
        <v>600</v>
      </c>
      <c r="I172" s="31">
        <f t="shared" si="16"/>
        <v>0</v>
      </c>
      <c r="M172" s="31">
        <f t="shared" si="17"/>
        <v>0</v>
      </c>
    </row>
    <row r="173" spans="1:13" x14ac:dyDescent="0.2">
      <c r="A173" s="31">
        <v>283</v>
      </c>
      <c r="B173" s="31">
        <v>18</v>
      </c>
      <c r="C173" s="31">
        <f t="shared" si="12"/>
        <v>25.831851663703329</v>
      </c>
      <c r="D173" s="31">
        <f t="shared" si="13"/>
        <v>2.5146050292100588</v>
      </c>
      <c r="E173" s="31">
        <f t="shared" si="14"/>
        <v>25.95395535999284</v>
      </c>
      <c r="F173" s="31">
        <f t="shared" si="15"/>
        <v>3.5</v>
      </c>
      <c r="G173" s="31">
        <v>600</v>
      </c>
      <c r="I173" s="31">
        <f t="shared" si="16"/>
        <v>0</v>
      </c>
      <c r="M173" s="31">
        <f t="shared" si="17"/>
        <v>0</v>
      </c>
    </row>
    <row r="174" spans="1:13" x14ac:dyDescent="0.2">
      <c r="A174" s="31">
        <v>283</v>
      </c>
      <c r="B174" s="31">
        <v>72</v>
      </c>
      <c r="C174" s="31">
        <f t="shared" si="12"/>
        <v>25.831851663703329</v>
      </c>
      <c r="D174" s="31">
        <f t="shared" si="13"/>
        <v>3.886207772415545</v>
      </c>
      <c r="E174" s="31">
        <f t="shared" si="14"/>
        <v>26.122541438879097</v>
      </c>
      <c r="F174" s="31">
        <f t="shared" si="15"/>
        <v>3.5</v>
      </c>
      <c r="G174" s="31">
        <v>600</v>
      </c>
      <c r="I174" s="31">
        <f t="shared" si="16"/>
        <v>0</v>
      </c>
      <c r="M174" s="31">
        <f t="shared" si="17"/>
        <v>0</v>
      </c>
    </row>
    <row r="175" spans="1:13" x14ac:dyDescent="0.2">
      <c r="A175" s="31">
        <v>283</v>
      </c>
      <c r="B175" s="31">
        <v>90</v>
      </c>
      <c r="C175" s="31">
        <f t="shared" si="12"/>
        <v>25.831851663703329</v>
      </c>
      <c r="D175" s="31">
        <f t="shared" si="13"/>
        <v>4.3434086868173738</v>
      </c>
      <c r="E175" s="31">
        <f t="shared" si="14"/>
        <v>26.194460471563318</v>
      </c>
      <c r="F175" s="31">
        <f t="shared" si="15"/>
        <v>3.5</v>
      </c>
      <c r="G175" s="31">
        <v>600</v>
      </c>
      <c r="I175" s="31">
        <f t="shared" si="16"/>
        <v>0</v>
      </c>
      <c r="M175" s="31">
        <f t="shared" si="17"/>
        <v>0</v>
      </c>
    </row>
    <row r="176" spans="1:13" x14ac:dyDescent="0.2">
      <c r="A176" s="31">
        <v>283</v>
      </c>
      <c r="B176" s="31">
        <v>-72</v>
      </c>
      <c r="C176" s="31">
        <f t="shared" si="12"/>
        <v>25.831851663703329</v>
      </c>
      <c r="D176" s="31">
        <f t="shared" si="13"/>
        <v>0.2286004572009144</v>
      </c>
      <c r="E176" s="31">
        <f t="shared" si="14"/>
        <v>25.832863150347951</v>
      </c>
      <c r="F176" s="31">
        <f t="shared" si="15"/>
        <v>3.5</v>
      </c>
      <c r="G176" s="31">
        <v>600</v>
      </c>
      <c r="I176" s="31">
        <f t="shared" si="16"/>
        <v>0</v>
      </c>
      <c r="M176" s="31">
        <f t="shared" si="17"/>
        <v>0</v>
      </c>
    </row>
    <row r="177" spans="1:13" x14ac:dyDescent="0.2">
      <c r="A177" s="31">
        <v>283</v>
      </c>
      <c r="B177" s="31">
        <v>-90</v>
      </c>
      <c r="C177" s="31">
        <f t="shared" si="12"/>
        <v>25.831851663703329</v>
      </c>
      <c r="D177" s="31">
        <f t="shared" si="13"/>
        <v>0.2286004572009144</v>
      </c>
      <c r="E177" s="31">
        <f t="shared" si="14"/>
        <v>25.832863150347951</v>
      </c>
      <c r="F177" s="31">
        <f t="shared" si="15"/>
        <v>3.5</v>
      </c>
      <c r="G177" s="31">
        <v>600</v>
      </c>
      <c r="I177" s="31">
        <f t="shared" si="16"/>
        <v>0</v>
      </c>
      <c r="M177" s="31">
        <f t="shared" si="17"/>
        <v>0</v>
      </c>
    </row>
    <row r="178" spans="1:13" x14ac:dyDescent="0.2">
      <c r="A178" s="31">
        <v>251</v>
      </c>
      <c r="B178" s="31">
        <v>0</v>
      </c>
      <c r="C178" s="31">
        <f t="shared" si="12"/>
        <v>26.644653289306579</v>
      </c>
      <c r="D178" s="31">
        <f t="shared" si="13"/>
        <v>2.0574041148082296</v>
      </c>
      <c r="E178" s="31">
        <f t="shared" si="14"/>
        <v>26.723967905215456</v>
      </c>
      <c r="F178" s="31">
        <f t="shared" si="15"/>
        <v>3.5</v>
      </c>
      <c r="G178" s="31">
        <v>600</v>
      </c>
      <c r="I178" s="31">
        <f t="shared" si="16"/>
        <v>0</v>
      </c>
      <c r="M178" s="31">
        <f t="shared" si="17"/>
        <v>0</v>
      </c>
    </row>
    <row r="179" spans="1:13" x14ac:dyDescent="0.2">
      <c r="A179" s="31">
        <v>251</v>
      </c>
      <c r="B179" s="31">
        <v>18</v>
      </c>
      <c r="C179" s="31">
        <f t="shared" si="12"/>
        <v>26.644653289306579</v>
      </c>
      <c r="D179" s="31">
        <f t="shared" si="13"/>
        <v>2.5146050292100588</v>
      </c>
      <c r="E179" s="31">
        <f t="shared" si="14"/>
        <v>26.763048917496011</v>
      </c>
      <c r="F179" s="31">
        <f t="shared" si="15"/>
        <v>3.5</v>
      </c>
      <c r="G179" s="31">
        <v>600</v>
      </c>
      <c r="I179" s="31">
        <f t="shared" si="16"/>
        <v>0</v>
      </c>
      <c r="M179" s="31">
        <f t="shared" si="17"/>
        <v>0</v>
      </c>
    </row>
    <row r="180" spans="1:13" x14ac:dyDescent="0.2">
      <c r="A180" s="31">
        <v>251</v>
      </c>
      <c r="B180" s="31">
        <v>54</v>
      </c>
      <c r="C180" s="31">
        <f t="shared" si="12"/>
        <v>26.644653289306579</v>
      </c>
      <c r="D180" s="31">
        <f t="shared" si="13"/>
        <v>3.4290068580137163</v>
      </c>
      <c r="E180" s="31">
        <f t="shared" si="14"/>
        <v>26.864393477978634</v>
      </c>
      <c r="F180" s="31">
        <f t="shared" si="15"/>
        <v>3.5</v>
      </c>
      <c r="G180" s="31">
        <v>600</v>
      </c>
      <c r="I180" s="31">
        <f t="shared" si="16"/>
        <v>0</v>
      </c>
      <c r="M180" s="31">
        <f t="shared" si="17"/>
        <v>0</v>
      </c>
    </row>
    <row r="181" spans="1:13" x14ac:dyDescent="0.2">
      <c r="A181" s="31">
        <v>251</v>
      </c>
      <c r="B181" s="31">
        <v>90</v>
      </c>
      <c r="C181" s="31">
        <f t="shared" si="12"/>
        <v>26.644653289306579</v>
      </c>
      <c r="D181" s="31">
        <f t="shared" si="13"/>
        <v>4.3434086868173738</v>
      </c>
      <c r="E181" s="31">
        <f t="shared" si="14"/>
        <v>26.996346936726024</v>
      </c>
      <c r="F181" s="31">
        <f t="shared" si="15"/>
        <v>3.5</v>
      </c>
      <c r="G181" s="31">
        <v>600</v>
      </c>
      <c r="I181" s="31">
        <f t="shared" si="16"/>
        <v>0</v>
      </c>
      <c r="M181" s="31">
        <f t="shared" si="17"/>
        <v>0</v>
      </c>
    </row>
    <row r="182" spans="1:13" x14ac:dyDescent="0.2">
      <c r="A182" s="31">
        <v>251</v>
      </c>
      <c r="B182" s="31">
        <v>-18</v>
      </c>
      <c r="C182" s="31">
        <f t="shared" si="12"/>
        <v>26.644653289306579</v>
      </c>
      <c r="D182" s="31">
        <f t="shared" si="13"/>
        <v>1.6002032004064008</v>
      </c>
      <c r="E182" s="31">
        <f t="shared" si="14"/>
        <v>26.692661897794061</v>
      </c>
      <c r="F182" s="31">
        <f t="shared" si="15"/>
        <v>3.5</v>
      </c>
      <c r="G182" s="31">
        <v>600</v>
      </c>
      <c r="I182" s="31">
        <f t="shared" si="16"/>
        <v>0</v>
      </c>
      <c r="M182" s="31">
        <f t="shared" si="17"/>
        <v>0</v>
      </c>
    </row>
    <row r="183" spans="1:13" x14ac:dyDescent="0.2">
      <c r="A183" s="31">
        <v>251</v>
      </c>
      <c r="B183" s="31">
        <v>-90</v>
      </c>
      <c r="C183" s="31">
        <f t="shared" si="12"/>
        <v>26.644653289306579</v>
      </c>
      <c r="D183" s="31">
        <f t="shared" si="13"/>
        <v>0.2286004572009144</v>
      </c>
      <c r="E183" s="31">
        <f t="shared" si="14"/>
        <v>26.645633921458661</v>
      </c>
      <c r="F183" s="31">
        <f t="shared" si="15"/>
        <v>3.5</v>
      </c>
      <c r="G183" s="31">
        <v>600</v>
      </c>
      <c r="I183" s="31">
        <f t="shared" si="16"/>
        <v>0</v>
      </c>
      <c r="M183" s="31">
        <f t="shared" si="17"/>
        <v>0</v>
      </c>
    </row>
    <row r="184" spans="1:13" x14ac:dyDescent="0.2">
      <c r="A184" s="31">
        <v>219</v>
      </c>
      <c r="B184" s="31">
        <v>54</v>
      </c>
      <c r="C184" s="31">
        <f t="shared" si="12"/>
        <v>27.457454914909832</v>
      </c>
      <c r="D184" s="31">
        <f t="shared" si="13"/>
        <v>3.4290068580137163</v>
      </c>
      <c r="E184" s="31">
        <f t="shared" si="14"/>
        <v>27.670741197817797</v>
      </c>
      <c r="F184" s="31">
        <f t="shared" si="15"/>
        <v>3.5</v>
      </c>
      <c r="G184" s="31">
        <v>600</v>
      </c>
      <c r="I184" s="31">
        <f t="shared" si="16"/>
        <v>0</v>
      </c>
      <c r="M184" s="31">
        <f t="shared" si="17"/>
        <v>0</v>
      </c>
    </row>
    <row r="185" spans="1:13" x14ac:dyDescent="0.2">
      <c r="A185" s="31">
        <v>219</v>
      </c>
      <c r="B185" s="31">
        <v>72</v>
      </c>
      <c r="C185" s="31">
        <f t="shared" si="12"/>
        <v>27.457454914909832</v>
      </c>
      <c r="D185" s="31">
        <f t="shared" si="13"/>
        <v>3.886207772415545</v>
      </c>
      <c r="E185" s="31">
        <f t="shared" si="14"/>
        <v>27.73110962898328</v>
      </c>
      <c r="F185" s="31">
        <f t="shared" si="15"/>
        <v>3.5</v>
      </c>
      <c r="G185" s="31">
        <v>600</v>
      </c>
      <c r="I185" s="31">
        <f t="shared" si="16"/>
        <v>0</v>
      </c>
      <c r="M185" s="31">
        <f t="shared" si="17"/>
        <v>0</v>
      </c>
    </row>
    <row r="186" spans="1:13" x14ac:dyDescent="0.2">
      <c r="A186" s="31">
        <v>219</v>
      </c>
      <c r="B186" s="31">
        <v>90</v>
      </c>
      <c r="C186" s="31">
        <f t="shared" si="12"/>
        <v>27.457454914909832</v>
      </c>
      <c r="D186" s="31">
        <f t="shared" si="13"/>
        <v>4.3434086868173738</v>
      </c>
      <c r="E186" s="31">
        <f t="shared" si="14"/>
        <v>27.798867412630802</v>
      </c>
      <c r="F186" s="31">
        <f t="shared" si="15"/>
        <v>3.5</v>
      </c>
      <c r="G186" s="31">
        <v>600</v>
      </c>
      <c r="I186" s="31">
        <f t="shared" si="16"/>
        <v>0</v>
      </c>
      <c r="M186" s="31">
        <f t="shared" si="17"/>
        <v>0</v>
      </c>
    </row>
    <row r="187" spans="1:13" x14ac:dyDescent="0.2">
      <c r="A187" s="31">
        <v>219</v>
      </c>
      <c r="B187" s="31">
        <v>-90</v>
      </c>
      <c r="C187" s="31">
        <f t="shared" si="12"/>
        <v>27.457454914909832</v>
      </c>
      <c r="D187" s="31">
        <f t="shared" si="13"/>
        <v>0.2286004572009144</v>
      </c>
      <c r="E187" s="31">
        <f t="shared" si="14"/>
        <v>27.458406519194419</v>
      </c>
      <c r="F187" s="31">
        <f t="shared" si="15"/>
        <v>3.5</v>
      </c>
      <c r="G187" s="31">
        <v>600</v>
      </c>
      <c r="I187" s="31">
        <f t="shared" si="16"/>
        <v>0</v>
      </c>
      <c r="M187" s="31">
        <f t="shared" si="17"/>
        <v>0</v>
      </c>
    </row>
    <row r="188" spans="1:13" x14ac:dyDescent="0.2">
      <c r="A188" s="31">
        <v>187</v>
      </c>
      <c r="B188" s="31">
        <v>0</v>
      </c>
      <c r="C188" s="31">
        <f t="shared" si="12"/>
        <v>28.270256540513081</v>
      </c>
      <c r="D188" s="31">
        <f t="shared" si="13"/>
        <v>2.0574041148082296</v>
      </c>
      <c r="E188" s="31">
        <f t="shared" si="14"/>
        <v>28.345022782810609</v>
      </c>
      <c r="F188" s="31">
        <f t="shared" si="15"/>
        <v>3.5</v>
      </c>
      <c r="G188" s="31">
        <v>600</v>
      </c>
      <c r="I188" s="31">
        <f t="shared" si="16"/>
        <v>0</v>
      </c>
      <c r="M188" s="31">
        <f t="shared" si="17"/>
        <v>0</v>
      </c>
    </row>
    <row r="189" spans="1:13" x14ac:dyDescent="0.2">
      <c r="A189" s="31">
        <v>187</v>
      </c>
      <c r="B189" s="31">
        <v>18</v>
      </c>
      <c r="C189" s="31">
        <f t="shared" si="12"/>
        <v>28.270256540513081</v>
      </c>
      <c r="D189" s="31">
        <f t="shared" si="13"/>
        <v>2.5146050292100588</v>
      </c>
      <c r="E189" s="31">
        <f t="shared" si="14"/>
        <v>28.381871737419843</v>
      </c>
      <c r="F189" s="31">
        <f t="shared" si="15"/>
        <v>3.5</v>
      </c>
      <c r="G189" s="31">
        <v>600</v>
      </c>
      <c r="I189" s="31">
        <f t="shared" si="16"/>
        <v>0</v>
      </c>
      <c r="M189" s="31">
        <f t="shared" si="17"/>
        <v>0</v>
      </c>
    </row>
    <row r="190" spans="1:13" x14ac:dyDescent="0.2">
      <c r="A190" s="31">
        <v>187</v>
      </c>
      <c r="B190" s="31">
        <v>54</v>
      </c>
      <c r="C190" s="31">
        <f t="shared" si="12"/>
        <v>28.270256540513081</v>
      </c>
      <c r="D190" s="31">
        <f t="shared" si="13"/>
        <v>3.4290068580137163</v>
      </c>
      <c r="E190" s="31">
        <f t="shared" si="14"/>
        <v>28.477455871245375</v>
      </c>
      <c r="F190" s="31">
        <f t="shared" si="15"/>
        <v>3.5</v>
      </c>
      <c r="G190" s="31">
        <v>600</v>
      </c>
      <c r="I190" s="31">
        <f t="shared" si="16"/>
        <v>0</v>
      </c>
      <c r="M190" s="31">
        <f t="shared" si="17"/>
        <v>0</v>
      </c>
    </row>
    <row r="191" spans="1:13" x14ac:dyDescent="0.2">
      <c r="A191" s="31">
        <v>187</v>
      </c>
      <c r="B191" s="31">
        <v>72</v>
      </c>
      <c r="C191" s="31">
        <f t="shared" si="12"/>
        <v>28.270256540513081</v>
      </c>
      <c r="D191" s="31">
        <f t="shared" si="13"/>
        <v>3.886207772415545</v>
      </c>
      <c r="E191" s="31">
        <f t="shared" si="14"/>
        <v>28.536117740800091</v>
      </c>
      <c r="F191" s="31">
        <f t="shared" si="15"/>
        <v>3.5</v>
      </c>
      <c r="G191" s="31">
        <v>600</v>
      </c>
      <c r="I191" s="31">
        <f t="shared" si="16"/>
        <v>0</v>
      </c>
      <c r="M191" s="31">
        <f t="shared" si="17"/>
        <v>0</v>
      </c>
    </row>
    <row r="192" spans="1:13" x14ac:dyDescent="0.2">
      <c r="A192" s="31">
        <v>187</v>
      </c>
      <c r="B192" s="31">
        <v>90</v>
      </c>
      <c r="C192" s="31">
        <f t="shared" si="12"/>
        <v>28.270256540513081</v>
      </c>
      <c r="D192" s="31">
        <f t="shared" si="13"/>
        <v>4.3434086868173738</v>
      </c>
      <c r="E192" s="31">
        <f t="shared" si="14"/>
        <v>28.601968531678782</v>
      </c>
      <c r="F192" s="31">
        <f t="shared" si="15"/>
        <v>3.5</v>
      </c>
      <c r="G192" s="31">
        <v>600</v>
      </c>
      <c r="I192" s="31">
        <f t="shared" si="16"/>
        <v>0</v>
      </c>
      <c r="M192" s="31">
        <f t="shared" si="17"/>
        <v>0</v>
      </c>
    </row>
    <row r="193" spans="1:13" x14ac:dyDescent="0.2">
      <c r="A193" s="31">
        <v>187</v>
      </c>
      <c r="B193" s="31">
        <v>-18</v>
      </c>
      <c r="C193" s="31">
        <f t="shared" si="12"/>
        <v>28.270256540513081</v>
      </c>
      <c r="D193" s="31">
        <f t="shared" si="13"/>
        <v>1.6002032004064008</v>
      </c>
      <c r="E193" s="31">
        <f t="shared" si="14"/>
        <v>28.315509092174445</v>
      </c>
      <c r="F193" s="31">
        <f t="shared" si="15"/>
        <v>3.5</v>
      </c>
      <c r="G193" s="31">
        <v>600</v>
      </c>
      <c r="I193" s="31">
        <f t="shared" si="16"/>
        <v>0</v>
      </c>
      <c r="M193" s="31">
        <f t="shared" si="17"/>
        <v>0</v>
      </c>
    </row>
    <row r="194" spans="1:13" x14ac:dyDescent="0.2">
      <c r="A194" s="31">
        <v>187</v>
      </c>
      <c r="B194" s="31">
        <v>-54</v>
      </c>
      <c r="C194" s="31">
        <f t="shared" si="12"/>
        <v>28.270256540513081</v>
      </c>
      <c r="D194" s="31">
        <f t="shared" si="13"/>
        <v>0.68580137160274324</v>
      </c>
      <c r="E194" s="31">
        <f t="shared" si="14"/>
        <v>28.278573662540246</v>
      </c>
      <c r="F194" s="31">
        <f t="shared" si="15"/>
        <v>3.5</v>
      </c>
      <c r="G194" s="31">
        <v>600</v>
      </c>
      <c r="I194" s="31">
        <f t="shared" si="16"/>
        <v>0</v>
      </c>
      <c r="M194" s="31">
        <f t="shared" si="17"/>
        <v>0</v>
      </c>
    </row>
    <row r="195" spans="1:13" x14ac:dyDescent="0.2">
      <c r="A195" s="31">
        <v>187</v>
      </c>
      <c r="B195" s="31">
        <v>-72</v>
      </c>
      <c r="C195" s="31">
        <f t="shared" ref="C195:C205" si="18">ABS(A195-$K$2)/39.37</f>
        <v>28.270256540513081</v>
      </c>
      <c r="D195" s="31">
        <f t="shared" ref="D195:D205" si="19">ABS(B195-$K$4)/39.37</f>
        <v>0.2286004572009144</v>
      </c>
      <c r="E195" s="31">
        <f t="shared" ref="E195:E205" si="20">SQRT(C195*C195+D195*D195)</f>
        <v>28.271180786013431</v>
      </c>
      <c r="F195" s="31">
        <f t="shared" ref="F195:F205" si="21">MIN(E195,$P$40)</f>
        <v>3.5</v>
      </c>
      <c r="G195" s="31">
        <v>600</v>
      </c>
      <c r="I195" s="31">
        <f t="shared" ref="I195:I205" si="22">1-POWER((1+($P$41*G195*POWER(1-F195/$P$40, $P$39))/$P$37),-$P$38)</f>
        <v>0</v>
      </c>
      <c r="M195" s="31">
        <f t="shared" ref="M195:M205" si="23">$P$41*G195*POWER(1-F195/$P$40, $P$39)</f>
        <v>0</v>
      </c>
    </row>
    <row r="196" spans="1:13" x14ac:dyDescent="0.2">
      <c r="A196" s="31">
        <v>187</v>
      </c>
      <c r="B196" s="31">
        <v>-90</v>
      </c>
      <c r="C196" s="31">
        <f t="shared" si="18"/>
        <v>28.270256540513081</v>
      </c>
      <c r="D196" s="31">
        <f t="shared" si="19"/>
        <v>0.2286004572009144</v>
      </c>
      <c r="E196" s="31">
        <f t="shared" si="20"/>
        <v>28.271180786013431</v>
      </c>
      <c r="F196" s="31">
        <f t="shared" si="21"/>
        <v>3.5</v>
      </c>
      <c r="G196" s="31">
        <v>600</v>
      </c>
      <c r="I196" s="31">
        <f t="shared" si="22"/>
        <v>0</v>
      </c>
      <c r="M196" s="31">
        <f t="shared" si="23"/>
        <v>0</v>
      </c>
    </row>
    <row r="197" spans="1:13" x14ac:dyDescent="0.2">
      <c r="A197" s="31">
        <v>155</v>
      </c>
      <c r="B197" s="31">
        <v>0</v>
      </c>
      <c r="C197" s="31">
        <f t="shared" si="18"/>
        <v>29.083058166116334</v>
      </c>
      <c r="D197" s="31">
        <f t="shared" si="19"/>
        <v>2.0574041148082296</v>
      </c>
      <c r="E197" s="31">
        <f t="shared" si="20"/>
        <v>29.155740154990678</v>
      </c>
      <c r="F197" s="31">
        <f t="shared" si="21"/>
        <v>3.5</v>
      </c>
      <c r="G197" s="31">
        <v>600</v>
      </c>
      <c r="I197" s="31">
        <f t="shared" si="22"/>
        <v>0</v>
      </c>
      <c r="M197" s="31">
        <f t="shared" si="23"/>
        <v>0</v>
      </c>
    </row>
    <row r="198" spans="1:13" x14ac:dyDescent="0.2">
      <c r="A198" s="31">
        <v>155</v>
      </c>
      <c r="B198" s="31">
        <v>18</v>
      </c>
      <c r="C198" s="31">
        <f t="shared" si="18"/>
        <v>29.083058166116334</v>
      </c>
      <c r="D198" s="31">
        <f t="shared" si="19"/>
        <v>2.5146050292100588</v>
      </c>
      <c r="E198" s="31">
        <f t="shared" si="20"/>
        <v>29.19156574674669</v>
      </c>
      <c r="F198" s="31">
        <f t="shared" si="21"/>
        <v>3.5</v>
      </c>
      <c r="G198" s="31">
        <v>600</v>
      </c>
      <c r="I198" s="31">
        <f t="shared" si="22"/>
        <v>0</v>
      </c>
      <c r="M198" s="31">
        <f t="shared" si="23"/>
        <v>0</v>
      </c>
    </row>
    <row r="199" spans="1:13" x14ac:dyDescent="0.2">
      <c r="A199" s="31">
        <v>155</v>
      </c>
      <c r="B199" s="31">
        <v>54</v>
      </c>
      <c r="C199" s="31">
        <f t="shared" si="18"/>
        <v>29.083058166116334</v>
      </c>
      <c r="D199" s="31">
        <f t="shared" si="19"/>
        <v>3.4290068580137163</v>
      </c>
      <c r="E199" s="31">
        <f t="shared" si="20"/>
        <v>29.28450717232597</v>
      </c>
      <c r="F199" s="31">
        <f t="shared" si="21"/>
        <v>3.5</v>
      </c>
      <c r="G199" s="31">
        <v>600</v>
      </c>
      <c r="I199" s="31">
        <f t="shared" si="22"/>
        <v>0</v>
      </c>
      <c r="M199" s="31">
        <f t="shared" si="23"/>
        <v>0</v>
      </c>
    </row>
    <row r="200" spans="1:13" x14ac:dyDescent="0.2">
      <c r="A200" s="31">
        <v>155</v>
      </c>
      <c r="B200" s="31">
        <v>72</v>
      </c>
      <c r="C200" s="31">
        <f t="shared" si="18"/>
        <v>29.083058166116334</v>
      </c>
      <c r="D200" s="31">
        <f t="shared" si="19"/>
        <v>3.886207772415545</v>
      </c>
      <c r="E200" s="31">
        <f t="shared" si="20"/>
        <v>29.34155556789873</v>
      </c>
      <c r="F200" s="31">
        <f t="shared" si="21"/>
        <v>3.5</v>
      </c>
      <c r="G200" s="31">
        <v>600</v>
      </c>
      <c r="I200" s="31">
        <f t="shared" si="22"/>
        <v>0</v>
      </c>
      <c r="M200" s="31">
        <f t="shared" si="23"/>
        <v>0</v>
      </c>
    </row>
    <row r="201" spans="1:13" x14ac:dyDescent="0.2">
      <c r="A201" s="31">
        <v>155</v>
      </c>
      <c r="B201" s="31">
        <v>90</v>
      </c>
      <c r="C201" s="31">
        <f t="shared" si="18"/>
        <v>29.083058166116334</v>
      </c>
      <c r="D201" s="31">
        <f t="shared" si="19"/>
        <v>4.3434086868173738</v>
      </c>
      <c r="E201" s="31">
        <f t="shared" si="20"/>
        <v>29.405602719795198</v>
      </c>
      <c r="F201" s="31">
        <f t="shared" si="21"/>
        <v>3.5</v>
      </c>
      <c r="G201" s="31">
        <v>600</v>
      </c>
      <c r="I201" s="31">
        <f t="shared" si="22"/>
        <v>0</v>
      </c>
      <c r="M201" s="31">
        <f t="shared" si="23"/>
        <v>0</v>
      </c>
    </row>
    <row r="202" spans="1:13" x14ac:dyDescent="0.2">
      <c r="A202" s="31">
        <v>155</v>
      </c>
      <c r="B202" s="31">
        <v>-18</v>
      </c>
      <c r="C202" s="31">
        <f t="shared" si="18"/>
        <v>29.083058166116334</v>
      </c>
      <c r="D202" s="31">
        <f t="shared" si="19"/>
        <v>1.6002032004064008</v>
      </c>
      <c r="E202" s="31">
        <f t="shared" si="20"/>
        <v>29.127047955058835</v>
      </c>
      <c r="F202" s="31">
        <f t="shared" si="21"/>
        <v>3.5</v>
      </c>
      <c r="G202" s="31">
        <v>600</v>
      </c>
      <c r="I202" s="31">
        <f t="shared" si="22"/>
        <v>0</v>
      </c>
      <c r="M202" s="31">
        <f t="shared" si="23"/>
        <v>0</v>
      </c>
    </row>
    <row r="203" spans="1:13" x14ac:dyDescent="0.2">
      <c r="A203" s="31">
        <v>155</v>
      </c>
      <c r="B203" s="31">
        <v>-54</v>
      </c>
      <c r="C203" s="31">
        <f t="shared" si="18"/>
        <v>29.083058166116334</v>
      </c>
      <c r="D203" s="31">
        <f t="shared" si="19"/>
        <v>0.68580137160274324</v>
      </c>
      <c r="E203" s="31">
        <f t="shared" si="20"/>
        <v>29.091142910085164</v>
      </c>
      <c r="F203" s="31">
        <f t="shared" si="21"/>
        <v>3.5</v>
      </c>
      <c r="G203" s="31">
        <v>600</v>
      </c>
      <c r="I203" s="31">
        <f t="shared" si="22"/>
        <v>0</v>
      </c>
      <c r="M203" s="31">
        <f t="shared" si="23"/>
        <v>0</v>
      </c>
    </row>
    <row r="204" spans="1:13" x14ac:dyDescent="0.2">
      <c r="A204" s="31">
        <v>155</v>
      </c>
      <c r="B204" s="31">
        <v>-72</v>
      </c>
      <c r="C204" s="31">
        <f t="shared" si="18"/>
        <v>29.083058166116334</v>
      </c>
      <c r="D204" s="31">
        <f t="shared" si="19"/>
        <v>0.2286004572009144</v>
      </c>
      <c r="E204" s="31">
        <f t="shared" si="20"/>
        <v>29.08395658198414</v>
      </c>
      <c r="F204" s="31">
        <f t="shared" si="21"/>
        <v>3.5</v>
      </c>
      <c r="G204" s="31">
        <v>600</v>
      </c>
      <c r="I204" s="31">
        <f t="shared" si="22"/>
        <v>0</v>
      </c>
      <c r="M204" s="31">
        <f t="shared" si="23"/>
        <v>0</v>
      </c>
    </row>
    <row r="205" spans="1:13" x14ac:dyDescent="0.2">
      <c r="A205" s="31">
        <v>155</v>
      </c>
      <c r="B205" s="31">
        <v>-90</v>
      </c>
      <c r="C205" s="31">
        <f t="shared" si="18"/>
        <v>29.083058166116334</v>
      </c>
      <c r="D205" s="31">
        <f t="shared" si="19"/>
        <v>0.2286004572009144</v>
      </c>
      <c r="E205" s="31">
        <f t="shared" si="20"/>
        <v>29.08395658198414</v>
      </c>
      <c r="F205" s="31">
        <f t="shared" si="21"/>
        <v>3.5</v>
      </c>
      <c r="G205" s="31">
        <v>600</v>
      </c>
      <c r="I205" s="31">
        <f t="shared" si="22"/>
        <v>0</v>
      </c>
      <c r="M205" s="31">
        <f t="shared" si="23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W50"/>
  <sheetViews>
    <sheetView workbookViewId="0">
      <selection activeCell="O2" sqref="A1:W50"/>
    </sheetView>
  </sheetViews>
  <sheetFormatPr baseColWidth="10" defaultColWidth="11" defaultRowHeight="16" x14ac:dyDescent="0.2"/>
  <cols>
    <col min="1" max="1" width="17" customWidth="1"/>
    <col min="14" max="15" width="11" style="1"/>
  </cols>
  <sheetData>
    <row r="1" spans="1:23" s="2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/>
      <c r="K1" s="17" t="s">
        <v>52</v>
      </c>
      <c r="L1" s="17" t="s">
        <v>118</v>
      </c>
      <c r="M1" s="17" t="s">
        <v>106</v>
      </c>
      <c r="N1" s="17" t="s">
        <v>120</v>
      </c>
      <c r="O1" s="22" t="s">
        <v>119</v>
      </c>
      <c r="P1" s="22"/>
      <c r="Q1" s="17"/>
      <c r="R1" s="17"/>
      <c r="S1" s="17"/>
      <c r="T1" s="17"/>
      <c r="U1" s="17"/>
      <c r="V1" s="17"/>
      <c r="W1" s="17"/>
    </row>
    <row r="2" spans="1:23" x14ac:dyDescent="0.2">
      <c r="A2" s="31">
        <v>0</v>
      </c>
      <c r="B2" s="31">
        <v>-50</v>
      </c>
      <c r="C2" s="31">
        <f>ABS(A2-$K$2)/39.37</f>
        <v>0.68580137160274324</v>
      </c>
      <c r="D2" s="31">
        <f>ABS(B2-$K$4)/39.37</f>
        <v>10.769621539243079</v>
      </c>
      <c r="E2" s="31">
        <f>SQRT(C2*C2+D2*D2)</f>
        <v>10.791435104740271</v>
      </c>
      <c r="F2" s="31">
        <f>MIN(E2,$P$40)</f>
        <v>3.5</v>
      </c>
      <c r="G2" s="31">
        <v>150</v>
      </c>
      <c r="H2" s="31"/>
      <c r="I2" s="31">
        <f>1-POWER((1+($P$41*G2*POWER(1-F2/$P$40, $P$39))/$P$37),-$P$38)</f>
        <v>0</v>
      </c>
      <c r="J2" s="31"/>
      <c r="K2" s="31">
        <v>27</v>
      </c>
      <c r="L2" s="31">
        <v>150</v>
      </c>
      <c r="M2" s="31">
        <f>$P$41*G2*POWER(1-F2/$P$40, $P$39)</f>
        <v>0</v>
      </c>
      <c r="N2" s="31">
        <f>SUM(M2:M50)</f>
        <v>374.22253931528303</v>
      </c>
      <c r="O2" s="36">
        <f>N2/L2</f>
        <v>2.4948169287685533</v>
      </c>
      <c r="P2" s="32"/>
      <c r="Q2" s="31"/>
      <c r="R2" s="31"/>
      <c r="S2" s="31"/>
      <c r="T2" s="31"/>
      <c r="U2" s="31"/>
      <c r="V2" s="31"/>
      <c r="W2" s="31"/>
    </row>
    <row r="3" spans="1:23" x14ac:dyDescent="0.2">
      <c r="A3" s="31">
        <v>0</v>
      </c>
      <c r="B3" s="31">
        <v>0</v>
      </c>
      <c r="C3" s="31">
        <f t="shared" ref="C3:C50" si="0">ABS(A3-$K$2)/39.37</f>
        <v>0.68580137160274324</v>
      </c>
      <c r="D3" s="31">
        <f t="shared" ref="D3:D50" si="1">ABS(B3-$K$4)/39.37</f>
        <v>9.4996189992379989</v>
      </c>
      <c r="E3" s="31">
        <f t="shared" ref="E3:E50" si="2">SQRT(C3*C3+D3*D3)</f>
        <v>9.5243416912653736</v>
      </c>
      <c r="F3" s="31">
        <f t="shared" ref="F3:F50" si="3">MIN(E3,$P$40)</f>
        <v>3.5</v>
      </c>
      <c r="G3" s="31">
        <v>150</v>
      </c>
      <c r="H3" s="31"/>
      <c r="I3" s="31">
        <f t="shared" ref="I3:I50" si="4">1-POWER((1+($P$41*G3*POWER(1-F3/$P$40, $P$39))/$P$37),-$P$38)</f>
        <v>0</v>
      </c>
      <c r="J3" s="31"/>
      <c r="K3" s="31" t="s">
        <v>54</v>
      </c>
      <c r="L3" s="31"/>
      <c r="M3" s="31">
        <f t="shared" ref="M3:M50" si="5">$P$41*G3*POWER(1-F3/$P$40, $P$39)</f>
        <v>0</v>
      </c>
      <c r="N3" s="31"/>
      <c r="O3" s="32"/>
      <c r="P3" s="32"/>
      <c r="Q3" s="31"/>
      <c r="R3" s="31"/>
      <c r="S3" s="31"/>
      <c r="T3" s="31"/>
      <c r="U3" s="31"/>
      <c r="V3" s="31"/>
      <c r="W3" s="31"/>
    </row>
    <row r="4" spans="1:23" x14ac:dyDescent="0.2">
      <c r="A4" s="31">
        <v>27</v>
      </c>
      <c r="B4" s="31">
        <v>0</v>
      </c>
      <c r="C4" s="31">
        <f t="shared" si="0"/>
        <v>0</v>
      </c>
      <c r="D4" s="31">
        <f t="shared" si="1"/>
        <v>9.4996189992379989</v>
      </c>
      <c r="E4" s="31">
        <f t="shared" si="2"/>
        <v>9.4996189992379989</v>
      </c>
      <c r="F4" s="31">
        <f t="shared" si="3"/>
        <v>3.5</v>
      </c>
      <c r="G4" s="31">
        <v>150</v>
      </c>
      <c r="H4" s="31"/>
      <c r="I4" s="31">
        <f t="shared" si="4"/>
        <v>0</v>
      </c>
      <c r="J4" s="31"/>
      <c r="K4" s="31">
        <v>374</v>
      </c>
      <c r="L4" s="31"/>
      <c r="M4" s="31">
        <f t="shared" si="5"/>
        <v>0</v>
      </c>
      <c r="N4" s="31"/>
      <c r="O4" s="32"/>
      <c r="P4" s="32"/>
      <c r="Q4" s="31"/>
      <c r="R4" s="31"/>
      <c r="S4" s="31"/>
      <c r="T4" s="31"/>
      <c r="U4" s="31"/>
      <c r="V4" s="31"/>
      <c r="W4" s="31"/>
    </row>
    <row r="5" spans="1:23" x14ac:dyDescent="0.2">
      <c r="A5" s="31">
        <v>73</v>
      </c>
      <c r="B5" s="31">
        <v>0</v>
      </c>
      <c r="C5" s="31">
        <f t="shared" si="0"/>
        <v>1.1684023368046736</v>
      </c>
      <c r="D5" s="31">
        <f t="shared" si="1"/>
        <v>9.4996189992379989</v>
      </c>
      <c r="E5" s="31">
        <f t="shared" si="2"/>
        <v>9.5712029103626364</v>
      </c>
      <c r="F5" s="31">
        <f t="shared" si="3"/>
        <v>3.5</v>
      </c>
      <c r="G5" s="31">
        <v>150</v>
      </c>
      <c r="H5" s="31"/>
      <c r="I5" s="31">
        <f t="shared" si="4"/>
        <v>0</v>
      </c>
      <c r="J5" s="31"/>
      <c r="K5" s="31"/>
      <c r="L5" s="31"/>
      <c r="M5" s="31">
        <f t="shared" si="5"/>
        <v>0</v>
      </c>
      <c r="N5" s="31"/>
      <c r="O5" s="32"/>
      <c r="P5" s="32"/>
      <c r="Q5" s="31"/>
      <c r="R5" s="31"/>
      <c r="S5" s="31"/>
      <c r="T5" s="31"/>
      <c r="U5" s="31"/>
      <c r="V5" s="31"/>
      <c r="W5" s="31"/>
    </row>
    <row r="6" spans="1:23" x14ac:dyDescent="0.2">
      <c r="A6" s="31">
        <v>100</v>
      </c>
      <c r="B6" s="31">
        <v>0</v>
      </c>
      <c r="C6" s="31">
        <f t="shared" si="0"/>
        <v>1.854203708407417</v>
      </c>
      <c r="D6" s="31">
        <f t="shared" si="1"/>
        <v>9.4996189992379989</v>
      </c>
      <c r="E6" s="31">
        <f t="shared" si="2"/>
        <v>9.6788859133143728</v>
      </c>
      <c r="F6" s="31">
        <f t="shared" si="3"/>
        <v>3.5</v>
      </c>
      <c r="G6" s="31">
        <v>150</v>
      </c>
      <c r="H6" s="31"/>
      <c r="I6" s="31">
        <f t="shared" si="4"/>
        <v>0</v>
      </c>
      <c r="J6" s="31"/>
      <c r="K6" s="31"/>
      <c r="L6" s="31"/>
      <c r="M6" s="31">
        <f t="shared" si="5"/>
        <v>0</v>
      </c>
      <c r="N6" s="31"/>
      <c r="O6" s="32"/>
      <c r="P6" s="32"/>
      <c r="Q6" s="31"/>
      <c r="R6" s="31"/>
      <c r="S6" s="31"/>
      <c r="T6" s="31"/>
      <c r="U6" s="31"/>
      <c r="V6" s="31"/>
      <c r="W6" s="31"/>
    </row>
    <row r="7" spans="1:23" x14ac:dyDescent="0.2">
      <c r="A7" s="31">
        <v>0</v>
      </c>
      <c r="B7" s="31">
        <v>34</v>
      </c>
      <c r="C7" s="31">
        <f t="shared" si="0"/>
        <v>0.68580137160274324</v>
      </c>
      <c r="D7" s="31">
        <f t="shared" si="1"/>
        <v>8.6360172720345449</v>
      </c>
      <c r="E7" s="31">
        <f t="shared" si="2"/>
        <v>8.6632048252463232</v>
      </c>
      <c r="F7" s="31">
        <f t="shared" si="3"/>
        <v>3.5</v>
      </c>
      <c r="G7" s="31">
        <v>150</v>
      </c>
      <c r="H7" s="31"/>
      <c r="I7" s="31">
        <f t="shared" si="4"/>
        <v>0</v>
      </c>
      <c r="J7" s="31"/>
      <c r="K7" s="31"/>
      <c r="L7" s="31"/>
      <c r="M7" s="31">
        <f t="shared" si="5"/>
        <v>0</v>
      </c>
      <c r="N7" s="31"/>
      <c r="O7" s="32"/>
      <c r="P7" s="32"/>
      <c r="Q7" s="31"/>
      <c r="R7" s="31"/>
      <c r="S7" s="31"/>
      <c r="T7" s="31"/>
      <c r="U7" s="31"/>
      <c r="V7" s="31"/>
      <c r="W7" s="31"/>
    </row>
    <row r="8" spans="1:23" x14ac:dyDescent="0.2">
      <c r="A8" s="31">
        <v>18</v>
      </c>
      <c r="B8" s="31">
        <v>34</v>
      </c>
      <c r="C8" s="31">
        <f t="shared" si="0"/>
        <v>0.2286004572009144</v>
      </c>
      <c r="D8" s="31">
        <f t="shared" si="1"/>
        <v>8.6360172720345449</v>
      </c>
      <c r="E8" s="31">
        <f t="shared" si="2"/>
        <v>8.639042336504172</v>
      </c>
      <c r="F8" s="31">
        <f t="shared" si="3"/>
        <v>3.5</v>
      </c>
      <c r="G8" s="31">
        <v>150</v>
      </c>
      <c r="H8" s="31"/>
      <c r="I8" s="31">
        <f t="shared" si="4"/>
        <v>0</v>
      </c>
      <c r="J8" s="31"/>
      <c r="K8" s="31"/>
      <c r="L8" s="31"/>
      <c r="M8" s="31">
        <f t="shared" si="5"/>
        <v>0</v>
      </c>
      <c r="N8" s="31"/>
      <c r="O8" s="32"/>
      <c r="P8" s="32"/>
      <c r="Q8" s="31"/>
      <c r="R8" s="31"/>
      <c r="S8" s="31"/>
      <c r="T8" s="31"/>
      <c r="U8" s="31"/>
      <c r="V8" s="31"/>
      <c r="W8" s="31"/>
    </row>
    <row r="9" spans="1:23" x14ac:dyDescent="0.2">
      <c r="A9" s="31">
        <v>0</v>
      </c>
      <c r="B9" s="31">
        <v>68</v>
      </c>
      <c r="C9" s="31">
        <f t="shared" si="0"/>
        <v>0.68580137160274324</v>
      </c>
      <c r="D9" s="31">
        <f t="shared" si="1"/>
        <v>7.7724155448310901</v>
      </c>
      <c r="E9" s="31">
        <f t="shared" si="2"/>
        <v>7.8026128266641663</v>
      </c>
      <c r="F9" s="31">
        <f t="shared" si="3"/>
        <v>3.5</v>
      </c>
      <c r="G9" s="31">
        <v>150</v>
      </c>
      <c r="H9" s="31"/>
      <c r="I9" s="31">
        <f t="shared" si="4"/>
        <v>0</v>
      </c>
      <c r="J9" s="31"/>
      <c r="K9" s="31"/>
      <c r="L9" s="31"/>
      <c r="M9" s="31">
        <f t="shared" si="5"/>
        <v>0</v>
      </c>
      <c r="N9" s="31"/>
      <c r="O9" s="32"/>
      <c r="P9" s="32"/>
      <c r="Q9" s="31"/>
      <c r="R9" s="31"/>
      <c r="S9" s="31"/>
      <c r="T9" s="31"/>
      <c r="U9" s="31"/>
      <c r="V9" s="31"/>
      <c r="W9" s="31"/>
    </row>
    <row r="10" spans="1:23" x14ac:dyDescent="0.2">
      <c r="A10" s="31">
        <v>18</v>
      </c>
      <c r="B10" s="31">
        <v>68</v>
      </c>
      <c r="C10" s="31">
        <f t="shared" si="0"/>
        <v>0.2286004572009144</v>
      </c>
      <c r="D10" s="31">
        <f t="shared" si="1"/>
        <v>7.7724155448310901</v>
      </c>
      <c r="E10" s="31">
        <f t="shared" si="2"/>
        <v>7.7757765895481104</v>
      </c>
      <c r="F10" s="31">
        <f t="shared" si="3"/>
        <v>3.5</v>
      </c>
      <c r="G10" s="31">
        <v>150</v>
      </c>
      <c r="H10" s="31"/>
      <c r="I10" s="31">
        <f t="shared" si="4"/>
        <v>0</v>
      </c>
      <c r="J10" s="31"/>
      <c r="K10" s="31"/>
      <c r="L10" s="31"/>
      <c r="M10" s="31">
        <f t="shared" si="5"/>
        <v>0</v>
      </c>
      <c r="N10" s="31"/>
      <c r="O10" s="32"/>
      <c r="P10" s="32"/>
      <c r="Q10" s="31"/>
      <c r="R10" s="31"/>
      <c r="S10" s="31"/>
      <c r="T10" s="31"/>
      <c r="U10" s="31"/>
      <c r="V10" s="31"/>
      <c r="W10" s="31"/>
    </row>
    <row r="11" spans="1:23" x14ac:dyDescent="0.2">
      <c r="A11" s="31">
        <v>54</v>
      </c>
      <c r="B11" s="31">
        <v>68</v>
      </c>
      <c r="C11" s="31">
        <f t="shared" si="0"/>
        <v>0.68580137160274324</v>
      </c>
      <c r="D11" s="31">
        <f t="shared" si="1"/>
        <v>7.7724155448310901</v>
      </c>
      <c r="E11" s="31">
        <f t="shared" si="2"/>
        <v>7.8026128266641663</v>
      </c>
      <c r="F11" s="31">
        <f t="shared" si="3"/>
        <v>3.5</v>
      </c>
      <c r="G11" s="31">
        <v>150</v>
      </c>
      <c r="H11" s="31"/>
      <c r="I11" s="31">
        <f t="shared" si="4"/>
        <v>0</v>
      </c>
      <c r="J11" s="31"/>
      <c r="K11" s="31"/>
      <c r="L11" s="31"/>
      <c r="M11" s="31">
        <f t="shared" si="5"/>
        <v>0</v>
      </c>
      <c r="N11" s="31"/>
      <c r="O11" s="32"/>
      <c r="P11" s="32"/>
      <c r="Q11" s="31"/>
      <c r="R11" s="31"/>
      <c r="S11" s="31"/>
      <c r="T11" s="31"/>
      <c r="U11" s="31"/>
      <c r="V11" s="31"/>
      <c r="W11" s="31"/>
    </row>
    <row r="12" spans="1:23" x14ac:dyDescent="0.2">
      <c r="A12" s="31">
        <v>72</v>
      </c>
      <c r="B12" s="31">
        <v>68</v>
      </c>
      <c r="C12" s="31">
        <f t="shared" si="0"/>
        <v>1.1430022860045721</v>
      </c>
      <c r="D12" s="31">
        <f t="shared" si="1"/>
        <v>7.7724155448310901</v>
      </c>
      <c r="E12" s="31">
        <f t="shared" si="2"/>
        <v>7.8560102868659518</v>
      </c>
      <c r="F12" s="31">
        <f t="shared" si="3"/>
        <v>3.5</v>
      </c>
      <c r="G12" s="31">
        <v>150</v>
      </c>
      <c r="H12" s="31"/>
      <c r="I12" s="31">
        <f t="shared" si="4"/>
        <v>0</v>
      </c>
      <c r="J12" s="31"/>
      <c r="K12" s="31"/>
      <c r="L12" s="31"/>
      <c r="M12" s="31">
        <f t="shared" si="5"/>
        <v>0</v>
      </c>
      <c r="N12" s="31"/>
      <c r="O12" s="32"/>
      <c r="P12" s="32"/>
      <c r="Q12" s="31"/>
      <c r="R12" s="31"/>
      <c r="S12" s="31"/>
      <c r="T12" s="31"/>
      <c r="U12" s="31"/>
      <c r="V12" s="31"/>
      <c r="W12" s="31"/>
    </row>
    <row r="13" spans="1:23" s="4" customFormat="1" x14ac:dyDescent="0.2">
      <c r="A13" s="31">
        <v>0</v>
      </c>
      <c r="B13" s="31">
        <v>102</v>
      </c>
      <c r="C13" s="31">
        <f t="shared" si="0"/>
        <v>0.68580137160274324</v>
      </c>
      <c r="D13" s="31">
        <f t="shared" si="1"/>
        <v>6.9088138176276361</v>
      </c>
      <c r="E13" s="31">
        <f t="shared" si="2"/>
        <v>6.9427683158762221</v>
      </c>
      <c r="F13" s="31">
        <f t="shared" si="3"/>
        <v>3.5</v>
      </c>
      <c r="G13" s="31">
        <v>150</v>
      </c>
      <c r="H13" s="31"/>
      <c r="I13" s="31">
        <f t="shared" si="4"/>
        <v>0</v>
      </c>
      <c r="J13" s="31"/>
      <c r="K13" s="31"/>
      <c r="L13" s="31"/>
      <c r="M13" s="31">
        <f t="shared" si="5"/>
        <v>0</v>
      </c>
      <c r="N13" s="31"/>
      <c r="O13" s="32"/>
      <c r="P13" s="32"/>
      <c r="Q13" s="31"/>
      <c r="R13" s="31"/>
      <c r="S13" s="31"/>
      <c r="T13" s="31"/>
      <c r="U13" s="31"/>
      <c r="V13" s="31"/>
      <c r="W13" s="31"/>
    </row>
    <row r="14" spans="1:23" s="4" customFormat="1" x14ac:dyDescent="0.2">
      <c r="A14" s="31">
        <v>18</v>
      </c>
      <c r="B14" s="31">
        <v>102</v>
      </c>
      <c r="C14" s="31">
        <f t="shared" si="0"/>
        <v>0.2286004572009144</v>
      </c>
      <c r="D14" s="31">
        <f t="shared" si="1"/>
        <v>6.9088138176276361</v>
      </c>
      <c r="E14" s="31">
        <f t="shared" si="2"/>
        <v>6.9125947758909625</v>
      </c>
      <c r="F14" s="31">
        <f t="shared" si="3"/>
        <v>3.5</v>
      </c>
      <c r="G14" s="31">
        <v>150</v>
      </c>
      <c r="H14" s="31"/>
      <c r="I14" s="31">
        <f t="shared" si="4"/>
        <v>0</v>
      </c>
      <c r="J14" s="31"/>
      <c r="K14" s="31"/>
      <c r="L14" s="31"/>
      <c r="M14" s="31">
        <f t="shared" si="5"/>
        <v>0</v>
      </c>
      <c r="N14" s="31"/>
      <c r="O14" s="32"/>
      <c r="P14" s="32"/>
      <c r="Q14" s="31"/>
      <c r="R14" s="31"/>
      <c r="S14" s="31"/>
      <c r="T14" s="31"/>
      <c r="U14" s="31"/>
      <c r="V14" s="31"/>
      <c r="W14" s="31"/>
    </row>
    <row r="15" spans="1:23" s="4" customFormat="1" x14ac:dyDescent="0.2">
      <c r="A15" s="31">
        <v>54</v>
      </c>
      <c r="B15" s="31">
        <v>102</v>
      </c>
      <c r="C15" s="31">
        <f t="shared" si="0"/>
        <v>0.68580137160274324</v>
      </c>
      <c r="D15" s="31">
        <f t="shared" si="1"/>
        <v>6.9088138176276361</v>
      </c>
      <c r="E15" s="31">
        <f t="shared" si="2"/>
        <v>6.9427683158762221</v>
      </c>
      <c r="F15" s="31">
        <f t="shared" si="3"/>
        <v>3.5</v>
      </c>
      <c r="G15" s="31">
        <v>150</v>
      </c>
      <c r="H15" s="31"/>
      <c r="I15" s="31">
        <f t="shared" si="4"/>
        <v>0</v>
      </c>
      <c r="J15" s="31"/>
      <c r="K15" s="31"/>
      <c r="L15" s="31"/>
      <c r="M15" s="31">
        <f t="shared" si="5"/>
        <v>0</v>
      </c>
      <c r="N15" s="31"/>
      <c r="O15" s="32"/>
      <c r="P15" s="32"/>
      <c r="Q15" s="31"/>
      <c r="R15" s="31"/>
      <c r="S15" s="31"/>
      <c r="T15" s="31"/>
      <c r="U15" s="31"/>
      <c r="V15" s="31"/>
      <c r="W15" s="31"/>
    </row>
    <row r="16" spans="1:23" s="4" customFormat="1" x14ac:dyDescent="0.2">
      <c r="A16" s="31">
        <v>72</v>
      </c>
      <c r="B16" s="31">
        <v>102</v>
      </c>
      <c r="C16" s="31">
        <f t="shared" si="0"/>
        <v>1.1430022860045721</v>
      </c>
      <c r="D16" s="31">
        <f t="shared" si="1"/>
        <v>6.9088138176276361</v>
      </c>
      <c r="E16" s="31">
        <f t="shared" si="2"/>
        <v>7.0027253689156073</v>
      </c>
      <c r="F16" s="31">
        <f t="shared" si="3"/>
        <v>3.5</v>
      </c>
      <c r="G16" s="31">
        <v>150</v>
      </c>
      <c r="H16" s="31"/>
      <c r="I16" s="31">
        <f t="shared" si="4"/>
        <v>0</v>
      </c>
      <c r="J16" s="31"/>
      <c r="K16" s="31"/>
      <c r="L16" s="31"/>
      <c r="M16" s="31">
        <f t="shared" si="5"/>
        <v>0</v>
      </c>
      <c r="N16" s="31"/>
      <c r="O16" s="32"/>
      <c r="P16" s="32"/>
      <c r="Q16" s="31"/>
      <c r="R16" s="31"/>
      <c r="S16" s="31"/>
      <c r="T16" s="31"/>
      <c r="U16" s="31"/>
      <c r="V16" s="31"/>
      <c r="W16" s="31"/>
    </row>
    <row r="17" spans="1:23" s="4" customFormat="1" x14ac:dyDescent="0.2">
      <c r="A17" s="31">
        <v>0</v>
      </c>
      <c r="B17" s="31">
        <v>136</v>
      </c>
      <c r="C17" s="31">
        <f t="shared" si="0"/>
        <v>0.68580137160274324</v>
      </c>
      <c r="D17" s="31">
        <f t="shared" si="1"/>
        <v>6.0452120904241813</v>
      </c>
      <c r="E17" s="31">
        <f t="shared" si="2"/>
        <v>6.0839882264434815</v>
      </c>
      <c r="F17" s="31">
        <f t="shared" si="3"/>
        <v>3.5</v>
      </c>
      <c r="G17" s="31">
        <v>150</v>
      </c>
      <c r="H17" s="31"/>
      <c r="I17" s="31">
        <f t="shared" si="4"/>
        <v>0</v>
      </c>
      <c r="J17" s="31"/>
      <c r="K17" s="31"/>
      <c r="L17" s="31"/>
      <c r="M17" s="31">
        <f t="shared" si="5"/>
        <v>0</v>
      </c>
      <c r="N17" s="31"/>
      <c r="O17" s="32"/>
      <c r="P17" s="32"/>
      <c r="Q17" s="31"/>
      <c r="R17" s="31"/>
      <c r="S17" s="31"/>
      <c r="T17" s="31"/>
      <c r="U17" s="31"/>
      <c r="V17" s="31"/>
      <c r="W17" s="31"/>
    </row>
    <row r="18" spans="1:23" s="4" customFormat="1" x14ac:dyDescent="0.2">
      <c r="A18" s="31">
        <v>18</v>
      </c>
      <c r="B18" s="31">
        <v>136</v>
      </c>
      <c r="C18" s="31">
        <f t="shared" si="0"/>
        <v>0.2286004572009144</v>
      </c>
      <c r="D18" s="31">
        <f t="shared" si="1"/>
        <v>6.0452120904241813</v>
      </c>
      <c r="E18" s="31">
        <f t="shared" si="2"/>
        <v>6.0495328238834425</v>
      </c>
      <c r="F18" s="31">
        <f t="shared" si="3"/>
        <v>3.5</v>
      </c>
      <c r="G18" s="31">
        <v>150</v>
      </c>
      <c r="H18" s="31"/>
      <c r="I18" s="31">
        <f t="shared" si="4"/>
        <v>0</v>
      </c>
      <c r="J18" s="31"/>
      <c r="K18" s="31"/>
      <c r="L18" s="31"/>
      <c r="M18" s="31">
        <f t="shared" si="5"/>
        <v>0</v>
      </c>
      <c r="N18" s="31"/>
      <c r="O18" s="32"/>
      <c r="P18" s="32"/>
      <c r="Q18" s="31"/>
      <c r="R18" s="31"/>
      <c r="S18" s="31"/>
      <c r="T18" s="31"/>
      <c r="U18" s="31"/>
      <c r="V18" s="31"/>
      <c r="W18" s="31"/>
    </row>
    <row r="19" spans="1:23" s="4" customFormat="1" x14ac:dyDescent="0.2">
      <c r="A19" s="31">
        <v>54</v>
      </c>
      <c r="B19" s="31">
        <v>136</v>
      </c>
      <c r="C19" s="31">
        <f t="shared" si="0"/>
        <v>0.68580137160274324</v>
      </c>
      <c r="D19" s="31">
        <f t="shared" si="1"/>
        <v>6.0452120904241813</v>
      </c>
      <c r="E19" s="31">
        <f t="shared" si="2"/>
        <v>6.0839882264434815</v>
      </c>
      <c r="F19" s="31">
        <f t="shared" si="3"/>
        <v>3.5</v>
      </c>
      <c r="G19" s="31">
        <v>150</v>
      </c>
      <c r="H19" s="31"/>
      <c r="I19" s="31">
        <f t="shared" si="4"/>
        <v>0</v>
      </c>
      <c r="J19" s="31"/>
      <c r="K19" s="31"/>
      <c r="L19" s="31"/>
      <c r="M19" s="31">
        <f t="shared" si="5"/>
        <v>0</v>
      </c>
      <c r="N19" s="31"/>
      <c r="O19" s="32"/>
      <c r="P19" s="32"/>
      <c r="Q19" s="31"/>
      <c r="R19" s="31"/>
      <c r="S19" s="31"/>
      <c r="T19" s="31"/>
      <c r="U19" s="31"/>
      <c r="V19" s="31"/>
      <c r="W19" s="31"/>
    </row>
    <row r="20" spans="1:23" s="4" customFormat="1" x14ac:dyDescent="0.2">
      <c r="A20" s="31">
        <v>72</v>
      </c>
      <c r="B20" s="31">
        <v>136</v>
      </c>
      <c r="C20" s="31">
        <f t="shared" si="0"/>
        <v>1.1430022860045721</v>
      </c>
      <c r="D20" s="31">
        <f t="shared" si="1"/>
        <v>6.0452120904241813</v>
      </c>
      <c r="E20" s="31">
        <f t="shared" si="2"/>
        <v>6.1523201675483685</v>
      </c>
      <c r="F20" s="31">
        <f t="shared" si="3"/>
        <v>3.5</v>
      </c>
      <c r="G20" s="31">
        <v>150</v>
      </c>
      <c r="H20" s="31"/>
      <c r="I20" s="31">
        <f t="shared" si="4"/>
        <v>0</v>
      </c>
      <c r="J20" s="31"/>
      <c r="K20" s="31"/>
      <c r="L20" s="31"/>
      <c r="M20" s="31">
        <f t="shared" si="5"/>
        <v>0</v>
      </c>
      <c r="N20" s="31"/>
      <c r="O20" s="32"/>
      <c r="P20" s="32"/>
      <c r="Q20" s="31"/>
      <c r="R20" s="31"/>
      <c r="S20" s="31"/>
      <c r="T20" s="31"/>
      <c r="U20" s="31"/>
      <c r="V20" s="31"/>
      <c r="W20" s="31"/>
    </row>
    <row r="21" spans="1:23" s="4" customFormat="1" x14ac:dyDescent="0.2">
      <c r="A21" s="31">
        <v>0</v>
      </c>
      <c r="B21" s="31">
        <v>170</v>
      </c>
      <c r="C21" s="31">
        <f t="shared" si="0"/>
        <v>0.68580137160274324</v>
      </c>
      <c r="D21" s="31">
        <f t="shared" si="1"/>
        <v>5.1816103632207264</v>
      </c>
      <c r="E21" s="31">
        <f t="shared" si="2"/>
        <v>5.2267972485575367</v>
      </c>
      <c r="F21" s="31">
        <f t="shared" si="3"/>
        <v>3.5</v>
      </c>
      <c r="G21" s="31">
        <v>150</v>
      </c>
      <c r="H21" s="31"/>
      <c r="I21" s="31">
        <f t="shared" si="4"/>
        <v>0</v>
      </c>
      <c r="J21" s="31"/>
      <c r="K21" s="31"/>
      <c r="L21" s="31"/>
      <c r="M21" s="31">
        <f t="shared" si="5"/>
        <v>0</v>
      </c>
      <c r="N21" s="31"/>
      <c r="O21" s="32"/>
      <c r="P21" s="32"/>
      <c r="Q21" s="31"/>
      <c r="R21" s="31"/>
      <c r="S21" s="31"/>
      <c r="T21" s="31"/>
      <c r="U21" s="31"/>
      <c r="V21" s="31"/>
      <c r="W21" s="31"/>
    </row>
    <row r="22" spans="1:23" s="4" customFormat="1" x14ac:dyDescent="0.2">
      <c r="A22" s="31">
        <v>18</v>
      </c>
      <c r="B22" s="31">
        <v>170</v>
      </c>
      <c r="C22" s="31">
        <f t="shared" si="0"/>
        <v>0.2286004572009144</v>
      </c>
      <c r="D22" s="31">
        <f t="shared" si="1"/>
        <v>5.1816103632207264</v>
      </c>
      <c r="E22" s="31">
        <f t="shared" si="2"/>
        <v>5.1866505690347884</v>
      </c>
      <c r="F22" s="31">
        <f t="shared" si="3"/>
        <v>3.5</v>
      </c>
      <c r="G22" s="31">
        <v>150</v>
      </c>
      <c r="H22" s="31"/>
      <c r="I22" s="31">
        <f t="shared" si="4"/>
        <v>0</v>
      </c>
      <c r="J22" s="31"/>
      <c r="K22" s="31"/>
      <c r="L22" s="31"/>
      <c r="M22" s="31">
        <f t="shared" si="5"/>
        <v>0</v>
      </c>
      <c r="N22" s="31"/>
      <c r="O22" s="32"/>
      <c r="P22" s="32"/>
      <c r="Q22" s="31"/>
      <c r="R22" s="31"/>
      <c r="S22" s="31"/>
      <c r="T22" s="31"/>
      <c r="U22" s="31"/>
      <c r="V22" s="31"/>
      <c r="W22" s="31"/>
    </row>
    <row r="23" spans="1:23" x14ac:dyDescent="0.2">
      <c r="A23" s="31">
        <v>54</v>
      </c>
      <c r="B23" s="31">
        <v>170</v>
      </c>
      <c r="C23" s="31">
        <f t="shared" si="0"/>
        <v>0.68580137160274324</v>
      </c>
      <c r="D23" s="31">
        <f t="shared" si="1"/>
        <v>5.1816103632207264</v>
      </c>
      <c r="E23" s="31">
        <f t="shared" si="2"/>
        <v>5.2267972485575367</v>
      </c>
      <c r="F23" s="31">
        <f t="shared" si="3"/>
        <v>3.5</v>
      </c>
      <c r="G23" s="31">
        <v>150</v>
      </c>
      <c r="H23" s="17"/>
      <c r="I23" s="31">
        <f t="shared" si="4"/>
        <v>0</v>
      </c>
      <c r="J23" s="17"/>
      <c r="K23" s="17"/>
      <c r="L23" s="17"/>
      <c r="M23" s="31">
        <f t="shared" si="5"/>
        <v>0</v>
      </c>
      <c r="N23" s="32"/>
      <c r="O23" s="32"/>
      <c r="P23" s="31"/>
      <c r="Q23" s="31"/>
      <c r="R23" s="31"/>
      <c r="S23" s="31"/>
      <c r="T23" s="31"/>
      <c r="U23" s="31"/>
      <c r="V23" s="31"/>
      <c r="W23" s="31"/>
    </row>
    <row r="24" spans="1:23" x14ac:dyDescent="0.2">
      <c r="A24" s="31">
        <v>72</v>
      </c>
      <c r="B24" s="31">
        <v>170</v>
      </c>
      <c r="C24" s="31">
        <f t="shared" si="0"/>
        <v>1.1430022860045721</v>
      </c>
      <c r="D24" s="31">
        <f t="shared" si="1"/>
        <v>5.1816103632207264</v>
      </c>
      <c r="E24" s="31">
        <f t="shared" si="2"/>
        <v>5.3061794336460304</v>
      </c>
      <c r="F24" s="31">
        <f t="shared" si="3"/>
        <v>3.5</v>
      </c>
      <c r="G24" s="31">
        <v>150</v>
      </c>
      <c r="H24" s="17"/>
      <c r="I24" s="31">
        <f t="shared" si="4"/>
        <v>0</v>
      </c>
      <c r="J24" s="17" t="s">
        <v>40</v>
      </c>
      <c r="K24" s="17"/>
      <c r="L24" s="17">
        <f>SUM(I2:I50)</f>
        <v>7.9603823144857202</v>
      </c>
      <c r="M24" s="31">
        <f t="shared" si="5"/>
        <v>0</v>
      </c>
      <c r="N24" s="32"/>
      <c r="O24" s="32"/>
      <c r="P24" s="31"/>
      <c r="Q24" s="31"/>
      <c r="R24" s="31"/>
      <c r="S24" s="31"/>
      <c r="T24" s="31"/>
      <c r="U24" s="31"/>
      <c r="V24" s="31"/>
      <c r="W24" s="31"/>
    </row>
    <row r="25" spans="1:23" x14ac:dyDescent="0.2">
      <c r="A25" s="31">
        <v>0</v>
      </c>
      <c r="B25" s="31">
        <v>204</v>
      </c>
      <c r="C25" s="31">
        <f t="shared" si="0"/>
        <v>0.68580137160274324</v>
      </c>
      <c r="D25" s="31">
        <f t="shared" si="1"/>
        <v>4.3180086360172725</v>
      </c>
      <c r="E25" s="31">
        <f t="shared" si="2"/>
        <v>4.3721301561152028</v>
      </c>
      <c r="F25" s="31">
        <f t="shared" si="3"/>
        <v>3.5</v>
      </c>
      <c r="G25" s="31">
        <v>150</v>
      </c>
      <c r="H25" s="31"/>
      <c r="I25" s="31">
        <f t="shared" si="4"/>
        <v>0</v>
      </c>
      <c r="J25" s="31"/>
      <c r="K25" s="31"/>
      <c r="L25" s="31"/>
      <c r="M25" s="31">
        <f t="shared" si="5"/>
        <v>0</v>
      </c>
      <c r="N25" s="32"/>
      <c r="O25" s="32"/>
      <c r="P25" s="31"/>
      <c r="Q25" s="31"/>
      <c r="R25" s="31"/>
      <c r="S25" s="31"/>
      <c r="T25" s="31"/>
      <c r="U25" s="31"/>
      <c r="V25" s="31"/>
      <c r="W25" s="31"/>
    </row>
    <row r="26" spans="1:23" x14ac:dyDescent="0.2">
      <c r="A26" s="31">
        <v>18</v>
      </c>
      <c r="B26" s="31">
        <v>204</v>
      </c>
      <c r="C26" s="31">
        <f t="shared" si="0"/>
        <v>0.2286004572009144</v>
      </c>
      <c r="D26" s="31">
        <f t="shared" si="1"/>
        <v>4.3180086360172725</v>
      </c>
      <c r="E26" s="31">
        <f t="shared" si="2"/>
        <v>4.3240555905020708</v>
      </c>
      <c r="F26" s="31">
        <f t="shared" si="3"/>
        <v>3.5</v>
      </c>
      <c r="G26" s="31">
        <v>150</v>
      </c>
      <c r="H26" s="31"/>
      <c r="I26" s="31">
        <f t="shared" si="4"/>
        <v>0</v>
      </c>
      <c r="J26" s="31"/>
      <c r="K26" s="31"/>
      <c r="L26" s="31"/>
      <c r="M26" s="31">
        <f t="shared" si="5"/>
        <v>0</v>
      </c>
      <c r="N26" s="32"/>
      <c r="O26" s="32"/>
      <c r="P26" s="31"/>
      <c r="Q26" s="31"/>
      <c r="R26" s="31"/>
      <c r="S26" s="31"/>
      <c r="T26" s="31"/>
      <c r="U26" s="31"/>
      <c r="V26" s="31"/>
      <c r="W26" s="31"/>
    </row>
    <row r="27" spans="1:23" x14ac:dyDescent="0.2">
      <c r="A27" s="31">
        <v>54</v>
      </c>
      <c r="B27" s="31">
        <v>204</v>
      </c>
      <c r="C27" s="31">
        <f t="shared" si="0"/>
        <v>0.68580137160274324</v>
      </c>
      <c r="D27" s="31">
        <f t="shared" si="1"/>
        <v>4.3180086360172725</v>
      </c>
      <c r="E27" s="31">
        <f t="shared" si="2"/>
        <v>4.3721301561152028</v>
      </c>
      <c r="F27" s="31">
        <f t="shared" si="3"/>
        <v>3.5</v>
      </c>
      <c r="G27" s="31">
        <v>150</v>
      </c>
      <c r="H27" s="31"/>
      <c r="I27" s="31">
        <f t="shared" si="4"/>
        <v>0</v>
      </c>
      <c r="J27" s="31"/>
      <c r="K27" s="31"/>
      <c r="L27" s="31"/>
      <c r="M27" s="31">
        <f t="shared" si="5"/>
        <v>0</v>
      </c>
      <c r="N27" s="32"/>
      <c r="O27" s="32"/>
      <c r="P27" s="31"/>
      <c r="Q27" s="31"/>
      <c r="R27" s="31"/>
      <c r="S27" s="31"/>
      <c r="T27" s="31"/>
      <c r="U27" s="31"/>
      <c r="V27" s="31"/>
      <c r="W27" s="31"/>
    </row>
    <row r="28" spans="1:23" x14ac:dyDescent="0.2">
      <c r="A28" s="31">
        <v>72</v>
      </c>
      <c r="B28" s="31">
        <v>204</v>
      </c>
      <c r="C28" s="31">
        <f t="shared" si="0"/>
        <v>1.1430022860045721</v>
      </c>
      <c r="D28" s="31">
        <f t="shared" si="1"/>
        <v>4.3180086360172725</v>
      </c>
      <c r="E28" s="31">
        <f t="shared" si="2"/>
        <v>4.4667273038021271</v>
      </c>
      <c r="F28" s="31">
        <f t="shared" si="3"/>
        <v>3.5</v>
      </c>
      <c r="G28" s="31">
        <v>150</v>
      </c>
      <c r="H28" s="31"/>
      <c r="I28" s="31">
        <f t="shared" si="4"/>
        <v>0</v>
      </c>
      <c r="J28" s="31"/>
      <c r="K28" s="31"/>
      <c r="L28" s="31"/>
      <c r="M28" s="31">
        <f t="shared" si="5"/>
        <v>0</v>
      </c>
      <c r="N28" s="32"/>
      <c r="O28" s="32"/>
      <c r="P28" s="31"/>
      <c r="Q28" s="31"/>
      <c r="R28" s="31"/>
      <c r="S28" s="31"/>
      <c r="T28" s="31"/>
      <c r="U28" s="31"/>
      <c r="V28" s="31"/>
      <c r="W28" s="31"/>
    </row>
    <row r="29" spans="1:23" x14ac:dyDescent="0.2">
      <c r="A29" s="31">
        <v>0</v>
      </c>
      <c r="B29" s="31">
        <v>238</v>
      </c>
      <c r="C29" s="31">
        <f t="shared" si="0"/>
        <v>0.68580137160274324</v>
      </c>
      <c r="D29" s="31">
        <f t="shared" si="1"/>
        <v>3.4544069088138181</v>
      </c>
      <c r="E29" s="31">
        <f t="shared" si="2"/>
        <v>3.5218248981107569</v>
      </c>
      <c r="F29" s="31">
        <f t="shared" si="3"/>
        <v>3.5</v>
      </c>
      <c r="G29" s="31">
        <v>150</v>
      </c>
      <c r="H29" s="31"/>
      <c r="I29" s="31">
        <f t="shared" si="4"/>
        <v>0</v>
      </c>
      <c r="J29" s="31"/>
      <c r="K29" s="31"/>
      <c r="L29" s="31"/>
      <c r="M29" s="31">
        <f t="shared" si="5"/>
        <v>0</v>
      </c>
      <c r="N29" s="32"/>
      <c r="O29" s="32"/>
      <c r="P29" s="31"/>
      <c r="Q29" s="31"/>
      <c r="R29" s="31"/>
      <c r="S29" s="31"/>
      <c r="T29" s="31"/>
      <c r="U29" s="31"/>
      <c r="V29" s="31"/>
      <c r="W29" s="31"/>
    </row>
    <row r="30" spans="1:23" x14ac:dyDescent="0.2">
      <c r="A30" s="31">
        <v>18</v>
      </c>
      <c r="B30" s="31">
        <v>238</v>
      </c>
      <c r="C30" s="31">
        <f t="shared" si="0"/>
        <v>0.2286004572009144</v>
      </c>
      <c r="D30" s="31">
        <f t="shared" si="1"/>
        <v>3.4544069088138181</v>
      </c>
      <c r="E30" s="31">
        <f t="shared" si="2"/>
        <v>3.4619626313253447</v>
      </c>
      <c r="F30" s="31">
        <f t="shared" si="3"/>
        <v>3.4619626313253447</v>
      </c>
      <c r="G30" s="31">
        <v>150</v>
      </c>
      <c r="H30" s="17"/>
      <c r="I30" s="31">
        <f t="shared" si="4"/>
        <v>3.4697256801052845E-7</v>
      </c>
      <c r="J30" s="31"/>
      <c r="K30" s="31"/>
      <c r="L30" s="31"/>
      <c r="M30" s="31">
        <f t="shared" si="5"/>
        <v>7.6622307583644826E-6</v>
      </c>
      <c r="N30" s="32"/>
      <c r="O30" s="32"/>
      <c r="P30" s="31"/>
      <c r="Q30" s="31"/>
      <c r="R30" s="31"/>
      <c r="S30" s="31"/>
      <c r="T30" s="31"/>
      <c r="U30" s="31"/>
      <c r="V30" s="31"/>
      <c r="W30" s="31"/>
    </row>
    <row r="31" spans="1:23" x14ac:dyDescent="0.2">
      <c r="A31" s="31">
        <v>0</v>
      </c>
      <c r="B31" s="31">
        <v>272</v>
      </c>
      <c r="C31" s="31">
        <f t="shared" si="0"/>
        <v>0.68580137160274324</v>
      </c>
      <c r="D31" s="31">
        <f t="shared" si="1"/>
        <v>2.5908051816103632</v>
      </c>
      <c r="E31" s="31">
        <f t="shared" si="2"/>
        <v>2.6800363822812763</v>
      </c>
      <c r="F31" s="31">
        <f t="shared" si="3"/>
        <v>2.6800363822812763</v>
      </c>
      <c r="G31" s="31">
        <v>150</v>
      </c>
      <c r="H31" s="31"/>
      <c r="I31" s="31">
        <f t="shared" si="4"/>
        <v>2.1596113290972996E-2</v>
      </c>
      <c r="J31" s="31"/>
      <c r="K31" s="31"/>
      <c r="L31" s="31"/>
      <c r="M31" s="31">
        <f t="shared" si="5"/>
        <v>0.4844601376390309</v>
      </c>
      <c r="N31" s="32"/>
      <c r="O31" s="32"/>
      <c r="P31" s="31"/>
      <c r="Q31" s="31"/>
      <c r="R31" s="31"/>
      <c r="S31" s="31"/>
      <c r="T31" s="31"/>
      <c r="U31" s="31"/>
      <c r="V31" s="31"/>
      <c r="W31" s="31"/>
    </row>
    <row r="32" spans="1:23" x14ac:dyDescent="0.2">
      <c r="A32" s="31">
        <v>18</v>
      </c>
      <c r="B32" s="31">
        <v>272</v>
      </c>
      <c r="C32" s="31">
        <f t="shared" si="0"/>
        <v>0.2286004572009144</v>
      </c>
      <c r="D32" s="31">
        <f t="shared" si="1"/>
        <v>2.5908051816103632</v>
      </c>
      <c r="E32" s="31">
        <f t="shared" si="2"/>
        <v>2.6008709422213889</v>
      </c>
      <c r="F32" s="31">
        <f t="shared" si="3"/>
        <v>2.6008709422213889</v>
      </c>
      <c r="G32" s="31">
        <v>150</v>
      </c>
      <c r="H32" s="31"/>
      <c r="I32" s="31">
        <f t="shared" si="4"/>
        <v>2.9909669866785338E-2</v>
      </c>
      <c r="J32" s="31"/>
      <c r="K32" s="31"/>
      <c r="L32" s="31"/>
      <c r="M32" s="31">
        <f t="shared" si="5"/>
        <v>0.67508253045676703</v>
      </c>
      <c r="N32" s="32"/>
      <c r="O32" s="32"/>
      <c r="P32" s="31"/>
      <c r="Q32" s="31"/>
      <c r="R32" s="31"/>
      <c r="S32" s="31"/>
      <c r="T32" s="31"/>
      <c r="U32" s="31"/>
      <c r="V32" s="31"/>
      <c r="W32" s="31"/>
    </row>
    <row r="33" spans="1:23" x14ac:dyDescent="0.2">
      <c r="A33" s="31">
        <v>54</v>
      </c>
      <c r="B33" s="31">
        <v>272</v>
      </c>
      <c r="C33" s="31">
        <f t="shared" si="0"/>
        <v>0.68580137160274324</v>
      </c>
      <c r="D33" s="31">
        <f t="shared" si="1"/>
        <v>2.5908051816103632</v>
      </c>
      <c r="E33" s="31">
        <f t="shared" si="2"/>
        <v>2.6800363822812763</v>
      </c>
      <c r="F33" s="31">
        <f t="shared" si="3"/>
        <v>2.6800363822812763</v>
      </c>
      <c r="G33" s="31">
        <v>150</v>
      </c>
      <c r="H33" s="31"/>
      <c r="I33" s="31">
        <f t="shared" si="4"/>
        <v>2.1596113290972996E-2</v>
      </c>
      <c r="J33" s="31"/>
      <c r="K33" s="31"/>
      <c r="L33" s="31"/>
      <c r="M33" s="31">
        <f t="shared" si="5"/>
        <v>0.4844601376390309</v>
      </c>
      <c r="N33" s="32"/>
      <c r="O33" s="32"/>
      <c r="P33" s="31"/>
      <c r="Q33" s="31"/>
      <c r="R33" s="31"/>
      <c r="S33" s="31" t="s">
        <v>93</v>
      </c>
      <c r="T33" s="31" t="s">
        <v>92</v>
      </c>
      <c r="U33" s="31" t="s">
        <v>94</v>
      </c>
      <c r="V33" s="31" t="s">
        <v>95</v>
      </c>
      <c r="W33" s="31" t="s">
        <v>113</v>
      </c>
    </row>
    <row r="34" spans="1:23" x14ac:dyDescent="0.2">
      <c r="A34" s="31">
        <v>72</v>
      </c>
      <c r="B34" s="31">
        <v>272</v>
      </c>
      <c r="C34" s="31">
        <f t="shared" si="0"/>
        <v>1.1430022860045721</v>
      </c>
      <c r="D34" s="31">
        <f t="shared" si="1"/>
        <v>2.5908051816103632</v>
      </c>
      <c r="E34" s="31">
        <f t="shared" si="2"/>
        <v>2.8317354599027755</v>
      </c>
      <c r="F34" s="31">
        <f t="shared" si="3"/>
        <v>2.8317354599027755</v>
      </c>
      <c r="G34" s="31">
        <v>150</v>
      </c>
      <c r="H34" s="31"/>
      <c r="I34" s="31">
        <f t="shared" si="4"/>
        <v>1.0424982895726354E-2</v>
      </c>
      <c r="J34" s="31"/>
      <c r="K34" s="31"/>
      <c r="L34" s="31"/>
      <c r="M34" s="31">
        <f t="shared" si="5"/>
        <v>0.23195933267328292</v>
      </c>
      <c r="N34" s="32"/>
      <c r="O34" s="32"/>
      <c r="P34" s="31"/>
      <c r="Q34" s="31"/>
      <c r="R34" s="31"/>
      <c r="S34" s="31">
        <v>50.128630000000001</v>
      </c>
      <c r="T34" s="31">
        <v>50.128630000000001</v>
      </c>
      <c r="U34" s="31">
        <v>50.128630000000001</v>
      </c>
      <c r="V34" s="31">
        <v>50.128630000000001</v>
      </c>
      <c r="W34" s="31">
        <v>50.128630000000001</v>
      </c>
    </row>
    <row r="35" spans="1:23" x14ac:dyDescent="0.2">
      <c r="A35" s="31">
        <v>0</v>
      </c>
      <c r="B35" s="31">
        <v>306</v>
      </c>
      <c r="C35" s="31">
        <f t="shared" si="0"/>
        <v>0.68580137160274324</v>
      </c>
      <c r="D35" s="31">
        <f t="shared" si="1"/>
        <v>1.727203454406909</v>
      </c>
      <c r="E35" s="31">
        <f t="shared" si="2"/>
        <v>1.8583743686909167</v>
      </c>
      <c r="F35" s="31">
        <f t="shared" si="3"/>
        <v>1.8583743686909167</v>
      </c>
      <c r="G35" s="31">
        <v>150</v>
      </c>
      <c r="H35" s="31"/>
      <c r="I35" s="31">
        <f t="shared" si="4"/>
        <v>0.22309468622682793</v>
      </c>
      <c r="J35" s="31"/>
      <c r="K35" s="31"/>
      <c r="L35" s="31"/>
      <c r="M35" s="31">
        <f t="shared" si="5"/>
        <v>5.8963655103344674</v>
      </c>
      <c r="N35" s="34"/>
      <c r="O35" s="31" t="s">
        <v>80</v>
      </c>
      <c r="P35" s="31" t="s">
        <v>81</v>
      </c>
      <c r="Q35" s="31"/>
      <c r="R35" s="31"/>
      <c r="S35" s="31">
        <v>2.27</v>
      </c>
      <c r="T35" s="31">
        <v>2.27</v>
      </c>
      <c r="U35" s="31">
        <v>2.27</v>
      </c>
      <c r="V35" s="31">
        <v>2.27</v>
      </c>
      <c r="W35" s="31">
        <v>2.27</v>
      </c>
    </row>
    <row r="36" spans="1:23" x14ac:dyDescent="0.2">
      <c r="A36" s="31">
        <v>18</v>
      </c>
      <c r="B36" s="31">
        <v>306</v>
      </c>
      <c r="C36" s="31">
        <f t="shared" si="0"/>
        <v>0.2286004572009144</v>
      </c>
      <c r="D36" s="31">
        <f t="shared" si="1"/>
        <v>1.727203454406909</v>
      </c>
      <c r="E36" s="31">
        <f t="shared" si="2"/>
        <v>1.7422657495191791</v>
      </c>
      <c r="F36" s="31">
        <f t="shared" si="3"/>
        <v>1.7422657495191791</v>
      </c>
      <c r="G36" s="31">
        <v>150</v>
      </c>
      <c r="H36" s="31"/>
      <c r="I36" s="31">
        <f t="shared" si="4"/>
        <v>0.27248035052514707</v>
      </c>
      <c r="J36" s="31"/>
      <c r="K36" s="31"/>
      <c r="L36" s="31"/>
      <c r="M36" s="31">
        <f t="shared" si="5"/>
        <v>7.5410031956460051</v>
      </c>
      <c r="N36" s="32"/>
      <c r="O36" s="17" t="s">
        <v>44</v>
      </c>
      <c r="P36" s="34">
        <f>ABS(L24-8)/8</f>
        <v>4.9522106892849749E-3</v>
      </c>
      <c r="Q36" s="31"/>
      <c r="R36" s="34"/>
      <c r="S36" s="31">
        <v>1.6</v>
      </c>
      <c r="T36" s="31">
        <v>1.6</v>
      </c>
      <c r="U36" s="31">
        <v>3.6</v>
      </c>
      <c r="V36" s="31">
        <v>2.9</v>
      </c>
      <c r="W36" s="31">
        <v>2.4</v>
      </c>
    </row>
    <row r="37" spans="1:23" x14ac:dyDescent="0.2">
      <c r="A37" s="31">
        <v>54</v>
      </c>
      <c r="B37" s="31">
        <v>306</v>
      </c>
      <c r="C37" s="31">
        <f t="shared" si="0"/>
        <v>0.68580137160274324</v>
      </c>
      <c r="D37" s="31">
        <f t="shared" si="1"/>
        <v>1.727203454406909</v>
      </c>
      <c r="E37" s="31">
        <f t="shared" si="2"/>
        <v>1.8583743686909167</v>
      </c>
      <c r="F37" s="31">
        <f t="shared" si="3"/>
        <v>1.8583743686909167</v>
      </c>
      <c r="G37" s="31">
        <v>150</v>
      </c>
      <c r="H37" s="31"/>
      <c r="I37" s="31">
        <f t="shared" si="4"/>
        <v>0.22309468622682793</v>
      </c>
      <c r="J37" s="31"/>
      <c r="K37" s="31"/>
      <c r="L37" s="31"/>
      <c r="M37" s="31">
        <f t="shared" si="5"/>
        <v>5.8963655103344674</v>
      </c>
      <c r="N37" s="32"/>
      <c r="O37" s="31" t="s">
        <v>72</v>
      </c>
      <c r="P37" s="31">
        <v>50.128630000000001</v>
      </c>
      <c r="Q37" s="31"/>
      <c r="R37" s="31"/>
      <c r="S37" s="31">
        <v>3.5</v>
      </c>
      <c r="T37" s="31">
        <v>3.5</v>
      </c>
      <c r="U37" s="31">
        <v>3.5</v>
      </c>
      <c r="V37" s="31">
        <v>3.5</v>
      </c>
      <c r="W37" s="31">
        <v>2</v>
      </c>
    </row>
    <row r="38" spans="1:23" x14ac:dyDescent="0.2">
      <c r="A38" s="31">
        <v>72</v>
      </c>
      <c r="B38" s="31">
        <v>306</v>
      </c>
      <c r="C38" s="31">
        <f t="shared" si="0"/>
        <v>1.1430022860045721</v>
      </c>
      <c r="D38" s="31">
        <f t="shared" si="1"/>
        <v>1.727203454406909</v>
      </c>
      <c r="E38" s="31">
        <f t="shared" si="2"/>
        <v>2.0711557157120843</v>
      </c>
      <c r="F38" s="31">
        <f t="shared" si="3"/>
        <v>2.0711557157120843</v>
      </c>
      <c r="G38" s="31">
        <v>150</v>
      </c>
      <c r="H38" s="31"/>
      <c r="I38" s="31">
        <f t="shared" si="4"/>
        <v>0.14484232410062914</v>
      </c>
      <c r="J38" s="31"/>
      <c r="K38" s="31"/>
      <c r="L38" s="31"/>
      <c r="M38" s="31">
        <f t="shared" si="5"/>
        <v>3.5771997896079948</v>
      </c>
      <c r="N38" s="32"/>
      <c r="O38" s="31" t="s">
        <v>75</v>
      </c>
      <c r="P38" s="31">
        <v>2.27</v>
      </c>
      <c r="Q38" s="31"/>
      <c r="R38" s="31"/>
      <c r="S38" s="31">
        <v>1.45</v>
      </c>
      <c r="T38" s="31">
        <v>1.4</v>
      </c>
      <c r="U38" s="31">
        <v>0.6</v>
      </c>
      <c r="V38" s="31">
        <v>0.5</v>
      </c>
      <c r="W38" s="31">
        <v>0.08</v>
      </c>
    </row>
    <row r="39" spans="1:23" x14ac:dyDescent="0.2">
      <c r="A39" s="31">
        <v>0</v>
      </c>
      <c r="B39" s="31">
        <v>340</v>
      </c>
      <c r="C39" s="31">
        <f t="shared" si="0"/>
        <v>0.68580137160274324</v>
      </c>
      <c r="D39" s="31">
        <f t="shared" si="1"/>
        <v>0.86360172720345452</v>
      </c>
      <c r="E39" s="31">
        <f t="shared" si="2"/>
        <v>1.1027835075485095</v>
      </c>
      <c r="F39" s="31">
        <f t="shared" si="3"/>
        <v>1.1027835075485095</v>
      </c>
      <c r="G39" s="31">
        <v>150</v>
      </c>
      <c r="H39" s="31"/>
      <c r="I39" s="31">
        <f t="shared" si="4"/>
        <v>0.57622676569314835</v>
      </c>
      <c r="J39" s="31"/>
      <c r="K39" s="31"/>
      <c r="L39" s="31"/>
      <c r="M39" s="31">
        <f t="shared" si="5"/>
        <v>23.043246978885303</v>
      </c>
      <c r="N39" s="32"/>
      <c r="O39" s="17" t="s">
        <v>129</v>
      </c>
      <c r="P39" s="31">
        <v>3.6</v>
      </c>
      <c r="Q39" s="31"/>
      <c r="R39" s="31"/>
      <c r="S39" s="31"/>
      <c r="T39" s="31"/>
      <c r="U39" s="31"/>
      <c r="V39" s="31"/>
      <c r="W39" s="31"/>
    </row>
    <row r="40" spans="1:23" x14ac:dyDescent="0.2">
      <c r="A40" s="31">
        <v>18</v>
      </c>
      <c r="B40" s="31">
        <v>340</v>
      </c>
      <c r="C40" s="31">
        <f t="shared" si="0"/>
        <v>0.2286004572009144</v>
      </c>
      <c r="D40" s="31">
        <f t="shared" si="1"/>
        <v>0.86360172720345452</v>
      </c>
      <c r="E40" s="31">
        <f t="shared" si="2"/>
        <v>0.89334546076042542</v>
      </c>
      <c r="F40" s="31">
        <f t="shared" si="3"/>
        <v>0.89334546076042542</v>
      </c>
      <c r="G40" s="31">
        <v>150</v>
      </c>
      <c r="H40" s="31"/>
      <c r="I40" s="31">
        <f t="shared" si="4"/>
        <v>0.66617899532119518</v>
      </c>
      <c r="J40" s="31"/>
      <c r="K40" s="31"/>
      <c r="L40" s="31"/>
      <c r="M40" s="31">
        <f t="shared" si="5"/>
        <v>31.152870505041406</v>
      </c>
      <c r="N40" s="32"/>
      <c r="O40" s="17" t="s">
        <v>46</v>
      </c>
      <c r="P40" s="31">
        <v>3.5</v>
      </c>
      <c r="Q40" s="31" t="s">
        <v>69</v>
      </c>
      <c r="R40" s="31">
        <v>0.9</v>
      </c>
      <c r="S40" s="31">
        <f>R40+13*R41</f>
        <v>2.2000000000000002</v>
      </c>
      <c r="T40" s="31"/>
      <c r="U40" s="31"/>
      <c r="V40" s="31"/>
      <c r="W40" s="31"/>
    </row>
    <row r="41" spans="1:23" x14ac:dyDescent="0.2">
      <c r="A41" s="31">
        <v>54</v>
      </c>
      <c r="B41" s="31">
        <v>340</v>
      </c>
      <c r="C41" s="31">
        <f t="shared" si="0"/>
        <v>0.68580137160274324</v>
      </c>
      <c r="D41" s="31">
        <f t="shared" si="1"/>
        <v>0.86360172720345452</v>
      </c>
      <c r="E41" s="31">
        <f t="shared" si="2"/>
        <v>1.1027835075485095</v>
      </c>
      <c r="F41" s="31">
        <f t="shared" si="3"/>
        <v>1.1027835075485095</v>
      </c>
      <c r="G41" s="31">
        <v>150</v>
      </c>
      <c r="H41" s="31"/>
      <c r="I41" s="31">
        <f t="shared" si="4"/>
        <v>0.57622676569314835</v>
      </c>
      <c r="J41" s="31"/>
      <c r="K41" s="31"/>
      <c r="L41" s="31"/>
      <c r="M41" s="31">
        <f t="shared" si="5"/>
        <v>23.043246978885303</v>
      </c>
      <c r="N41" s="32"/>
      <c r="O41" s="17" t="s">
        <v>47</v>
      </c>
      <c r="P41" s="31">
        <v>0.6</v>
      </c>
      <c r="Q41" s="31" t="s">
        <v>82</v>
      </c>
      <c r="R41" s="31">
        <v>0.1</v>
      </c>
      <c r="S41" s="31"/>
      <c r="T41" s="31"/>
      <c r="U41" s="31"/>
      <c r="V41" s="31"/>
      <c r="W41" s="31"/>
    </row>
    <row r="42" spans="1:23" x14ac:dyDescent="0.2">
      <c r="A42" s="31">
        <v>72</v>
      </c>
      <c r="B42" s="31">
        <v>340</v>
      </c>
      <c r="C42" s="31">
        <f t="shared" si="0"/>
        <v>1.1430022860045721</v>
      </c>
      <c r="D42" s="31">
        <f t="shared" si="1"/>
        <v>0.86360172720345452</v>
      </c>
      <c r="E42" s="31">
        <f t="shared" si="2"/>
        <v>1.4325718722076277</v>
      </c>
      <c r="F42" s="31">
        <f t="shared" si="3"/>
        <v>1.4325718722076277</v>
      </c>
      <c r="G42" s="31">
        <v>150</v>
      </c>
      <c r="H42" s="31"/>
      <c r="I42" s="31">
        <f t="shared" si="4"/>
        <v>0.41855114900335155</v>
      </c>
      <c r="J42" s="31"/>
      <c r="K42" s="31"/>
      <c r="L42" s="31"/>
      <c r="M42" s="31">
        <f t="shared" si="5"/>
        <v>13.525304898175985</v>
      </c>
      <c r="N42" s="32"/>
      <c r="O42" s="17"/>
      <c r="P42" s="31"/>
      <c r="Q42" s="31"/>
      <c r="R42" s="31"/>
      <c r="S42" s="31"/>
      <c r="T42" s="31"/>
      <c r="U42" s="31"/>
      <c r="V42" s="31"/>
      <c r="W42" s="31"/>
    </row>
    <row r="43" spans="1:23" x14ac:dyDescent="0.2">
      <c r="A43" s="31">
        <v>0</v>
      </c>
      <c r="B43" s="31">
        <v>374</v>
      </c>
      <c r="C43" s="31">
        <f t="shared" si="0"/>
        <v>0.68580137160274324</v>
      </c>
      <c r="D43" s="31">
        <f t="shared" si="1"/>
        <v>0</v>
      </c>
      <c r="E43" s="31">
        <f t="shared" si="2"/>
        <v>0.68580137160274324</v>
      </c>
      <c r="F43" s="31">
        <f t="shared" si="3"/>
        <v>0.68580137160274324</v>
      </c>
      <c r="G43" s="31">
        <v>150</v>
      </c>
      <c r="H43" s="31"/>
      <c r="I43" s="31">
        <f t="shared" si="4"/>
        <v>0.74279644701470449</v>
      </c>
      <c r="J43" s="31"/>
      <c r="K43" s="31"/>
      <c r="L43" s="31"/>
      <c r="M43" s="31">
        <f t="shared" si="5"/>
        <v>41.046358985284726</v>
      </c>
      <c r="N43" s="32"/>
      <c r="O43" s="32"/>
      <c r="P43" s="31"/>
      <c r="Q43" s="31"/>
      <c r="R43" s="31"/>
      <c r="S43" s="31"/>
      <c r="T43" s="31"/>
      <c r="U43" s="31"/>
      <c r="V43" s="31"/>
      <c r="W43" s="31"/>
    </row>
    <row r="44" spans="1:23" x14ac:dyDescent="0.2">
      <c r="A44" s="31">
        <v>27</v>
      </c>
      <c r="B44" s="31">
        <v>374</v>
      </c>
      <c r="C44" s="31">
        <f t="shared" si="0"/>
        <v>0</v>
      </c>
      <c r="D44" s="31">
        <f t="shared" si="1"/>
        <v>0</v>
      </c>
      <c r="E44" s="31">
        <f t="shared" si="2"/>
        <v>0</v>
      </c>
      <c r="F44" s="31">
        <f t="shared" si="3"/>
        <v>0</v>
      </c>
      <c r="G44" s="31">
        <v>150</v>
      </c>
      <c r="H44" s="31"/>
      <c r="I44" s="31">
        <f t="shared" si="4"/>
        <v>0.90304307389812466</v>
      </c>
      <c r="J44" s="31"/>
      <c r="K44" s="31"/>
      <c r="L44" s="31"/>
      <c r="M44" s="31">
        <f t="shared" si="5"/>
        <v>90</v>
      </c>
      <c r="N44" s="32"/>
      <c r="O44" s="32"/>
      <c r="P44" s="31"/>
      <c r="Q44" s="31"/>
      <c r="R44" s="31"/>
      <c r="S44" s="31"/>
      <c r="T44" s="31"/>
      <c r="U44" s="31"/>
      <c r="V44" s="31"/>
      <c r="W44" s="31"/>
    </row>
    <row r="45" spans="1:23" x14ac:dyDescent="0.2">
      <c r="A45" s="31">
        <v>73</v>
      </c>
      <c r="B45" s="31">
        <v>374</v>
      </c>
      <c r="C45" s="31">
        <f t="shared" si="0"/>
        <v>1.1684023368046736</v>
      </c>
      <c r="D45" s="31">
        <f t="shared" si="1"/>
        <v>0</v>
      </c>
      <c r="E45" s="31">
        <f t="shared" si="2"/>
        <v>1.1684023368046736</v>
      </c>
      <c r="F45" s="31">
        <f t="shared" si="3"/>
        <v>1.1684023368046736</v>
      </c>
      <c r="G45" s="31">
        <v>150</v>
      </c>
      <c r="H45" s="31"/>
      <c r="I45" s="31">
        <f t="shared" si="4"/>
        <v>0.5459480993978747</v>
      </c>
      <c r="J45" s="31"/>
      <c r="K45" s="31"/>
      <c r="L45" s="31"/>
      <c r="M45" s="31">
        <f t="shared" si="5"/>
        <v>20.852136094870627</v>
      </c>
      <c r="N45" s="32"/>
      <c r="O45" s="32"/>
      <c r="P45" s="31"/>
      <c r="Q45" s="31"/>
      <c r="R45" s="31"/>
      <c r="S45" s="31"/>
      <c r="T45" s="31"/>
      <c r="U45" s="31"/>
      <c r="V45" s="31"/>
      <c r="W45" s="31"/>
    </row>
    <row r="46" spans="1:23" x14ac:dyDescent="0.2">
      <c r="A46" s="31">
        <v>100</v>
      </c>
      <c r="B46" s="31">
        <v>374</v>
      </c>
      <c r="C46" s="31">
        <f t="shared" si="0"/>
        <v>1.854203708407417</v>
      </c>
      <c r="D46" s="31">
        <f t="shared" si="1"/>
        <v>0</v>
      </c>
      <c r="E46" s="31">
        <f t="shared" si="2"/>
        <v>1.854203708407417</v>
      </c>
      <c r="F46" s="31">
        <f t="shared" si="3"/>
        <v>1.854203708407417</v>
      </c>
      <c r="G46" s="31">
        <v>150</v>
      </c>
      <c r="H46" s="31"/>
      <c r="I46" s="31">
        <f t="shared" si="4"/>
        <v>0.22479519268353731</v>
      </c>
      <c r="J46" s="31"/>
      <c r="K46" s="31"/>
      <c r="L46" s="31"/>
      <c r="M46" s="31">
        <f t="shared" si="5"/>
        <v>5.950472269906399</v>
      </c>
      <c r="N46" s="32"/>
      <c r="O46" s="32"/>
      <c r="P46" s="31"/>
      <c r="Q46" s="31"/>
      <c r="R46" s="31"/>
      <c r="S46" s="31"/>
      <c r="T46" s="31"/>
      <c r="U46" s="31"/>
      <c r="V46" s="31"/>
      <c r="W46" s="31"/>
    </row>
    <row r="47" spans="1:23" x14ac:dyDescent="0.2">
      <c r="A47" s="31">
        <v>16</v>
      </c>
      <c r="B47" s="31">
        <v>408</v>
      </c>
      <c r="C47" s="31">
        <f t="shared" si="0"/>
        <v>0.27940055880111764</v>
      </c>
      <c r="D47" s="31">
        <f t="shared" si="1"/>
        <v>0.86360172720345452</v>
      </c>
      <c r="E47" s="31">
        <f t="shared" si="2"/>
        <v>0.9076742893170251</v>
      </c>
      <c r="F47" s="31">
        <f t="shared" si="3"/>
        <v>0.9076742893170251</v>
      </c>
      <c r="G47" s="31">
        <v>150</v>
      </c>
      <c r="H47" s="31"/>
      <c r="I47" s="31">
        <f t="shared" si="4"/>
        <v>0.66040146967261637</v>
      </c>
      <c r="J47" s="31"/>
      <c r="K47" s="31"/>
      <c r="L47" s="31"/>
      <c r="M47" s="31">
        <f t="shared" si="5"/>
        <v>30.540770657571748</v>
      </c>
      <c r="N47" s="32"/>
      <c r="O47" s="32"/>
      <c r="P47" s="31"/>
      <c r="Q47" s="31"/>
      <c r="R47" s="31"/>
      <c r="S47" s="31"/>
      <c r="T47" s="31"/>
      <c r="U47" s="31"/>
      <c r="V47" s="31"/>
      <c r="W47" s="31"/>
    </row>
    <row r="48" spans="1:23" x14ac:dyDescent="0.2">
      <c r="A48" s="31">
        <v>34</v>
      </c>
      <c r="B48" s="31">
        <v>408</v>
      </c>
      <c r="C48" s="31">
        <f t="shared" si="0"/>
        <v>0.17780035560071122</v>
      </c>
      <c r="D48" s="31">
        <f t="shared" si="1"/>
        <v>0.86360172720345452</v>
      </c>
      <c r="E48" s="31">
        <f t="shared" si="2"/>
        <v>0.88171475528116761</v>
      </c>
      <c r="F48" s="31">
        <f t="shared" si="3"/>
        <v>0.88171475528116761</v>
      </c>
      <c r="G48" s="31">
        <v>150</v>
      </c>
      <c r="H48" s="31"/>
      <c r="I48" s="31">
        <f t="shared" si="4"/>
        <v>0.67082423624606113</v>
      </c>
      <c r="J48" s="31"/>
      <c r="K48" s="31"/>
      <c r="L48" s="31"/>
      <c r="M48" s="31">
        <f t="shared" si="5"/>
        <v>31.656186770320655</v>
      </c>
      <c r="N48" s="32"/>
      <c r="O48" s="32"/>
      <c r="P48" s="31"/>
      <c r="Q48" s="31"/>
      <c r="R48" s="31"/>
      <c r="S48" s="31"/>
      <c r="T48" s="31"/>
      <c r="U48" s="31"/>
      <c r="V48" s="31"/>
      <c r="W48" s="31"/>
    </row>
    <row r="49" spans="1:23" x14ac:dyDescent="0.2">
      <c r="A49" s="31">
        <v>52</v>
      </c>
      <c r="B49" s="31">
        <v>408</v>
      </c>
      <c r="C49" s="31">
        <f t="shared" si="0"/>
        <v>0.63500127000254003</v>
      </c>
      <c r="D49" s="31">
        <f t="shared" si="1"/>
        <v>0.86360172720345452</v>
      </c>
      <c r="E49" s="31">
        <f t="shared" si="2"/>
        <v>1.0719302944378559</v>
      </c>
      <c r="F49" s="31">
        <f t="shared" si="3"/>
        <v>1.0719302944378559</v>
      </c>
      <c r="G49" s="31">
        <v>150</v>
      </c>
      <c r="H49" s="31"/>
      <c r="I49" s="31">
        <f t="shared" si="4"/>
        <v>0.59016052205261649</v>
      </c>
      <c r="J49" s="31"/>
      <c r="K49" s="31"/>
      <c r="L49" s="31"/>
      <c r="M49" s="31">
        <f t="shared" si="5"/>
        <v>24.128909317278168</v>
      </c>
      <c r="N49" s="32"/>
      <c r="O49" s="32"/>
      <c r="P49" s="31"/>
      <c r="Q49" s="31"/>
      <c r="R49" s="31"/>
      <c r="S49" s="31"/>
      <c r="T49" s="31"/>
      <c r="U49" s="31"/>
      <c r="V49" s="31"/>
      <c r="W49" s="31"/>
    </row>
    <row r="50" spans="1:23" x14ac:dyDescent="0.2">
      <c r="A50" s="31">
        <v>70</v>
      </c>
      <c r="B50" s="31">
        <v>408</v>
      </c>
      <c r="C50" s="31">
        <f t="shared" si="0"/>
        <v>1.0922021844043688</v>
      </c>
      <c r="D50" s="31">
        <f t="shared" si="1"/>
        <v>0.86360172720345452</v>
      </c>
      <c r="E50" s="31">
        <f t="shared" si="2"/>
        <v>1.3923769442383283</v>
      </c>
      <c r="F50" s="31">
        <f t="shared" si="3"/>
        <v>1.3923769442383283</v>
      </c>
      <c r="G50" s="31">
        <v>150</v>
      </c>
      <c r="H50" s="31"/>
      <c r="I50" s="31">
        <f t="shared" si="4"/>
        <v>0.43819032441288364</v>
      </c>
      <c r="J50" s="31"/>
      <c r="K50" s="31"/>
      <c r="L50" s="31"/>
      <c r="M50" s="31">
        <f t="shared" si="5"/>
        <v>14.496132052500997</v>
      </c>
      <c r="N50" s="32"/>
      <c r="O50" s="32"/>
      <c r="P50" s="31"/>
      <c r="Q50" s="31"/>
      <c r="R50" s="31"/>
      <c r="S50" s="31"/>
      <c r="T50" s="31"/>
      <c r="U50" s="31"/>
      <c r="V50" s="31"/>
      <c r="W50" s="3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U50"/>
  <sheetViews>
    <sheetView workbookViewId="0">
      <selection activeCell="Q1" sqref="A1:XFD1048576"/>
    </sheetView>
  </sheetViews>
  <sheetFormatPr baseColWidth="10" defaultColWidth="11" defaultRowHeight="16" x14ac:dyDescent="0.2"/>
  <cols>
    <col min="1" max="1" width="17" style="31" customWidth="1"/>
    <col min="2" max="13" width="11" style="31"/>
    <col min="14" max="14" width="11" style="32"/>
    <col min="15" max="15" width="11.6640625" style="32" bestFit="1" customWidth="1"/>
    <col min="16" max="16" width="11.1640625" style="31" bestFit="1" customWidth="1"/>
    <col min="17" max="16384" width="11" style="31"/>
  </cols>
  <sheetData>
    <row r="1" spans="1:16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K1" s="17" t="s">
        <v>52</v>
      </c>
      <c r="M1" s="17" t="s">
        <v>118</v>
      </c>
      <c r="N1" s="17" t="s">
        <v>106</v>
      </c>
      <c r="O1" s="22" t="s">
        <v>120</v>
      </c>
      <c r="P1" s="22" t="s">
        <v>119</v>
      </c>
    </row>
    <row r="2" spans="1:16" x14ac:dyDescent="0.2">
      <c r="A2" s="31">
        <v>0</v>
      </c>
      <c r="B2" s="31">
        <v>-55</v>
      </c>
      <c r="C2" s="31">
        <f>ABS(A2-$K$2)/39.37</f>
        <v>1.854203708407417</v>
      </c>
      <c r="D2" s="31">
        <f>ABS(B2-$K$4)/39.37</f>
        <v>4.3688087376174751</v>
      </c>
      <c r="E2" s="31">
        <f>SQRT(C2*C2+D2*D2)</f>
        <v>4.7460047596009227</v>
      </c>
      <c r="F2" s="31">
        <f>MIN(E2,$P$40)</f>
        <v>3.5</v>
      </c>
      <c r="G2" s="31">
        <v>60</v>
      </c>
      <c r="I2" s="31">
        <f>1-POWER((1+($P$41*G2*POWER(1-F2/$P$40, $P$39))/$P$37),-$P$38)</f>
        <v>0</v>
      </c>
      <c r="K2" s="31">
        <v>73</v>
      </c>
      <c r="M2" s="31">
        <v>60</v>
      </c>
      <c r="N2" s="31">
        <f>$P$41*G2*POWER(1-F2/$P$40, $P$39)</f>
        <v>0</v>
      </c>
      <c r="O2" s="36">
        <f>SUM(N2:N14)</f>
        <v>66.292991573311141</v>
      </c>
      <c r="P2" s="36">
        <f>O2/M2</f>
        <v>1.104883192888519</v>
      </c>
    </row>
    <row r="3" spans="1:16" x14ac:dyDescent="0.2">
      <c r="A3" s="31">
        <v>100</v>
      </c>
      <c r="B3" s="31">
        <v>-55</v>
      </c>
      <c r="C3" s="31">
        <f t="shared" ref="C3:C14" si="0">ABS(A3-$K$2)/39.37</f>
        <v>0.68580137160274324</v>
      </c>
      <c r="D3" s="31">
        <f t="shared" ref="D3:D14" si="1">ABS(B3-$K$4)/39.37</f>
        <v>4.3688087376174751</v>
      </c>
      <c r="E3" s="31">
        <f t="shared" ref="E3:E14" si="2">SQRT(C3*C3+D3*D3)</f>
        <v>4.4223085947472054</v>
      </c>
      <c r="F3" s="31">
        <f t="shared" ref="F3:F14" si="3">MIN(E3,$P$40)</f>
        <v>3.5</v>
      </c>
      <c r="G3" s="31">
        <v>60</v>
      </c>
      <c r="I3" s="31">
        <f t="shared" ref="I3:I14" si="4">1-POWER((1+($P$41*G3*POWER(1-F3/$P$40, $P$39))/$P$37),-$P$38)</f>
        <v>0</v>
      </c>
      <c r="K3" s="31" t="s">
        <v>54</v>
      </c>
      <c r="N3" s="31">
        <f t="shared" ref="N3:N14" si="5">$P$41*G3*POWER(1-F3/$P$40, $P$39)</f>
        <v>0</v>
      </c>
      <c r="P3" s="32"/>
    </row>
    <row r="4" spans="1:16" x14ac:dyDescent="0.2">
      <c r="A4" s="31">
        <v>0</v>
      </c>
      <c r="B4" s="31">
        <v>0</v>
      </c>
      <c r="C4" s="31">
        <f t="shared" si="0"/>
        <v>1.854203708407417</v>
      </c>
      <c r="D4" s="31">
        <f t="shared" si="1"/>
        <v>2.9718059436118875</v>
      </c>
      <c r="E4" s="31">
        <f t="shared" si="2"/>
        <v>3.5028134347633704</v>
      </c>
      <c r="F4" s="31">
        <f t="shared" si="3"/>
        <v>3.5</v>
      </c>
      <c r="G4" s="31">
        <v>60</v>
      </c>
      <c r="I4" s="31">
        <f t="shared" si="4"/>
        <v>0</v>
      </c>
      <c r="K4" s="31">
        <v>117</v>
      </c>
      <c r="N4" s="31">
        <f t="shared" si="5"/>
        <v>0</v>
      </c>
      <c r="P4" s="32"/>
    </row>
    <row r="5" spans="1:16" x14ac:dyDescent="0.2">
      <c r="A5" s="31">
        <v>27</v>
      </c>
      <c r="B5" s="31">
        <v>0</v>
      </c>
      <c r="C5" s="31">
        <f t="shared" si="0"/>
        <v>1.1684023368046736</v>
      </c>
      <c r="D5" s="31">
        <f t="shared" si="1"/>
        <v>2.9718059436118875</v>
      </c>
      <c r="E5" s="31">
        <f t="shared" si="2"/>
        <v>3.1932420182531676</v>
      </c>
      <c r="F5" s="31">
        <f t="shared" si="3"/>
        <v>3.1932420182531676</v>
      </c>
      <c r="G5" s="31">
        <v>60</v>
      </c>
      <c r="I5" s="31">
        <f t="shared" si="4"/>
        <v>1.1657545706272865E-3</v>
      </c>
      <c r="N5" s="31">
        <f t="shared" si="5"/>
        <v>2.5765107225620799E-2</v>
      </c>
      <c r="P5" s="32"/>
    </row>
    <row r="6" spans="1:16" x14ac:dyDescent="0.2">
      <c r="A6" s="31">
        <v>0</v>
      </c>
      <c r="B6" s="31">
        <v>39</v>
      </c>
      <c r="C6" s="31">
        <f t="shared" si="0"/>
        <v>1.854203708407417</v>
      </c>
      <c r="D6" s="31">
        <f t="shared" si="1"/>
        <v>1.981203962407925</v>
      </c>
      <c r="E6" s="31">
        <f t="shared" si="2"/>
        <v>2.7135291656683331</v>
      </c>
      <c r="F6" s="31">
        <f t="shared" si="3"/>
        <v>2.7135291656683331</v>
      </c>
      <c r="G6" s="31">
        <v>60</v>
      </c>
      <c r="I6" s="31">
        <f t="shared" si="4"/>
        <v>1.7667386251926098E-2</v>
      </c>
      <c r="N6" s="31">
        <f t="shared" si="5"/>
        <v>0.39518780038282703</v>
      </c>
      <c r="P6" s="32"/>
    </row>
    <row r="7" spans="1:16" x14ac:dyDescent="0.2">
      <c r="A7" s="31">
        <v>27</v>
      </c>
      <c r="B7" s="31">
        <v>39</v>
      </c>
      <c r="C7" s="31">
        <f t="shared" si="0"/>
        <v>1.1684023368046736</v>
      </c>
      <c r="D7" s="31">
        <f t="shared" si="1"/>
        <v>1.981203962407925</v>
      </c>
      <c r="E7" s="31">
        <f t="shared" si="2"/>
        <v>2.3000724252317544</v>
      </c>
      <c r="F7" s="31">
        <f t="shared" si="3"/>
        <v>2.3000724252317544</v>
      </c>
      <c r="G7" s="31">
        <v>60</v>
      </c>
      <c r="I7" s="31">
        <f t="shared" si="4"/>
        <v>5.8352437171753868E-2</v>
      </c>
      <c r="N7" s="31">
        <f t="shared" si="5"/>
        <v>1.345468466717229</v>
      </c>
      <c r="P7" s="32"/>
    </row>
    <row r="8" spans="1:16" x14ac:dyDescent="0.2">
      <c r="A8" s="31">
        <v>100</v>
      </c>
      <c r="B8" s="31">
        <v>39</v>
      </c>
      <c r="C8" s="31">
        <f t="shared" si="0"/>
        <v>0.68580137160274324</v>
      </c>
      <c r="D8" s="31">
        <f t="shared" si="1"/>
        <v>1.981203962407925</v>
      </c>
      <c r="E8" s="31">
        <f t="shared" si="2"/>
        <v>2.0965430264969682</v>
      </c>
      <c r="F8" s="31">
        <f t="shared" si="3"/>
        <v>2.0965430264969682</v>
      </c>
      <c r="G8" s="31">
        <v>60</v>
      </c>
      <c r="I8" s="31">
        <f t="shared" si="4"/>
        <v>8.9715397058102608E-2</v>
      </c>
      <c r="N8" s="31">
        <f t="shared" si="5"/>
        <v>2.1193433632392336</v>
      </c>
      <c r="P8" s="32"/>
    </row>
    <row r="9" spans="1:16" x14ac:dyDescent="0.2">
      <c r="A9" s="31">
        <v>27</v>
      </c>
      <c r="B9" s="31">
        <v>78</v>
      </c>
      <c r="C9" s="31">
        <f t="shared" si="0"/>
        <v>1.1684023368046736</v>
      </c>
      <c r="D9" s="31">
        <f t="shared" si="1"/>
        <v>0.99060198120396248</v>
      </c>
      <c r="E9" s="31">
        <f t="shared" si="2"/>
        <v>1.5318147100141837</v>
      </c>
      <c r="F9" s="31">
        <f t="shared" si="3"/>
        <v>1.5318147100141837</v>
      </c>
      <c r="G9" s="31">
        <v>60</v>
      </c>
      <c r="I9" s="31">
        <f t="shared" si="4"/>
        <v>0.21531115941324597</v>
      </c>
      <c r="N9" s="31">
        <f t="shared" si="5"/>
        <v>5.6508694332177853</v>
      </c>
      <c r="P9" s="32"/>
    </row>
    <row r="10" spans="1:16" x14ac:dyDescent="0.2">
      <c r="A10" s="31">
        <v>100</v>
      </c>
      <c r="B10" s="31">
        <v>78</v>
      </c>
      <c r="C10" s="31">
        <f t="shared" si="0"/>
        <v>0.68580137160274324</v>
      </c>
      <c r="D10" s="31">
        <f t="shared" si="1"/>
        <v>0.99060198120396248</v>
      </c>
      <c r="E10" s="31">
        <f t="shared" si="2"/>
        <v>1.2048301981845488</v>
      </c>
      <c r="F10" s="31">
        <f t="shared" si="3"/>
        <v>1.2048301981845488</v>
      </c>
      <c r="G10" s="31">
        <v>60</v>
      </c>
      <c r="I10" s="31">
        <f t="shared" si="4"/>
        <v>0.30793745777254911</v>
      </c>
      <c r="N10" s="31">
        <f t="shared" si="5"/>
        <v>8.8244349784092062</v>
      </c>
      <c r="P10" s="32"/>
    </row>
    <row r="11" spans="1:16" x14ac:dyDescent="0.2">
      <c r="A11" s="31">
        <v>0</v>
      </c>
      <c r="B11" s="31">
        <v>117</v>
      </c>
      <c r="C11" s="31">
        <f t="shared" si="0"/>
        <v>1.854203708407417</v>
      </c>
      <c r="D11" s="31">
        <f t="shared" si="1"/>
        <v>0</v>
      </c>
      <c r="E11" s="31">
        <f t="shared" si="2"/>
        <v>1.854203708407417</v>
      </c>
      <c r="F11" s="31">
        <f t="shared" si="3"/>
        <v>1.854203708407417</v>
      </c>
      <c r="G11" s="31">
        <v>60</v>
      </c>
      <c r="I11" s="31">
        <f t="shared" si="4"/>
        <v>0.13707412270834718</v>
      </c>
      <c r="N11" s="31">
        <f t="shared" si="5"/>
        <v>3.3636790971646313</v>
      </c>
      <c r="P11" s="32"/>
    </row>
    <row r="12" spans="1:16" x14ac:dyDescent="0.2">
      <c r="A12" s="31">
        <v>27</v>
      </c>
      <c r="B12" s="31">
        <v>117</v>
      </c>
      <c r="C12" s="31">
        <f t="shared" si="0"/>
        <v>1.1684023368046736</v>
      </c>
      <c r="D12" s="31">
        <f t="shared" si="1"/>
        <v>0</v>
      </c>
      <c r="E12" s="31">
        <f t="shared" si="2"/>
        <v>1.1684023368046736</v>
      </c>
      <c r="F12" s="31">
        <f t="shared" si="3"/>
        <v>1.1684023368046736</v>
      </c>
      <c r="G12" s="31">
        <v>60</v>
      </c>
      <c r="I12" s="31">
        <f t="shared" si="4"/>
        <v>0.31880054699743055</v>
      </c>
      <c r="N12" s="31">
        <f t="shared" si="5"/>
        <v>9.2367544633807483</v>
      </c>
      <c r="P12" s="32"/>
    </row>
    <row r="13" spans="1:16" x14ac:dyDescent="0.2">
      <c r="A13" s="31">
        <v>73</v>
      </c>
      <c r="B13" s="31">
        <v>117</v>
      </c>
      <c r="C13" s="31">
        <f t="shared" si="0"/>
        <v>0</v>
      </c>
      <c r="D13" s="31">
        <f t="shared" si="1"/>
        <v>0</v>
      </c>
      <c r="E13" s="31">
        <f t="shared" si="2"/>
        <v>0</v>
      </c>
      <c r="F13" s="31">
        <f t="shared" si="3"/>
        <v>0</v>
      </c>
      <c r="G13" s="31">
        <v>60</v>
      </c>
      <c r="I13" s="31">
        <f t="shared" si="4"/>
        <v>0.65517660114474796</v>
      </c>
      <c r="N13" s="31">
        <f t="shared" si="5"/>
        <v>30</v>
      </c>
      <c r="P13" s="32"/>
    </row>
    <row r="14" spans="1:16" x14ac:dyDescent="0.2">
      <c r="A14" s="31">
        <v>25</v>
      </c>
      <c r="B14" s="31">
        <v>156</v>
      </c>
      <c r="C14" s="31">
        <f t="shared" si="0"/>
        <v>1.219202438404877</v>
      </c>
      <c r="D14" s="31">
        <f t="shared" si="1"/>
        <v>0.99060198120396248</v>
      </c>
      <c r="E14" s="31">
        <f t="shared" si="2"/>
        <v>1.5709063851730993</v>
      </c>
      <c r="F14" s="31">
        <f t="shared" si="3"/>
        <v>1.5709063851730993</v>
      </c>
      <c r="G14" s="31">
        <v>60</v>
      </c>
      <c r="I14" s="31">
        <f t="shared" si="4"/>
        <v>0.20501590507490663</v>
      </c>
      <c r="N14" s="31">
        <f t="shared" si="5"/>
        <v>5.3314888635738553</v>
      </c>
      <c r="P14" s="32"/>
    </row>
    <row r="15" spans="1:16" x14ac:dyDescent="0.2">
      <c r="N15" s="31"/>
      <c r="P15" s="32"/>
    </row>
    <row r="16" spans="1:16" x14ac:dyDescent="0.2">
      <c r="N16" s="31"/>
      <c r="P16" s="32"/>
    </row>
    <row r="17" spans="8:16" x14ac:dyDescent="0.2">
      <c r="N17" s="31"/>
      <c r="P17" s="32"/>
    </row>
    <row r="18" spans="8:16" x14ac:dyDescent="0.2">
      <c r="N18" s="31"/>
      <c r="P18" s="32"/>
    </row>
    <row r="19" spans="8:16" x14ac:dyDescent="0.2">
      <c r="N19" s="31"/>
      <c r="P19" s="32"/>
    </row>
    <row r="20" spans="8:16" x14ac:dyDescent="0.2">
      <c r="N20" s="31"/>
      <c r="P20" s="32"/>
    </row>
    <row r="21" spans="8:16" x14ac:dyDescent="0.2">
      <c r="N21" s="31"/>
      <c r="P21" s="32"/>
    </row>
    <row r="22" spans="8:16" x14ac:dyDescent="0.2">
      <c r="N22" s="31"/>
      <c r="P22" s="32"/>
    </row>
    <row r="23" spans="8:16" x14ac:dyDescent="0.2">
      <c r="H23" s="17"/>
      <c r="J23" s="17"/>
      <c r="K23" s="17"/>
      <c r="L23" s="17"/>
    </row>
    <row r="24" spans="8:16" x14ac:dyDescent="0.2">
      <c r="H24" s="17"/>
      <c r="J24" s="17" t="s">
        <v>40</v>
      </c>
      <c r="K24" s="17"/>
      <c r="L24" s="17">
        <f>SUM(I2:I14)</f>
        <v>2.0062167681636374</v>
      </c>
    </row>
    <row r="30" spans="8:16" x14ac:dyDescent="0.2">
      <c r="H30" s="17"/>
    </row>
    <row r="35" spans="13:21" x14ac:dyDescent="0.2">
      <c r="M35" s="34"/>
      <c r="N35" s="34"/>
      <c r="O35" s="31" t="s">
        <v>80</v>
      </c>
      <c r="P35" s="31" t="s">
        <v>81</v>
      </c>
    </row>
    <row r="36" spans="13:21" x14ac:dyDescent="0.2">
      <c r="O36" s="17" t="s">
        <v>44</v>
      </c>
      <c r="P36" s="34">
        <f>ABS(L24-2)/2</f>
        <v>3.1083840818186825E-3</v>
      </c>
      <c r="R36" s="34"/>
      <c r="S36" s="34"/>
      <c r="T36" s="34"/>
    </row>
    <row r="37" spans="13:21" x14ac:dyDescent="0.2">
      <c r="O37" s="31" t="s">
        <v>72</v>
      </c>
      <c r="P37" s="31">
        <v>50.128630000000001</v>
      </c>
    </row>
    <row r="38" spans="13:21" x14ac:dyDescent="0.2">
      <c r="O38" s="31" t="s">
        <v>75</v>
      </c>
      <c r="P38" s="31">
        <v>2.27</v>
      </c>
    </row>
    <row r="39" spans="13:21" x14ac:dyDescent="0.2">
      <c r="O39" s="17" t="s">
        <v>129</v>
      </c>
      <c r="P39" s="31">
        <v>2.9</v>
      </c>
      <c r="Q39" s="31" t="s">
        <v>69</v>
      </c>
      <c r="R39" s="31">
        <v>0.9</v>
      </c>
      <c r="S39" s="31">
        <f>R39+13*R40</f>
        <v>2.2000000000000002</v>
      </c>
    </row>
    <row r="40" spans="13:21" x14ac:dyDescent="0.2">
      <c r="O40" s="17" t="s">
        <v>46</v>
      </c>
      <c r="P40" s="31">
        <v>3.5</v>
      </c>
      <c r="Q40" s="31" t="s">
        <v>83</v>
      </c>
      <c r="R40" s="31">
        <v>0.1</v>
      </c>
    </row>
    <row r="41" spans="13:21" x14ac:dyDescent="0.2">
      <c r="O41" s="17" t="s">
        <v>47</v>
      </c>
      <c r="P41" s="31">
        <v>0.5</v>
      </c>
    </row>
    <row r="42" spans="13:21" x14ac:dyDescent="0.2">
      <c r="O42" s="17"/>
    </row>
    <row r="45" spans="13:21" x14ac:dyDescent="0.2">
      <c r="Q45" s="31" t="s">
        <v>93</v>
      </c>
      <c r="R45" s="31" t="s">
        <v>92</v>
      </c>
      <c r="S45" s="31" t="s">
        <v>94</v>
      </c>
      <c r="T45" s="31" t="s">
        <v>95</v>
      </c>
      <c r="U45" s="31" t="s">
        <v>114</v>
      </c>
    </row>
    <row r="46" spans="13:21" x14ac:dyDescent="0.2">
      <c r="Q46" s="31">
        <v>50.128630000000001</v>
      </c>
      <c r="R46" s="31">
        <v>50.128630000000001</v>
      </c>
      <c r="S46" s="31">
        <v>50.128630000000001</v>
      </c>
      <c r="T46" s="31">
        <v>50.128630000000001</v>
      </c>
      <c r="U46" s="31">
        <v>50.128630000000001</v>
      </c>
    </row>
    <row r="47" spans="13:21" x14ac:dyDescent="0.2">
      <c r="Q47" s="31">
        <v>2.27</v>
      </c>
      <c r="R47" s="31">
        <v>2.27</v>
      </c>
      <c r="S47" s="31">
        <v>2.27</v>
      </c>
      <c r="T47" s="31">
        <v>2.27</v>
      </c>
      <c r="U47" s="31">
        <v>2.27</v>
      </c>
    </row>
    <row r="48" spans="13:21" x14ac:dyDescent="0.2">
      <c r="Q48" s="31">
        <v>1.6</v>
      </c>
      <c r="R48" s="31">
        <v>1.6</v>
      </c>
      <c r="S48" s="31">
        <v>3.6</v>
      </c>
      <c r="T48" s="31">
        <v>2.9</v>
      </c>
      <c r="U48" s="31">
        <v>2.4</v>
      </c>
    </row>
    <row r="49" spans="17:21" x14ac:dyDescent="0.2">
      <c r="Q49" s="31">
        <v>3.5</v>
      </c>
      <c r="R49" s="31">
        <v>3.5</v>
      </c>
      <c r="S49" s="31">
        <v>3.5</v>
      </c>
      <c r="T49" s="31">
        <v>3.5</v>
      </c>
      <c r="U49" s="31">
        <v>2</v>
      </c>
    </row>
    <row r="50" spans="17:21" x14ac:dyDescent="0.2">
      <c r="Q50" s="31">
        <v>1.45</v>
      </c>
      <c r="R50" s="31">
        <v>1.4</v>
      </c>
      <c r="S50" s="31">
        <v>0.6</v>
      </c>
      <c r="T50" s="31">
        <v>0.5</v>
      </c>
      <c r="U50" s="31">
        <v>0.08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X33"/>
  <sheetViews>
    <sheetView topLeftCell="A19" workbookViewId="0">
      <selection activeCell="W2" sqref="A1:XFD1048576"/>
    </sheetView>
  </sheetViews>
  <sheetFormatPr baseColWidth="10" defaultColWidth="11" defaultRowHeight="16" x14ac:dyDescent="0.2"/>
  <cols>
    <col min="1" max="1" width="11" style="31"/>
    <col min="2" max="2" width="17" style="31" customWidth="1"/>
    <col min="3" max="7" width="11" style="31"/>
    <col min="8" max="8" width="17" style="31" bestFit="1" customWidth="1"/>
    <col min="9" max="14" width="11" style="31"/>
    <col min="15" max="16" width="11" style="32"/>
    <col min="17" max="20" width="11" style="31"/>
    <col min="21" max="21" width="12.33203125" style="31" bestFit="1" customWidth="1"/>
    <col min="22" max="16384" width="11" style="31"/>
  </cols>
  <sheetData>
    <row r="1" spans="1:24" s="17" customFormat="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O1" s="17" t="s">
        <v>10</v>
      </c>
      <c r="P1" s="22" t="s">
        <v>11</v>
      </c>
      <c r="Q1" s="22" t="s">
        <v>12</v>
      </c>
      <c r="R1" s="17" t="s">
        <v>13</v>
      </c>
      <c r="S1" s="17" t="s">
        <v>14</v>
      </c>
      <c r="U1" s="17" t="s">
        <v>121</v>
      </c>
      <c r="V1" s="17" t="s">
        <v>106</v>
      </c>
      <c r="W1" s="17" t="s">
        <v>120</v>
      </c>
      <c r="X1" s="17" t="s">
        <v>119</v>
      </c>
    </row>
    <row r="2" spans="1:24" x14ac:dyDescent="0.2">
      <c r="A2" s="31" t="s">
        <v>15</v>
      </c>
      <c r="B2" s="31">
        <v>7.1</v>
      </c>
      <c r="C2" s="31">
        <v>0.9</v>
      </c>
      <c r="D2" s="31">
        <f t="shared" ref="D2:E22" si="0">B2*P2</f>
        <v>1.7749999999999999</v>
      </c>
      <c r="E2" s="31">
        <f t="shared" si="0"/>
        <v>0.27108433734939757</v>
      </c>
      <c r="F2" s="31">
        <f>SQRT(D2*D2+E2*E2)</f>
        <v>1.7955811644022561</v>
      </c>
      <c r="G2" s="31">
        <f>MIN(F2,$C$28)</f>
        <v>1.7955811644022561</v>
      </c>
      <c r="H2" s="31">
        <v>53</v>
      </c>
      <c r="I2" s="31" t="s">
        <v>16</v>
      </c>
      <c r="J2" s="31">
        <f>1-EXP(-$C$25*POWER($C$29*H2*POWER(1-G2/$C$28,$C$27),$C$26))</f>
        <v>0.44668162313901916</v>
      </c>
      <c r="O2" s="31"/>
      <c r="P2" s="32">
        <v>0.25</v>
      </c>
      <c r="Q2" s="32">
        <f>5/16.6</f>
        <v>0.3012048192771084</v>
      </c>
      <c r="R2" s="31">
        <v>9</v>
      </c>
      <c r="S2" s="31">
        <v>2.5</v>
      </c>
      <c r="U2" s="31">
        <f>AVERAGE(H2:H22)</f>
        <v>43.952380952380949</v>
      </c>
      <c r="V2" s="31">
        <f>$C$29*H2*POWER(1-G2/$C$28,$C$27)</f>
        <v>54.293334763824063</v>
      </c>
      <c r="W2" s="31">
        <f>SUM(V2:V22)</f>
        <v>564.02757936107821</v>
      </c>
      <c r="X2" s="31">
        <f>W2/U2</f>
        <v>12.832696821866353</v>
      </c>
    </row>
    <row r="3" spans="1:24" x14ac:dyDescent="0.2">
      <c r="A3" s="31" t="s">
        <v>17</v>
      </c>
      <c r="B3" s="31">
        <v>3.9</v>
      </c>
      <c r="C3" s="31">
        <v>0.7</v>
      </c>
      <c r="D3" s="31">
        <f t="shared" si="0"/>
        <v>0.97499999999999998</v>
      </c>
      <c r="E3" s="31">
        <f t="shared" si="0"/>
        <v>0.21084337349397586</v>
      </c>
      <c r="F3" s="31">
        <f t="shared" ref="F3:F22" si="1">SQRT(D3*D3+E3*E3)</f>
        <v>0.99753693071801619</v>
      </c>
      <c r="G3" s="31">
        <f t="shared" ref="G3:G22" si="2">MIN(F3,$C$28)</f>
        <v>0.99753693071801619</v>
      </c>
      <c r="H3" s="31">
        <v>53</v>
      </c>
      <c r="I3" s="31" t="s">
        <v>16</v>
      </c>
      <c r="J3" s="31">
        <f t="shared" ref="J3:J22" si="3">1-EXP(-$C$25*POWER($C$29*H3*POWER(1-G3/$C$28,$C$27),$C$26))</f>
        <v>0.53916601812604759</v>
      </c>
      <c r="O3" s="31"/>
      <c r="P3" s="32">
        <v>0.25</v>
      </c>
      <c r="Q3" s="32">
        <f t="shared" ref="Q3:Q22" si="4">5/16.6</f>
        <v>0.3012048192771084</v>
      </c>
      <c r="V3" s="31">
        <f t="shared" ref="V3:V22" si="5">$C$29*H3*POWER(1-G3/$C$28,$C$27)</f>
        <v>66.54967424107717</v>
      </c>
    </row>
    <row r="4" spans="1:24" x14ac:dyDescent="0.2">
      <c r="A4" s="31" t="s">
        <v>18</v>
      </c>
      <c r="B4" s="31">
        <v>4.2</v>
      </c>
      <c r="C4" s="31">
        <v>3.7</v>
      </c>
      <c r="D4" s="31">
        <f t="shared" si="0"/>
        <v>1.05</v>
      </c>
      <c r="E4" s="31">
        <f t="shared" si="0"/>
        <v>1.1144578313253011</v>
      </c>
      <c r="F4" s="31">
        <f t="shared" si="1"/>
        <v>1.5311813275384119</v>
      </c>
      <c r="G4" s="31">
        <f t="shared" si="2"/>
        <v>1.5311813275384119</v>
      </c>
      <c r="H4" s="31">
        <v>53</v>
      </c>
      <c r="I4" s="31" t="s">
        <v>16</v>
      </c>
      <c r="J4" s="31">
        <f t="shared" si="3"/>
        <v>0.4804519484391766</v>
      </c>
      <c r="O4" s="31"/>
      <c r="P4" s="32">
        <v>0.25</v>
      </c>
      <c r="Q4" s="32">
        <f t="shared" si="4"/>
        <v>0.3012048192771084</v>
      </c>
      <c r="V4" s="31">
        <f t="shared" si="5"/>
        <v>58.605732240440162</v>
      </c>
    </row>
    <row r="5" spans="1:24" x14ac:dyDescent="0.2">
      <c r="A5" s="31" t="s">
        <v>19</v>
      </c>
      <c r="B5" s="31">
        <v>7.2</v>
      </c>
      <c r="C5" s="31">
        <v>3.7</v>
      </c>
      <c r="D5" s="31">
        <f t="shared" si="0"/>
        <v>1.8</v>
      </c>
      <c r="E5" s="31">
        <f t="shared" si="0"/>
        <v>1.1144578313253011</v>
      </c>
      <c r="F5" s="31">
        <f t="shared" si="1"/>
        <v>2.1170772914096201</v>
      </c>
      <c r="G5" s="31">
        <f t="shared" si="2"/>
        <v>2.1170772914096201</v>
      </c>
      <c r="H5" s="31">
        <v>53</v>
      </c>
      <c r="I5" s="31" t="s">
        <v>20</v>
      </c>
      <c r="J5" s="31">
        <f t="shared" si="3"/>
        <v>0.40018726219706025</v>
      </c>
      <c r="O5" s="31"/>
      <c r="P5" s="32">
        <v>0.25</v>
      </c>
      <c r="Q5" s="32">
        <f t="shared" si="4"/>
        <v>0.3012048192771084</v>
      </c>
      <c r="V5" s="31">
        <f t="shared" si="5"/>
        <v>48.599741184047438</v>
      </c>
    </row>
    <row r="6" spans="1:24" x14ac:dyDescent="0.2">
      <c r="A6" s="31" t="s">
        <v>21</v>
      </c>
      <c r="B6" s="31">
        <v>11.3</v>
      </c>
      <c r="C6" s="31">
        <v>0.7</v>
      </c>
      <c r="D6" s="31">
        <f t="shared" si="0"/>
        <v>2.8250000000000002</v>
      </c>
      <c r="E6" s="31">
        <f t="shared" si="0"/>
        <v>0.21084337349397586</v>
      </c>
      <c r="F6" s="31">
        <f t="shared" si="1"/>
        <v>2.8328572022158691</v>
      </c>
      <c r="G6" s="31">
        <f t="shared" si="2"/>
        <v>2.8328572022158691</v>
      </c>
      <c r="H6" s="31">
        <v>73</v>
      </c>
      <c r="I6" s="31" t="s">
        <v>16</v>
      </c>
      <c r="J6" s="31">
        <f t="shared" si="3"/>
        <v>0.37392817171589554</v>
      </c>
      <c r="O6" s="31"/>
      <c r="P6" s="32">
        <v>0.25</v>
      </c>
      <c r="Q6" s="32">
        <f t="shared" si="4"/>
        <v>0.3012048192771084</v>
      </c>
      <c r="V6" s="31">
        <f t="shared" si="5"/>
        <v>45.487704459982403</v>
      </c>
    </row>
    <row r="7" spans="1:24" x14ac:dyDescent="0.2">
      <c r="A7" s="31" t="s">
        <v>22</v>
      </c>
      <c r="B7" s="31">
        <v>12.3</v>
      </c>
      <c r="C7" s="31">
        <v>4.8</v>
      </c>
      <c r="D7" s="31">
        <f t="shared" si="0"/>
        <v>3.0750000000000002</v>
      </c>
      <c r="E7" s="31">
        <f t="shared" si="0"/>
        <v>1.4457831325301203</v>
      </c>
      <c r="F7" s="31">
        <f t="shared" si="1"/>
        <v>3.3979278783265263</v>
      </c>
      <c r="G7" s="31">
        <f t="shared" si="2"/>
        <v>3.3979278783265263</v>
      </c>
      <c r="H7" s="31">
        <v>73</v>
      </c>
      <c r="I7" s="31" t="s">
        <v>16</v>
      </c>
      <c r="J7" s="31">
        <f t="shared" si="3"/>
        <v>0.1179908728867195</v>
      </c>
      <c r="K7" s="31" t="s">
        <v>23</v>
      </c>
      <c r="O7" s="31"/>
      <c r="P7" s="32">
        <v>0.25</v>
      </c>
      <c r="Q7" s="32">
        <f t="shared" si="4"/>
        <v>0.3012048192771084</v>
      </c>
      <c r="V7" s="31">
        <f t="shared" si="5"/>
        <v>16.818173985963128</v>
      </c>
    </row>
    <row r="8" spans="1:24" x14ac:dyDescent="0.2">
      <c r="A8" s="31" t="s">
        <v>24</v>
      </c>
      <c r="B8" s="31">
        <v>12.7</v>
      </c>
      <c r="C8" s="31">
        <v>0.7</v>
      </c>
      <c r="D8" s="31">
        <f t="shared" si="0"/>
        <v>3.1749999999999998</v>
      </c>
      <c r="E8" s="31">
        <f t="shared" si="0"/>
        <v>0.21084337349397586</v>
      </c>
      <c r="F8" s="31">
        <f t="shared" si="1"/>
        <v>3.181993074811182</v>
      </c>
      <c r="G8" s="31">
        <f t="shared" si="2"/>
        <v>3.181993074811182</v>
      </c>
      <c r="H8" s="31">
        <v>73</v>
      </c>
      <c r="I8" s="31" t="s">
        <v>20</v>
      </c>
      <c r="J8" s="31">
        <f t="shared" si="3"/>
        <v>0.24311054963311973</v>
      </c>
      <c r="O8" s="31"/>
      <c r="P8" s="32">
        <v>0.25</v>
      </c>
      <c r="Q8" s="32">
        <f t="shared" si="4"/>
        <v>0.3012048192771084</v>
      </c>
      <c r="V8" s="31">
        <f t="shared" si="5"/>
        <v>30.714923771815503</v>
      </c>
    </row>
    <row r="9" spans="1:24" x14ac:dyDescent="0.2">
      <c r="A9" s="31" t="s">
        <v>25</v>
      </c>
      <c r="B9" s="31">
        <v>13.2</v>
      </c>
      <c r="C9" s="31">
        <v>2.9</v>
      </c>
      <c r="D9" s="31">
        <f t="shared" si="0"/>
        <v>3.3</v>
      </c>
      <c r="E9" s="31">
        <f t="shared" si="0"/>
        <v>0.87349397590361433</v>
      </c>
      <c r="F9" s="31">
        <f t="shared" si="1"/>
        <v>3.4136478620296944</v>
      </c>
      <c r="G9" s="31">
        <f t="shared" si="2"/>
        <v>3.4136478620296944</v>
      </c>
      <c r="H9" s="31">
        <v>73</v>
      </c>
      <c r="I9" s="31" t="s">
        <v>20</v>
      </c>
      <c r="J9" s="31">
        <f t="shared" si="3"/>
        <v>0.10565143295833168</v>
      </c>
      <c r="O9" s="31"/>
      <c r="P9" s="32">
        <v>0.25</v>
      </c>
      <c r="Q9" s="32">
        <f t="shared" si="4"/>
        <v>0.3012048192771084</v>
      </c>
      <c r="V9" s="31">
        <f t="shared" si="5"/>
        <v>15.391565534608079</v>
      </c>
    </row>
    <row r="10" spans="1:24" x14ac:dyDescent="0.2">
      <c r="A10" s="31" t="s">
        <v>26</v>
      </c>
      <c r="B10" s="31">
        <v>10.199999999999999</v>
      </c>
      <c r="C10" s="31">
        <f>8.1-2.5</f>
        <v>5.6</v>
      </c>
      <c r="D10" s="31">
        <f t="shared" si="0"/>
        <v>2.5499999999999998</v>
      </c>
      <c r="E10" s="31">
        <f t="shared" si="0"/>
        <v>1.6867469879518069</v>
      </c>
      <c r="F10" s="31">
        <f t="shared" si="1"/>
        <v>3.0573870218479855</v>
      </c>
      <c r="G10" s="31">
        <f t="shared" si="2"/>
        <v>3.0573870218479855</v>
      </c>
      <c r="H10" s="31">
        <v>73</v>
      </c>
      <c r="I10" s="31" t="s">
        <v>20</v>
      </c>
      <c r="J10" s="31">
        <f t="shared" si="3"/>
        <v>0.2961639868655449</v>
      </c>
      <c r="O10" s="31"/>
      <c r="P10" s="32">
        <v>0.25</v>
      </c>
      <c r="Q10" s="32">
        <f t="shared" si="4"/>
        <v>0.3012048192771084</v>
      </c>
      <c r="V10" s="31">
        <f t="shared" si="5"/>
        <v>36.597452181019293</v>
      </c>
    </row>
    <row r="11" spans="1:24" x14ac:dyDescent="0.2">
      <c r="A11" s="31" t="s">
        <v>27</v>
      </c>
      <c r="B11" s="31">
        <v>8.3000000000000007</v>
      </c>
      <c r="C11" s="31">
        <v>4.9000000000000004</v>
      </c>
      <c r="D11" s="31">
        <f t="shared" si="0"/>
        <v>2.0750000000000002</v>
      </c>
      <c r="E11" s="31">
        <f t="shared" si="0"/>
        <v>1.4759036144578312</v>
      </c>
      <c r="F11" s="31">
        <f t="shared" si="1"/>
        <v>2.5463535652319949</v>
      </c>
      <c r="G11" s="31">
        <f t="shared" si="2"/>
        <v>2.5463535652319949</v>
      </c>
      <c r="H11" s="31">
        <v>73</v>
      </c>
      <c r="I11" s="31" t="s">
        <v>20</v>
      </c>
      <c r="J11" s="31">
        <f t="shared" si="3"/>
        <v>0.45207325835550372</v>
      </c>
      <c r="O11" s="31"/>
      <c r="P11" s="32">
        <v>0.25</v>
      </c>
      <c r="Q11" s="32">
        <f t="shared" si="4"/>
        <v>0.3012048192771084</v>
      </c>
      <c r="V11" s="31">
        <f t="shared" si="5"/>
        <v>54.97096641142312</v>
      </c>
    </row>
    <row r="12" spans="1:24" x14ac:dyDescent="0.2">
      <c r="A12" s="31" t="s">
        <v>28</v>
      </c>
      <c r="B12" s="31">
        <v>8.8000000000000007</v>
      </c>
      <c r="C12" s="31">
        <v>0.7</v>
      </c>
      <c r="D12" s="31">
        <f t="shared" si="0"/>
        <v>2.2000000000000002</v>
      </c>
      <c r="E12" s="31">
        <f t="shared" si="0"/>
        <v>0.21084337349397586</v>
      </c>
      <c r="F12" s="31">
        <f t="shared" si="1"/>
        <v>2.2100802990267843</v>
      </c>
      <c r="G12" s="31">
        <f t="shared" si="2"/>
        <v>2.2100802990267843</v>
      </c>
      <c r="H12" s="31">
        <v>73</v>
      </c>
      <c r="I12" s="31" t="s">
        <v>20</v>
      </c>
      <c r="J12" s="31">
        <f t="shared" si="3"/>
        <v>0.52456570675113312</v>
      </c>
      <c r="O12" s="31"/>
      <c r="P12" s="32">
        <v>0.25</v>
      </c>
      <c r="Q12" s="32">
        <f t="shared" si="4"/>
        <v>0.3012048192771084</v>
      </c>
      <c r="V12" s="31">
        <f t="shared" si="5"/>
        <v>64.514342252820825</v>
      </c>
    </row>
    <row r="13" spans="1:24" x14ac:dyDescent="0.2">
      <c r="A13" s="31" t="s">
        <v>29</v>
      </c>
      <c r="B13" s="31">
        <v>0.1</v>
      </c>
      <c r="C13" s="31">
        <v>12.2</v>
      </c>
      <c r="D13" s="31">
        <f t="shared" si="0"/>
        <v>2.5000000000000001E-2</v>
      </c>
      <c r="E13" s="31">
        <f t="shared" si="0"/>
        <v>3.6746987951807224</v>
      </c>
      <c r="F13" s="31">
        <f t="shared" si="1"/>
        <v>3.6747838351803299</v>
      </c>
      <c r="G13" s="31">
        <f t="shared" si="2"/>
        <v>3.5</v>
      </c>
      <c r="H13" s="31">
        <f>$C$30</f>
        <v>20</v>
      </c>
      <c r="I13" s="31" t="s">
        <v>20</v>
      </c>
      <c r="J13" s="31">
        <f t="shared" si="3"/>
        <v>0</v>
      </c>
      <c r="O13" s="31"/>
      <c r="P13" s="32">
        <v>0.25</v>
      </c>
      <c r="Q13" s="32">
        <f t="shared" si="4"/>
        <v>0.3012048192771084</v>
      </c>
      <c r="V13" s="31">
        <f t="shared" si="5"/>
        <v>0</v>
      </c>
    </row>
    <row r="14" spans="1:24" x14ac:dyDescent="0.2">
      <c r="A14" s="31" t="s">
        <v>30</v>
      </c>
      <c r="B14" s="31">
        <v>1.1000000000000001</v>
      </c>
      <c r="C14" s="31">
        <v>10.4</v>
      </c>
      <c r="D14" s="31">
        <f t="shared" si="0"/>
        <v>0.27500000000000002</v>
      </c>
      <c r="E14" s="31">
        <f t="shared" si="0"/>
        <v>3.1325301204819276</v>
      </c>
      <c r="F14" s="31">
        <f t="shared" si="1"/>
        <v>3.1445778660619172</v>
      </c>
      <c r="G14" s="31">
        <f t="shared" si="2"/>
        <v>3.1445778660619172</v>
      </c>
      <c r="H14" s="31">
        <f t="shared" ref="H14:H22" si="6">$C$30</f>
        <v>20</v>
      </c>
      <c r="I14" s="31" t="s">
        <v>20</v>
      </c>
      <c r="J14" s="31">
        <f t="shared" si="3"/>
        <v>5.2857325443361969E-2</v>
      </c>
      <c r="O14" s="31"/>
      <c r="P14" s="32">
        <v>0.25</v>
      </c>
      <c r="Q14" s="32">
        <f t="shared" si="4"/>
        <v>0.3012048192771084</v>
      </c>
      <c r="V14" s="31">
        <f t="shared" si="5"/>
        <v>8.9260591477857805</v>
      </c>
    </row>
    <row r="15" spans="1:24" x14ac:dyDescent="0.2">
      <c r="A15" s="31" t="s">
        <v>31</v>
      </c>
      <c r="B15" s="31">
        <v>0.7</v>
      </c>
      <c r="C15" s="31">
        <v>8.5</v>
      </c>
      <c r="D15" s="31">
        <f t="shared" si="0"/>
        <v>0.17499999999999999</v>
      </c>
      <c r="E15" s="31">
        <f t="shared" si="0"/>
        <v>2.5602409638554215</v>
      </c>
      <c r="F15" s="31">
        <f t="shared" si="1"/>
        <v>2.5662148766234165</v>
      </c>
      <c r="G15" s="31">
        <f t="shared" si="2"/>
        <v>2.5662148766234165</v>
      </c>
      <c r="H15" s="31">
        <f t="shared" si="6"/>
        <v>20</v>
      </c>
      <c r="I15" s="31" t="s">
        <v>20</v>
      </c>
      <c r="J15" s="31">
        <f t="shared" si="3"/>
        <v>0.10138830919174235</v>
      </c>
      <c r="O15" s="31"/>
      <c r="P15" s="32">
        <v>0.25</v>
      </c>
      <c r="Q15" s="32">
        <f t="shared" si="4"/>
        <v>0.3012048192771084</v>
      </c>
      <c r="V15" s="31">
        <f t="shared" si="5"/>
        <v>14.893476176996609</v>
      </c>
    </row>
    <row r="16" spans="1:24" x14ac:dyDescent="0.2">
      <c r="A16" s="31" t="s">
        <v>32</v>
      </c>
      <c r="B16" s="31">
        <v>0.6</v>
      </c>
      <c r="C16" s="31">
        <v>7</v>
      </c>
      <c r="D16" s="31">
        <f t="shared" si="0"/>
        <v>0.15</v>
      </c>
      <c r="E16" s="31">
        <f t="shared" si="0"/>
        <v>2.1084337349397586</v>
      </c>
      <c r="F16" s="31">
        <f t="shared" si="1"/>
        <v>2.113762714836275</v>
      </c>
      <c r="G16" s="31">
        <f t="shared" si="2"/>
        <v>2.113762714836275</v>
      </c>
      <c r="H16" s="31">
        <f t="shared" si="6"/>
        <v>20</v>
      </c>
      <c r="I16" s="31" t="s">
        <v>20</v>
      </c>
      <c r="J16" s="31">
        <f t="shared" si="3"/>
        <v>0.13153707721345143</v>
      </c>
      <c r="O16" s="31"/>
      <c r="P16" s="32">
        <v>0.25</v>
      </c>
      <c r="Q16" s="32">
        <f t="shared" si="4"/>
        <v>0.3012048192771084</v>
      </c>
      <c r="V16" s="31">
        <f t="shared" si="5"/>
        <v>18.362808552292076</v>
      </c>
    </row>
    <row r="17" spans="1:22" x14ac:dyDescent="0.2">
      <c r="A17" s="31" t="s">
        <v>33</v>
      </c>
      <c r="B17" s="31">
        <v>2.4</v>
      </c>
      <c r="C17" s="31">
        <f>9.2-2.5</f>
        <v>6.6999999999999993</v>
      </c>
      <c r="D17" s="31">
        <f t="shared" si="0"/>
        <v>0.6</v>
      </c>
      <c r="E17" s="31">
        <f t="shared" si="0"/>
        <v>2.0180722891566263</v>
      </c>
      <c r="F17" s="31">
        <f t="shared" si="1"/>
        <v>2.1053778198370634</v>
      </c>
      <c r="G17" s="31">
        <f t="shared" si="2"/>
        <v>2.1053778198370634</v>
      </c>
      <c r="H17" s="31">
        <f t="shared" si="6"/>
        <v>20</v>
      </c>
      <c r="I17" s="31" t="s">
        <v>20</v>
      </c>
      <c r="J17" s="31">
        <f t="shared" si="3"/>
        <v>0.13205592307039904</v>
      </c>
      <c r="O17" s="31"/>
      <c r="P17" s="32">
        <v>0.25</v>
      </c>
      <c r="Q17" s="32">
        <f t="shared" si="4"/>
        <v>0.3012048192771084</v>
      </c>
      <c r="V17" s="31">
        <f t="shared" si="5"/>
        <v>18.421592546562788</v>
      </c>
    </row>
    <row r="18" spans="1:22" x14ac:dyDescent="0.2">
      <c r="A18" s="31" t="s">
        <v>34</v>
      </c>
      <c r="B18" s="31">
        <v>12.7</v>
      </c>
      <c r="C18" s="31">
        <v>8</v>
      </c>
      <c r="D18" s="31">
        <f t="shared" si="0"/>
        <v>3.1749999999999998</v>
      </c>
      <c r="E18" s="31">
        <f t="shared" si="0"/>
        <v>2.4096385542168672</v>
      </c>
      <c r="F18" s="31">
        <f t="shared" si="1"/>
        <v>3.9858478347734692</v>
      </c>
      <c r="G18" s="31">
        <f t="shared" si="2"/>
        <v>3.5</v>
      </c>
      <c r="H18" s="31">
        <f t="shared" si="6"/>
        <v>20</v>
      </c>
      <c r="I18" s="31" t="s">
        <v>20</v>
      </c>
      <c r="J18" s="31">
        <f t="shared" si="3"/>
        <v>0</v>
      </c>
      <c r="O18" s="31"/>
      <c r="P18" s="32">
        <v>0.25</v>
      </c>
      <c r="Q18" s="32">
        <f t="shared" si="4"/>
        <v>0.3012048192771084</v>
      </c>
      <c r="V18" s="31">
        <f t="shared" si="5"/>
        <v>0</v>
      </c>
    </row>
    <row r="19" spans="1:22" x14ac:dyDescent="0.2">
      <c r="A19" s="31" t="s">
        <v>35</v>
      </c>
      <c r="B19" s="31">
        <v>12.8</v>
      </c>
      <c r="C19" s="31">
        <v>11.4</v>
      </c>
      <c r="D19" s="31">
        <f t="shared" si="0"/>
        <v>3.2</v>
      </c>
      <c r="E19" s="31">
        <f t="shared" si="0"/>
        <v>3.4337349397590358</v>
      </c>
      <c r="F19" s="31">
        <f t="shared" si="1"/>
        <v>4.6936697408873993</v>
      </c>
      <c r="G19" s="31">
        <f t="shared" si="2"/>
        <v>3.5</v>
      </c>
      <c r="H19" s="31">
        <f t="shared" si="6"/>
        <v>20</v>
      </c>
      <c r="I19" s="31" t="s">
        <v>20</v>
      </c>
      <c r="J19" s="31">
        <f t="shared" si="3"/>
        <v>0</v>
      </c>
      <c r="O19" s="31"/>
      <c r="P19" s="32">
        <v>0.25</v>
      </c>
      <c r="Q19" s="32">
        <f t="shared" si="4"/>
        <v>0.3012048192771084</v>
      </c>
      <c r="V19" s="31">
        <f t="shared" si="5"/>
        <v>0</v>
      </c>
    </row>
    <row r="20" spans="1:22" x14ac:dyDescent="0.2">
      <c r="A20" s="31" t="s">
        <v>36</v>
      </c>
      <c r="B20" s="31">
        <v>10.4</v>
      </c>
      <c r="C20" s="31">
        <v>13</v>
      </c>
      <c r="D20" s="31">
        <f t="shared" si="0"/>
        <v>2.6</v>
      </c>
      <c r="E20" s="31">
        <f t="shared" si="0"/>
        <v>3.9156626506024095</v>
      </c>
      <c r="F20" s="31">
        <f t="shared" si="1"/>
        <v>4.7002568007846852</v>
      </c>
      <c r="G20" s="31">
        <f t="shared" si="2"/>
        <v>3.5</v>
      </c>
      <c r="H20" s="31">
        <f t="shared" si="6"/>
        <v>20</v>
      </c>
      <c r="I20" s="31" t="s">
        <v>20</v>
      </c>
      <c r="J20" s="31">
        <f t="shared" si="3"/>
        <v>0</v>
      </c>
      <c r="O20" s="31"/>
      <c r="P20" s="32">
        <v>0.25</v>
      </c>
      <c r="Q20" s="32">
        <f t="shared" si="4"/>
        <v>0.3012048192771084</v>
      </c>
      <c r="V20" s="31">
        <f t="shared" si="5"/>
        <v>0</v>
      </c>
    </row>
    <row r="21" spans="1:22" x14ac:dyDescent="0.2">
      <c r="A21" s="31" t="s">
        <v>37</v>
      </c>
      <c r="B21" s="31">
        <v>7.7</v>
      </c>
      <c r="C21" s="31">
        <v>12.3</v>
      </c>
      <c r="D21" s="31">
        <f t="shared" si="0"/>
        <v>1.925</v>
      </c>
      <c r="E21" s="31">
        <f t="shared" si="0"/>
        <v>3.7048192771084336</v>
      </c>
      <c r="F21" s="31">
        <f t="shared" si="1"/>
        <v>4.1750821400344034</v>
      </c>
      <c r="G21" s="31">
        <f t="shared" si="2"/>
        <v>3.5</v>
      </c>
      <c r="H21" s="31">
        <f t="shared" si="6"/>
        <v>20</v>
      </c>
      <c r="I21" s="31" t="s">
        <v>20</v>
      </c>
      <c r="J21" s="31">
        <f t="shared" si="3"/>
        <v>0</v>
      </c>
      <c r="O21" s="31"/>
      <c r="P21" s="32">
        <v>0.25</v>
      </c>
      <c r="Q21" s="32">
        <f t="shared" si="4"/>
        <v>0.3012048192771084</v>
      </c>
      <c r="V21" s="31">
        <f t="shared" si="5"/>
        <v>0</v>
      </c>
    </row>
    <row r="22" spans="1:22" x14ac:dyDescent="0.2">
      <c r="A22" s="31" t="s">
        <v>38</v>
      </c>
      <c r="B22" s="31">
        <v>7.2</v>
      </c>
      <c r="C22" s="31">
        <v>7.9</v>
      </c>
      <c r="D22" s="31">
        <f t="shared" si="0"/>
        <v>1.8</v>
      </c>
      <c r="E22" s="31">
        <f t="shared" si="0"/>
        <v>2.3795180722891565</v>
      </c>
      <c r="F22" s="31">
        <f t="shared" si="1"/>
        <v>2.9836397665185221</v>
      </c>
      <c r="G22" s="31">
        <f t="shared" si="2"/>
        <v>2.9836397665185221</v>
      </c>
      <c r="H22" s="31">
        <f t="shared" si="6"/>
        <v>20</v>
      </c>
      <c r="I22" s="31" t="s">
        <v>20</v>
      </c>
      <c r="J22" s="31">
        <f t="shared" si="3"/>
        <v>6.8131868202779944E-2</v>
      </c>
      <c r="O22" s="31"/>
      <c r="P22" s="32">
        <v>0.25</v>
      </c>
      <c r="Q22" s="32">
        <f t="shared" si="4"/>
        <v>0.3012048192771084</v>
      </c>
      <c r="V22" s="31">
        <f t="shared" si="5"/>
        <v>10.880031910419698</v>
      </c>
    </row>
    <row r="23" spans="1:22" x14ac:dyDescent="0.2">
      <c r="H23" s="17" t="s">
        <v>39</v>
      </c>
      <c r="I23" s="17">
        <f>SUM(J2:J12)</f>
        <v>3.9799708310675519</v>
      </c>
      <c r="K23" s="17" t="s">
        <v>40</v>
      </c>
      <c r="L23" s="17"/>
      <c r="M23" s="17" t="s">
        <v>41</v>
      </c>
    </row>
    <row r="24" spans="1:22" x14ac:dyDescent="0.2">
      <c r="B24" s="17" t="s">
        <v>44</v>
      </c>
      <c r="C24" s="17">
        <f>ABS(I25-I23)/I25</f>
        <v>5.0072922331120262E-3</v>
      </c>
      <c r="H24" s="17" t="s">
        <v>42</v>
      </c>
      <c r="I24" s="17">
        <f>SUM(J13:J22)</f>
        <v>0.48597050312173473</v>
      </c>
      <c r="K24" s="17" t="s">
        <v>40</v>
      </c>
      <c r="L24" s="17"/>
      <c r="M24" s="17">
        <v>0</v>
      </c>
    </row>
    <row r="25" spans="1:22" x14ac:dyDescent="0.2">
      <c r="A25" s="31" t="s">
        <v>84</v>
      </c>
      <c r="B25" s="31" t="s">
        <v>85</v>
      </c>
      <c r="C25" s="31">
        <v>3.0000000000000001E-3</v>
      </c>
      <c r="D25" s="31" t="s">
        <v>43</v>
      </c>
      <c r="I25" s="31">
        <v>4</v>
      </c>
    </row>
    <row r="26" spans="1:22" x14ac:dyDescent="0.2">
      <c r="A26" s="31" t="s">
        <v>86</v>
      </c>
      <c r="B26" s="31" t="s">
        <v>87</v>
      </c>
      <c r="C26" s="31">
        <v>1.323</v>
      </c>
      <c r="F26" s="31" t="s">
        <v>93</v>
      </c>
      <c r="G26" s="31" t="s">
        <v>92</v>
      </c>
      <c r="H26" s="31" t="s">
        <v>94</v>
      </c>
      <c r="I26" s="31" t="s">
        <v>95</v>
      </c>
      <c r="J26" s="31" t="s">
        <v>114</v>
      </c>
    </row>
    <row r="27" spans="1:22" x14ac:dyDescent="0.2">
      <c r="B27" s="17" t="s">
        <v>129</v>
      </c>
      <c r="C27" s="31">
        <v>0.53</v>
      </c>
      <c r="F27" s="31">
        <v>3.0000000000000001E-3</v>
      </c>
      <c r="G27" s="31">
        <v>3.0000000000000001E-3</v>
      </c>
      <c r="H27" s="31">
        <v>3.0000000000000001E-3</v>
      </c>
      <c r="I27" s="31">
        <v>3.0000000000000001E-3</v>
      </c>
      <c r="J27" s="31">
        <v>3.0000000000000001E-3</v>
      </c>
    </row>
    <row r="28" spans="1:22" x14ac:dyDescent="0.2">
      <c r="B28" s="17" t="s">
        <v>46</v>
      </c>
      <c r="C28" s="31">
        <v>3.5</v>
      </c>
      <c r="F28" s="31">
        <v>1.323</v>
      </c>
      <c r="G28" s="31">
        <v>1.323</v>
      </c>
      <c r="H28" s="31">
        <v>1.323</v>
      </c>
      <c r="I28" s="31">
        <v>1.323</v>
      </c>
      <c r="J28" s="31">
        <v>1.323</v>
      </c>
    </row>
    <row r="29" spans="1:22" x14ac:dyDescent="0.2">
      <c r="B29" s="17" t="s">
        <v>47</v>
      </c>
      <c r="C29" s="31">
        <v>1.5</v>
      </c>
      <c r="F29" s="31">
        <v>0.53</v>
      </c>
      <c r="G29" s="31">
        <v>1.2</v>
      </c>
      <c r="H29" s="31">
        <v>2.9</v>
      </c>
      <c r="I29" s="31">
        <v>2</v>
      </c>
      <c r="J29" s="31">
        <v>2.2000000000000002</v>
      </c>
    </row>
    <row r="30" spans="1:22" x14ac:dyDescent="0.2">
      <c r="B30" s="17" t="s">
        <v>48</v>
      </c>
      <c r="C30" s="31">
        <v>20</v>
      </c>
      <c r="E30" s="17"/>
      <c r="F30" s="31">
        <v>3.5</v>
      </c>
      <c r="G30" s="31">
        <v>3.5</v>
      </c>
      <c r="H30" s="31">
        <v>3.5</v>
      </c>
      <c r="I30" s="31">
        <v>3.5</v>
      </c>
      <c r="J30" s="31">
        <v>2</v>
      </c>
    </row>
    <row r="31" spans="1:22" x14ac:dyDescent="0.2">
      <c r="B31" s="31" t="s">
        <v>49</v>
      </c>
      <c r="F31" s="31">
        <v>1.5</v>
      </c>
      <c r="G31" s="31">
        <v>1.45</v>
      </c>
      <c r="H31" s="31">
        <v>1.5</v>
      </c>
      <c r="I31" s="31">
        <v>1.45</v>
      </c>
      <c r="J31" s="31">
        <v>0.4</v>
      </c>
    </row>
    <row r="32" spans="1:22" x14ac:dyDescent="0.2">
      <c r="F32" s="17"/>
    </row>
    <row r="33" spans="6:6" x14ac:dyDescent="0.2">
      <c r="F33" s="1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Z205"/>
  <sheetViews>
    <sheetView workbookViewId="0">
      <selection activeCell="E5" sqref="A1:XFD1048576"/>
    </sheetView>
  </sheetViews>
  <sheetFormatPr baseColWidth="10" defaultColWidth="11" defaultRowHeight="16" x14ac:dyDescent="0.2"/>
  <cols>
    <col min="1" max="1" width="17" style="31" customWidth="1"/>
    <col min="2" max="13" width="11" style="31"/>
    <col min="14" max="15" width="11" style="32"/>
    <col min="16" max="16384" width="11" style="31"/>
  </cols>
  <sheetData>
    <row r="1" spans="1:26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K1" s="17" t="s">
        <v>52</v>
      </c>
      <c r="N1" s="17" t="s">
        <v>10</v>
      </c>
      <c r="O1" s="22" t="s">
        <v>11</v>
      </c>
      <c r="P1" s="22" t="s">
        <v>12</v>
      </c>
      <c r="Q1" s="17" t="s">
        <v>13</v>
      </c>
      <c r="R1" s="17" t="s">
        <v>14</v>
      </c>
      <c r="W1" s="17" t="s">
        <v>118</v>
      </c>
      <c r="X1" s="17" t="s">
        <v>106</v>
      </c>
      <c r="Y1" s="17" t="s">
        <v>120</v>
      </c>
      <c r="Z1" s="17" t="s">
        <v>119</v>
      </c>
    </row>
    <row r="2" spans="1:26" x14ac:dyDescent="0.2">
      <c r="A2" s="31">
        <v>1460</v>
      </c>
      <c r="B2" s="31">
        <v>81</v>
      </c>
      <c r="C2" s="31">
        <f>ABS(A2-$K$2)/39.37</f>
        <v>4.0640081280162565</v>
      </c>
      <c r="D2" s="31">
        <f>ABS(B2-$K$4)/39.37</f>
        <v>4.1148082296164592</v>
      </c>
      <c r="E2" s="31">
        <f>SQRT(C2^2+D2^2)</f>
        <v>5.7834080636854202</v>
      </c>
      <c r="F2" s="31">
        <f t="shared" ref="F2:F65" si="0">MIN(E2,$L$30)</f>
        <v>3.5</v>
      </c>
      <c r="G2" s="31">
        <v>600</v>
      </c>
      <c r="I2" s="31">
        <f>1-EXP(-$L$28*POWER($L$32*G2*POWER(1-F2/$L$30,$L$31),$L$29))</f>
        <v>0</v>
      </c>
      <c r="K2" s="31">
        <v>1300</v>
      </c>
      <c r="N2" s="31"/>
      <c r="O2" s="32">
        <v>0.25</v>
      </c>
      <c r="P2" s="32">
        <f>5/16.6</f>
        <v>0.3012048192771084</v>
      </c>
      <c r="Q2" s="31">
        <v>9</v>
      </c>
      <c r="R2" s="31">
        <v>2.5</v>
      </c>
      <c r="W2" s="31">
        <v>600</v>
      </c>
      <c r="X2" s="31">
        <f>$L$32*G2*POWER(1-F2/$L$30,$L$31)</f>
        <v>0</v>
      </c>
      <c r="Y2" s="31">
        <f>SUM(X2:X205)</f>
        <v>3835.5036308356671</v>
      </c>
      <c r="Z2" s="31">
        <f>Y2/W2</f>
        <v>6.3925060513927781</v>
      </c>
    </row>
    <row r="3" spans="1:26" x14ac:dyDescent="0.2">
      <c r="A3" s="31">
        <v>1460</v>
      </c>
      <c r="B3" s="31">
        <v>18</v>
      </c>
      <c r="C3" s="31">
        <f t="shared" ref="C3:C66" si="1">ABS(A3-$K$2)/39.37</f>
        <v>4.0640081280162565</v>
      </c>
      <c r="D3" s="31">
        <f t="shared" ref="D3:D66" si="2">ABS(B3-$K$4)/39.37</f>
        <v>2.5146050292100588</v>
      </c>
      <c r="E3" s="31">
        <f t="shared" ref="E3:E66" si="3">SQRT(C3^2+D3^2)</f>
        <v>4.7790585388244322</v>
      </c>
      <c r="F3" s="31">
        <f t="shared" si="0"/>
        <v>3.5</v>
      </c>
      <c r="G3" s="31">
        <v>600</v>
      </c>
      <c r="I3" s="31">
        <f t="shared" ref="I3:I66" si="4">1-EXP(-$L$28*POWER($L$32*G3*POWER(1-F3/$L$30,$L$31),$L$29))</f>
        <v>0</v>
      </c>
      <c r="K3" s="31" t="s">
        <v>54</v>
      </c>
      <c r="N3" s="31"/>
      <c r="O3" s="32">
        <v>0.25</v>
      </c>
      <c r="P3" s="32">
        <f t="shared" ref="P3:P22" si="5">5/16.6</f>
        <v>0.3012048192771084</v>
      </c>
      <c r="X3" s="31">
        <f t="shared" ref="X3:X66" si="6">$L$32*G3*POWER(1-F3/$L$30,$L$31)</f>
        <v>0</v>
      </c>
    </row>
    <row r="4" spans="1:26" x14ac:dyDescent="0.2">
      <c r="A4" s="31">
        <v>1460</v>
      </c>
      <c r="B4" s="31">
        <v>-18</v>
      </c>
      <c r="C4" s="31">
        <f t="shared" si="1"/>
        <v>4.0640081280162565</v>
      </c>
      <c r="D4" s="31">
        <f t="shared" si="2"/>
        <v>1.6002032004064008</v>
      </c>
      <c r="E4" s="31">
        <f t="shared" si="3"/>
        <v>4.3677010368354061</v>
      </c>
      <c r="F4" s="31">
        <f t="shared" si="0"/>
        <v>3.5</v>
      </c>
      <c r="G4" s="31">
        <v>600</v>
      </c>
      <c r="I4" s="31">
        <f t="shared" si="4"/>
        <v>0</v>
      </c>
      <c r="K4" s="31">
        <v>-81</v>
      </c>
      <c r="N4" s="31"/>
      <c r="O4" s="32">
        <v>0.25</v>
      </c>
      <c r="P4" s="32">
        <f t="shared" si="5"/>
        <v>0.3012048192771084</v>
      </c>
      <c r="X4" s="31">
        <f t="shared" si="6"/>
        <v>0</v>
      </c>
    </row>
    <row r="5" spans="1:26" x14ac:dyDescent="0.2">
      <c r="A5" s="31">
        <v>1420</v>
      </c>
      <c r="B5" s="31">
        <v>81</v>
      </c>
      <c r="C5" s="31">
        <f t="shared" si="1"/>
        <v>3.0480060960121924</v>
      </c>
      <c r="D5" s="31">
        <f t="shared" si="2"/>
        <v>4.1148082296164592</v>
      </c>
      <c r="E5" s="31">
        <f t="shared" si="3"/>
        <v>5.1207409549641181</v>
      </c>
      <c r="F5" s="31">
        <f t="shared" si="0"/>
        <v>3.5</v>
      </c>
      <c r="G5" s="31">
        <v>600</v>
      </c>
      <c r="I5" s="31">
        <f t="shared" si="4"/>
        <v>0</v>
      </c>
      <c r="N5" s="31"/>
      <c r="O5" s="32">
        <v>0.25</v>
      </c>
      <c r="P5" s="32">
        <f t="shared" si="5"/>
        <v>0.3012048192771084</v>
      </c>
      <c r="X5" s="31">
        <f t="shared" si="6"/>
        <v>0</v>
      </c>
    </row>
    <row r="6" spans="1:26" x14ac:dyDescent="0.2">
      <c r="A6" s="31">
        <v>1420</v>
      </c>
      <c r="B6" s="31">
        <v>-81</v>
      </c>
      <c r="C6" s="31">
        <f t="shared" si="1"/>
        <v>3.0480060960121924</v>
      </c>
      <c r="D6" s="31">
        <f t="shared" si="2"/>
        <v>0</v>
      </c>
      <c r="E6" s="31">
        <f t="shared" si="3"/>
        <v>3.0480060960121924</v>
      </c>
      <c r="F6" s="31">
        <f t="shared" si="0"/>
        <v>3.0480060960121924</v>
      </c>
      <c r="G6" s="31">
        <v>600</v>
      </c>
      <c r="I6" s="31">
        <f t="shared" si="4"/>
        <v>0.59392643853263771</v>
      </c>
      <c r="N6" s="31"/>
      <c r="O6" s="32">
        <v>0.25</v>
      </c>
      <c r="P6" s="32">
        <f t="shared" si="5"/>
        <v>0.3012048192771084</v>
      </c>
      <c r="X6" s="31">
        <f t="shared" si="6"/>
        <v>74.609940295503407</v>
      </c>
    </row>
    <row r="7" spans="1:26" x14ac:dyDescent="0.2">
      <c r="A7" s="31">
        <v>1380</v>
      </c>
      <c r="B7" s="31">
        <v>81</v>
      </c>
      <c r="C7" s="31">
        <f t="shared" si="1"/>
        <v>2.0320040640081283</v>
      </c>
      <c r="D7" s="31">
        <f t="shared" si="2"/>
        <v>4.1148082296164592</v>
      </c>
      <c r="E7" s="31">
        <f t="shared" si="3"/>
        <v>4.5891924434114646</v>
      </c>
      <c r="F7" s="31">
        <f t="shared" si="0"/>
        <v>3.5</v>
      </c>
      <c r="G7" s="31">
        <v>600</v>
      </c>
      <c r="I7" s="31">
        <f t="shared" si="4"/>
        <v>0</v>
      </c>
      <c r="N7" s="31"/>
      <c r="O7" s="32">
        <v>0.25</v>
      </c>
      <c r="P7" s="32">
        <f t="shared" si="5"/>
        <v>0.3012048192771084</v>
      </c>
      <c r="X7" s="31">
        <f t="shared" si="6"/>
        <v>0</v>
      </c>
    </row>
    <row r="8" spans="1:26" x14ac:dyDescent="0.2">
      <c r="A8" s="31">
        <v>1380</v>
      </c>
      <c r="B8" s="31">
        <v>18</v>
      </c>
      <c r="C8" s="31">
        <f t="shared" si="1"/>
        <v>2.0320040640081283</v>
      </c>
      <c r="D8" s="31">
        <f t="shared" si="2"/>
        <v>2.5146050292100588</v>
      </c>
      <c r="E8" s="31">
        <f t="shared" si="3"/>
        <v>3.2329984486655832</v>
      </c>
      <c r="F8" s="31">
        <f t="shared" si="0"/>
        <v>3.2329984486655832</v>
      </c>
      <c r="G8" s="31">
        <v>600</v>
      </c>
      <c r="I8" s="31">
        <f t="shared" si="4"/>
        <v>0.32343678638657625</v>
      </c>
      <c r="N8" s="31"/>
      <c r="O8" s="32">
        <v>0.25</v>
      </c>
      <c r="P8" s="32">
        <f t="shared" si="5"/>
        <v>0.3012048192771084</v>
      </c>
      <c r="X8" s="31">
        <f t="shared" si="6"/>
        <v>39.669263830763768</v>
      </c>
    </row>
    <row r="9" spans="1:26" x14ac:dyDescent="0.2">
      <c r="A9" s="31">
        <v>1380</v>
      </c>
      <c r="B9" s="31">
        <v>-18</v>
      </c>
      <c r="C9" s="31">
        <f t="shared" si="1"/>
        <v>2.0320040640081283</v>
      </c>
      <c r="D9" s="31">
        <f t="shared" si="2"/>
        <v>1.6002032004064008</v>
      </c>
      <c r="E9" s="31">
        <f t="shared" si="3"/>
        <v>2.5864436585273682</v>
      </c>
      <c r="F9" s="31">
        <f t="shared" si="0"/>
        <v>2.5864436585273682</v>
      </c>
      <c r="G9" s="31">
        <v>600</v>
      </c>
      <c r="I9" s="31">
        <f t="shared" si="4"/>
        <v>0.93634441067948759</v>
      </c>
      <c r="N9" s="31"/>
      <c r="O9" s="32">
        <v>0.25</v>
      </c>
      <c r="P9" s="32">
        <f t="shared" si="5"/>
        <v>0.3012048192771084</v>
      </c>
      <c r="X9" s="31">
        <f t="shared" si="6"/>
        <v>173.58812146800636</v>
      </c>
    </row>
    <row r="10" spans="1:26" x14ac:dyDescent="0.2">
      <c r="A10" s="31">
        <v>1380</v>
      </c>
      <c r="B10" s="31">
        <v>-81</v>
      </c>
      <c r="C10" s="31">
        <f t="shared" si="1"/>
        <v>2.0320040640081283</v>
      </c>
      <c r="D10" s="31">
        <f t="shared" si="2"/>
        <v>0</v>
      </c>
      <c r="E10" s="31">
        <f t="shared" si="3"/>
        <v>2.0320040640081283</v>
      </c>
      <c r="F10" s="31">
        <f t="shared" si="0"/>
        <v>2.0320040640081283</v>
      </c>
      <c r="G10" s="31">
        <v>600</v>
      </c>
      <c r="I10" s="31">
        <f t="shared" si="4"/>
        <v>0.99711541579596985</v>
      </c>
      <c r="N10" s="31"/>
      <c r="O10" s="32">
        <v>0.25</v>
      </c>
      <c r="P10" s="32">
        <f t="shared" si="5"/>
        <v>0.3012048192771084</v>
      </c>
      <c r="X10" s="31">
        <f t="shared" si="6"/>
        <v>306.69551377325018</v>
      </c>
    </row>
    <row r="11" spans="1:26" x14ac:dyDescent="0.2">
      <c r="A11" s="31">
        <v>1340</v>
      </c>
      <c r="B11" s="31">
        <v>81</v>
      </c>
      <c r="C11" s="31">
        <f t="shared" si="1"/>
        <v>1.0160020320040641</v>
      </c>
      <c r="D11" s="31">
        <f t="shared" si="2"/>
        <v>4.1148082296164592</v>
      </c>
      <c r="E11" s="31">
        <f t="shared" si="3"/>
        <v>4.2383849395206807</v>
      </c>
      <c r="F11" s="31">
        <f t="shared" si="0"/>
        <v>3.5</v>
      </c>
      <c r="G11" s="31">
        <v>600</v>
      </c>
      <c r="I11" s="31">
        <f t="shared" si="4"/>
        <v>0</v>
      </c>
      <c r="N11" s="31"/>
      <c r="O11" s="32">
        <v>0.25</v>
      </c>
      <c r="P11" s="32">
        <f t="shared" si="5"/>
        <v>0.3012048192771084</v>
      </c>
      <c r="X11" s="31">
        <f t="shared" si="6"/>
        <v>0</v>
      </c>
    </row>
    <row r="12" spans="1:26" x14ac:dyDescent="0.2">
      <c r="A12" s="31">
        <v>1340</v>
      </c>
      <c r="B12" s="31">
        <v>18</v>
      </c>
      <c r="C12" s="31">
        <f t="shared" si="1"/>
        <v>1.0160020320040641</v>
      </c>
      <c r="D12" s="31">
        <f t="shared" si="2"/>
        <v>2.5146050292100588</v>
      </c>
      <c r="E12" s="31">
        <f t="shared" si="3"/>
        <v>2.7121022440101528</v>
      </c>
      <c r="F12" s="31">
        <f t="shared" si="0"/>
        <v>2.7121022440101528</v>
      </c>
      <c r="G12" s="31">
        <v>600</v>
      </c>
      <c r="I12" s="31">
        <f t="shared" si="4"/>
        <v>0.88668698378448607</v>
      </c>
      <c r="N12" s="31"/>
      <c r="O12" s="32">
        <v>0.25</v>
      </c>
      <c r="P12" s="32">
        <f t="shared" si="5"/>
        <v>0.3012048192771084</v>
      </c>
      <c r="X12" s="31">
        <f t="shared" si="6"/>
        <v>145.34544827029052</v>
      </c>
    </row>
    <row r="13" spans="1:26" x14ac:dyDescent="0.2">
      <c r="A13" s="31">
        <v>1340</v>
      </c>
      <c r="B13" s="31">
        <v>-18</v>
      </c>
      <c r="C13" s="31">
        <f t="shared" si="1"/>
        <v>1.0160020320040641</v>
      </c>
      <c r="D13" s="31">
        <f t="shared" si="2"/>
        <v>1.6002032004064008</v>
      </c>
      <c r="E13" s="31">
        <f t="shared" si="3"/>
        <v>1.8954974048062623</v>
      </c>
      <c r="F13" s="31">
        <f t="shared" si="0"/>
        <v>1.8954974048062623</v>
      </c>
      <c r="G13" s="31">
        <v>600</v>
      </c>
      <c r="I13" s="31">
        <f t="shared" si="4"/>
        <v>0.99881149217968013</v>
      </c>
      <c r="N13" s="31"/>
      <c r="O13" s="32">
        <v>0.25</v>
      </c>
      <c r="P13" s="32">
        <f t="shared" si="5"/>
        <v>0.3012048192771084</v>
      </c>
      <c r="X13" s="31">
        <f t="shared" si="6"/>
        <v>341.22913721718447</v>
      </c>
    </row>
    <row r="14" spans="1:26" x14ac:dyDescent="0.2">
      <c r="A14" s="31">
        <v>1340</v>
      </c>
      <c r="B14" s="31">
        <v>-81</v>
      </c>
      <c r="C14" s="31">
        <f t="shared" si="1"/>
        <v>1.0160020320040641</v>
      </c>
      <c r="D14" s="31">
        <f t="shared" si="2"/>
        <v>0</v>
      </c>
      <c r="E14" s="31">
        <f t="shared" si="3"/>
        <v>1.0160020320040641</v>
      </c>
      <c r="F14" s="31">
        <f t="shared" si="0"/>
        <v>1.0160020320040641</v>
      </c>
      <c r="G14" s="31">
        <v>600</v>
      </c>
      <c r="I14" s="31">
        <f t="shared" si="4"/>
        <v>0.9999986011290225</v>
      </c>
      <c r="N14" s="31"/>
      <c r="O14" s="32">
        <v>0.25</v>
      </c>
      <c r="P14" s="32">
        <f t="shared" si="5"/>
        <v>0.3012048192771084</v>
      </c>
      <c r="X14" s="31">
        <f t="shared" si="6"/>
        <v>576.52624575165635</v>
      </c>
    </row>
    <row r="15" spans="1:26" x14ac:dyDescent="0.2">
      <c r="A15" s="31">
        <v>1300</v>
      </c>
      <c r="B15" s="31">
        <v>81</v>
      </c>
      <c r="C15" s="31">
        <f t="shared" si="1"/>
        <v>0</v>
      </c>
      <c r="D15" s="31">
        <f t="shared" si="2"/>
        <v>4.1148082296164592</v>
      </c>
      <c r="E15" s="31">
        <f t="shared" si="3"/>
        <v>4.1148082296164592</v>
      </c>
      <c r="F15" s="31">
        <f t="shared" si="0"/>
        <v>3.5</v>
      </c>
      <c r="G15" s="31">
        <v>600</v>
      </c>
      <c r="I15" s="31">
        <f t="shared" si="4"/>
        <v>0</v>
      </c>
      <c r="N15" s="31"/>
      <c r="O15" s="32">
        <v>0.25</v>
      </c>
      <c r="P15" s="32">
        <f t="shared" si="5"/>
        <v>0.3012048192771084</v>
      </c>
      <c r="X15" s="31">
        <f t="shared" si="6"/>
        <v>0</v>
      </c>
    </row>
    <row r="16" spans="1:26" x14ac:dyDescent="0.2">
      <c r="A16" s="31">
        <v>1300</v>
      </c>
      <c r="B16" s="31">
        <v>18</v>
      </c>
      <c r="C16" s="31">
        <f t="shared" si="1"/>
        <v>0</v>
      </c>
      <c r="D16" s="31">
        <f t="shared" si="2"/>
        <v>2.5146050292100588</v>
      </c>
      <c r="E16" s="31">
        <f t="shared" si="3"/>
        <v>2.5146050292100588</v>
      </c>
      <c r="F16" s="31">
        <f t="shared" si="0"/>
        <v>2.5146050292100588</v>
      </c>
      <c r="G16" s="31">
        <v>600</v>
      </c>
      <c r="I16" s="31">
        <f t="shared" si="4"/>
        <v>0.95521936292473641</v>
      </c>
      <c r="N16" s="31"/>
      <c r="O16" s="32">
        <v>0.25</v>
      </c>
      <c r="P16" s="32">
        <f t="shared" si="5"/>
        <v>0.3012048192771084</v>
      </c>
      <c r="X16" s="31">
        <f t="shared" si="6"/>
        <v>190.09470024330307</v>
      </c>
    </row>
    <row r="17" spans="1:24" x14ac:dyDescent="0.2">
      <c r="A17" s="31">
        <v>1300</v>
      </c>
      <c r="B17" s="31">
        <v>-18</v>
      </c>
      <c r="C17" s="31">
        <f t="shared" si="1"/>
        <v>0</v>
      </c>
      <c r="D17" s="31">
        <f t="shared" si="2"/>
        <v>1.6002032004064008</v>
      </c>
      <c r="E17" s="31">
        <f t="shared" si="3"/>
        <v>1.6002032004064008</v>
      </c>
      <c r="F17" s="31">
        <f t="shared" si="0"/>
        <v>1.6002032004064008</v>
      </c>
      <c r="G17" s="31">
        <v>600</v>
      </c>
      <c r="I17" s="31">
        <f t="shared" si="4"/>
        <v>0.99985028885490612</v>
      </c>
      <c r="N17" s="31"/>
      <c r="O17" s="32">
        <v>0.25</v>
      </c>
      <c r="P17" s="32">
        <f t="shared" si="5"/>
        <v>0.3012048192771084</v>
      </c>
      <c r="X17" s="31">
        <f t="shared" si="6"/>
        <v>417.91328919946426</v>
      </c>
    </row>
    <row r="18" spans="1:24" x14ac:dyDescent="0.2">
      <c r="A18" s="31">
        <v>1300</v>
      </c>
      <c r="B18" s="31">
        <v>-81</v>
      </c>
      <c r="C18" s="31">
        <f t="shared" si="1"/>
        <v>0</v>
      </c>
      <c r="D18" s="31">
        <f t="shared" si="2"/>
        <v>0</v>
      </c>
      <c r="E18" s="31">
        <f t="shared" si="3"/>
        <v>0</v>
      </c>
      <c r="F18" s="31">
        <f t="shared" si="0"/>
        <v>0</v>
      </c>
      <c r="G18" s="31">
        <v>600</v>
      </c>
      <c r="I18" s="31">
        <f t="shared" si="4"/>
        <v>0.99999999991870991</v>
      </c>
      <c r="N18" s="31"/>
      <c r="O18" s="32">
        <v>0.25</v>
      </c>
      <c r="P18" s="32">
        <f t="shared" si="5"/>
        <v>0.3012048192771084</v>
      </c>
      <c r="X18" s="31">
        <f t="shared" si="6"/>
        <v>870</v>
      </c>
    </row>
    <row r="19" spans="1:24" x14ac:dyDescent="0.2">
      <c r="A19" s="31">
        <v>1260</v>
      </c>
      <c r="B19" s="31">
        <v>18</v>
      </c>
      <c r="C19" s="31">
        <f t="shared" si="1"/>
        <v>1.0160020320040641</v>
      </c>
      <c r="D19" s="31">
        <f t="shared" si="2"/>
        <v>2.5146050292100588</v>
      </c>
      <c r="E19" s="31">
        <f t="shared" si="3"/>
        <v>2.7121022440101528</v>
      </c>
      <c r="F19" s="31">
        <f t="shared" si="0"/>
        <v>2.7121022440101528</v>
      </c>
      <c r="G19" s="31">
        <v>600</v>
      </c>
      <c r="I19" s="31">
        <f t="shared" si="4"/>
        <v>0.88668698378448607</v>
      </c>
      <c r="N19" s="31"/>
      <c r="O19" s="32">
        <v>0.25</v>
      </c>
      <c r="P19" s="32">
        <f t="shared" si="5"/>
        <v>0.3012048192771084</v>
      </c>
      <c r="X19" s="31">
        <f t="shared" si="6"/>
        <v>145.34544827029052</v>
      </c>
    </row>
    <row r="20" spans="1:24" x14ac:dyDescent="0.2">
      <c r="A20" s="31">
        <v>1260</v>
      </c>
      <c r="B20" s="31">
        <v>-18</v>
      </c>
      <c r="C20" s="31">
        <f t="shared" si="1"/>
        <v>1.0160020320040641</v>
      </c>
      <c r="D20" s="31">
        <f t="shared" si="2"/>
        <v>1.6002032004064008</v>
      </c>
      <c r="E20" s="31">
        <f t="shared" si="3"/>
        <v>1.8954974048062623</v>
      </c>
      <c r="F20" s="31">
        <f t="shared" si="0"/>
        <v>1.8954974048062623</v>
      </c>
      <c r="G20" s="31">
        <v>600</v>
      </c>
      <c r="I20" s="31">
        <f t="shared" si="4"/>
        <v>0.99881149217968013</v>
      </c>
      <c r="N20" s="31"/>
      <c r="O20" s="32">
        <v>0.25</v>
      </c>
      <c r="P20" s="32">
        <f t="shared" si="5"/>
        <v>0.3012048192771084</v>
      </c>
      <c r="X20" s="31">
        <f t="shared" si="6"/>
        <v>341.22913721718447</v>
      </c>
    </row>
    <row r="21" spans="1:24" x14ac:dyDescent="0.2">
      <c r="A21" s="31">
        <v>1220</v>
      </c>
      <c r="B21" s="31">
        <v>18</v>
      </c>
      <c r="C21" s="31">
        <f t="shared" si="1"/>
        <v>2.0320040640081283</v>
      </c>
      <c r="D21" s="31">
        <f t="shared" si="2"/>
        <v>2.5146050292100588</v>
      </c>
      <c r="E21" s="31">
        <f t="shared" si="3"/>
        <v>3.2329984486655832</v>
      </c>
      <c r="F21" s="31">
        <f t="shared" si="0"/>
        <v>3.2329984486655832</v>
      </c>
      <c r="G21" s="31">
        <v>600</v>
      </c>
      <c r="I21" s="31">
        <f t="shared" si="4"/>
        <v>0.32343678638657625</v>
      </c>
      <c r="N21" s="31"/>
      <c r="O21" s="32">
        <v>0.25</v>
      </c>
      <c r="P21" s="32">
        <f t="shared" si="5"/>
        <v>0.3012048192771084</v>
      </c>
      <c r="X21" s="31">
        <f t="shared" si="6"/>
        <v>39.669263830763768</v>
      </c>
    </row>
    <row r="22" spans="1:24" x14ac:dyDescent="0.2">
      <c r="A22" s="31">
        <v>1220</v>
      </c>
      <c r="B22" s="31">
        <v>-18</v>
      </c>
      <c r="C22" s="31">
        <f t="shared" si="1"/>
        <v>2.0320040640081283</v>
      </c>
      <c r="D22" s="31">
        <f t="shared" si="2"/>
        <v>1.6002032004064008</v>
      </c>
      <c r="E22" s="31">
        <f t="shared" si="3"/>
        <v>2.5864436585273682</v>
      </c>
      <c r="F22" s="31">
        <f t="shared" si="0"/>
        <v>2.5864436585273682</v>
      </c>
      <c r="G22" s="31">
        <v>600</v>
      </c>
      <c r="I22" s="31">
        <f t="shared" si="4"/>
        <v>0.93634441067948759</v>
      </c>
      <c r="N22" s="31"/>
      <c r="O22" s="32">
        <v>0.25</v>
      </c>
      <c r="P22" s="32">
        <f t="shared" si="5"/>
        <v>0.3012048192771084</v>
      </c>
      <c r="X22" s="31">
        <f t="shared" si="6"/>
        <v>173.58812146800636</v>
      </c>
    </row>
    <row r="23" spans="1:24" x14ac:dyDescent="0.2">
      <c r="A23" s="31">
        <v>1120</v>
      </c>
      <c r="B23" s="31">
        <v>90</v>
      </c>
      <c r="C23" s="31">
        <f t="shared" si="1"/>
        <v>4.5720091440182884</v>
      </c>
      <c r="D23" s="31">
        <f t="shared" si="2"/>
        <v>4.3434086868173738</v>
      </c>
      <c r="E23" s="31">
        <f t="shared" si="3"/>
        <v>6.3062244357228092</v>
      </c>
      <c r="F23" s="31">
        <f t="shared" si="0"/>
        <v>3.5</v>
      </c>
      <c r="G23" s="31">
        <v>600</v>
      </c>
      <c r="I23" s="31">
        <f t="shared" si="4"/>
        <v>0</v>
      </c>
      <c r="Q23" s="17" t="s">
        <v>39</v>
      </c>
      <c r="R23" s="17" t="s">
        <v>57</v>
      </c>
      <c r="T23" s="17" t="s">
        <v>40</v>
      </c>
      <c r="U23" s="17"/>
      <c r="V23" s="17" t="s">
        <v>41</v>
      </c>
      <c r="X23" s="31">
        <f t="shared" si="6"/>
        <v>0</v>
      </c>
    </row>
    <row r="24" spans="1:24" x14ac:dyDescent="0.2">
      <c r="A24" s="31">
        <v>1120</v>
      </c>
      <c r="B24" s="31">
        <v>72</v>
      </c>
      <c r="C24" s="31">
        <f t="shared" si="1"/>
        <v>4.5720091440182884</v>
      </c>
      <c r="D24" s="31">
        <f t="shared" si="2"/>
        <v>3.886207772415545</v>
      </c>
      <c r="E24" s="31">
        <f t="shared" si="3"/>
        <v>6.000489851951242</v>
      </c>
      <c r="F24" s="31">
        <f t="shared" si="0"/>
        <v>3.5</v>
      </c>
      <c r="G24" s="31">
        <v>600</v>
      </c>
      <c r="I24" s="31">
        <f t="shared" si="4"/>
        <v>0</v>
      </c>
      <c r="Q24" s="17" t="s">
        <v>42</v>
      </c>
      <c r="R24" s="17">
        <f>SUM(I13:I22)</f>
        <v>8.099159418037285</v>
      </c>
      <c r="T24" s="17" t="s">
        <v>40</v>
      </c>
      <c r="U24" s="17"/>
      <c r="V24" s="17">
        <v>0</v>
      </c>
      <c r="X24" s="31">
        <f t="shared" si="6"/>
        <v>0</v>
      </c>
    </row>
    <row r="25" spans="1:24" x14ac:dyDescent="0.2">
      <c r="A25" s="31">
        <v>1120</v>
      </c>
      <c r="B25" s="31">
        <v>18</v>
      </c>
      <c r="C25" s="31">
        <f t="shared" si="1"/>
        <v>4.5720091440182884</v>
      </c>
      <c r="D25" s="31">
        <f t="shared" si="2"/>
        <v>2.5146050292100588</v>
      </c>
      <c r="E25" s="31">
        <f t="shared" si="3"/>
        <v>5.2179024584516105</v>
      </c>
      <c r="F25" s="31">
        <f t="shared" si="0"/>
        <v>3.5</v>
      </c>
      <c r="G25" s="31">
        <v>600</v>
      </c>
      <c r="I25" s="31">
        <f t="shared" si="4"/>
        <v>0</v>
      </c>
      <c r="K25" s="17" t="s">
        <v>58</v>
      </c>
      <c r="L25" s="17">
        <v>12</v>
      </c>
      <c r="X25" s="31">
        <f t="shared" si="6"/>
        <v>0</v>
      </c>
    </row>
    <row r="26" spans="1:24" x14ac:dyDescent="0.2">
      <c r="A26" s="31">
        <v>1120</v>
      </c>
      <c r="B26" s="31">
        <v>0</v>
      </c>
      <c r="C26" s="31">
        <f t="shared" si="1"/>
        <v>4.5720091440182884</v>
      </c>
      <c r="D26" s="31">
        <f t="shared" si="2"/>
        <v>2.0574041148082296</v>
      </c>
      <c r="E26" s="31">
        <f t="shared" si="3"/>
        <v>5.0135994359957277</v>
      </c>
      <c r="F26" s="31">
        <f t="shared" si="0"/>
        <v>3.5</v>
      </c>
      <c r="G26" s="31">
        <v>600</v>
      </c>
      <c r="I26" s="31">
        <f t="shared" si="4"/>
        <v>0</v>
      </c>
      <c r="X26" s="31">
        <f t="shared" si="6"/>
        <v>0</v>
      </c>
    </row>
    <row r="27" spans="1:24" x14ac:dyDescent="0.2">
      <c r="A27" s="31">
        <v>1120</v>
      </c>
      <c r="B27" s="31">
        <v>-18</v>
      </c>
      <c r="C27" s="31">
        <f t="shared" si="1"/>
        <v>4.5720091440182884</v>
      </c>
      <c r="D27" s="31">
        <f t="shared" si="2"/>
        <v>1.6002032004064008</v>
      </c>
      <c r="E27" s="31">
        <f t="shared" si="3"/>
        <v>4.8439568428690327</v>
      </c>
      <c r="F27" s="31">
        <f t="shared" si="0"/>
        <v>3.5</v>
      </c>
      <c r="G27" s="31">
        <v>600</v>
      </c>
      <c r="I27" s="31">
        <f t="shared" si="4"/>
        <v>0</v>
      </c>
      <c r="X27" s="31">
        <f t="shared" si="6"/>
        <v>0</v>
      </c>
    </row>
    <row r="28" spans="1:24" x14ac:dyDescent="0.2">
      <c r="A28" s="31">
        <v>1120</v>
      </c>
      <c r="B28" s="31">
        <v>-72</v>
      </c>
      <c r="C28" s="31">
        <f t="shared" si="1"/>
        <v>4.5720091440182884</v>
      </c>
      <c r="D28" s="31">
        <f t="shared" si="2"/>
        <v>0.2286004572009144</v>
      </c>
      <c r="E28" s="31">
        <f t="shared" si="3"/>
        <v>4.5777205880240555</v>
      </c>
      <c r="F28" s="31">
        <f t="shared" si="0"/>
        <v>3.5</v>
      </c>
      <c r="G28" s="31">
        <v>600</v>
      </c>
      <c r="I28" s="31">
        <f t="shared" si="4"/>
        <v>0</v>
      </c>
      <c r="K28" s="31" t="s">
        <v>85</v>
      </c>
      <c r="L28" s="31">
        <v>3.0000000000000001E-3</v>
      </c>
      <c r="X28" s="31">
        <f t="shared" si="6"/>
        <v>0</v>
      </c>
    </row>
    <row r="29" spans="1:24" x14ac:dyDescent="0.2">
      <c r="A29" s="31">
        <v>1120</v>
      </c>
      <c r="B29" s="31">
        <v>-90</v>
      </c>
      <c r="C29" s="31">
        <f t="shared" si="1"/>
        <v>4.5720091440182884</v>
      </c>
      <c r="D29" s="31">
        <f t="shared" si="2"/>
        <v>0.2286004572009144</v>
      </c>
      <c r="E29" s="31">
        <f t="shared" si="3"/>
        <v>4.5777205880240555</v>
      </c>
      <c r="F29" s="31">
        <f t="shared" si="0"/>
        <v>3.5</v>
      </c>
      <c r="G29" s="31">
        <v>600</v>
      </c>
      <c r="I29" s="31">
        <f t="shared" si="4"/>
        <v>0</v>
      </c>
      <c r="K29" s="31" t="s">
        <v>87</v>
      </c>
      <c r="L29" s="31">
        <v>1.323</v>
      </c>
      <c r="X29" s="31">
        <f t="shared" si="6"/>
        <v>0</v>
      </c>
    </row>
    <row r="30" spans="1:24" x14ac:dyDescent="0.2">
      <c r="A30" s="31">
        <v>1088</v>
      </c>
      <c r="B30" s="31">
        <v>90</v>
      </c>
      <c r="C30" s="31">
        <f t="shared" si="1"/>
        <v>5.3848107696215397</v>
      </c>
      <c r="D30" s="31">
        <f t="shared" si="2"/>
        <v>4.3434086868173738</v>
      </c>
      <c r="E30" s="31">
        <f t="shared" si="3"/>
        <v>6.9181923972489194</v>
      </c>
      <c r="F30" s="31">
        <f t="shared" si="0"/>
        <v>3.5</v>
      </c>
      <c r="G30" s="31">
        <v>600</v>
      </c>
      <c r="H30" s="17"/>
      <c r="I30" s="31">
        <f t="shared" si="4"/>
        <v>0</v>
      </c>
      <c r="K30" s="31" t="s">
        <v>59</v>
      </c>
      <c r="L30" s="31">
        <v>3.5</v>
      </c>
      <c r="X30" s="31">
        <f t="shared" si="6"/>
        <v>0</v>
      </c>
    </row>
    <row r="31" spans="1:24" x14ac:dyDescent="0.2">
      <c r="A31" s="31">
        <v>1088</v>
      </c>
      <c r="B31" s="31">
        <v>72</v>
      </c>
      <c r="C31" s="31">
        <f t="shared" si="1"/>
        <v>5.3848107696215397</v>
      </c>
      <c r="D31" s="31">
        <f t="shared" si="2"/>
        <v>3.886207772415545</v>
      </c>
      <c r="E31" s="31">
        <f t="shared" si="3"/>
        <v>6.6406925749514345</v>
      </c>
      <c r="F31" s="31">
        <f t="shared" si="0"/>
        <v>3.5</v>
      </c>
      <c r="G31" s="31">
        <v>600</v>
      </c>
      <c r="I31" s="31">
        <f t="shared" si="4"/>
        <v>0</v>
      </c>
      <c r="K31" s="31" t="s">
        <v>60</v>
      </c>
      <c r="L31" s="31">
        <v>1.2</v>
      </c>
      <c r="X31" s="31">
        <f t="shared" si="6"/>
        <v>0</v>
      </c>
    </row>
    <row r="32" spans="1:24" x14ac:dyDescent="0.2">
      <c r="A32" s="31">
        <v>1088</v>
      </c>
      <c r="B32" s="31">
        <v>18</v>
      </c>
      <c r="C32" s="31">
        <f t="shared" si="1"/>
        <v>5.3848107696215397</v>
      </c>
      <c r="D32" s="31">
        <f t="shared" si="2"/>
        <v>2.5146050292100588</v>
      </c>
      <c r="E32" s="31">
        <f t="shared" si="3"/>
        <v>5.9430148474962294</v>
      </c>
      <c r="F32" s="31">
        <f t="shared" si="0"/>
        <v>3.5</v>
      </c>
      <c r="G32" s="31">
        <v>600</v>
      </c>
      <c r="I32" s="31">
        <f t="shared" si="4"/>
        <v>0</v>
      </c>
      <c r="K32" s="31" t="s">
        <v>61</v>
      </c>
      <c r="L32" s="31">
        <v>1.45</v>
      </c>
      <c r="N32" s="32">
        <v>0.9</v>
      </c>
      <c r="O32" s="32">
        <f>N32+13*N33</f>
        <v>4.8</v>
      </c>
      <c r="X32" s="31">
        <f t="shared" si="6"/>
        <v>0</v>
      </c>
    </row>
    <row r="33" spans="1:24" x14ac:dyDescent="0.2">
      <c r="A33" s="31">
        <v>1088</v>
      </c>
      <c r="B33" s="31">
        <v>0</v>
      </c>
      <c r="C33" s="31">
        <f t="shared" si="1"/>
        <v>5.3848107696215397</v>
      </c>
      <c r="D33" s="31">
        <f t="shared" si="2"/>
        <v>2.0574041148082296</v>
      </c>
      <c r="E33" s="31">
        <f t="shared" si="3"/>
        <v>5.7644686412766575</v>
      </c>
      <c r="F33" s="31">
        <f t="shared" si="0"/>
        <v>3.5</v>
      </c>
      <c r="G33" s="31">
        <v>600</v>
      </c>
      <c r="I33" s="31">
        <f t="shared" si="4"/>
        <v>0</v>
      </c>
      <c r="K33" s="31" t="s">
        <v>62</v>
      </c>
      <c r="L33" s="32">
        <f>SUM(I2:I205)</f>
        <v>11.836669453216443</v>
      </c>
      <c r="N33" s="32">
        <v>0.3</v>
      </c>
      <c r="X33" s="31">
        <f t="shared" si="6"/>
        <v>0</v>
      </c>
    </row>
    <row r="34" spans="1:24" x14ac:dyDescent="0.2">
      <c r="A34" s="31">
        <v>1088</v>
      </c>
      <c r="B34" s="31">
        <v>-18</v>
      </c>
      <c r="C34" s="31">
        <f t="shared" si="1"/>
        <v>5.3848107696215397</v>
      </c>
      <c r="D34" s="31">
        <f t="shared" si="2"/>
        <v>1.6002032004064008</v>
      </c>
      <c r="E34" s="31">
        <f t="shared" si="3"/>
        <v>5.6175472679117711</v>
      </c>
      <c r="F34" s="31">
        <f t="shared" si="0"/>
        <v>3.5</v>
      </c>
      <c r="G34" s="31">
        <v>600</v>
      </c>
      <c r="I34" s="31">
        <f t="shared" si="4"/>
        <v>0</v>
      </c>
      <c r="K34" s="17" t="s">
        <v>63</v>
      </c>
      <c r="L34" s="33">
        <f>ABS(L33-L25)/L25</f>
        <v>1.3610878898629775E-2</v>
      </c>
      <c r="X34" s="31">
        <f t="shared" si="6"/>
        <v>0</v>
      </c>
    </row>
    <row r="35" spans="1:24" x14ac:dyDescent="0.2">
      <c r="A35" s="31">
        <v>1088</v>
      </c>
      <c r="B35" s="31">
        <v>-72</v>
      </c>
      <c r="C35" s="31">
        <f t="shared" si="1"/>
        <v>5.3848107696215397</v>
      </c>
      <c r="D35" s="31">
        <f t="shared" si="2"/>
        <v>0.2286004572009144</v>
      </c>
      <c r="E35" s="31">
        <f t="shared" si="3"/>
        <v>5.3896609534983355</v>
      </c>
      <c r="F35" s="31">
        <f t="shared" si="0"/>
        <v>3.5</v>
      </c>
      <c r="G35" s="31">
        <v>600</v>
      </c>
      <c r="I35" s="31">
        <f t="shared" si="4"/>
        <v>0</v>
      </c>
      <c r="X35" s="31">
        <f t="shared" si="6"/>
        <v>0</v>
      </c>
    </row>
    <row r="36" spans="1:24" x14ac:dyDescent="0.2">
      <c r="A36" s="31">
        <v>1088</v>
      </c>
      <c r="B36" s="31">
        <v>-90</v>
      </c>
      <c r="C36" s="31">
        <f t="shared" si="1"/>
        <v>5.3848107696215397</v>
      </c>
      <c r="D36" s="31">
        <f t="shared" si="2"/>
        <v>0.2286004572009144</v>
      </c>
      <c r="E36" s="31">
        <f t="shared" si="3"/>
        <v>5.3896609534983355</v>
      </c>
      <c r="F36" s="31">
        <f t="shared" si="0"/>
        <v>3.5</v>
      </c>
      <c r="G36" s="31">
        <v>600</v>
      </c>
      <c r="I36" s="31">
        <f t="shared" si="4"/>
        <v>0</v>
      </c>
      <c r="N36" s="31" t="s">
        <v>93</v>
      </c>
      <c r="O36" s="31" t="s">
        <v>92</v>
      </c>
      <c r="P36" s="31" t="s">
        <v>94</v>
      </c>
      <c r="Q36" s="31" t="s">
        <v>95</v>
      </c>
      <c r="R36" s="31" t="s">
        <v>114</v>
      </c>
      <c r="X36" s="31">
        <f t="shared" si="6"/>
        <v>0</v>
      </c>
    </row>
    <row r="37" spans="1:24" x14ac:dyDescent="0.2">
      <c r="A37" s="31">
        <v>1056</v>
      </c>
      <c r="B37" s="31">
        <v>90</v>
      </c>
      <c r="C37" s="31">
        <f t="shared" si="1"/>
        <v>6.197612395224791</v>
      </c>
      <c r="D37" s="31">
        <f t="shared" si="2"/>
        <v>4.3434086868173738</v>
      </c>
      <c r="E37" s="31">
        <f t="shared" si="3"/>
        <v>7.5680643775119005</v>
      </c>
      <c r="F37" s="31">
        <f t="shared" si="0"/>
        <v>3.5</v>
      </c>
      <c r="G37" s="31">
        <v>600</v>
      </c>
      <c r="I37" s="31">
        <f t="shared" si="4"/>
        <v>0</v>
      </c>
      <c r="N37" s="31">
        <v>3.0000000000000001E-3</v>
      </c>
      <c r="O37" s="31">
        <v>3.0000000000000001E-3</v>
      </c>
      <c r="P37" s="31">
        <v>3.0000000000000001E-3</v>
      </c>
      <c r="Q37" s="31">
        <v>3.0000000000000001E-3</v>
      </c>
      <c r="R37" s="31">
        <v>3.0000000000000001E-3</v>
      </c>
      <c r="X37" s="31">
        <f t="shared" si="6"/>
        <v>0</v>
      </c>
    </row>
    <row r="38" spans="1:24" x14ac:dyDescent="0.2">
      <c r="A38" s="31">
        <v>1056</v>
      </c>
      <c r="B38" s="31">
        <v>72</v>
      </c>
      <c r="C38" s="31">
        <f t="shared" si="1"/>
        <v>6.197612395224791</v>
      </c>
      <c r="D38" s="31">
        <f t="shared" si="2"/>
        <v>3.886207772415545</v>
      </c>
      <c r="E38" s="31">
        <f t="shared" si="3"/>
        <v>7.315258727606766</v>
      </c>
      <c r="F38" s="31">
        <f t="shared" si="0"/>
        <v>3.5</v>
      </c>
      <c r="G38" s="31">
        <v>600</v>
      </c>
      <c r="I38" s="31">
        <f t="shared" si="4"/>
        <v>0</v>
      </c>
      <c r="N38" s="31">
        <v>1.323</v>
      </c>
      <c r="O38" s="31">
        <v>1.323</v>
      </c>
      <c r="P38" s="31">
        <v>1.323</v>
      </c>
      <c r="Q38" s="31">
        <v>1.323</v>
      </c>
      <c r="R38" s="31">
        <v>1.323</v>
      </c>
      <c r="X38" s="31">
        <f t="shared" si="6"/>
        <v>0</v>
      </c>
    </row>
    <row r="39" spans="1:24" x14ac:dyDescent="0.2">
      <c r="A39" s="31">
        <v>1056</v>
      </c>
      <c r="B39" s="31">
        <v>18</v>
      </c>
      <c r="C39" s="31">
        <f t="shared" si="1"/>
        <v>6.197612395224791</v>
      </c>
      <c r="D39" s="31">
        <f t="shared" si="2"/>
        <v>2.5146050292100588</v>
      </c>
      <c r="E39" s="31">
        <f t="shared" si="3"/>
        <v>6.6883210041364256</v>
      </c>
      <c r="F39" s="31">
        <f t="shared" si="0"/>
        <v>3.5</v>
      </c>
      <c r="G39" s="31">
        <v>600</v>
      </c>
      <c r="I39" s="31">
        <f t="shared" si="4"/>
        <v>0</v>
      </c>
      <c r="N39" s="31">
        <v>3.5</v>
      </c>
      <c r="O39" s="31">
        <v>3.5</v>
      </c>
      <c r="P39" s="31">
        <v>3.5</v>
      </c>
      <c r="Q39" s="31">
        <v>3.5</v>
      </c>
      <c r="R39" s="31">
        <v>2</v>
      </c>
      <c r="X39" s="31">
        <f t="shared" si="6"/>
        <v>0</v>
      </c>
    </row>
    <row r="40" spans="1:24" x14ac:dyDescent="0.2">
      <c r="A40" s="31">
        <v>1056</v>
      </c>
      <c r="B40" s="31">
        <v>0</v>
      </c>
      <c r="C40" s="31">
        <f t="shared" si="1"/>
        <v>6.197612395224791</v>
      </c>
      <c r="D40" s="31">
        <f t="shared" si="2"/>
        <v>2.0574041148082296</v>
      </c>
      <c r="E40" s="31">
        <f t="shared" si="3"/>
        <v>6.5301846140115982</v>
      </c>
      <c r="F40" s="31">
        <f t="shared" si="0"/>
        <v>3.5</v>
      </c>
      <c r="G40" s="31">
        <v>600</v>
      </c>
      <c r="I40" s="31">
        <f t="shared" si="4"/>
        <v>0</v>
      </c>
      <c r="N40" s="31">
        <v>0.53</v>
      </c>
      <c r="O40" s="31">
        <v>1.2</v>
      </c>
      <c r="P40" s="31">
        <v>2.9</v>
      </c>
      <c r="Q40" s="31">
        <v>2</v>
      </c>
      <c r="R40" s="31">
        <v>2.2000000000000002</v>
      </c>
      <c r="X40" s="31">
        <f t="shared" si="6"/>
        <v>0</v>
      </c>
    </row>
    <row r="41" spans="1:24" x14ac:dyDescent="0.2">
      <c r="A41" s="31">
        <v>1056</v>
      </c>
      <c r="B41" s="31">
        <v>-18</v>
      </c>
      <c r="C41" s="31">
        <f t="shared" si="1"/>
        <v>6.197612395224791</v>
      </c>
      <c r="D41" s="31">
        <f t="shared" si="2"/>
        <v>1.6002032004064008</v>
      </c>
      <c r="E41" s="31">
        <f t="shared" si="3"/>
        <v>6.4008631983533952</v>
      </c>
      <c r="F41" s="31">
        <f t="shared" si="0"/>
        <v>3.5</v>
      </c>
      <c r="G41" s="31">
        <v>600</v>
      </c>
      <c r="I41" s="31">
        <f t="shared" si="4"/>
        <v>0</v>
      </c>
      <c r="K41" s="17"/>
      <c r="N41" s="31">
        <v>1.5</v>
      </c>
      <c r="O41" s="31">
        <v>1.45</v>
      </c>
      <c r="P41" s="31">
        <v>1.5</v>
      </c>
      <c r="Q41" s="31">
        <v>1.45</v>
      </c>
      <c r="R41" s="31">
        <v>0.4</v>
      </c>
      <c r="X41" s="31">
        <f t="shared" si="6"/>
        <v>0</v>
      </c>
    </row>
    <row r="42" spans="1:24" x14ac:dyDescent="0.2">
      <c r="A42" s="31">
        <v>1056</v>
      </c>
      <c r="B42" s="31">
        <v>-72</v>
      </c>
      <c r="C42" s="31">
        <f t="shared" si="1"/>
        <v>6.197612395224791</v>
      </c>
      <c r="D42" s="31">
        <f t="shared" si="2"/>
        <v>0.2286004572009144</v>
      </c>
      <c r="E42" s="31">
        <f t="shared" si="3"/>
        <v>6.2018269542511772</v>
      </c>
      <c r="F42" s="31">
        <f t="shared" si="0"/>
        <v>3.5</v>
      </c>
      <c r="G42" s="31">
        <v>600</v>
      </c>
      <c r="I42" s="31">
        <f t="shared" si="4"/>
        <v>0</v>
      </c>
      <c r="X42" s="31">
        <f t="shared" si="6"/>
        <v>0</v>
      </c>
    </row>
    <row r="43" spans="1:24" x14ac:dyDescent="0.2">
      <c r="A43" s="31">
        <v>1056</v>
      </c>
      <c r="B43" s="31">
        <v>-90</v>
      </c>
      <c r="C43" s="31">
        <f t="shared" si="1"/>
        <v>6.197612395224791</v>
      </c>
      <c r="D43" s="31">
        <f t="shared" si="2"/>
        <v>0.2286004572009144</v>
      </c>
      <c r="E43" s="31">
        <f t="shared" si="3"/>
        <v>6.2018269542511772</v>
      </c>
      <c r="F43" s="31">
        <f t="shared" si="0"/>
        <v>3.5</v>
      </c>
      <c r="G43" s="31">
        <v>600</v>
      </c>
      <c r="I43" s="31">
        <f t="shared" si="4"/>
        <v>0</v>
      </c>
      <c r="X43" s="31">
        <f t="shared" si="6"/>
        <v>0</v>
      </c>
    </row>
    <row r="44" spans="1:24" x14ac:dyDescent="0.2">
      <c r="A44" s="31">
        <v>1024</v>
      </c>
      <c r="B44" s="31">
        <v>90</v>
      </c>
      <c r="C44" s="31">
        <f t="shared" si="1"/>
        <v>7.0104140208280423</v>
      </c>
      <c r="D44" s="31">
        <f t="shared" si="2"/>
        <v>4.3434086868173738</v>
      </c>
      <c r="E44" s="31">
        <f t="shared" si="3"/>
        <v>8.2468844883472823</v>
      </c>
      <c r="F44" s="31">
        <f t="shared" si="0"/>
        <v>3.5</v>
      </c>
      <c r="G44" s="31">
        <v>600</v>
      </c>
      <c r="I44" s="31">
        <f t="shared" si="4"/>
        <v>0</v>
      </c>
      <c r="K44" s="17"/>
      <c r="L44" s="17"/>
      <c r="M44" s="34"/>
      <c r="X44" s="31">
        <f t="shared" si="6"/>
        <v>0</v>
      </c>
    </row>
    <row r="45" spans="1:24" x14ac:dyDescent="0.2">
      <c r="A45" s="31">
        <v>1024</v>
      </c>
      <c r="B45" s="31">
        <v>72</v>
      </c>
      <c r="C45" s="31">
        <f t="shared" si="1"/>
        <v>7.0104140208280423</v>
      </c>
      <c r="D45" s="31">
        <f t="shared" si="2"/>
        <v>3.886207772415545</v>
      </c>
      <c r="E45" s="31">
        <f t="shared" si="3"/>
        <v>8.0155171756914978</v>
      </c>
      <c r="F45" s="31">
        <f t="shared" si="0"/>
        <v>3.5</v>
      </c>
      <c r="G45" s="31">
        <v>600</v>
      </c>
      <c r="I45" s="31">
        <f t="shared" si="4"/>
        <v>0</v>
      </c>
      <c r="K45" s="17"/>
      <c r="X45" s="31">
        <f t="shared" si="6"/>
        <v>0</v>
      </c>
    </row>
    <row r="46" spans="1:24" x14ac:dyDescent="0.2">
      <c r="A46" s="31">
        <v>1024</v>
      </c>
      <c r="B46" s="31">
        <v>18</v>
      </c>
      <c r="C46" s="31">
        <f t="shared" si="1"/>
        <v>7.0104140208280423</v>
      </c>
      <c r="D46" s="31">
        <f t="shared" si="2"/>
        <v>2.5146050292100588</v>
      </c>
      <c r="E46" s="31">
        <f t="shared" si="3"/>
        <v>7.4477609518801637</v>
      </c>
      <c r="F46" s="31">
        <f t="shared" si="0"/>
        <v>3.5</v>
      </c>
      <c r="G46" s="31">
        <v>600</v>
      </c>
      <c r="I46" s="31">
        <f t="shared" si="4"/>
        <v>0</v>
      </c>
      <c r="K46" s="17"/>
      <c r="X46" s="31">
        <f t="shared" si="6"/>
        <v>0</v>
      </c>
    </row>
    <row r="47" spans="1:24" x14ac:dyDescent="0.2">
      <c r="A47" s="31">
        <v>1024</v>
      </c>
      <c r="B47" s="31">
        <v>0</v>
      </c>
      <c r="C47" s="31">
        <f t="shared" si="1"/>
        <v>7.0104140208280423</v>
      </c>
      <c r="D47" s="31">
        <f t="shared" si="2"/>
        <v>2.0574041148082296</v>
      </c>
      <c r="E47" s="31">
        <f t="shared" si="3"/>
        <v>7.3060807848703835</v>
      </c>
      <c r="F47" s="31">
        <f t="shared" si="0"/>
        <v>3.5</v>
      </c>
      <c r="G47" s="31">
        <v>600</v>
      </c>
      <c r="I47" s="31">
        <f t="shared" si="4"/>
        <v>0</v>
      </c>
      <c r="K47" s="17"/>
      <c r="M47" s="35"/>
      <c r="N47" s="35"/>
      <c r="O47" s="35"/>
      <c r="P47" s="35"/>
      <c r="Q47" s="35"/>
      <c r="X47" s="31">
        <f t="shared" si="6"/>
        <v>0</v>
      </c>
    </row>
    <row r="48" spans="1:24" x14ac:dyDescent="0.2">
      <c r="A48" s="31">
        <v>1024</v>
      </c>
      <c r="B48" s="31">
        <v>-18</v>
      </c>
      <c r="C48" s="31">
        <f t="shared" si="1"/>
        <v>7.0104140208280423</v>
      </c>
      <c r="D48" s="31">
        <f t="shared" si="2"/>
        <v>1.6002032004064008</v>
      </c>
      <c r="E48" s="31">
        <f t="shared" si="3"/>
        <v>7.1907270165132315</v>
      </c>
      <c r="F48" s="31">
        <f t="shared" si="0"/>
        <v>3.5</v>
      </c>
      <c r="G48" s="31">
        <v>600</v>
      </c>
      <c r="I48" s="31">
        <f t="shared" si="4"/>
        <v>0</v>
      </c>
      <c r="N48" s="31"/>
      <c r="O48" s="31"/>
      <c r="X48" s="31">
        <f t="shared" si="6"/>
        <v>0</v>
      </c>
    </row>
    <row r="49" spans="1:24" x14ac:dyDescent="0.2">
      <c r="A49" s="31">
        <v>1024</v>
      </c>
      <c r="B49" s="31">
        <v>-72</v>
      </c>
      <c r="C49" s="31">
        <f t="shared" si="1"/>
        <v>7.0104140208280423</v>
      </c>
      <c r="D49" s="31">
        <f t="shared" si="2"/>
        <v>0.2286004572009144</v>
      </c>
      <c r="E49" s="31">
        <f t="shared" si="3"/>
        <v>7.0141402119186971</v>
      </c>
      <c r="F49" s="31">
        <f t="shared" si="0"/>
        <v>3.5</v>
      </c>
      <c r="G49" s="31">
        <v>600</v>
      </c>
      <c r="I49" s="31">
        <f t="shared" si="4"/>
        <v>0</v>
      </c>
      <c r="L49" s="34"/>
      <c r="M49" s="34"/>
      <c r="N49" s="34"/>
      <c r="O49" s="34"/>
      <c r="P49" s="34"/>
      <c r="Q49" s="34"/>
      <c r="R49" s="34"/>
      <c r="X49" s="31">
        <f t="shared" si="6"/>
        <v>0</v>
      </c>
    </row>
    <row r="50" spans="1:24" x14ac:dyDescent="0.2">
      <c r="A50" s="31">
        <v>1024</v>
      </c>
      <c r="B50" s="31">
        <v>-90</v>
      </c>
      <c r="C50" s="31">
        <f t="shared" si="1"/>
        <v>7.0104140208280423</v>
      </c>
      <c r="D50" s="31">
        <f t="shared" si="2"/>
        <v>0.2286004572009144</v>
      </c>
      <c r="E50" s="31">
        <f t="shared" si="3"/>
        <v>7.0141402119186971</v>
      </c>
      <c r="F50" s="31">
        <f t="shared" si="0"/>
        <v>3.5</v>
      </c>
      <c r="G50" s="31">
        <v>600</v>
      </c>
      <c r="I50" s="31">
        <f t="shared" si="4"/>
        <v>0</v>
      </c>
      <c r="X50" s="31">
        <f t="shared" si="6"/>
        <v>0</v>
      </c>
    </row>
    <row r="51" spans="1:24" x14ac:dyDescent="0.2">
      <c r="A51" s="31">
        <v>992</v>
      </c>
      <c r="B51" s="31">
        <v>90</v>
      </c>
      <c r="C51" s="31">
        <f t="shared" si="1"/>
        <v>7.8232156464312936</v>
      </c>
      <c r="D51" s="31">
        <f t="shared" si="2"/>
        <v>4.3434086868173738</v>
      </c>
      <c r="E51" s="31">
        <f t="shared" si="3"/>
        <v>8.9480669460665094</v>
      </c>
      <c r="F51" s="31">
        <f t="shared" si="0"/>
        <v>3.5</v>
      </c>
      <c r="G51" s="31">
        <v>600</v>
      </c>
      <c r="I51" s="31">
        <f t="shared" si="4"/>
        <v>0</v>
      </c>
      <c r="L51" s="34"/>
      <c r="M51" s="34"/>
      <c r="N51" s="34"/>
      <c r="O51" s="34"/>
      <c r="P51" s="34"/>
      <c r="Q51" s="34"/>
      <c r="R51" s="34"/>
      <c r="X51" s="31">
        <f t="shared" si="6"/>
        <v>0</v>
      </c>
    </row>
    <row r="52" spans="1:24" x14ac:dyDescent="0.2">
      <c r="A52" s="31">
        <v>992</v>
      </c>
      <c r="B52" s="31">
        <v>72</v>
      </c>
      <c r="C52" s="31">
        <f t="shared" si="1"/>
        <v>7.8232156464312936</v>
      </c>
      <c r="D52" s="31">
        <f t="shared" si="2"/>
        <v>3.886207772415545</v>
      </c>
      <c r="E52" s="31">
        <f t="shared" si="3"/>
        <v>8.7352912888438006</v>
      </c>
      <c r="F52" s="31">
        <f t="shared" si="0"/>
        <v>3.5</v>
      </c>
      <c r="G52" s="31">
        <v>600</v>
      </c>
      <c r="I52" s="31">
        <f t="shared" si="4"/>
        <v>0</v>
      </c>
      <c r="X52" s="31">
        <f t="shared" si="6"/>
        <v>0</v>
      </c>
    </row>
    <row r="53" spans="1:24" x14ac:dyDescent="0.2">
      <c r="A53" s="31">
        <v>992</v>
      </c>
      <c r="B53" s="31">
        <v>18</v>
      </c>
      <c r="C53" s="31">
        <f t="shared" si="1"/>
        <v>7.8232156464312936</v>
      </c>
      <c r="D53" s="31">
        <f t="shared" si="2"/>
        <v>2.5146050292100588</v>
      </c>
      <c r="E53" s="31">
        <f t="shared" si="3"/>
        <v>8.2174169605476344</v>
      </c>
      <c r="F53" s="31">
        <f t="shared" si="0"/>
        <v>3.5</v>
      </c>
      <c r="G53" s="31">
        <v>600</v>
      </c>
      <c r="I53" s="31">
        <f t="shared" si="4"/>
        <v>0</v>
      </c>
      <c r="X53" s="31">
        <f t="shared" si="6"/>
        <v>0</v>
      </c>
    </row>
    <row r="54" spans="1:24" x14ac:dyDescent="0.2">
      <c r="A54" s="31">
        <v>992</v>
      </c>
      <c r="B54" s="31">
        <v>0</v>
      </c>
      <c r="C54" s="31">
        <f t="shared" si="1"/>
        <v>7.8232156464312936</v>
      </c>
      <c r="D54" s="31">
        <f t="shared" si="2"/>
        <v>2.0574041148082296</v>
      </c>
      <c r="E54" s="31">
        <f t="shared" si="3"/>
        <v>8.0892283156180742</v>
      </c>
      <c r="F54" s="31">
        <f t="shared" si="0"/>
        <v>3.5</v>
      </c>
      <c r="G54" s="31">
        <v>600</v>
      </c>
      <c r="I54" s="31">
        <f t="shared" si="4"/>
        <v>0</v>
      </c>
      <c r="X54" s="31">
        <f t="shared" si="6"/>
        <v>0</v>
      </c>
    </row>
    <row r="55" spans="1:24" x14ac:dyDescent="0.2">
      <c r="A55" s="31">
        <v>992</v>
      </c>
      <c r="B55" s="31">
        <v>-18</v>
      </c>
      <c r="C55" s="31">
        <f t="shared" si="1"/>
        <v>7.8232156464312936</v>
      </c>
      <c r="D55" s="31">
        <f t="shared" si="2"/>
        <v>1.6002032004064008</v>
      </c>
      <c r="E55" s="31">
        <f t="shared" si="3"/>
        <v>7.9851958857098984</v>
      </c>
      <c r="F55" s="31">
        <f t="shared" si="0"/>
        <v>3.5</v>
      </c>
      <c r="G55" s="31">
        <v>600</v>
      </c>
      <c r="I55" s="31">
        <f t="shared" si="4"/>
        <v>0</v>
      </c>
      <c r="X55" s="31">
        <f t="shared" si="6"/>
        <v>0</v>
      </c>
    </row>
    <row r="56" spans="1:24" x14ac:dyDescent="0.2">
      <c r="A56" s="31">
        <v>992</v>
      </c>
      <c r="B56" s="31">
        <v>-72</v>
      </c>
      <c r="C56" s="31">
        <f t="shared" si="1"/>
        <v>7.8232156464312936</v>
      </c>
      <c r="D56" s="31">
        <f t="shared" si="2"/>
        <v>0.2286004572009144</v>
      </c>
      <c r="E56" s="31">
        <f t="shared" si="3"/>
        <v>7.8265548755247263</v>
      </c>
      <c r="F56" s="31">
        <f t="shared" si="0"/>
        <v>3.5</v>
      </c>
      <c r="G56" s="31">
        <v>600</v>
      </c>
      <c r="I56" s="31">
        <f t="shared" si="4"/>
        <v>0</v>
      </c>
      <c r="X56" s="31">
        <f t="shared" si="6"/>
        <v>0</v>
      </c>
    </row>
    <row r="57" spans="1:24" x14ac:dyDescent="0.2">
      <c r="A57" s="31">
        <v>992</v>
      </c>
      <c r="B57" s="31">
        <v>-90</v>
      </c>
      <c r="C57" s="31">
        <f t="shared" si="1"/>
        <v>7.8232156464312936</v>
      </c>
      <c r="D57" s="31">
        <f t="shared" si="2"/>
        <v>0.2286004572009144</v>
      </c>
      <c r="E57" s="31">
        <f t="shared" si="3"/>
        <v>7.8265548755247263</v>
      </c>
      <c r="F57" s="31">
        <f t="shared" si="0"/>
        <v>3.5</v>
      </c>
      <c r="G57" s="31">
        <v>600</v>
      </c>
      <c r="I57" s="31">
        <f t="shared" si="4"/>
        <v>0</v>
      </c>
      <c r="X57" s="31">
        <f t="shared" si="6"/>
        <v>0</v>
      </c>
    </row>
    <row r="58" spans="1:24" x14ac:dyDescent="0.2">
      <c r="A58" s="31">
        <v>912</v>
      </c>
      <c r="B58" s="31">
        <v>18</v>
      </c>
      <c r="C58" s="31">
        <f t="shared" si="1"/>
        <v>9.855219710439421</v>
      </c>
      <c r="D58" s="31">
        <f t="shared" si="2"/>
        <v>2.5146050292100588</v>
      </c>
      <c r="E58" s="31">
        <f t="shared" si="3"/>
        <v>10.170968193538027</v>
      </c>
      <c r="F58" s="31">
        <f t="shared" si="0"/>
        <v>3.5</v>
      </c>
      <c r="G58" s="31">
        <v>600</v>
      </c>
      <c r="I58" s="31">
        <f t="shared" si="4"/>
        <v>0</v>
      </c>
      <c r="X58" s="31">
        <f t="shared" si="6"/>
        <v>0</v>
      </c>
    </row>
    <row r="59" spans="1:24" x14ac:dyDescent="0.2">
      <c r="A59" s="31">
        <v>912</v>
      </c>
      <c r="B59" s="31">
        <v>0</v>
      </c>
      <c r="C59" s="31">
        <f t="shared" si="1"/>
        <v>9.855219710439421</v>
      </c>
      <c r="D59" s="31">
        <f t="shared" si="2"/>
        <v>2.0574041148082296</v>
      </c>
      <c r="E59" s="31">
        <f t="shared" si="3"/>
        <v>10.067684303386926</v>
      </c>
      <c r="F59" s="31">
        <f t="shared" si="0"/>
        <v>3.5</v>
      </c>
      <c r="G59" s="31">
        <v>600</v>
      </c>
      <c r="I59" s="31">
        <f t="shared" si="4"/>
        <v>0</v>
      </c>
      <c r="X59" s="31">
        <f t="shared" si="6"/>
        <v>0</v>
      </c>
    </row>
    <row r="60" spans="1:24" x14ac:dyDescent="0.2">
      <c r="A60" s="31">
        <v>880</v>
      </c>
      <c r="B60" s="31">
        <v>90</v>
      </c>
      <c r="C60" s="31">
        <f t="shared" si="1"/>
        <v>10.668021336042672</v>
      </c>
      <c r="D60" s="31">
        <f t="shared" si="2"/>
        <v>4.3434086868173738</v>
      </c>
      <c r="E60" s="31">
        <f t="shared" si="3"/>
        <v>11.518327927567539</v>
      </c>
      <c r="F60" s="31">
        <f t="shared" si="0"/>
        <v>3.5</v>
      </c>
      <c r="G60" s="31">
        <v>600</v>
      </c>
      <c r="I60" s="31">
        <f t="shared" si="4"/>
        <v>0</v>
      </c>
      <c r="X60" s="31">
        <f t="shared" si="6"/>
        <v>0</v>
      </c>
    </row>
    <row r="61" spans="1:24" x14ac:dyDescent="0.2">
      <c r="A61" s="31">
        <v>880</v>
      </c>
      <c r="B61" s="31">
        <v>54</v>
      </c>
      <c r="C61" s="31">
        <f t="shared" si="1"/>
        <v>10.668021336042672</v>
      </c>
      <c r="D61" s="31">
        <f t="shared" si="2"/>
        <v>3.4290068580137163</v>
      </c>
      <c r="E61" s="31">
        <f t="shared" si="3"/>
        <v>11.205568582564956</v>
      </c>
      <c r="F61" s="31">
        <f t="shared" si="0"/>
        <v>3.5</v>
      </c>
      <c r="G61" s="31">
        <v>600</v>
      </c>
      <c r="I61" s="31">
        <f t="shared" si="4"/>
        <v>0</v>
      </c>
      <c r="X61" s="31">
        <f t="shared" si="6"/>
        <v>0</v>
      </c>
    </row>
    <row r="62" spans="1:24" x14ac:dyDescent="0.2">
      <c r="A62" s="31">
        <v>880</v>
      </c>
      <c r="B62" s="31">
        <v>18</v>
      </c>
      <c r="C62" s="31">
        <f t="shared" si="1"/>
        <v>10.668021336042672</v>
      </c>
      <c r="D62" s="31">
        <f t="shared" si="2"/>
        <v>2.5146050292100588</v>
      </c>
      <c r="E62" s="31">
        <f t="shared" si="3"/>
        <v>10.960379449598914</v>
      </c>
      <c r="F62" s="31">
        <f t="shared" si="0"/>
        <v>3.5</v>
      </c>
      <c r="G62" s="31">
        <v>600</v>
      </c>
      <c r="I62" s="31">
        <f t="shared" si="4"/>
        <v>0</v>
      </c>
      <c r="X62" s="31">
        <f t="shared" si="6"/>
        <v>0</v>
      </c>
    </row>
    <row r="63" spans="1:24" x14ac:dyDescent="0.2">
      <c r="A63" s="31">
        <v>880</v>
      </c>
      <c r="B63" s="31">
        <v>-18</v>
      </c>
      <c r="C63" s="31">
        <f t="shared" si="1"/>
        <v>10.668021336042672</v>
      </c>
      <c r="D63" s="31">
        <f t="shared" si="2"/>
        <v>1.6002032004064008</v>
      </c>
      <c r="E63" s="31">
        <f t="shared" si="3"/>
        <v>10.787368979915936</v>
      </c>
      <c r="F63" s="31">
        <f t="shared" si="0"/>
        <v>3.5</v>
      </c>
      <c r="G63" s="31">
        <v>600</v>
      </c>
      <c r="I63" s="31">
        <f t="shared" si="4"/>
        <v>0</v>
      </c>
      <c r="X63" s="31">
        <f t="shared" si="6"/>
        <v>0</v>
      </c>
    </row>
    <row r="64" spans="1:24" x14ac:dyDescent="0.2">
      <c r="A64" s="31">
        <v>848</v>
      </c>
      <c r="B64" s="31">
        <v>90</v>
      </c>
      <c r="C64" s="31">
        <f t="shared" si="1"/>
        <v>11.480822961645924</v>
      </c>
      <c r="D64" s="31">
        <f t="shared" si="2"/>
        <v>4.3434086868173738</v>
      </c>
      <c r="E64" s="31">
        <f t="shared" si="3"/>
        <v>12.274953967220281</v>
      </c>
      <c r="F64" s="31">
        <f t="shared" si="0"/>
        <v>3.5</v>
      </c>
      <c r="G64" s="31">
        <v>600</v>
      </c>
      <c r="I64" s="31">
        <f t="shared" si="4"/>
        <v>0</v>
      </c>
      <c r="X64" s="31">
        <f t="shared" si="6"/>
        <v>0</v>
      </c>
    </row>
    <row r="65" spans="1:24" x14ac:dyDescent="0.2">
      <c r="A65" s="31">
        <v>848</v>
      </c>
      <c r="B65" s="31">
        <v>-90</v>
      </c>
      <c r="C65" s="31">
        <f t="shared" si="1"/>
        <v>11.480822961645924</v>
      </c>
      <c r="D65" s="31">
        <f t="shared" si="2"/>
        <v>0.2286004572009144</v>
      </c>
      <c r="E65" s="31">
        <f t="shared" si="3"/>
        <v>11.483098625618815</v>
      </c>
      <c r="F65" s="31">
        <f t="shared" si="0"/>
        <v>3.5</v>
      </c>
      <c r="G65" s="31">
        <v>600</v>
      </c>
      <c r="I65" s="31">
        <f t="shared" si="4"/>
        <v>0</v>
      </c>
      <c r="X65" s="31">
        <f t="shared" si="6"/>
        <v>0</v>
      </c>
    </row>
    <row r="66" spans="1:24" x14ac:dyDescent="0.2">
      <c r="A66" s="31">
        <v>816</v>
      </c>
      <c r="B66" s="31">
        <v>90</v>
      </c>
      <c r="C66" s="31">
        <f t="shared" si="1"/>
        <v>12.293624587249175</v>
      </c>
      <c r="D66" s="31">
        <f t="shared" si="2"/>
        <v>4.3434086868173738</v>
      </c>
      <c r="E66" s="31">
        <f t="shared" si="3"/>
        <v>13.038343626125908</v>
      </c>
      <c r="F66" s="31">
        <f t="shared" ref="F66:F129" si="7">MIN(E66,$L$30)</f>
        <v>3.5</v>
      </c>
      <c r="G66" s="31">
        <v>600</v>
      </c>
      <c r="I66" s="31">
        <f t="shared" si="4"/>
        <v>0</v>
      </c>
      <c r="X66" s="31">
        <f t="shared" si="6"/>
        <v>0</v>
      </c>
    </row>
    <row r="67" spans="1:24" x14ac:dyDescent="0.2">
      <c r="A67" s="31">
        <v>816</v>
      </c>
      <c r="B67" s="31">
        <v>54</v>
      </c>
      <c r="C67" s="31">
        <f t="shared" ref="C67:C130" si="8">ABS(A67-$K$2)/39.37</f>
        <v>12.293624587249175</v>
      </c>
      <c r="D67" s="31">
        <f t="shared" ref="D67:D130" si="9">ABS(B67-$K$4)/39.37</f>
        <v>3.4290068580137163</v>
      </c>
      <c r="E67" s="31">
        <f t="shared" ref="E67:E130" si="10">SQRT(C67^2+D67^2)</f>
        <v>12.762887350616339</v>
      </c>
      <c r="F67" s="31">
        <f t="shared" si="7"/>
        <v>3.5</v>
      </c>
      <c r="G67" s="31">
        <v>600</v>
      </c>
      <c r="I67" s="31">
        <f t="shared" ref="I67:I130" si="11">1-EXP(-$L$28*POWER($L$32*G67*POWER(1-F67/$L$30,$L$31),$L$29))</f>
        <v>0</v>
      </c>
      <c r="X67" s="31">
        <f t="shared" ref="X67:X130" si="12">$L$32*G67*POWER(1-F67/$L$30,$L$31)</f>
        <v>0</v>
      </c>
    </row>
    <row r="68" spans="1:24" x14ac:dyDescent="0.2">
      <c r="A68" s="31">
        <v>784</v>
      </c>
      <c r="B68" s="31">
        <v>90</v>
      </c>
      <c r="C68" s="31">
        <f t="shared" si="8"/>
        <v>13.106426212852426</v>
      </c>
      <c r="D68" s="31">
        <f t="shared" si="9"/>
        <v>4.3434086868173738</v>
      </c>
      <c r="E68" s="31">
        <f t="shared" si="10"/>
        <v>13.80737509788395</v>
      </c>
      <c r="F68" s="31">
        <f t="shared" si="7"/>
        <v>3.5</v>
      </c>
      <c r="G68" s="31">
        <v>600</v>
      </c>
      <c r="I68" s="31">
        <f t="shared" si="11"/>
        <v>0</v>
      </c>
      <c r="X68" s="31">
        <f t="shared" si="12"/>
        <v>0</v>
      </c>
    </row>
    <row r="69" spans="1:24" x14ac:dyDescent="0.2">
      <c r="A69" s="31">
        <v>784</v>
      </c>
      <c r="B69" s="31">
        <v>72</v>
      </c>
      <c r="C69" s="31">
        <f t="shared" si="8"/>
        <v>13.106426212852426</v>
      </c>
      <c r="D69" s="31">
        <f t="shared" si="9"/>
        <v>3.886207772415545</v>
      </c>
      <c r="E69" s="31">
        <f t="shared" si="10"/>
        <v>13.670443259943262</v>
      </c>
      <c r="F69" s="31">
        <f t="shared" si="7"/>
        <v>3.5</v>
      </c>
      <c r="G69" s="31">
        <v>600</v>
      </c>
      <c r="I69" s="31">
        <f t="shared" si="11"/>
        <v>0</v>
      </c>
      <c r="X69" s="31">
        <f t="shared" si="12"/>
        <v>0</v>
      </c>
    </row>
    <row r="70" spans="1:24" x14ac:dyDescent="0.2">
      <c r="A70" s="31">
        <v>784</v>
      </c>
      <c r="B70" s="31">
        <v>54</v>
      </c>
      <c r="C70" s="31">
        <f t="shared" si="8"/>
        <v>13.106426212852426</v>
      </c>
      <c r="D70" s="31">
        <f t="shared" si="9"/>
        <v>3.4290068580137163</v>
      </c>
      <c r="E70" s="31">
        <f t="shared" si="10"/>
        <v>13.547564212996013</v>
      </c>
      <c r="F70" s="31">
        <f t="shared" si="7"/>
        <v>3.5</v>
      </c>
      <c r="G70" s="31">
        <v>600</v>
      </c>
      <c r="I70" s="31">
        <f t="shared" si="11"/>
        <v>0</v>
      </c>
      <c r="X70" s="31">
        <f t="shared" si="12"/>
        <v>0</v>
      </c>
    </row>
    <row r="71" spans="1:24" x14ac:dyDescent="0.2">
      <c r="A71" s="31">
        <v>784</v>
      </c>
      <c r="B71" s="31">
        <v>18</v>
      </c>
      <c r="C71" s="31">
        <f t="shared" si="8"/>
        <v>13.106426212852426</v>
      </c>
      <c r="D71" s="31">
        <f t="shared" si="9"/>
        <v>2.5146050292100588</v>
      </c>
      <c r="E71" s="31">
        <f t="shared" si="10"/>
        <v>13.345472885060076</v>
      </c>
      <c r="F71" s="31">
        <f t="shared" si="7"/>
        <v>3.5</v>
      </c>
      <c r="G71" s="31">
        <v>600</v>
      </c>
      <c r="I71" s="31">
        <f t="shared" si="11"/>
        <v>0</v>
      </c>
      <c r="X71" s="31">
        <f t="shared" si="12"/>
        <v>0</v>
      </c>
    </row>
    <row r="72" spans="1:24" x14ac:dyDescent="0.2">
      <c r="A72" s="31">
        <v>784</v>
      </c>
      <c r="B72" s="31">
        <v>0</v>
      </c>
      <c r="C72" s="31">
        <f t="shared" si="8"/>
        <v>13.106426212852426</v>
      </c>
      <c r="D72" s="31">
        <f t="shared" si="9"/>
        <v>2.0574041148082296</v>
      </c>
      <c r="E72" s="31">
        <f t="shared" si="10"/>
        <v>13.266925784241616</v>
      </c>
      <c r="F72" s="31">
        <f t="shared" si="7"/>
        <v>3.5</v>
      </c>
      <c r="G72" s="31">
        <v>600</v>
      </c>
      <c r="I72" s="31">
        <f t="shared" si="11"/>
        <v>0</v>
      </c>
      <c r="X72" s="31">
        <f t="shared" si="12"/>
        <v>0</v>
      </c>
    </row>
    <row r="73" spans="1:24" x14ac:dyDescent="0.2">
      <c r="A73" s="31">
        <v>784</v>
      </c>
      <c r="B73" s="31">
        <v>-18</v>
      </c>
      <c r="C73" s="31">
        <f t="shared" si="8"/>
        <v>13.106426212852426</v>
      </c>
      <c r="D73" s="31">
        <f t="shared" si="9"/>
        <v>1.6002032004064008</v>
      </c>
      <c r="E73" s="31">
        <f t="shared" si="10"/>
        <v>13.203751677289908</v>
      </c>
      <c r="F73" s="31">
        <f t="shared" si="7"/>
        <v>3.5</v>
      </c>
      <c r="G73" s="31">
        <v>600</v>
      </c>
      <c r="I73" s="31">
        <f t="shared" si="11"/>
        <v>0</v>
      </c>
      <c r="X73" s="31">
        <f t="shared" si="12"/>
        <v>0</v>
      </c>
    </row>
    <row r="74" spans="1:24" x14ac:dyDescent="0.2">
      <c r="A74" s="31">
        <v>784</v>
      </c>
      <c r="B74" s="31">
        <v>-54</v>
      </c>
      <c r="C74" s="31">
        <f t="shared" si="8"/>
        <v>13.106426212852426</v>
      </c>
      <c r="D74" s="31">
        <f t="shared" si="9"/>
        <v>0.68580137160274324</v>
      </c>
      <c r="E74" s="31">
        <f t="shared" si="10"/>
        <v>13.124356425906658</v>
      </c>
      <c r="F74" s="31">
        <f t="shared" si="7"/>
        <v>3.5</v>
      </c>
      <c r="G74" s="31">
        <v>600</v>
      </c>
      <c r="I74" s="31">
        <f t="shared" si="11"/>
        <v>0</v>
      </c>
      <c r="X74" s="31">
        <f t="shared" si="12"/>
        <v>0</v>
      </c>
    </row>
    <row r="75" spans="1:24" x14ac:dyDescent="0.2">
      <c r="A75" s="31">
        <v>784</v>
      </c>
      <c r="B75" s="31">
        <v>-72</v>
      </c>
      <c r="C75" s="31">
        <f t="shared" si="8"/>
        <v>13.106426212852426</v>
      </c>
      <c r="D75" s="31">
        <f t="shared" si="9"/>
        <v>0.2286004572009144</v>
      </c>
      <c r="E75" s="31">
        <f t="shared" si="10"/>
        <v>13.10841966989071</v>
      </c>
      <c r="F75" s="31">
        <f t="shared" si="7"/>
        <v>3.5</v>
      </c>
      <c r="G75" s="31">
        <v>600</v>
      </c>
      <c r="I75" s="31">
        <f t="shared" si="11"/>
        <v>0</v>
      </c>
      <c r="X75" s="31">
        <f t="shared" si="12"/>
        <v>0</v>
      </c>
    </row>
    <row r="76" spans="1:24" x14ac:dyDescent="0.2">
      <c r="A76" s="31">
        <v>784</v>
      </c>
      <c r="B76" s="31">
        <v>-90</v>
      </c>
      <c r="C76" s="31">
        <f t="shared" si="8"/>
        <v>13.106426212852426</v>
      </c>
      <c r="D76" s="31">
        <f t="shared" si="9"/>
        <v>0.2286004572009144</v>
      </c>
      <c r="E76" s="31">
        <f t="shared" si="10"/>
        <v>13.10841966989071</v>
      </c>
      <c r="F76" s="31">
        <f t="shared" si="7"/>
        <v>3.5</v>
      </c>
      <c r="G76" s="31">
        <v>600</v>
      </c>
      <c r="I76" s="31">
        <f t="shared" si="11"/>
        <v>0</v>
      </c>
      <c r="X76" s="31">
        <f t="shared" si="12"/>
        <v>0</v>
      </c>
    </row>
    <row r="77" spans="1:24" x14ac:dyDescent="0.2">
      <c r="A77" s="31">
        <v>752</v>
      </c>
      <c r="B77" s="31">
        <v>90</v>
      </c>
      <c r="C77" s="31">
        <f t="shared" si="8"/>
        <v>13.919227838455678</v>
      </c>
      <c r="D77" s="31">
        <f t="shared" si="9"/>
        <v>4.3434086868173738</v>
      </c>
      <c r="E77" s="31">
        <f t="shared" si="10"/>
        <v>14.581155737442767</v>
      </c>
      <c r="F77" s="31">
        <f t="shared" si="7"/>
        <v>3.5</v>
      </c>
      <c r="G77" s="31">
        <v>600</v>
      </c>
      <c r="I77" s="31">
        <f t="shared" si="11"/>
        <v>0</v>
      </c>
      <c r="X77" s="31">
        <f t="shared" si="12"/>
        <v>0</v>
      </c>
    </row>
    <row r="78" spans="1:24" x14ac:dyDescent="0.2">
      <c r="A78" s="31">
        <v>752</v>
      </c>
      <c r="B78" s="31">
        <v>72</v>
      </c>
      <c r="C78" s="31">
        <f t="shared" si="8"/>
        <v>13.919227838455678</v>
      </c>
      <c r="D78" s="31">
        <f t="shared" si="9"/>
        <v>3.886207772415545</v>
      </c>
      <c r="E78" s="31">
        <f t="shared" si="10"/>
        <v>14.451557510151718</v>
      </c>
      <c r="F78" s="31">
        <f t="shared" si="7"/>
        <v>3.5</v>
      </c>
      <c r="G78" s="31">
        <v>600</v>
      </c>
      <c r="I78" s="31">
        <f t="shared" si="11"/>
        <v>0</v>
      </c>
      <c r="X78" s="31">
        <f t="shared" si="12"/>
        <v>0</v>
      </c>
    </row>
    <row r="79" spans="1:24" x14ac:dyDescent="0.2">
      <c r="A79" s="31">
        <v>752</v>
      </c>
      <c r="B79" s="31">
        <v>54</v>
      </c>
      <c r="C79" s="31">
        <f t="shared" si="8"/>
        <v>13.919227838455678</v>
      </c>
      <c r="D79" s="31">
        <f t="shared" si="9"/>
        <v>3.4290068580137163</v>
      </c>
      <c r="E79" s="31">
        <f t="shared" si="10"/>
        <v>14.33537553226788</v>
      </c>
      <c r="F79" s="31">
        <f t="shared" si="7"/>
        <v>3.5</v>
      </c>
      <c r="G79" s="31">
        <v>600</v>
      </c>
      <c r="I79" s="31">
        <f t="shared" si="11"/>
        <v>0</v>
      </c>
      <c r="X79" s="31">
        <f t="shared" si="12"/>
        <v>0</v>
      </c>
    </row>
    <row r="80" spans="1:24" x14ac:dyDescent="0.2">
      <c r="A80" s="31">
        <v>752</v>
      </c>
      <c r="B80" s="31">
        <v>18</v>
      </c>
      <c r="C80" s="31">
        <f t="shared" si="8"/>
        <v>13.919227838455678</v>
      </c>
      <c r="D80" s="31">
        <f t="shared" si="9"/>
        <v>2.5146050292100588</v>
      </c>
      <c r="E80" s="31">
        <f t="shared" si="10"/>
        <v>14.144544604608804</v>
      </c>
      <c r="F80" s="31">
        <f t="shared" si="7"/>
        <v>3.5</v>
      </c>
      <c r="G80" s="31">
        <v>600</v>
      </c>
      <c r="I80" s="31">
        <f t="shared" si="11"/>
        <v>0</v>
      </c>
      <c r="X80" s="31">
        <f t="shared" si="12"/>
        <v>0</v>
      </c>
    </row>
    <row r="81" spans="1:24" x14ac:dyDescent="0.2">
      <c r="A81" s="31">
        <v>752</v>
      </c>
      <c r="B81" s="31">
        <v>0</v>
      </c>
      <c r="C81" s="31">
        <f t="shared" si="8"/>
        <v>13.919227838455678</v>
      </c>
      <c r="D81" s="31">
        <f t="shared" si="9"/>
        <v>2.0574041148082296</v>
      </c>
      <c r="E81" s="31">
        <f t="shared" si="10"/>
        <v>14.070458958771365</v>
      </c>
      <c r="F81" s="31">
        <f t="shared" si="7"/>
        <v>3.5</v>
      </c>
      <c r="G81" s="31">
        <v>600</v>
      </c>
      <c r="I81" s="31">
        <f t="shared" si="11"/>
        <v>0</v>
      </c>
      <c r="X81" s="31">
        <f t="shared" si="12"/>
        <v>0</v>
      </c>
    </row>
    <row r="82" spans="1:24" x14ac:dyDescent="0.2">
      <c r="A82" s="31">
        <v>752</v>
      </c>
      <c r="B82" s="31">
        <v>-18</v>
      </c>
      <c r="C82" s="31">
        <f t="shared" si="8"/>
        <v>13.919227838455678</v>
      </c>
      <c r="D82" s="31">
        <f t="shared" si="9"/>
        <v>1.6002032004064008</v>
      </c>
      <c r="E82" s="31">
        <f t="shared" si="10"/>
        <v>14.010908389588108</v>
      </c>
      <c r="F82" s="31">
        <f t="shared" si="7"/>
        <v>3.5</v>
      </c>
      <c r="G82" s="31">
        <v>600</v>
      </c>
      <c r="I82" s="31">
        <f t="shared" si="11"/>
        <v>0</v>
      </c>
      <c r="X82" s="31">
        <f t="shared" si="12"/>
        <v>0</v>
      </c>
    </row>
    <row r="83" spans="1:24" x14ac:dyDescent="0.2">
      <c r="A83" s="31">
        <v>752</v>
      </c>
      <c r="B83" s="31">
        <v>-54</v>
      </c>
      <c r="C83" s="31">
        <f t="shared" si="8"/>
        <v>13.919227838455678</v>
      </c>
      <c r="D83" s="31">
        <f t="shared" si="9"/>
        <v>0.68580137160274324</v>
      </c>
      <c r="E83" s="31">
        <f t="shared" si="10"/>
        <v>13.936112339534715</v>
      </c>
      <c r="F83" s="31">
        <f t="shared" si="7"/>
        <v>3.5</v>
      </c>
      <c r="G83" s="31">
        <v>600</v>
      </c>
      <c r="I83" s="31">
        <f t="shared" si="11"/>
        <v>0</v>
      </c>
      <c r="X83" s="31">
        <f t="shared" si="12"/>
        <v>0</v>
      </c>
    </row>
    <row r="84" spans="1:24" x14ac:dyDescent="0.2">
      <c r="A84" s="31">
        <v>752</v>
      </c>
      <c r="B84" s="31">
        <v>-72</v>
      </c>
      <c r="C84" s="31">
        <f t="shared" si="8"/>
        <v>13.919227838455678</v>
      </c>
      <c r="D84" s="31">
        <f t="shared" si="9"/>
        <v>0.2286004572009144</v>
      </c>
      <c r="E84" s="31">
        <f t="shared" si="10"/>
        <v>13.92110490542586</v>
      </c>
      <c r="F84" s="31">
        <f t="shared" si="7"/>
        <v>3.5</v>
      </c>
      <c r="G84" s="31">
        <v>600</v>
      </c>
      <c r="I84" s="31">
        <f t="shared" si="11"/>
        <v>0</v>
      </c>
      <c r="X84" s="31">
        <f t="shared" si="12"/>
        <v>0</v>
      </c>
    </row>
    <row r="85" spans="1:24" x14ac:dyDescent="0.2">
      <c r="A85" s="31">
        <v>752</v>
      </c>
      <c r="B85" s="31">
        <v>-90</v>
      </c>
      <c r="C85" s="31">
        <f t="shared" si="8"/>
        <v>13.919227838455678</v>
      </c>
      <c r="D85" s="31">
        <f t="shared" si="9"/>
        <v>0.2286004572009144</v>
      </c>
      <c r="E85" s="31">
        <f t="shared" si="10"/>
        <v>13.92110490542586</v>
      </c>
      <c r="F85" s="31">
        <f t="shared" si="7"/>
        <v>3.5</v>
      </c>
      <c r="G85" s="31">
        <v>600</v>
      </c>
      <c r="I85" s="31">
        <f t="shared" si="11"/>
        <v>0</v>
      </c>
      <c r="X85" s="31">
        <f t="shared" si="12"/>
        <v>0</v>
      </c>
    </row>
    <row r="86" spans="1:24" x14ac:dyDescent="0.2">
      <c r="A86" s="31">
        <v>720</v>
      </c>
      <c r="B86" s="31">
        <v>90</v>
      </c>
      <c r="C86" s="31">
        <f t="shared" si="8"/>
        <v>14.732029464058929</v>
      </c>
      <c r="D86" s="31">
        <f t="shared" si="9"/>
        <v>4.3434086868173738</v>
      </c>
      <c r="E86" s="31">
        <f t="shared" si="10"/>
        <v>15.358967776208825</v>
      </c>
      <c r="F86" s="31">
        <f t="shared" si="7"/>
        <v>3.5</v>
      </c>
      <c r="G86" s="31">
        <v>600</v>
      </c>
      <c r="I86" s="31">
        <f t="shared" si="11"/>
        <v>0</v>
      </c>
      <c r="X86" s="31">
        <f t="shared" si="12"/>
        <v>0</v>
      </c>
    </row>
    <row r="87" spans="1:24" x14ac:dyDescent="0.2">
      <c r="A87" s="31">
        <v>720</v>
      </c>
      <c r="B87" s="31">
        <v>72</v>
      </c>
      <c r="C87" s="31">
        <f t="shared" si="8"/>
        <v>14.732029464058929</v>
      </c>
      <c r="D87" s="31">
        <f t="shared" si="9"/>
        <v>3.886207772415545</v>
      </c>
      <c r="E87" s="31">
        <f t="shared" si="10"/>
        <v>15.235987102261653</v>
      </c>
      <c r="F87" s="31">
        <f t="shared" si="7"/>
        <v>3.5</v>
      </c>
      <c r="G87" s="31">
        <v>600</v>
      </c>
      <c r="I87" s="31">
        <f t="shared" si="11"/>
        <v>0</v>
      </c>
      <c r="X87" s="31">
        <f t="shared" si="12"/>
        <v>0</v>
      </c>
    </row>
    <row r="88" spans="1:24" x14ac:dyDescent="0.2">
      <c r="A88" s="31">
        <v>720</v>
      </c>
      <c r="B88" s="31">
        <v>54</v>
      </c>
      <c r="C88" s="31">
        <f t="shared" si="8"/>
        <v>14.732029464058929</v>
      </c>
      <c r="D88" s="31">
        <f t="shared" si="9"/>
        <v>3.4290068580137163</v>
      </c>
      <c r="E88" s="31">
        <f t="shared" si="10"/>
        <v>15.125831552751258</v>
      </c>
      <c r="F88" s="31">
        <f t="shared" si="7"/>
        <v>3.5</v>
      </c>
      <c r="G88" s="31">
        <v>600</v>
      </c>
      <c r="I88" s="31">
        <f t="shared" si="11"/>
        <v>0</v>
      </c>
      <c r="X88" s="31">
        <f t="shared" si="12"/>
        <v>0</v>
      </c>
    </row>
    <row r="89" spans="1:24" x14ac:dyDescent="0.2">
      <c r="A89" s="31">
        <v>720</v>
      </c>
      <c r="B89" s="31">
        <v>18</v>
      </c>
      <c r="C89" s="31">
        <f t="shared" si="8"/>
        <v>14.732029464058929</v>
      </c>
      <c r="D89" s="31">
        <f t="shared" si="9"/>
        <v>2.5146050292100588</v>
      </c>
      <c r="E89" s="31">
        <f t="shared" si="10"/>
        <v>14.945097208878533</v>
      </c>
      <c r="F89" s="31">
        <f t="shared" si="7"/>
        <v>3.5</v>
      </c>
      <c r="G89" s="31">
        <v>600</v>
      </c>
      <c r="I89" s="31">
        <f t="shared" si="11"/>
        <v>0</v>
      </c>
      <c r="X89" s="31">
        <f t="shared" si="12"/>
        <v>0</v>
      </c>
    </row>
    <row r="90" spans="1:24" x14ac:dyDescent="0.2">
      <c r="A90" s="31">
        <v>720</v>
      </c>
      <c r="B90" s="31">
        <v>0</v>
      </c>
      <c r="C90" s="31">
        <f t="shared" si="8"/>
        <v>14.732029464058929</v>
      </c>
      <c r="D90" s="31">
        <f t="shared" si="9"/>
        <v>2.0574041148082296</v>
      </c>
      <c r="E90" s="31">
        <f t="shared" si="10"/>
        <v>14.874999288118646</v>
      </c>
      <c r="F90" s="31">
        <f t="shared" si="7"/>
        <v>3.5</v>
      </c>
      <c r="G90" s="31">
        <v>600</v>
      </c>
      <c r="I90" s="31">
        <f t="shared" si="11"/>
        <v>0</v>
      </c>
      <c r="X90" s="31">
        <f t="shared" si="12"/>
        <v>0</v>
      </c>
    </row>
    <row r="91" spans="1:24" x14ac:dyDescent="0.2">
      <c r="A91" s="31">
        <v>720</v>
      </c>
      <c r="B91" s="31">
        <v>-18</v>
      </c>
      <c r="C91" s="31">
        <f t="shared" si="8"/>
        <v>14.732029464058929</v>
      </c>
      <c r="D91" s="31">
        <f t="shared" si="9"/>
        <v>1.6002032004064008</v>
      </c>
      <c r="E91" s="31">
        <f t="shared" si="10"/>
        <v>14.818682209039078</v>
      </c>
      <c r="F91" s="31">
        <f t="shared" si="7"/>
        <v>3.5</v>
      </c>
      <c r="G91" s="31">
        <v>600</v>
      </c>
      <c r="I91" s="31">
        <f t="shared" si="11"/>
        <v>0</v>
      </c>
      <c r="X91" s="31">
        <f t="shared" si="12"/>
        <v>0</v>
      </c>
    </row>
    <row r="92" spans="1:24" x14ac:dyDescent="0.2">
      <c r="A92" s="31">
        <v>720</v>
      </c>
      <c r="B92" s="31">
        <v>-54</v>
      </c>
      <c r="C92" s="31">
        <f t="shared" si="8"/>
        <v>14.732029464058929</v>
      </c>
      <c r="D92" s="31">
        <f t="shared" si="9"/>
        <v>0.68580137160274324</v>
      </c>
      <c r="E92" s="31">
        <f t="shared" si="10"/>
        <v>14.747983443548906</v>
      </c>
      <c r="F92" s="31">
        <f t="shared" si="7"/>
        <v>3.5</v>
      </c>
      <c r="G92" s="31">
        <v>600</v>
      </c>
      <c r="I92" s="31">
        <f t="shared" si="11"/>
        <v>0</v>
      </c>
      <c r="X92" s="31">
        <f t="shared" si="12"/>
        <v>0</v>
      </c>
    </row>
    <row r="93" spans="1:24" x14ac:dyDescent="0.2">
      <c r="A93" s="31">
        <v>720</v>
      </c>
      <c r="B93" s="31">
        <v>-72</v>
      </c>
      <c r="C93" s="31">
        <f t="shared" si="8"/>
        <v>14.732029464058929</v>
      </c>
      <c r="D93" s="31">
        <f t="shared" si="9"/>
        <v>0.2286004572009144</v>
      </c>
      <c r="E93" s="31">
        <f t="shared" si="10"/>
        <v>14.733802981543255</v>
      </c>
      <c r="F93" s="31">
        <f t="shared" si="7"/>
        <v>3.5</v>
      </c>
      <c r="G93" s="31">
        <v>600</v>
      </c>
      <c r="I93" s="31">
        <f t="shared" si="11"/>
        <v>0</v>
      </c>
      <c r="X93" s="31">
        <f t="shared" si="12"/>
        <v>0</v>
      </c>
    </row>
    <row r="94" spans="1:24" x14ac:dyDescent="0.2">
      <c r="A94" s="31">
        <v>720</v>
      </c>
      <c r="B94" s="31">
        <v>-90</v>
      </c>
      <c r="C94" s="31">
        <f t="shared" si="8"/>
        <v>14.732029464058929</v>
      </c>
      <c r="D94" s="31">
        <f t="shared" si="9"/>
        <v>0.2286004572009144</v>
      </c>
      <c r="E94" s="31">
        <f t="shared" si="10"/>
        <v>14.733802981543255</v>
      </c>
      <c r="F94" s="31">
        <f t="shared" si="7"/>
        <v>3.5</v>
      </c>
      <c r="G94" s="31">
        <v>600</v>
      </c>
      <c r="I94" s="31">
        <f t="shared" si="11"/>
        <v>0</v>
      </c>
      <c r="X94" s="31">
        <f t="shared" si="12"/>
        <v>0</v>
      </c>
    </row>
    <row r="95" spans="1:24" x14ac:dyDescent="0.2">
      <c r="A95" s="31">
        <v>688</v>
      </c>
      <c r="B95" s="31">
        <v>90</v>
      </c>
      <c r="C95" s="31">
        <f t="shared" si="8"/>
        <v>15.54483108966218</v>
      </c>
      <c r="D95" s="31">
        <f t="shared" si="9"/>
        <v>4.3434086868173738</v>
      </c>
      <c r="E95" s="31">
        <f t="shared" si="10"/>
        <v>16.140228394506952</v>
      </c>
      <c r="F95" s="31">
        <f t="shared" si="7"/>
        <v>3.5</v>
      </c>
      <c r="G95" s="31">
        <v>600</v>
      </c>
      <c r="I95" s="31">
        <f t="shared" si="11"/>
        <v>0</v>
      </c>
      <c r="X95" s="31">
        <f t="shared" si="12"/>
        <v>0</v>
      </c>
    </row>
    <row r="96" spans="1:24" x14ac:dyDescent="0.2">
      <c r="A96" s="31">
        <v>688</v>
      </c>
      <c r="B96" s="31">
        <v>72</v>
      </c>
      <c r="C96" s="31">
        <f t="shared" si="8"/>
        <v>15.54483108966218</v>
      </c>
      <c r="D96" s="31">
        <f t="shared" si="9"/>
        <v>3.886207772415545</v>
      </c>
      <c r="E96" s="31">
        <f t="shared" si="10"/>
        <v>16.023245128765613</v>
      </c>
      <c r="F96" s="31">
        <f t="shared" si="7"/>
        <v>3.5</v>
      </c>
      <c r="G96" s="31">
        <v>600</v>
      </c>
      <c r="I96" s="31">
        <f t="shared" si="11"/>
        <v>0</v>
      </c>
      <c r="X96" s="31">
        <f t="shared" si="12"/>
        <v>0</v>
      </c>
    </row>
    <row r="97" spans="1:24" x14ac:dyDescent="0.2">
      <c r="A97" s="31">
        <v>688</v>
      </c>
      <c r="B97" s="31">
        <v>54</v>
      </c>
      <c r="C97" s="31">
        <f t="shared" si="8"/>
        <v>15.54483108966218</v>
      </c>
      <c r="D97" s="31">
        <f t="shared" si="9"/>
        <v>3.4290068580137163</v>
      </c>
      <c r="E97" s="31">
        <f t="shared" si="10"/>
        <v>15.918538300938092</v>
      </c>
      <c r="F97" s="31">
        <f t="shared" si="7"/>
        <v>3.5</v>
      </c>
      <c r="G97" s="31">
        <v>600</v>
      </c>
      <c r="I97" s="31">
        <f t="shared" si="11"/>
        <v>0</v>
      </c>
      <c r="X97" s="31">
        <f t="shared" si="12"/>
        <v>0</v>
      </c>
    </row>
    <row r="98" spans="1:24" x14ac:dyDescent="0.2">
      <c r="A98" s="31">
        <v>688</v>
      </c>
      <c r="B98" s="31">
        <v>-18</v>
      </c>
      <c r="C98" s="31">
        <f t="shared" si="8"/>
        <v>15.54483108966218</v>
      </c>
      <c r="D98" s="31">
        <f t="shared" si="9"/>
        <v>1.6002032004064008</v>
      </c>
      <c r="E98" s="31">
        <f t="shared" si="10"/>
        <v>15.626977439310481</v>
      </c>
      <c r="F98" s="31">
        <f t="shared" si="7"/>
        <v>3.5</v>
      </c>
      <c r="G98" s="31">
        <v>600</v>
      </c>
      <c r="I98" s="31">
        <f t="shared" si="11"/>
        <v>0</v>
      </c>
      <c r="X98" s="31">
        <f t="shared" si="12"/>
        <v>0</v>
      </c>
    </row>
    <row r="99" spans="1:24" x14ac:dyDescent="0.2">
      <c r="A99" s="31">
        <v>688</v>
      </c>
      <c r="B99" s="31">
        <v>-54</v>
      </c>
      <c r="C99" s="31">
        <f t="shared" si="8"/>
        <v>15.54483108966218</v>
      </c>
      <c r="D99" s="31">
        <f t="shared" si="9"/>
        <v>0.68580137160274324</v>
      </c>
      <c r="E99" s="31">
        <f t="shared" si="10"/>
        <v>15.559951707104366</v>
      </c>
      <c r="F99" s="31">
        <f t="shared" si="7"/>
        <v>3.5</v>
      </c>
      <c r="G99" s="31">
        <v>600</v>
      </c>
      <c r="I99" s="31">
        <f t="shared" si="11"/>
        <v>0</v>
      </c>
      <c r="X99" s="31">
        <f t="shared" si="12"/>
        <v>0</v>
      </c>
    </row>
    <row r="100" spans="1:24" x14ac:dyDescent="0.2">
      <c r="A100" s="31">
        <v>688</v>
      </c>
      <c r="B100" s="31">
        <v>-72</v>
      </c>
      <c r="C100" s="31">
        <f t="shared" si="8"/>
        <v>15.54483108966218</v>
      </c>
      <c r="D100" s="31">
        <f t="shared" si="9"/>
        <v>0.2286004572009144</v>
      </c>
      <c r="E100" s="31">
        <f t="shared" si="10"/>
        <v>15.546511884508382</v>
      </c>
      <c r="F100" s="31">
        <f t="shared" si="7"/>
        <v>3.5</v>
      </c>
      <c r="G100" s="31">
        <v>600</v>
      </c>
      <c r="I100" s="31">
        <f t="shared" si="11"/>
        <v>0</v>
      </c>
      <c r="X100" s="31">
        <f t="shared" si="12"/>
        <v>0</v>
      </c>
    </row>
    <row r="101" spans="1:24" x14ac:dyDescent="0.2">
      <c r="A101" s="31">
        <v>688</v>
      </c>
      <c r="B101" s="31">
        <v>-90</v>
      </c>
      <c r="C101" s="31">
        <f t="shared" si="8"/>
        <v>15.54483108966218</v>
      </c>
      <c r="D101" s="31">
        <f t="shared" si="9"/>
        <v>0.2286004572009144</v>
      </c>
      <c r="E101" s="31">
        <f t="shared" si="10"/>
        <v>15.546511884508382</v>
      </c>
      <c r="F101" s="31">
        <f t="shared" si="7"/>
        <v>3.5</v>
      </c>
      <c r="G101" s="31">
        <v>600</v>
      </c>
      <c r="I101" s="31">
        <f t="shared" si="11"/>
        <v>0</v>
      </c>
      <c r="X101" s="31">
        <f t="shared" si="12"/>
        <v>0</v>
      </c>
    </row>
    <row r="102" spans="1:24" x14ac:dyDescent="0.2">
      <c r="A102" s="31">
        <v>656</v>
      </c>
      <c r="B102" s="31">
        <v>90</v>
      </c>
      <c r="C102" s="31">
        <f t="shared" si="8"/>
        <v>16.357632715265432</v>
      </c>
      <c r="D102" s="31">
        <f t="shared" si="9"/>
        <v>4.3434086868173738</v>
      </c>
      <c r="E102" s="31">
        <f t="shared" si="10"/>
        <v>16.92446002294438</v>
      </c>
      <c r="F102" s="31">
        <f t="shared" si="7"/>
        <v>3.5</v>
      </c>
      <c r="G102" s="31">
        <v>600</v>
      </c>
      <c r="I102" s="31">
        <f t="shared" si="11"/>
        <v>0</v>
      </c>
      <c r="X102" s="31">
        <f t="shared" si="12"/>
        <v>0</v>
      </c>
    </row>
    <row r="103" spans="1:24" x14ac:dyDescent="0.2">
      <c r="A103" s="31">
        <v>656</v>
      </c>
      <c r="B103" s="31">
        <v>72</v>
      </c>
      <c r="C103" s="31">
        <f t="shared" si="8"/>
        <v>16.357632715265432</v>
      </c>
      <c r="D103" s="31">
        <f t="shared" si="9"/>
        <v>3.886207772415545</v>
      </c>
      <c r="E103" s="31">
        <f t="shared" si="10"/>
        <v>16.812934273882856</v>
      </c>
      <c r="F103" s="31">
        <f t="shared" si="7"/>
        <v>3.5</v>
      </c>
      <c r="G103" s="31">
        <v>600</v>
      </c>
      <c r="I103" s="31">
        <f t="shared" si="11"/>
        <v>0</v>
      </c>
      <c r="X103" s="31">
        <f t="shared" si="12"/>
        <v>0</v>
      </c>
    </row>
    <row r="104" spans="1:24" x14ac:dyDescent="0.2">
      <c r="A104" s="31">
        <v>656</v>
      </c>
      <c r="B104" s="31">
        <v>54</v>
      </c>
      <c r="C104" s="31">
        <f t="shared" si="8"/>
        <v>16.357632715265432</v>
      </c>
      <c r="D104" s="31">
        <f t="shared" si="9"/>
        <v>3.4290068580137163</v>
      </c>
      <c r="E104" s="31">
        <f t="shared" si="10"/>
        <v>16.713175523515183</v>
      </c>
      <c r="F104" s="31">
        <f t="shared" si="7"/>
        <v>3.5</v>
      </c>
      <c r="G104" s="31">
        <v>600</v>
      </c>
      <c r="I104" s="31">
        <f t="shared" si="11"/>
        <v>0</v>
      </c>
      <c r="X104" s="31">
        <f t="shared" si="12"/>
        <v>0</v>
      </c>
    </row>
    <row r="105" spans="1:24" x14ac:dyDescent="0.2">
      <c r="A105" s="31">
        <v>656</v>
      </c>
      <c r="B105" s="31">
        <v>18</v>
      </c>
      <c r="C105" s="31">
        <f t="shared" si="8"/>
        <v>16.357632715265432</v>
      </c>
      <c r="D105" s="31">
        <f t="shared" si="9"/>
        <v>2.5146050292100588</v>
      </c>
      <c r="E105" s="31">
        <f t="shared" si="10"/>
        <v>16.549785089252683</v>
      </c>
      <c r="F105" s="31">
        <f t="shared" si="7"/>
        <v>3.5</v>
      </c>
      <c r="G105" s="31">
        <v>600</v>
      </c>
      <c r="I105" s="31">
        <f t="shared" si="11"/>
        <v>0</v>
      </c>
      <c r="X105" s="31">
        <f t="shared" si="12"/>
        <v>0</v>
      </c>
    </row>
    <row r="106" spans="1:24" x14ac:dyDescent="0.2">
      <c r="A106" s="31">
        <v>656</v>
      </c>
      <c r="B106" s="31">
        <v>0</v>
      </c>
      <c r="C106" s="31">
        <f t="shared" si="8"/>
        <v>16.357632715265432</v>
      </c>
      <c r="D106" s="31">
        <f t="shared" si="9"/>
        <v>2.0574041148082296</v>
      </c>
      <c r="E106" s="31">
        <f t="shared" si="10"/>
        <v>16.486511448428129</v>
      </c>
      <c r="F106" s="31">
        <f t="shared" si="7"/>
        <v>3.5</v>
      </c>
      <c r="G106" s="31">
        <v>600</v>
      </c>
      <c r="I106" s="31">
        <f t="shared" si="11"/>
        <v>0</v>
      </c>
      <c r="X106" s="31">
        <f t="shared" si="12"/>
        <v>0</v>
      </c>
    </row>
    <row r="107" spans="1:24" x14ac:dyDescent="0.2">
      <c r="A107" s="31">
        <v>656</v>
      </c>
      <c r="B107" s="31">
        <v>-18</v>
      </c>
      <c r="C107" s="31">
        <f t="shared" si="8"/>
        <v>16.357632715265432</v>
      </c>
      <c r="D107" s="31">
        <f t="shared" si="9"/>
        <v>1.6002032004064008</v>
      </c>
      <c r="E107" s="31">
        <f t="shared" si="10"/>
        <v>16.435717152899439</v>
      </c>
      <c r="F107" s="31">
        <f t="shared" si="7"/>
        <v>3.5</v>
      </c>
      <c r="G107" s="31">
        <v>600</v>
      </c>
      <c r="I107" s="31">
        <f t="shared" si="11"/>
        <v>0</v>
      </c>
      <c r="X107" s="31">
        <f t="shared" si="12"/>
        <v>0</v>
      </c>
    </row>
    <row r="108" spans="1:24" x14ac:dyDescent="0.2">
      <c r="A108" s="31">
        <v>656</v>
      </c>
      <c r="B108" s="31">
        <v>-54</v>
      </c>
      <c r="C108" s="31">
        <f t="shared" si="8"/>
        <v>16.357632715265432</v>
      </c>
      <c r="D108" s="31">
        <f t="shared" si="9"/>
        <v>0.68580137160274324</v>
      </c>
      <c r="E108" s="31">
        <f t="shared" si="10"/>
        <v>16.372002674346657</v>
      </c>
      <c r="F108" s="31">
        <f t="shared" si="7"/>
        <v>3.5</v>
      </c>
      <c r="G108" s="31">
        <v>600</v>
      </c>
      <c r="I108" s="31">
        <f t="shared" si="11"/>
        <v>0</v>
      </c>
      <c r="X108" s="31">
        <f t="shared" si="12"/>
        <v>0</v>
      </c>
    </row>
    <row r="109" spans="1:24" x14ac:dyDescent="0.2">
      <c r="A109" s="31">
        <v>656</v>
      </c>
      <c r="B109" s="31">
        <v>-72</v>
      </c>
      <c r="C109" s="31">
        <f t="shared" si="8"/>
        <v>16.357632715265432</v>
      </c>
      <c r="D109" s="31">
        <f t="shared" si="9"/>
        <v>0.2286004572009144</v>
      </c>
      <c r="E109" s="31">
        <f t="shared" si="10"/>
        <v>16.359230000722967</v>
      </c>
      <c r="F109" s="31">
        <f t="shared" si="7"/>
        <v>3.5</v>
      </c>
      <c r="G109" s="31">
        <v>600</v>
      </c>
      <c r="I109" s="31">
        <f t="shared" si="11"/>
        <v>0</v>
      </c>
      <c r="X109" s="31">
        <f t="shared" si="12"/>
        <v>0</v>
      </c>
    </row>
    <row r="110" spans="1:24" x14ac:dyDescent="0.2">
      <c r="A110" s="31">
        <v>656</v>
      </c>
      <c r="B110" s="31">
        <v>-90</v>
      </c>
      <c r="C110" s="31">
        <f t="shared" si="8"/>
        <v>16.357632715265432</v>
      </c>
      <c r="D110" s="31">
        <f t="shared" si="9"/>
        <v>0.2286004572009144</v>
      </c>
      <c r="E110" s="31">
        <f t="shared" si="10"/>
        <v>16.359230000722967</v>
      </c>
      <c r="F110" s="31">
        <f t="shared" si="7"/>
        <v>3.5</v>
      </c>
      <c r="G110" s="31">
        <v>600</v>
      </c>
      <c r="I110" s="31">
        <f t="shared" si="11"/>
        <v>0</v>
      </c>
      <c r="X110" s="31">
        <f t="shared" si="12"/>
        <v>0</v>
      </c>
    </row>
    <row r="111" spans="1:24" x14ac:dyDescent="0.2">
      <c r="A111" s="31">
        <v>539</v>
      </c>
      <c r="B111" s="31">
        <v>0</v>
      </c>
      <c r="C111" s="31">
        <f t="shared" si="8"/>
        <v>19.329438658877319</v>
      </c>
      <c r="D111" s="31">
        <f t="shared" si="9"/>
        <v>2.0574041148082296</v>
      </c>
      <c r="E111" s="31">
        <f t="shared" si="10"/>
        <v>19.43862419408665</v>
      </c>
      <c r="F111" s="31">
        <f t="shared" si="7"/>
        <v>3.5</v>
      </c>
      <c r="G111" s="31">
        <v>600</v>
      </c>
      <c r="I111" s="31">
        <f t="shared" si="11"/>
        <v>0</v>
      </c>
      <c r="X111" s="31">
        <f t="shared" si="12"/>
        <v>0</v>
      </c>
    </row>
    <row r="112" spans="1:24" x14ac:dyDescent="0.2">
      <c r="A112" s="31">
        <v>539</v>
      </c>
      <c r="B112" s="31">
        <v>18</v>
      </c>
      <c r="C112" s="31">
        <f t="shared" si="8"/>
        <v>19.329438658877319</v>
      </c>
      <c r="D112" s="31">
        <f t="shared" si="9"/>
        <v>2.5146050292100588</v>
      </c>
      <c r="E112" s="31">
        <f t="shared" si="10"/>
        <v>19.492317392250452</v>
      </c>
      <c r="F112" s="31">
        <f t="shared" si="7"/>
        <v>3.5</v>
      </c>
      <c r="G112" s="31">
        <v>600</v>
      </c>
      <c r="I112" s="31">
        <f t="shared" si="11"/>
        <v>0</v>
      </c>
      <c r="X112" s="31">
        <f t="shared" si="12"/>
        <v>0</v>
      </c>
    </row>
    <row r="113" spans="1:24" x14ac:dyDescent="0.2">
      <c r="A113" s="31">
        <v>539</v>
      </c>
      <c r="B113" s="31">
        <v>54</v>
      </c>
      <c r="C113" s="31">
        <f t="shared" si="8"/>
        <v>19.329438658877319</v>
      </c>
      <c r="D113" s="31">
        <f t="shared" si="9"/>
        <v>3.4290068580137163</v>
      </c>
      <c r="E113" s="31">
        <f t="shared" si="10"/>
        <v>19.631232434557084</v>
      </c>
      <c r="F113" s="31">
        <f t="shared" si="7"/>
        <v>3.5</v>
      </c>
      <c r="G113" s="31">
        <v>600</v>
      </c>
      <c r="I113" s="31">
        <f t="shared" si="11"/>
        <v>0</v>
      </c>
      <c r="X113" s="31">
        <f t="shared" si="12"/>
        <v>0</v>
      </c>
    </row>
    <row r="114" spans="1:24" x14ac:dyDescent="0.2">
      <c r="A114" s="31">
        <v>539</v>
      </c>
      <c r="B114" s="31">
        <v>72</v>
      </c>
      <c r="C114" s="31">
        <f t="shared" si="8"/>
        <v>19.329438658877319</v>
      </c>
      <c r="D114" s="31">
        <f t="shared" si="9"/>
        <v>3.886207772415545</v>
      </c>
      <c r="E114" s="31">
        <f t="shared" si="10"/>
        <v>19.716232137953842</v>
      </c>
      <c r="F114" s="31">
        <f t="shared" si="7"/>
        <v>3.5</v>
      </c>
      <c r="G114" s="31">
        <v>600</v>
      </c>
      <c r="I114" s="31">
        <f t="shared" si="11"/>
        <v>0</v>
      </c>
      <c r="X114" s="31">
        <f t="shared" si="12"/>
        <v>0</v>
      </c>
    </row>
    <row r="115" spans="1:24" x14ac:dyDescent="0.2">
      <c r="A115" s="31">
        <v>539</v>
      </c>
      <c r="B115" s="31">
        <v>90</v>
      </c>
      <c r="C115" s="31">
        <f t="shared" si="8"/>
        <v>19.329438658877319</v>
      </c>
      <c r="D115" s="31">
        <f t="shared" si="9"/>
        <v>4.3434086868173738</v>
      </c>
      <c r="E115" s="31">
        <f t="shared" si="10"/>
        <v>19.81142089523166</v>
      </c>
      <c r="F115" s="31">
        <f t="shared" si="7"/>
        <v>3.5</v>
      </c>
      <c r="G115" s="31">
        <v>600</v>
      </c>
      <c r="I115" s="31">
        <f t="shared" si="11"/>
        <v>0</v>
      </c>
      <c r="X115" s="31">
        <f t="shared" si="12"/>
        <v>0</v>
      </c>
    </row>
    <row r="116" spans="1:24" x14ac:dyDescent="0.2">
      <c r="A116" s="31">
        <v>539</v>
      </c>
      <c r="B116" s="31">
        <v>-18</v>
      </c>
      <c r="C116" s="31">
        <f t="shared" si="8"/>
        <v>19.329438658877319</v>
      </c>
      <c r="D116" s="31">
        <f t="shared" si="9"/>
        <v>1.6002032004064008</v>
      </c>
      <c r="E116" s="31">
        <f t="shared" si="10"/>
        <v>19.395562614935713</v>
      </c>
      <c r="F116" s="31">
        <f t="shared" si="7"/>
        <v>3.5</v>
      </c>
      <c r="G116" s="31">
        <v>600</v>
      </c>
      <c r="I116" s="31">
        <f t="shared" si="11"/>
        <v>0</v>
      </c>
      <c r="X116" s="31">
        <f t="shared" si="12"/>
        <v>0</v>
      </c>
    </row>
    <row r="117" spans="1:24" x14ac:dyDescent="0.2">
      <c r="A117" s="31">
        <v>539</v>
      </c>
      <c r="B117" s="31">
        <v>-54</v>
      </c>
      <c r="C117" s="31">
        <f t="shared" si="8"/>
        <v>19.329438658877319</v>
      </c>
      <c r="D117" s="31">
        <f t="shared" si="9"/>
        <v>0.68580137160274324</v>
      </c>
      <c r="E117" s="31">
        <f t="shared" si="10"/>
        <v>19.341600822801436</v>
      </c>
      <c r="F117" s="31">
        <f t="shared" si="7"/>
        <v>3.5</v>
      </c>
      <c r="G117" s="31">
        <v>600</v>
      </c>
      <c r="I117" s="31">
        <f t="shared" si="11"/>
        <v>0</v>
      </c>
      <c r="X117" s="31">
        <f t="shared" si="12"/>
        <v>0</v>
      </c>
    </row>
    <row r="118" spans="1:24" x14ac:dyDescent="0.2">
      <c r="A118" s="31">
        <v>539</v>
      </c>
      <c r="B118" s="31">
        <v>-72</v>
      </c>
      <c r="C118" s="31">
        <f t="shared" si="8"/>
        <v>19.329438658877319</v>
      </c>
      <c r="D118" s="31">
        <f t="shared" si="9"/>
        <v>0.2286004572009144</v>
      </c>
      <c r="E118" s="31">
        <f t="shared" si="10"/>
        <v>19.330790388298496</v>
      </c>
      <c r="F118" s="31">
        <f t="shared" si="7"/>
        <v>3.5</v>
      </c>
      <c r="G118" s="31">
        <v>600</v>
      </c>
      <c r="I118" s="31">
        <f t="shared" si="11"/>
        <v>0</v>
      </c>
      <c r="X118" s="31">
        <f t="shared" si="12"/>
        <v>0</v>
      </c>
    </row>
    <row r="119" spans="1:24" x14ac:dyDescent="0.2">
      <c r="A119" s="31">
        <v>539</v>
      </c>
      <c r="B119" s="31">
        <v>-90</v>
      </c>
      <c r="C119" s="31">
        <f t="shared" si="8"/>
        <v>19.329438658877319</v>
      </c>
      <c r="D119" s="31">
        <f t="shared" si="9"/>
        <v>0.2286004572009144</v>
      </c>
      <c r="E119" s="31">
        <f t="shared" si="10"/>
        <v>19.330790388298496</v>
      </c>
      <c r="F119" s="31">
        <f t="shared" si="7"/>
        <v>3.5</v>
      </c>
      <c r="G119" s="31">
        <v>600</v>
      </c>
      <c r="I119" s="31">
        <f t="shared" si="11"/>
        <v>0</v>
      </c>
      <c r="X119" s="31">
        <f t="shared" si="12"/>
        <v>0</v>
      </c>
    </row>
    <row r="120" spans="1:24" x14ac:dyDescent="0.2">
      <c r="A120" s="31">
        <v>507</v>
      </c>
      <c r="B120" s="31">
        <v>0</v>
      </c>
      <c r="C120" s="31">
        <f t="shared" si="8"/>
        <v>20.142240284480572</v>
      </c>
      <c r="D120" s="31">
        <f t="shared" si="9"/>
        <v>2.0574041148082296</v>
      </c>
      <c r="E120" s="31">
        <f t="shared" si="10"/>
        <v>20.247043126574848</v>
      </c>
      <c r="F120" s="31">
        <f t="shared" si="7"/>
        <v>3.5</v>
      </c>
      <c r="G120" s="31">
        <v>600</v>
      </c>
      <c r="I120" s="31">
        <f t="shared" si="11"/>
        <v>0</v>
      </c>
      <c r="X120" s="31">
        <f t="shared" si="12"/>
        <v>0</v>
      </c>
    </row>
    <row r="121" spans="1:24" x14ac:dyDescent="0.2">
      <c r="A121" s="31">
        <v>507</v>
      </c>
      <c r="B121" s="31">
        <v>18</v>
      </c>
      <c r="C121" s="31">
        <f t="shared" si="8"/>
        <v>20.142240284480572</v>
      </c>
      <c r="D121" s="31">
        <f t="shared" si="9"/>
        <v>2.5146050292100588</v>
      </c>
      <c r="E121" s="31">
        <f t="shared" si="10"/>
        <v>20.298598033624895</v>
      </c>
      <c r="F121" s="31">
        <f t="shared" si="7"/>
        <v>3.5</v>
      </c>
      <c r="G121" s="31">
        <v>600</v>
      </c>
      <c r="I121" s="31">
        <f t="shared" si="11"/>
        <v>0</v>
      </c>
      <c r="X121" s="31">
        <f t="shared" si="12"/>
        <v>0</v>
      </c>
    </row>
    <row r="122" spans="1:24" x14ac:dyDescent="0.2">
      <c r="A122" s="31">
        <v>507</v>
      </c>
      <c r="B122" s="31">
        <v>54</v>
      </c>
      <c r="C122" s="31">
        <f t="shared" si="8"/>
        <v>20.142240284480572</v>
      </c>
      <c r="D122" s="31">
        <f t="shared" si="9"/>
        <v>3.4290068580137163</v>
      </c>
      <c r="E122" s="31">
        <f t="shared" si="10"/>
        <v>20.432032001493564</v>
      </c>
      <c r="F122" s="31">
        <f t="shared" si="7"/>
        <v>3.5</v>
      </c>
      <c r="G122" s="31">
        <v>600</v>
      </c>
      <c r="I122" s="31">
        <f t="shared" si="11"/>
        <v>0</v>
      </c>
      <c r="X122" s="31">
        <f t="shared" si="12"/>
        <v>0</v>
      </c>
    </row>
    <row r="123" spans="1:24" x14ac:dyDescent="0.2">
      <c r="A123" s="31">
        <v>507</v>
      </c>
      <c r="B123" s="31">
        <v>72</v>
      </c>
      <c r="C123" s="31">
        <f t="shared" si="8"/>
        <v>20.142240284480572</v>
      </c>
      <c r="D123" s="31">
        <f t="shared" si="9"/>
        <v>3.886207772415545</v>
      </c>
      <c r="E123" s="31">
        <f t="shared" si="10"/>
        <v>20.513713816082522</v>
      </c>
      <c r="F123" s="31">
        <f t="shared" si="7"/>
        <v>3.5</v>
      </c>
      <c r="G123" s="31">
        <v>600</v>
      </c>
      <c r="I123" s="31">
        <f t="shared" si="11"/>
        <v>0</v>
      </c>
      <c r="X123" s="31">
        <f t="shared" si="12"/>
        <v>0</v>
      </c>
    </row>
    <row r="124" spans="1:24" x14ac:dyDescent="0.2">
      <c r="A124" s="31">
        <v>507</v>
      </c>
      <c r="B124" s="31">
        <v>90</v>
      </c>
      <c r="C124" s="31">
        <f t="shared" si="8"/>
        <v>20.142240284480572</v>
      </c>
      <c r="D124" s="31">
        <f t="shared" si="9"/>
        <v>4.3434086868173738</v>
      </c>
      <c r="E124" s="31">
        <f t="shared" si="10"/>
        <v>20.605218821902199</v>
      </c>
      <c r="F124" s="31">
        <f t="shared" si="7"/>
        <v>3.5</v>
      </c>
      <c r="G124" s="31">
        <v>600</v>
      </c>
      <c r="I124" s="31">
        <f t="shared" si="11"/>
        <v>0</v>
      </c>
      <c r="X124" s="31">
        <f t="shared" si="12"/>
        <v>0</v>
      </c>
    </row>
    <row r="125" spans="1:24" x14ac:dyDescent="0.2">
      <c r="A125" s="31">
        <v>507</v>
      </c>
      <c r="B125" s="31">
        <v>-18</v>
      </c>
      <c r="C125" s="31">
        <f t="shared" si="8"/>
        <v>20.142240284480572</v>
      </c>
      <c r="D125" s="31">
        <f t="shared" si="9"/>
        <v>1.6002032004064008</v>
      </c>
      <c r="E125" s="31">
        <f t="shared" si="10"/>
        <v>20.205704490572529</v>
      </c>
      <c r="F125" s="31">
        <f t="shared" si="7"/>
        <v>3.5</v>
      </c>
      <c r="G125" s="31">
        <v>600</v>
      </c>
      <c r="I125" s="31">
        <f t="shared" si="11"/>
        <v>0</v>
      </c>
      <c r="X125" s="31">
        <f t="shared" si="12"/>
        <v>0</v>
      </c>
    </row>
    <row r="126" spans="1:24" x14ac:dyDescent="0.2">
      <c r="A126" s="31">
        <v>507</v>
      </c>
      <c r="B126" s="31">
        <v>-54</v>
      </c>
      <c r="C126" s="31">
        <f t="shared" si="8"/>
        <v>20.142240284480572</v>
      </c>
      <c r="D126" s="31">
        <f t="shared" si="9"/>
        <v>0.68580137160274324</v>
      </c>
      <c r="E126" s="31">
        <f t="shared" si="10"/>
        <v>20.153911957707965</v>
      </c>
      <c r="F126" s="31">
        <f t="shared" si="7"/>
        <v>3.5</v>
      </c>
      <c r="G126" s="31">
        <v>600</v>
      </c>
      <c r="I126" s="31">
        <f t="shared" si="11"/>
        <v>0</v>
      </c>
      <c r="X126" s="31">
        <f t="shared" si="12"/>
        <v>0</v>
      </c>
    </row>
    <row r="127" spans="1:24" x14ac:dyDescent="0.2">
      <c r="A127" s="31">
        <v>507</v>
      </c>
      <c r="B127" s="31">
        <v>-72</v>
      </c>
      <c r="C127" s="31">
        <f t="shared" si="8"/>
        <v>20.142240284480572</v>
      </c>
      <c r="D127" s="31">
        <f t="shared" si="9"/>
        <v>0.2286004572009144</v>
      </c>
      <c r="E127" s="31">
        <f t="shared" si="10"/>
        <v>20.14353747102987</v>
      </c>
      <c r="F127" s="31">
        <f t="shared" si="7"/>
        <v>3.5</v>
      </c>
      <c r="G127" s="31">
        <v>600</v>
      </c>
      <c r="I127" s="31">
        <f t="shared" si="11"/>
        <v>0</v>
      </c>
      <c r="X127" s="31">
        <f t="shared" si="12"/>
        <v>0</v>
      </c>
    </row>
    <row r="128" spans="1:24" x14ac:dyDescent="0.2">
      <c r="A128" s="31">
        <v>507</v>
      </c>
      <c r="B128" s="31">
        <v>-90</v>
      </c>
      <c r="C128" s="31">
        <f t="shared" si="8"/>
        <v>20.142240284480572</v>
      </c>
      <c r="D128" s="31">
        <f t="shared" si="9"/>
        <v>0.2286004572009144</v>
      </c>
      <c r="E128" s="31">
        <f t="shared" si="10"/>
        <v>20.14353747102987</v>
      </c>
      <c r="F128" s="31">
        <f t="shared" si="7"/>
        <v>3.5</v>
      </c>
      <c r="G128" s="31">
        <v>600</v>
      </c>
      <c r="I128" s="31">
        <f t="shared" si="11"/>
        <v>0</v>
      </c>
      <c r="X128" s="31">
        <f t="shared" si="12"/>
        <v>0</v>
      </c>
    </row>
    <row r="129" spans="1:24" x14ac:dyDescent="0.2">
      <c r="A129" s="31">
        <v>475</v>
      </c>
      <c r="B129" s="31">
        <v>0</v>
      </c>
      <c r="C129" s="31">
        <f t="shared" si="8"/>
        <v>20.955041910083821</v>
      </c>
      <c r="D129" s="31">
        <f t="shared" si="9"/>
        <v>2.0574041148082296</v>
      </c>
      <c r="E129" s="31">
        <f t="shared" si="10"/>
        <v>21.055799513316973</v>
      </c>
      <c r="F129" s="31">
        <f t="shared" si="7"/>
        <v>3.5</v>
      </c>
      <c r="G129" s="31">
        <v>600</v>
      </c>
      <c r="I129" s="31">
        <f t="shared" si="11"/>
        <v>0</v>
      </c>
      <c r="X129" s="31">
        <f t="shared" si="12"/>
        <v>0</v>
      </c>
    </row>
    <row r="130" spans="1:24" x14ac:dyDescent="0.2">
      <c r="A130" s="31">
        <v>475</v>
      </c>
      <c r="B130" s="31">
        <v>18</v>
      </c>
      <c r="C130" s="31">
        <f t="shared" si="8"/>
        <v>20.955041910083821</v>
      </c>
      <c r="D130" s="31">
        <f t="shared" si="9"/>
        <v>2.5146050292100588</v>
      </c>
      <c r="E130" s="31">
        <f t="shared" si="10"/>
        <v>21.105378933018425</v>
      </c>
      <c r="F130" s="31">
        <f t="shared" ref="F130:F193" si="13">MIN(E130,$L$30)</f>
        <v>3.5</v>
      </c>
      <c r="G130" s="31">
        <v>600</v>
      </c>
      <c r="I130" s="31">
        <f t="shared" si="11"/>
        <v>0</v>
      </c>
      <c r="X130" s="31">
        <f t="shared" si="12"/>
        <v>0</v>
      </c>
    </row>
    <row r="131" spans="1:24" x14ac:dyDescent="0.2">
      <c r="A131" s="31">
        <v>475</v>
      </c>
      <c r="B131" s="31">
        <v>54</v>
      </c>
      <c r="C131" s="31">
        <f t="shared" ref="C131:C194" si="14">ABS(A131-$K$2)/39.37</f>
        <v>20.955041910083821</v>
      </c>
      <c r="D131" s="31">
        <f t="shared" ref="D131:D194" si="15">ABS(B131-$K$4)/39.37</f>
        <v>3.4290068580137163</v>
      </c>
      <c r="E131" s="31">
        <f t="shared" ref="E131:E194" si="16">SQRT(C131^2+D131^2)</f>
        <v>21.233743652160694</v>
      </c>
      <c r="F131" s="31">
        <f t="shared" si="13"/>
        <v>3.5</v>
      </c>
      <c r="G131" s="31">
        <v>600</v>
      </c>
      <c r="I131" s="31">
        <f t="shared" ref="I131:I194" si="17">1-EXP(-$L$28*POWER($L$32*G131*POWER(1-F131/$L$30,$L$31),$L$29))</f>
        <v>0</v>
      </c>
      <c r="X131" s="31">
        <f t="shared" ref="X131:X194" si="18">$L$32*G131*POWER(1-F131/$L$30,$L$31)</f>
        <v>0</v>
      </c>
    </row>
    <row r="132" spans="1:24" x14ac:dyDescent="0.2">
      <c r="A132" s="31">
        <v>475</v>
      </c>
      <c r="B132" s="31">
        <v>90</v>
      </c>
      <c r="C132" s="31">
        <f t="shared" si="14"/>
        <v>20.955041910083821</v>
      </c>
      <c r="D132" s="31">
        <f t="shared" si="15"/>
        <v>4.3434086868173738</v>
      </c>
      <c r="E132" s="31">
        <f t="shared" si="16"/>
        <v>21.400443464425919</v>
      </c>
      <c r="F132" s="31">
        <f t="shared" si="13"/>
        <v>3.5</v>
      </c>
      <c r="G132" s="31">
        <v>600</v>
      </c>
      <c r="I132" s="31">
        <f t="shared" si="17"/>
        <v>0</v>
      </c>
      <c r="X132" s="31">
        <f t="shared" si="18"/>
        <v>0</v>
      </c>
    </row>
    <row r="133" spans="1:24" x14ac:dyDescent="0.2">
      <c r="A133" s="31">
        <v>475</v>
      </c>
      <c r="B133" s="31">
        <v>-18</v>
      </c>
      <c r="C133" s="31">
        <f t="shared" si="14"/>
        <v>20.955041910083821</v>
      </c>
      <c r="D133" s="31">
        <f t="shared" si="15"/>
        <v>1.6002032004064008</v>
      </c>
      <c r="E133" s="31">
        <f t="shared" si="16"/>
        <v>21.016051763734318</v>
      </c>
      <c r="F133" s="31">
        <f t="shared" si="13"/>
        <v>3.5</v>
      </c>
      <c r="G133" s="31">
        <v>600</v>
      </c>
      <c r="I133" s="31">
        <f t="shared" si="17"/>
        <v>0</v>
      </c>
      <c r="X133" s="31">
        <f t="shared" si="18"/>
        <v>0</v>
      </c>
    </row>
    <row r="134" spans="1:24" x14ac:dyDescent="0.2">
      <c r="A134" s="31">
        <v>475</v>
      </c>
      <c r="B134" s="31">
        <v>-54</v>
      </c>
      <c r="C134" s="31">
        <f t="shared" si="14"/>
        <v>20.955041910083821</v>
      </c>
      <c r="D134" s="31">
        <f t="shared" si="15"/>
        <v>0.68580137160274324</v>
      </c>
      <c r="E134" s="31">
        <f t="shared" si="16"/>
        <v>20.96626111100073</v>
      </c>
      <c r="F134" s="31">
        <f t="shared" si="13"/>
        <v>3.5</v>
      </c>
      <c r="G134" s="31">
        <v>600</v>
      </c>
      <c r="I134" s="31">
        <f t="shared" si="17"/>
        <v>0</v>
      </c>
      <c r="X134" s="31">
        <f t="shared" si="18"/>
        <v>0</v>
      </c>
    </row>
    <row r="135" spans="1:24" x14ac:dyDescent="0.2">
      <c r="A135" s="31">
        <v>475</v>
      </c>
      <c r="B135" s="31">
        <v>-72</v>
      </c>
      <c r="C135" s="31">
        <f t="shared" si="14"/>
        <v>20.955041910083821</v>
      </c>
      <c r="D135" s="31">
        <f t="shared" si="15"/>
        <v>0.2286004572009144</v>
      </c>
      <c r="E135" s="31">
        <f t="shared" si="16"/>
        <v>20.956288784572568</v>
      </c>
      <c r="F135" s="31">
        <f t="shared" si="13"/>
        <v>3.5</v>
      </c>
      <c r="G135" s="31">
        <v>600</v>
      </c>
      <c r="I135" s="31">
        <f t="shared" si="17"/>
        <v>0</v>
      </c>
      <c r="X135" s="31">
        <f t="shared" si="18"/>
        <v>0</v>
      </c>
    </row>
    <row r="136" spans="1:24" x14ac:dyDescent="0.2">
      <c r="A136" s="31">
        <v>475</v>
      </c>
      <c r="B136" s="31">
        <v>-90</v>
      </c>
      <c r="C136" s="31">
        <f t="shared" si="14"/>
        <v>20.955041910083821</v>
      </c>
      <c r="D136" s="31">
        <f t="shared" si="15"/>
        <v>0.2286004572009144</v>
      </c>
      <c r="E136" s="31">
        <f t="shared" si="16"/>
        <v>20.956288784572568</v>
      </c>
      <c r="F136" s="31">
        <f t="shared" si="13"/>
        <v>3.5</v>
      </c>
      <c r="G136" s="31">
        <v>600</v>
      </c>
      <c r="I136" s="31">
        <f t="shared" si="17"/>
        <v>0</v>
      </c>
      <c r="X136" s="31">
        <f t="shared" si="18"/>
        <v>0</v>
      </c>
    </row>
    <row r="137" spans="1:24" x14ac:dyDescent="0.2">
      <c r="A137" s="31">
        <v>443</v>
      </c>
      <c r="B137" s="31">
        <v>0</v>
      </c>
      <c r="C137" s="31">
        <f t="shared" si="14"/>
        <v>21.767843535687074</v>
      </c>
      <c r="D137" s="31">
        <f t="shared" si="15"/>
        <v>2.0574041148082296</v>
      </c>
      <c r="E137" s="31">
        <f t="shared" si="16"/>
        <v>21.864855908187078</v>
      </c>
      <c r="F137" s="31">
        <f t="shared" si="13"/>
        <v>3.5</v>
      </c>
      <c r="G137" s="31">
        <v>600</v>
      </c>
      <c r="I137" s="31">
        <f t="shared" si="17"/>
        <v>0</v>
      </c>
      <c r="X137" s="31">
        <f t="shared" si="18"/>
        <v>0</v>
      </c>
    </row>
    <row r="138" spans="1:24" x14ac:dyDescent="0.2">
      <c r="A138" s="31">
        <v>443</v>
      </c>
      <c r="B138" s="31">
        <v>18</v>
      </c>
      <c r="C138" s="31">
        <f t="shared" si="14"/>
        <v>21.767843535687074</v>
      </c>
      <c r="D138" s="31">
        <f t="shared" si="15"/>
        <v>2.5146050292100588</v>
      </c>
      <c r="E138" s="31">
        <f t="shared" si="16"/>
        <v>21.912604834822403</v>
      </c>
      <c r="F138" s="31">
        <f t="shared" si="13"/>
        <v>3.5</v>
      </c>
      <c r="G138" s="31">
        <v>600</v>
      </c>
      <c r="I138" s="31">
        <f t="shared" si="17"/>
        <v>0</v>
      </c>
      <c r="X138" s="31">
        <f t="shared" si="18"/>
        <v>0</v>
      </c>
    </row>
    <row r="139" spans="1:24" x14ac:dyDescent="0.2">
      <c r="A139" s="31">
        <v>443</v>
      </c>
      <c r="B139" s="31">
        <v>54</v>
      </c>
      <c r="C139" s="31">
        <f t="shared" si="14"/>
        <v>21.767843535687074</v>
      </c>
      <c r="D139" s="31">
        <f t="shared" si="15"/>
        <v>3.4290068580137163</v>
      </c>
      <c r="E139" s="31">
        <f t="shared" si="16"/>
        <v>22.036267837963369</v>
      </c>
      <c r="F139" s="31">
        <f t="shared" si="13"/>
        <v>3.5</v>
      </c>
      <c r="G139" s="31">
        <v>600</v>
      </c>
      <c r="I139" s="31">
        <f t="shared" si="17"/>
        <v>0</v>
      </c>
      <c r="X139" s="31">
        <f t="shared" si="18"/>
        <v>0</v>
      </c>
    </row>
    <row r="140" spans="1:24" x14ac:dyDescent="0.2">
      <c r="A140" s="31">
        <v>443</v>
      </c>
      <c r="B140" s="31">
        <v>90</v>
      </c>
      <c r="C140" s="31">
        <f t="shared" si="14"/>
        <v>21.767843535687074</v>
      </c>
      <c r="D140" s="31">
        <f t="shared" si="15"/>
        <v>4.3434086868173738</v>
      </c>
      <c r="E140" s="31">
        <f t="shared" si="16"/>
        <v>22.196941483341217</v>
      </c>
      <c r="F140" s="31">
        <f t="shared" si="13"/>
        <v>3.5</v>
      </c>
      <c r="G140" s="31">
        <v>600</v>
      </c>
      <c r="I140" s="31">
        <f t="shared" si="17"/>
        <v>0</v>
      </c>
      <c r="X140" s="31">
        <f t="shared" si="18"/>
        <v>0</v>
      </c>
    </row>
    <row r="141" spans="1:24" x14ac:dyDescent="0.2">
      <c r="A141" s="31">
        <v>443</v>
      </c>
      <c r="B141" s="31">
        <v>-72</v>
      </c>
      <c r="C141" s="31">
        <f t="shared" si="14"/>
        <v>21.767843535687074</v>
      </c>
      <c r="D141" s="31">
        <f t="shared" si="15"/>
        <v>0.2286004572009144</v>
      </c>
      <c r="E141" s="31">
        <f t="shared" si="16"/>
        <v>21.769043855052203</v>
      </c>
      <c r="F141" s="31">
        <f t="shared" si="13"/>
        <v>3.5</v>
      </c>
      <c r="G141" s="31">
        <v>600</v>
      </c>
      <c r="I141" s="31">
        <f t="shared" si="17"/>
        <v>0</v>
      </c>
      <c r="X141" s="31">
        <f t="shared" si="18"/>
        <v>0</v>
      </c>
    </row>
    <row r="142" spans="1:24" x14ac:dyDescent="0.2">
      <c r="A142" s="31">
        <v>443</v>
      </c>
      <c r="B142" s="31">
        <v>-90</v>
      </c>
      <c r="C142" s="31">
        <f t="shared" si="14"/>
        <v>21.767843535687074</v>
      </c>
      <c r="D142" s="31">
        <f t="shared" si="15"/>
        <v>0.2286004572009144</v>
      </c>
      <c r="E142" s="31">
        <f t="shared" si="16"/>
        <v>21.769043855052203</v>
      </c>
      <c r="F142" s="31">
        <f t="shared" si="13"/>
        <v>3.5</v>
      </c>
      <c r="G142" s="31">
        <v>600</v>
      </c>
      <c r="I142" s="31">
        <f t="shared" si="17"/>
        <v>0</v>
      </c>
      <c r="X142" s="31">
        <f t="shared" si="18"/>
        <v>0</v>
      </c>
    </row>
    <row r="143" spans="1:24" x14ac:dyDescent="0.2">
      <c r="A143" s="31">
        <v>411</v>
      </c>
      <c r="B143" s="31">
        <v>0</v>
      </c>
      <c r="C143" s="31">
        <f t="shared" si="14"/>
        <v>22.580645161290324</v>
      </c>
      <c r="D143" s="31">
        <f t="shared" si="15"/>
        <v>2.0574041148082296</v>
      </c>
      <c r="E143" s="31">
        <f t="shared" si="16"/>
        <v>22.674180196684816</v>
      </c>
      <c r="F143" s="31">
        <f t="shared" si="13"/>
        <v>3.5</v>
      </c>
      <c r="G143" s="31">
        <v>600</v>
      </c>
      <c r="I143" s="31">
        <f t="shared" si="17"/>
        <v>0</v>
      </c>
      <c r="X143" s="31">
        <f t="shared" si="18"/>
        <v>0</v>
      </c>
    </row>
    <row r="144" spans="1:24" x14ac:dyDescent="0.2">
      <c r="A144" s="31">
        <v>411</v>
      </c>
      <c r="B144" s="31">
        <v>18</v>
      </c>
      <c r="C144" s="31">
        <f t="shared" si="14"/>
        <v>22.580645161290324</v>
      </c>
      <c r="D144" s="31">
        <f t="shared" si="15"/>
        <v>2.5146050292100588</v>
      </c>
      <c r="E144" s="31">
        <f t="shared" si="16"/>
        <v>22.720228307678436</v>
      </c>
      <c r="F144" s="31">
        <f t="shared" si="13"/>
        <v>3.5</v>
      </c>
      <c r="G144" s="31">
        <v>600</v>
      </c>
      <c r="I144" s="31">
        <f t="shared" si="17"/>
        <v>0</v>
      </c>
      <c r="X144" s="31">
        <f t="shared" si="18"/>
        <v>0</v>
      </c>
    </row>
    <row r="145" spans="1:24" x14ac:dyDescent="0.2">
      <c r="A145" s="31">
        <v>411</v>
      </c>
      <c r="B145" s="31">
        <v>72</v>
      </c>
      <c r="C145" s="31">
        <f t="shared" si="14"/>
        <v>22.580645161290324</v>
      </c>
      <c r="D145" s="31">
        <f t="shared" si="15"/>
        <v>3.886207772415545</v>
      </c>
      <c r="E145" s="31">
        <f t="shared" si="16"/>
        <v>22.912619814209091</v>
      </c>
      <c r="F145" s="31">
        <f t="shared" si="13"/>
        <v>3.5</v>
      </c>
      <c r="G145" s="31">
        <v>600</v>
      </c>
      <c r="I145" s="31">
        <f t="shared" si="17"/>
        <v>0</v>
      </c>
      <c r="X145" s="31">
        <f t="shared" si="18"/>
        <v>0</v>
      </c>
    </row>
    <row r="146" spans="1:24" x14ac:dyDescent="0.2">
      <c r="A146" s="31">
        <v>411</v>
      </c>
      <c r="B146" s="31">
        <v>90</v>
      </c>
      <c r="C146" s="31">
        <f t="shared" si="14"/>
        <v>22.580645161290324</v>
      </c>
      <c r="D146" s="31">
        <f t="shared" si="15"/>
        <v>4.3434086868173738</v>
      </c>
      <c r="E146" s="31">
        <f t="shared" si="16"/>
        <v>22.994580555444465</v>
      </c>
      <c r="F146" s="31">
        <f t="shared" si="13"/>
        <v>3.5</v>
      </c>
      <c r="G146" s="31">
        <v>600</v>
      </c>
      <c r="I146" s="31">
        <f t="shared" si="17"/>
        <v>0</v>
      </c>
      <c r="X146" s="31">
        <f t="shared" si="18"/>
        <v>0</v>
      </c>
    </row>
    <row r="147" spans="1:24" x14ac:dyDescent="0.2">
      <c r="A147" s="31">
        <v>411</v>
      </c>
      <c r="B147" s="31">
        <v>-54</v>
      </c>
      <c r="C147" s="31">
        <f t="shared" si="14"/>
        <v>22.580645161290324</v>
      </c>
      <c r="D147" s="31">
        <f t="shared" si="15"/>
        <v>0.68580137160274324</v>
      </c>
      <c r="E147" s="31">
        <f t="shared" si="16"/>
        <v>22.591057067375054</v>
      </c>
      <c r="F147" s="31">
        <f t="shared" si="13"/>
        <v>3.5</v>
      </c>
      <c r="G147" s="31">
        <v>600</v>
      </c>
      <c r="I147" s="31">
        <f t="shared" si="17"/>
        <v>0</v>
      </c>
      <c r="X147" s="31">
        <f t="shared" si="18"/>
        <v>0</v>
      </c>
    </row>
    <row r="148" spans="1:24" x14ac:dyDescent="0.2">
      <c r="A148" s="31">
        <v>411</v>
      </c>
      <c r="B148" s="31">
        <v>-72</v>
      </c>
      <c r="C148" s="31">
        <f t="shared" si="14"/>
        <v>22.580645161290324</v>
      </c>
      <c r="D148" s="31">
        <f t="shared" si="15"/>
        <v>0.2286004572009144</v>
      </c>
      <c r="E148" s="31">
        <f t="shared" si="16"/>
        <v>22.581802276814326</v>
      </c>
      <c r="F148" s="31">
        <f t="shared" si="13"/>
        <v>3.5</v>
      </c>
      <c r="G148" s="31">
        <v>600</v>
      </c>
      <c r="I148" s="31">
        <f t="shared" si="17"/>
        <v>0</v>
      </c>
      <c r="X148" s="31">
        <f t="shared" si="18"/>
        <v>0</v>
      </c>
    </row>
    <row r="149" spans="1:24" x14ac:dyDescent="0.2">
      <c r="A149" s="31">
        <v>411</v>
      </c>
      <c r="B149" s="31">
        <v>-90</v>
      </c>
      <c r="C149" s="31">
        <f t="shared" si="14"/>
        <v>22.580645161290324</v>
      </c>
      <c r="D149" s="31">
        <f t="shared" si="15"/>
        <v>0.2286004572009144</v>
      </c>
      <c r="E149" s="31">
        <f t="shared" si="16"/>
        <v>22.581802276814326</v>
      </c>
      <c r="F149" s="31">
        <f t="shared" si="13"/>
        <v>3.5</v>
      </c>
      <c r="G149" s="31">
        <v>600</v>
      </c>
      <c r="I149" s="31">
        <f t="shared" si="17"/>
        <v>0</v>
      </c>
      <c r="X149" s="31">
        <f t="shared" si="18"/>
        <v>0</v>
      </c>
    </row>
    <row r="150" spans="1:24" x14ac:dyDescent="0.2">
      <c r="A150" s="31">
        <v>379</v>
      </c>
      <c r="B150" s="31">
        <v>18</v>
      </c>
      <c r="C150" s="31">
        <f t="shared" si="14"/>
        <v>23.393446786893577</v>
      </c>
      <c r="D150" s="31">
        <f t="shared" si="15"/>
        <v>2.5146050292100588</v>
      </c>
      <c r="E150" s="31">
        <f t="shared" si="16"/>
        <v>23.52820841084484</v>
      </c>
      <c r="F150" s="31">
        <f t="shared" si="13"/>
        <v>3.5</v>
      </c>
      <c r="G150" s="31">
        <v>600</v>
      </c>
      <c r="I150" s="31">
        <f t="shared" si="17"/>
        <v>0</v>
      </c>
      <c r="X150" s="31">
        <f t="shared" si="18"/>
        <v>0</v>
      </c>
    </row>
    <row r="151" spans="1:24" x14ac:dyDescent="0.2">
      <c r="A151" s="31">
        <v>379</v>
      </c>
      <c r="B151" s="31">
        <v>54</v>
      </c>
      <c r="C151" s="31">
        <f t="shared" si="14"/>
        <v>23.393446786893577</v>
      </c>
      <c r="D151" s="31">
        <f t="shared" si="15"/>
        <v>3.4290068580137163</v>
      </c>
      <c r="E151" s="31">
        <f t="shared" si="16"/>
        <v>23.643422776821602</v>
      </c>
      <c r="F151" s="31">
        <f t="shared" si="13"/>
        <v>3.5</v>
      </c>
      <c r="G151" s="31">
        <v>600</v>
      </c>
      <c r="I151" s="31">
        <f t="shared" si="17"/>
        <v>0</v>
      </c>
      <c r="X151" s="31">
        <f t="shared" si="18"/>
        <v>0</v>
      </c>
    </row>
    <row r="152" spans="1:24" x14ac:dyDescent="0.2">
      <c r="A152" s="31">
        <v>379</v>
      </c>
      <c r="B152" s="31">
        <v>72</v>
      </c>
      <c r="C152" s="31">
        <f t="shared" si="14"/>
        <v>23.393446786893577</v>
      </c>
      <c r="D152" s="31">
        <f t="shared" si="15"/>
        <v>3.886207772415545</v>
      </c>
      <c r="E152" s="31">
        <f t="shared" si="16"/>
        <v>23.714045699154845</v>
      </c>
      <c r="F152" s="31">
        <f t="shared" si="13"/>
        <v>3.5</v>
      </c>
      <c r="G152" s="31">
        <v>600</v>
      </c>
      <c r="I152" s="31">
        <f t="shared" si="17"/>
        <v>0</v>
      </c>
      <c r="X152" s="31">
        <f t="shared" si="18"/>
        <v>0</v>
      </c>
    </row>
    <row r="153" spans="1:24" x14ac:dyDescent="0.2">
      <c r="A153" s="31">
        <v>379</v>
      </c>
      <c r="B153" s="31">
        <v>90</v>
      </c>
      <c r="C153" s="31">
        <f t="shared" si="14"/>
        <v>23.393446786893577</v>
      </c>
      <c r="D153" s="31">
        <f t="shared" si="15"/>
        <v>4.3434086868173738</v>
      </c>
      <c r="E153" s="31">
        <f t="shared" si="16"/>
        <v>23.793245923831872</v>
      </c>
      <c r="F153" s="31">
        <f t="shared" si="13"/>
        <v>3.5</v>
      </c>
      <c r="G153" s="31">
        <v>600</v>
      </c>
      <c r="I153" s="31">
        <f t="shared" si="17"/>
        <v>0</v>
      </c>
      <c r="X153" s="31">
        <f t="shared" si="18"/>
        <v>0</v>
      </c>
    </row>
    <row r="154" spans="1:24" x14ac:dyDescent="0.2">
      <c r="A154" s="31">
        <v>379</v>
      </c>
      <c r="B154" s="31">
        <v>-18</v>
      </c>
      <c r="C154" s="31">
        <f t="shared" si="14"/>
        <v>23.393446786893577</v>
      </c>
      <c r="D154" s="31">
        <f t="shared" si="15"/>
        <v>1.6002032004064008</v>
      </c>
      <c r="E154" s="31">
        <f t="shared" si="16"/>
        <v>23.448112991322187</v>
      </c>
      <c r="F154" s="31">
        <f t="shared" si="13"/>
        <v>3.5</v>
      </c>
      <c r="G154" s="31">
        <v>600</v>
      </c>
      <c r="I154" s="31">
        <f t="shared" si="17"/>
        <v>0</v>
      </c>
      <c r="X154" s="31">
        <f t="shared" si="18"/>
        <v>0</v>
      </c>
    </row>
    <row r="155" spans="1:24" x14ac:dyDescent="0.2">
      <c r="A155" s="31">
        <v>379</v>
      </c>
      <c r="B155" s="31">
        <v>-72</v>
      </c>
      <c r="C155" s="31">
        <f t="shared" si="14"/>
        <v>23.393446786893577</v>
      </c>
      <c r="D155" s="31">
        <f t="shared" si="15"/>
        <v>0.2286004572009144</v>
      </c>
      <c r="E155" s="31">
        <f t="shared" si="16"/>
        <v>23.394563700574839</v>
      </c>
      <c r="F155" s="31">
        <f t="shared" si="13"/>
        <v>3.5</v>
      </c>
      <c r="G155" s="31">
        <v>600</v>
      </c>
      <c r="I155" s="31">
        <f t="shared" si="17"/>
        <v>0</v>
      </c>
      <c r="X155" s="31">
        <f t="shared" si="18"/>
        <v>0</v>
      </c>
    </row>
    <row r="156" spans="1:24" x14ac:dyDescent="0.2">
      <c r="A156" s="31">
        <v>379</v>
      </c>
      <c r="B156" s="31">
        <v>-90</v>
      </c>
      <c r="C156" s="31">
        <f t="shared" si="14"/>
        <v>23.393446786893577</v>
      </c>
      <c r="D156" s="31">
        <f t="shared" si="15"/>
        <v>0.2286004572009144</v>
      </c>
      <c r="E156" s="31">
        <f t="shared" si="16"/>
        <v>23.394563700574839</v>
      </c>
      <c r="F156" s="31">
        <f t="shared" si="13"/>
        <v>3.5</v>
      </c>
      <c r="G156" s="31">
        <v>600</v>
      </c>
      <c r="I156" s="31">
        <f t="shared" si="17"/>
        <v>0</v>
      </c>
      <c r="X156" s="31">
        <f t="shared" si="18"/>
        <v>0</v>
      </c>
    </row>
    <row r="157" spans="1:24" x14ac:dyDescent="0.2">
      <c r="A157" s="31">
        <v>347</v>
      </c>
      <c r="B157" s="31">
        <v>0</v>
      </c>
      <c r="C157" s="31">
        <f t="shared" si="14"/>
        <v>24.206248412496826</v>
      </c>
      <c r="D157" s="31">
        <f t="shared" si="15"/>
        <v>2.0574041148082296</v>
      </c>
      <c r="E157" s="31">
        <f t="shared" si="16"/>
        <v>24.293525349342261</v>
      </c>
      <c r="F157" s="31">
        <f t="shared" si="13"/>
        <v>3.5</v>
      </c>
      <c r="G157" s="31">
        <v>600</v>
      </c>
      <c r="I157" s="31">
        <f t="shared" si="17"/>
        <v>0</v>
      </c>
      <c r="X157" s="31">
        <f t="shared" si="18"/>
        <v>0</v>
      </c>
    </row>
    <row r="158" spans="1:24" x14ac:dyDescent="0.2">
      <c r="A158" s="31">
        <v>347</v>
      </c>
      <c r="B158" s="31">
        <v>18</v>
      </c>
      <c r="C158" s="31">
        <f t="shared" si="14"/>
        <v>24.206248412496826</v>
      </c>
      <c r="D158" s="31">
        <f t="shared" si="15"/>
        <v>2.5146050292100588</v>
      </c>
      <c r="E158" s="31">
        <f t="shared" si="16"/>
        <v>24.336509623617633</v>
      </c>
      <c r="F158" s="31">
        <f t="shared" si="13"/>
        <v>3.5</v>
      </c>
      <c r="G158" s="31">
        <v>600</v>
      </c>
      <c r="I158" s="31">
        <f t="shared" si="17"/>
        <v>0</v>
      </c>
      <c r="X158" s="31">
        <f t="shared" si="18"/>
        <v>0</v>
      </c>
    </row>
    <row r="159" spans="1:24" x14ac:dyDescent="0.2">
      <c r="A159" s="31">
        <v>347</v>
      </c>
      <c r="B159" s="31">
        <v>54</v>
      </c>
      <c r="C159" s="31">
        <f t="shared" si="14"/>
        <v>24.206248412496826</v>
      </c>
      <c r="D159" s="31">
        <f t="shared" si="15"/>
        <v>3.4290068580137163</v>
      </c>
      <c r="E159" s="31">
        <f t="shared" si="16"/>
        <v>24.447915048932295</v>
      </c>
      <c r="F159" s="31">
        <f t="shared" si="13"/>
        <v>3.5</v>
      </c>
      <c r="G159" s="31">
        <v>600</v>
      </c>
      <c r="I159" s="31">
        <f t="shared" si="17"/>
        <v>0</v>
      </c>
      <c r="X159" s="31">
        <f t="shared" si="18"/>
        <v>0</v>
      </c>
    </row>
    <row r="160" spans="1:24" x14ac:dyDescent="0.2">
      <c r="A160" s="31">
        <v>347</v>
      </c>
      <c r="B160" s="31">
        <v>72</v>
      </c>
      <c r="C160" s="31">
        <f t="shared" si="14"/>
        <v>24.206248412496826</v>
      </c>
      <c r="D160" s="31">
        <f t="shared" si="15"/>
        <v>3.886207772415545</v>
      </c>
      <c r="E160" s="31">
        <f t="shared" si="16"/>
        <v>24.516220611217548</v>
      </c>
      <c r="F160" s="31">
        <f t="shared" si="13"/>
        <v>3.5</v>
      </c>
      <c r="G160" s="31">
        <v>600</v>
      </c>
      <c r="I160" s="31">
        <f t="shared" si="17"/>
        <v>0</v>
      </c>
      <c r="X160" s="31">
        <f t="shared" si="18"/>
        <v>0</v>
      </c>
    </row>
    <row r="161" spans="1:24" x14ac:dyDescent="0.2">
      <c r="A161" s="31">
        <v>347</v>
      </c>
      <c r="B161" s="31">
        <v>90</v>
      </c>
      <c r="C161" s="31">
        <f t="shared" si="14"/>
        <v>24.206248412496826</v>
      </c>
      <c r="D161" s="31">
        <f t="shared" si="15"/>
        <v>4.3434086868173738</v>
      </c>
      <c r="E161" s="31">
        <f t="shared" si="16"/>
        <v>24.592837600167773</v>
      </c>
      <c r="F161" s="31">
        <f t="shared" si="13"/>
        <v>3.5</v>
      </c>
      <c r="G161" s="31">
        <v>600</v>
      </c>
      <c r="I161" s="31">
        <f t="shared" si="17"/>
        <v>0</v>
      </c>
      <c r="X161" s="31">
        <f t="shared" si="18"/>
        <v>0</v>
      </c>
    </row>
    <row r="162" spans="1:24" x14ac:dyDescent="0.2">
      <c r="A162" s="31">
        <v>347</v>
      </c>
      <c r="B162" s="31">
        <v>-18</v>
      </c>
      <c r="C162" s="31">
        <f t="shared" si="14"/>
        <v>24.206248412496826</v>
      </c>
      <c r="D162" s="31">
        <f t="shared" si="15"/>
        <v>1.6002032004064008</v>
      </c>
      <c r="E162" s="31">
        <f t="shared" si="16"/>
        <v>24.259083092526314</v>
      </c>
      <c r="F162" s="31">
        <f t="shared" si="13"/>
        <v>3.5</v>
      </c>
      <c r="G162" s="31">
        <v>600</v>
      </c>
      <c r="I162" s="31">
        <f t="shared" si="17"/>
        <v>0</v>
      </c>
      <c r="X162" s="31">
        <f t="shared" si="18"/>
        <v>0</v>
      </c>
    </row>
    <row r="163" spans="1:24" x14ac:dyDescent="0.2">
      <c r="A163" s="31">
        <v>347</v>
      </c>
      <c r="B163" s="31">
        <v>-72</v>
      </c>
      <c r="C163" s="31">
        <f t="shared" si="14"/>
        <v>24.206248412496826</v>
      </c>
      <c r="D163" s="31">
        <f t="shared" si="15"/>
        <v>0.2286004572009144</v>
      </c>
      <c r="E163" s="31">
        <f t="shared" si="16"/>
        <v>24.207327823957307</v>
      </c>
      <c r="F163" s="31">
        <f t="shared" si="13"/>
        <v>3.5</v>
      </c>
      <c r="G163" s="31">
        <v>600</v>
      </c>
      <c r="I163" s="31">
        <f t="shared" si="17"/>
        <v>0</v>
      </c>
      <c r="X163" s="31">
        <f t="shared" si="18"/>
        <v>0</v>
      </c>
    </row>
    <row r="164" spans="1:24" x14ac:dyDescent="0.2">
      <c r="A164" s="31">
        <v>347</v>
      </c>
      <c r="B164" s="31">
        <v>-90</v>
      </c>
      <c r="C164" s="31">
        <f t="shared" si="14"/>
        <v>24.206248412496826</v>
      </c>
      <c r="D164" s="31">
        <f t="shared" si="15"/>
        <v>0.2286004572009144</v>
      </c>
      <c r="E164" s="31">
        <f t="shared" si="16"/>
        <v>24.207327823957307</v>
      </c>
      <c r="F164" s="31">
        <f t="shared" si="13"/>
        <v>3.5</v>
      </c>
      <c r="G164" s="31">
        <v>600</v>
      </c>
      <c r="I164" s="31">
        <f t="shared" si="17"/>
        <v>0</v>
      </c>
      <c r="X164" s="31">
        <f t="shared" si="18"/>
        <v>0</v>
      </c>
    </row>
    <row r="165" spans="1:24" x14ac:dyDescent="0.2">
      <c r="A165" s="31">
        <v>315</v>
      </c>
      <c r="B165" s="31">
        <v>0</v>
      </c>
      <c r="C165" s="31">
        <f t="shared" si="14"/>
        <v>25.01905003810008</v>
      </c>
      <c r="D165" s="31">
        <f t="shared" si="15"/>
        <v>2.0574041148082296</v>
      </c>
      <c r="E165" s="31">
        <f t="shared" si="16"/>
        <v>25.103501279713662</v>
      </c>
      <c r="F165" s="31">
        <f t="shared" si="13"/>
        <v>3.5</v>
      </c>
      <c r="G165" s="31">
        <v>600</v>
      </c>
      <c r="I165" s="31">
        <f t="shared" si="17"/>
        <v>0</v>
      </c>
      <c r="X165" s="31">
        <f t="shared" si="18"/>
        <v>0</v>
      </c>
    </row>
    <row r="166" spans="1:24" x14ac:dyDescent="0.2">
      <c r="A166" s="31">
        <v>315</v>
      </c>
      <c r="B166" s="31">
        <v>18</v>
      </c>
      <c r="C166" s="31">
        <f t="shared" si="14"/>
        <v>25.01905003810008</v>
      </c>
      <c r="D166" s="31">
        <f t="shared" si="15"/>
        <v>2.5146050292100588</v>
      </c>
      <c r="E166" s="31">
        <f t="shared" si="16"/>
        <v>25.145100979353497</v>
      </c>
      <c r="F166" s="31">
        <f t="shared" si="13"/>
        <v>3.5</v>
      </c>
      <c r="G166" s="31">
        <v>600</v>
      </c>
      <c r="I166" s="31">
        <f t="shared" si="17"/>
        <v>0</v>
      </c>
      <c r="X166" s="31">
        <f t="shared" si="18"/>
        <v>0</v>
      </c>
    </row>
    <row r="167" spans="1:24" x14ac:dyDescent="0.2">
      <c r="A167" s="31">
        <v>315</v>
      </c>
      <c r="B167" s="31">
        <v>54</v>
      </c>
      <c r="C167" s="31">
        <f t="shared" si="14"/>
        <v>25.01905003810008</v>
      </c>
      <c r="D167" s="31">
        <f t="shared" si="15"/>
        <v>3.4290068580137163</v>
      </c>
      <c r="E167" s="31">
        <f t="shared" si="16"/>
        <v>25.252939489122067</v>
      </c>
      <c r="F167" s="31">
        <f t="shared" si="13"/>
        <v>3.5</v>
      </c>
      <c r="G167" s="31">
        <v>600</v>
      </c>
      <c r="I167" s="31">
        <f t="shared" si="17"/>
        <v>0</v>
      </c>
      <c r="X167" s="31">
        <f t="shared" si="18"/>
        <v>0</v>
      </c>
    </row>
    <row r="168" spans="1:24" x14ac:dyDescent="0.2">
      <c r="A168" s="31">
        <v>315</v>
      </c>
      <c r="B168" s="31">
        <v>-18</v>
      </c>
      <c r="C168" s="31">
        <f t="shared" si="14"/>
        <v>25.01905003810008</v>
      </c>
      <c r="D168" s="31">
        <f t="shared" si="15"/>
        <v>1.6002032004064008</v>
      </c>
      <c r="E168" s="31">
        <f t="shared" si="16"/>
        <v>25.070171820144083</v>
      </c>
      <c r="F168" s="31">
        <f t="shared" si="13"/>
        <v>3.5</v>
      </c>
      <c r="G168" s="31">
        <v>600</v>
      </c>
      <c r="I168" s="31">
        <f t="shared" si="17"/>
        <v>0</v>
      </c>
      <c r="X168" s="31">
        <f t="shared" si="18"/>
        <v>0</v>
      </c>
    </row>
    <row r="169" spans="1:24" x14ac:dyDescent="0.2">
      <c r="A169" s="31">
        <v>315</v>
      </c>
      <c r="B169" s="31">
        <v>-54</v>
      </c>
      <c r="C169" s="31">
        <f t="shared" si="14"/>
        <v>25.01905003810008</v>
      </c>
      <c r="D169" s="31">
        <f t="shared" si="15"/>
        <v>0.68580137160274324</v>
      </c>
      <c r="E169" s="31">
        <f t="shared" si="16"/>
        <v>25.028447581307312</v>
      </c>
      <c r="F169" s="31">
        <f t="shared" si="13"/>
        <v>3.5</v>
      </c>
      <c r="G169" s="31">
        <v>600</v>
      </c>
      <c r="I169" s="31">
        <f t="shared" si="17"/>
        <v>0</v>
      </c>
      <c r="X169" s="31">
        <f t="shared" si="18"/>
        <v>0</v>
      </c>
    </row>
    <row r="170" spans="1:24" x14ac:dyDescent="0.2">
      <c r="A170" s="31">
        <v>315</v>
      </c>
      <c r="B170" s="31">
        <v>-72</v>
      </c>
      <c r="C170" s="31">
        <f t="shared" si="14"/>
        <v>25.01905003810008</v>
      </c>
      <c r="D170" s="31">
        <f t="shared" si="15"/>
        <v>0.2286004572009144</v>
      </c>
      <c r="E170" s="31">
        <f t="shared" si="16"/>
        <v>25.020094383874497</v>
      </c>
      <c r="F170" s="31">
        <f t="shared" si="13"/>
        <v>3.5</v>
      </c>
      <c r="G170" s="31">
        <v>600</v>
      </c>
      <c r="I170" s="31">
        <f t="shared" si="17"/>
        <v>0</v>
      </c>
      <c r="X170" s="31">
        <f t="shared" si="18"/>
        <v>0</v>
      </c>
    </row>
    <row r="171" spans="1:24" x14ac:dyDescent="0.2">
      <c r="A171" s="31">
        <v>315</v>
      </c>
      <c r="B171" s="31">
        <v>-90</v>
      </c>
      <c r="C171" s="31">
        <f t="shared" si="14"/>
        <v>25.01905003810008</v>
      </c>
      <c r="D171" s="31">
        <f t="shared" si="15"/>
        <v>0.2286004572009144</v>
      </c>
      <c r="E171" s="31">
        <f t="shared" si="16"/>
        <v>25.020094383874497</v>
      </c>
      <c r="F171" s="31">
        <f t="shared" si="13"/>
        <v>3.5</v>
      </c>
      <c r="G171" s="31">
        <v>600</v>
      </c>
      <c r="I171" s="31">
        <f t="shared" si="17"/>
        <v>0</v>
      </c>
      <c r="X171" s="31">
        <f t="shared" si="18"/>
        <v>0</v>
      </c>
    </row>
    <row r="172" spans="1:24" x14ac:dyDescent="0.2">
      <c r="A172" s="31">
        <v>283</v>
      </c>
      <c r="B172" s="31">
        <v>0</v>
      </c>
      <c r="C172" s="31">
        <f t="shared" si="14"/>
        <v>25.831851663703329</v>
      </c>
      <c r="D172" s="31">
        <f t="shared" si="15"/>
        <v>2.0574041148082296</v>
      </c>
      <c r="E172" s="31">
        <f t="shared" si="16"/>
        <v>25.913654162761421</v>
      </c>
      <c r="F172" s="31">
        <f t="shared" si="13"/>
        <v>3.5</v>
      </c>
      <c r="G172" s="31">
        <v>600</v>
      </c>
      <c r="I172" s="31">
        <f t="shared" si="17"/>
        <v>0</v>
      </c>
      <c r="X172" s="31">
        <f t="shared" si="18"/>
        <v>0</v>
      </c>
    </row>
    <row r="173" spans="1:24" x14ac:dyDescent="0.2">
      <c r="A173" s="31">
        <v>283</v>
      </c>
      <c r="B173" s="31">
        <v>18</v>
      </c>
      <c r="C173" s="31">
        <f t="shared" si="14"/>
        <v>25.831851663703329</v>
      </c>
      <c r="D173" s="31">
        <f t="shared" si="15"/>
        <v>2.5146050292100588</v>
      </c>
      <c r="E173" s="31">
        <f t="shared" si="16"/>
        <v>25.95395535999284</v>
      </c>
      <c r="F173" s="31">
        <f t="shared" si="13"/>
        <v>3.5</v>
      </c>
      <c r="G173" s="31">
        <v>600</v>
      </c>
      <c r="I173" s="31">
        <f t="shared" si="17"/>
        <v>0</v>
      </c>
      <c r="X173" s="31">
        <f t="shared" si="18"/>
        <v>0</v>
      </c>
    </row>
    <row r="174" spans="1:24" x14ac:dyDescent="0.2">
      <c r="A174" s="31">
        <v>283</v>
      </c>
      <c r="B174" s="31">
        <v>72</v>
      </c>
      <c r="C174" s="31">
        <f t="shared" si="14"/>
        <v>25.831851663703329</v>
      </c>
      <c r="D174" s="31">
        <f t="shared" si="15"/>
        <v>3.886207772415545</v>
      </c>
      <c r="E174" s="31">
        <f t="shared" si="16"/>
        <v>26.122541438879097</v>
      </c>
      <c r="F174" s="31">
        <f t="shared" si="13"/>
        <v>3.5</v>
      </c>
      <c r="G174" s="31">
        <v>600</v>
      </c>
      <c r="I174" s="31">
        <f t="shared" si="17"/>
        <v>0</v>
      </c>
      <c r="X174" s="31">
        <f t="shared" si="18"/>
        <v>0</v>
      </c>
    </row>
    <row r="175" spans="1:24" x14ac:dyDescent="0.2">
      <c r="A175" s="31">
        <v>283</v>
      </c>
      <c r="B175" s="31">
        <v>90</v>
      </c>
      <c r="C175" s="31">
        <f t="shared" si="14"/>
        <v>25.831851663703329</v>
      </c>
      <c r="D175" s="31">
        <f t="shared" si="15"/>
        <v>4.3434086868173738</v>
      </c>
      <c r="E175" s="31">
        <f t="shared" si="16"/>
        <v>26.194460471563318</v>
      </c>
      <c r="F175" s="31">
        <f t="shared" si="13"/>
        <v>3.5</v>
      </c>
      <c r="G175" s="31">
        <v>600</v>
      </c>
      <c r="I175" s="31">
        <f t="shared" si="17"/>
        <v>0</v>
      </c>
      <c r="X175" s="31">
        <f t="shared" si="18"/>
        <v>0</v>
      </c>
    </row>
    <row r="176" spans="1:24" x14ac:dyDescent="0.2">
      <c r="A176" s="31">
        <v>283</v>
      </c>
      <c r="B176" s="31">
        <v>-72</v>
      </c>
      <c r="C176" s="31">
        <f t="shared" si="14"/>
        <v>25.831851663703329</v>
      </c>
      <c r="D176" s="31">
        <f t="shared" si="15"/>
        <v>0.2286004572009144</v>
      </c>
      <c r="E176" s="31">
        <f t="shared" si="16"/>
        <v>25.832863150347951</v>
      </c>
      <c r="F176" s="31">
        <f t="shared" si="13"/>
        <v>3.5</v>
      </c>
      <c r="G176" s="31">
        <v>600</v>
      </c>
      <c r="I176" s="31">
        <f t="shared" si="17"/>
        <v>0</v>
      </c>
      <c r="X176" s="31">
        <f t="shared" si="18"/>
        <v>0</v>
      </c>
    </row>
    <row r="177" spans="1:24" x14ac:dyDescent="0.2">
      <c r="A177" s="31">
        <v>283</v>
      </c>
      <c r="B177" s="31">
        <v>-90</v>
      </c>
      <c r="C177" s="31">
        <f t="shared" si="14"/>
        <v>25.831851663703329</v>
      </c>
      <c r="D177" s="31">
        <f t="shared" si="15"/>
        <v>0.2286004572009144</v>
      </c>
      <c r="E177" s="31">
        <f t="shared" si="16"/>
        <v>25.832863150347951</v>
      </c>
      <c r="F177" s="31">
        <f t="shared" si="13"/>
        <v>3.5</v>
      </c>
      <c r="G177" s="31">
        <v>600</v>
      </c>
      <c r="I177" s="31">
        <f t="shared" si="17"/>
        <v>0</v>
      </c>
      <c r="X177" s="31">
        <f t="shared" si="18"/>
        <v>0</v>
      </c>
    </row>
    <row r="178" spans="1:24" x14ac:dyDescent="0.2">
      <c r="A178" s="31">
        <v>251</v>
      </c>
      <c r="B178" s="31">
        <v>0</v>
      </c>
      <c r="C178" s="31">
        <f t="shared" si="14"/>
        <v>26.644653289306579</v>
      </c>
      <c r="D178" s="31">
        <f t="shared" si="15"/>
        <v>2.0574041148082296</v>
      </c>
      <c r="E178" s="31">
        <f t="shared" si="16"/>
        <v>26.723967905215456</v>
      </c>
      <c r="F178" s="31">
        <f t="shared" si="13"/>
        <v>3.5</v>
      </c>
      <c r="G178" s="31">
        <v>600</v>
      </c>
      <c r="I178" s="31">
        <f t="shared" si="17"/>
        <v>0</v>
      </c>
      <c r="X178" s="31">
        <f t="shared" si="18"/>
        <v>0</v>
      </c>
    </row>
    <row r="179" spans="1:24" x14ac:dyDescent="0.2">
      <c r="A179" s="31">
        <v>251</v>
      </c>
      <c r="B179" s="31">
        <v>18</v>
      </c>
      <c r="C179" s="31">
        <f t="shared" si="14"/>
        <v>26.644653289306579</v>
      </c>
      <c r="D179" s="31">
        <f t="shared" si="15"/>
        <v>2.5146050292100588</v>
      </c>
      <c r="E179" s="31">
        <f t="shared" si="16"/>
        <v>26.763048917496011</v>
      </c>
      <c r="F179" s="31">
        <f t="shared" si="13"/>
        <v>3.5</v>
      </c>
      <c r="G179" s="31">
        <v>600</v>
      </c>
      <c r="I179" s="31">
        <f t="shared" si="17"/>
        <v>0</v>
      </c>
      <c r="X179" s="31">
        <f t="shared" si="18"/>
        <v>0</v>
      </c>
    </row>
    <row r="180" spans="1:24" x14ac:dyDescent="0.2">
      <c r="A180" s="31">
        <v>251</v>
      </c>
      <c r="B180" s="31">
        <v>54</v>
      </c>
      <c r="C180" s="31">
        <f t="shared" si="14"/>
        <v>26.644653289306579</v>
      </c>
      <c r="D180" s="31">
        <f t="shared" si="15"/>
        <v>3.4290068580137163</v>
      </c>
      <c r="E180" s="31">
        <f t="shared" si="16"/>
        <v>26.864393477978634</v>
      </c>
      <c r="F180" s="31">
        <f t="shared" si="13"/>
        <v>3.5</v>
      </c>
      <c r="G180" s="31">
        <v>600</v>
      </c>
      <c r="I180" s="31">
        <f t="shared" si="17"/>
        <v>0</v>
      </c>
      <c r="X180" s="31">
        <f t="shared" si="18"/>
        <v>0</v>
      </c>
    </row>
    <row r="181" spans="1:24" x14ac:dyDescent="0.2">
      <c r="A181" s="31">
        <v>251</v>
      </c>
      <c r="B181" s="31">
        <v>90</v>
      </c>
      <c r="C181" s="31">
        <f t="shared" si="14"/>
        <v>26.644653289306579</v>
      </c>
      <c r="D181" s="31">
        <f t="shared" si="15"/>
        <v>4.3434086868173738</v>
      </c>
      <c r="E181" s="31">
        <f t="shared" si="16"/>
        <v>26.996346936726024</v>
      </c>
      <c r="F181" s="31">
        <f t="shared" si="13"/>
        <v>3.5</v>
      </c>
      <c r="G181" s="31">
        <v>600</v>
      </c>
      <c r="I181" s="31">
        <f t="shared" si="17"/>
        <v>0</v>
      </c>
      <c r="X181" s="31">
        <f t="shared" si="18"/>
        <v>0</v>
      </c>
    </row>
    <row r="182" spans="1:24" x14ac:dyDescent="0.2">
      <c r="A182" s="31">
        <v>251</v>
      </c>
      <c r="B182" s="31">
        <v>-18</v>
      </c>
      <c r="C182" s="31">
        <f t="shared" si="14"/>
        <v>26.644653289306579</v>
      </c>
      <c r="D182" s="31">
        <f t="shared" si="15"/>
        <v>1.6002032004064008</v>
      </c>
      <c r="E182" s="31">
        <f t="shared" si="16"/>
        <v>26.692661897794061</v>
      </c>
      <c r="F182" s="31">
        <f t="shared" si="13"/>
        <v>3.5</v>
      </c>
      <c r="G182" s="31">
        <v>600</v>
      </c>
      <c r="I182" s="31">
        <f t="shared" si="17"/>
        <v>0</v>
      </c>
      <c r="X182" s="31">
        <f t="shared" si="18"/>
        <v>0</v>
      </c>
    </row>
    <row r="183" spans="1:24" x14ac:dyDescent="0.2">
      <c r="A183" s="31">
        <v>251</v>
      </c>
      <c r="B183" s="31">
        <v>-90</v>
      </c>
      <c r="C183" s="31">
        <f t="shared" si="14"/>
        <v>26.644653289306579</v>
      </c>
      <c r="D183" s="31">
        <f t="shared" si="15"/>
        <v>0.2286004572009144</v>
      </c>
      <c r="E183" s="31">
        <f t="shared" si="16"/>
        <v>26.645633921458661</v>
      </c>
      <c r="F183" s="31">
        <f t="shared" si="13"/>
        <v>3.5</v>
      </c>
      <c r="G183" s="31">
        <v>600</v>
      </c>
      <c r="I183" s="31">
        <f t="shared" si="17"/>
        <v>0</v>
      </c>
      <c r="X183" s="31">
        <f t="shared" si="18"/>
        <v>0</v>
      </c>
    </row>
    <row r="184" spans="1:24" x14ac:dyDescent="0.2">
      <c r="A184" s="31">
        <v>219</v>
      </c>
      <c r="B184" s="31">
        <v>54</v>
      </c>
      <c r="C184" s="31">
        <f t="shared" si="14"/>
        <v>27.457454914909832</v>
      </c>
      <c r="D184" s="31">
        <f t="shared" si="15"/>
        <v>3.4290068580137163</v>
      </c>
      <c r="E184" s="31">
        <f t="shared" si="16"/>
        <v>27.670741197817797</v>
      </c>
      <c r="F184" s="31">
        <f t="shared" si="13"/>
        <v>3.5</v>
      </c>
      <c r="G184" s="31">
        <v>600</v>
      </c>
      <c r="I184" s="31">
        <f t="shared" si="17"/>
        <v>0</v>
      </c>
      <c r="X184" s="31">
        <f t="shared" si="18"/>
        <v>0</v>
      </c>
    </row>
    <row r="185" spans="1:24" x14ac:dyDescent="0.2">
      <c r="A185" s="31">
        <v>219</v>
      </c>
      <c r="B185" s="31">
        <v>72</v>
      </c>
      <c r="C185" s="31">
        <f t="shared" si="14"/>
        <v>27.457454914909832</v>
      </c>
      <c r="D185" s="31">
        <f t="shared" si="15"/>
        <v>3.886207772415545</v>
      </c>
      <c r="E185" s="31">
        <f t="shared" si="16"/>
        <v>27.73110962898328</v>
      </c>
      <c r="F185" s="31">
        <f t="shared" si="13"/>
        <v>3.5</v>
      </c>
      <c r="G185" s="31">
        <v>600</v>
      </c>
      <c r="I185" s="31">
        <f t="shared" si="17"/>
        <v>0</v>
      </c>
      <c r="X185" s="31">
        <f t="shared" si="18"/>
        <v>0</v>
      </c>
    </row>
    <row r="186" spans="1:24" x14ac:dyDescent="0.2">
      <c r="A186" s="31">
        <v>219</v>
      </c>
      <c r="B186" s="31">
        <v>90</v>
      </c>
      <c r="C186" s="31">
        <f t="shared" si="14"/>
        <v>27.457454914909832</v>
      </c>
      <c r="D186" s="31">
        <f t="shared" si="15"/>
        <v>4.3434086868173738</v>
      </c>
      <c r="E186" s="31">
        <f t="shared" si="16"/>
        <v>27.798867412630802</v>
      </c>
      <c r="F186" s="31">
        <f t="shared" si="13"/>
        <v>3.5</v>
      </c>
      <c r="G186" s="31">
        <v>600</v>
      </c>
      <c r="I186" s="31">
        <f t="shared" si="17"/>
        <v>0</v>
      </c>
      <c r="X186" s="31">
        <f t="shared" si="18"/>
        <v>0</v>
      </c>
    </row>
    <row r="187" spans="1:24" x14ac:dyDescent="0.2">
      <c r="A187" s="31">
        <v>219</v>
      </c>
      <c r="B187" s="31">
        <v>-90</v>
      </c>
      <c r="C187" s="31">
        <f t="shared" si="14"/>
        <v>27.457454914909832</v>
      </c>
      <c r="D187" s="31">
        <f t="shared" si="15"/>
        <v>0.2286004572009144</v>
      </c>
      <c r="E187" s="31">
        <f t="shared" si="16"/>
        <v>27.458406519194419</v>
      </c>
      <c r="F187" s="31">
        <f t="shared" si="13"/>
        <v>3.5</v>
      </c>
      <c r="G187" s="31">
        <v>600</v>
      </c>
      <c r="I187" s="31">
        <f t="shared" si="17"/>
        <v>0</v>
      </c>
      <c r="X187" s="31">
        <f t="shared" si="18"/>
        <v>0</v>
      </c>
    </row>
    <row r="188" spans="1:24" x14ac:dyDescent="0.2">
      <c r="A188" s="31">
        <v>187</v>
      </c>
      <c r="B188" s="31">
        <v>0</v>
      </c>
      <c r="C188" s="31">
        <f t="shared" si="14"/>
        <v>28.270256540513081</v>
      </c>
      <c r="D188" s="31">
        <f t="shared" si="15"/>
        <v>2.0574041148082296</v>
      </c>
      <c r="E188" s="31">
        <f t="shared" si="16"/>
        <v>28.345022782810609</v>
      </c>
      <c r="F188" s="31">
        <f t="shared" si="13"/>
        <v>3.5</v>
      </c>
      <c r="G188" s="31">
        <v>600</v>
      </c>
      <c r="I188" s="31">
        <f t="shared" si="17"/>
        <v>0</v>
      </c>
      <c r="X188" s="31">
        <f t="shared" si="18"/>
        <v>0</v>
      </c>
    </row>
    <row r="189" spans="1:24" x14ac:dyDescent="0.2">
      <c r="A189" s="31">
        <v>187</v>
      </c>
      <c r="B189" s="31">
        <v>18</v>
      </c>
      <c r="C189" s="31">
        <f t="shared" si="14"/>
        <v>28.270256540513081</v>
      </c>
      <c r="D189" s="31">
        <f t="shared" si="15"/>
        <v>2.5146050292100588</v>
      </c>
      <c r="E189" s="31">
        <f t="shared" si="16"/>
        <v>28.381871737419843</v>
      </c>
      <c r="F189" s="31">
        <f t="shared" si="13"/>
        <v>3.5</v>
      </c>
      <c r="G189" s="31">
        <v>600</v>
      </c>
      <c r="I189" s="31">
        <f t="shared" si="17"/>
        <v>0</v>
      </c>
      <c r="X189" s="31">
        <f t="shared" si="18"/>
        <v>0</v>
      </c>
    </row>
    <row r="190" spans="1:24" x14ac:dyDescent="0.2">
      <c r="A190" s="31">
        <v>187</v>
      </c>
      <c r="B190" s="31">
        <v>54</v>
      </c>
      <c r="C190" s="31">
        <f t="shared" si="14"/>
        <v>28.270256540513081</v>
      </c>
      <c r="D190" s="31">
        <f t="shared" si="15"/>
        <v>3.4290068580137163</v>
      </c>
      <c r="E190" s="31">
        <f t="shared" si="16"/>
        <v>28.477455871245375</v>
      </c>
      <c r="F190" s="31">
        <f t="shared" si="13"/>
        <v>3.5</v>
      </c>
      <c r="G190" s="31">
        <v>600</v>
      </c>
      <c r="I190" s="31">
        <f t="shared" si="17"/>
        <v>0</v>
      </c>
      <c r="X190" s="31">
        <f t="shared" si="18"/>
        <v>0</v>
      </c>
    </row>
    <row r="191" spans="1:24" x14ac:dyDescent="0.2">
      <c r="A191" s="31">
        <v>187</v>
      </c>
      <c r="B191" s="31">
        <v>72</v>
      </c>
      <c r="C191" s="31">
        <f t="shared" si="14"/>
        <v>28.270256540513081</v>
      </c>
      <c r="D191" s="31">
        <f t="shared" si="15"/>
        <v>3.886207772415545</v>
      </c>
      <c r="E191" s="31">
        <f t="shared" si="16"/>
        <v>28.536117740800091</v>
      </c>
      <c r="F191" s="31">
        <f t="shared" si="13"/>
        <v>3.5</v>
      </c>
      <c r="G191" s="31">
        <v>600</v>
      </c>
      <c r="I191" s="31">
        <f t="shared" si="17"/>
        <v>0</v>
      </c>
      <c r="X191" s="31">
        <f t="shared" si="18"/>
        <v>0</v>
      </c>
    </row>
    <row r="192" spans="1:24" x14ac:dyDescent="0.2">
      <c r="A192" s="31">
        <v>187</v>
      </c>
      <c r="B192" s="31">
        <v>90</v>
      </c>
      <c r="C192" s="31">
        <f t="shared" si="14"/>
        <v>28.270256540513081</v>
      </c>
      <c r="D192" s="31">
        <f t="shared" si="15"/>
        <v>4.3434086868173738</v>
      </c>
      <c r="E192" s="31">
        <f t="shared" si="16"/>
        <v>28.601968531678782</v>
      </c>
      <c r="F192" s="31">
        <f t="shared" si="13"/>
        <v>3.5</v>
      </c>
      <c r="G192" s="31">
        <v>600</v>
      </c>
      <c r="I192" s="31">
        <f t="shared" si="17"/>
        <v>0</v>
      </c>
      <c r="X192" s="31">
        <f t="shared" si="18"/>
        <v>0</v>
      </c>
    </row>
    <row r="193" spans="1:24" x14ac:dyDescent="0.2">
      <c r="A193" s="31">
        <v>187</v>
      </c>
      <c r="B193" s="31">
        <v>-18</v>
      </c>
      <c r="C193" s="31">
        <f t="shared" si="14"/>
        <v>28.270256540513081</v>
      </c>
      <c r="D193" s="31">
        <f t="shared" si="15"/>
        <v>1.6002032004064008</v>
      </c>
      <c r="E193" s="31">
        <f t="shared" si="16"/>
        <v>28.315509092174445</v>
      </c>
      <c r="F193" s="31">
        <f t="shared" si="13"/>
        <v>3.5</v>
      </c>
      <c r="G193" s="31">
        <v>600</v>
      </c>
      <c r="I193" s="31">
        <f t="shared" si="17"/>
        <v>0</v>
      </c>
      <c r="X193" s="31">
        <f t="shared" si="18"/>
        <v>0</v>
      </c>
    </row>
    <row r="194" spans="1:24" x14ac:dyDescent="0.2">
      <c r="A194" s="31">
        <v>187</v>
      </c>
      <c r="B194" s="31">
        <v>-54</v>
      </c>
      <c r="C194" s="31">
        <f t="shared" si="14"/>
        <v>28.270256540513081</v>
      </c>
      <c r="D194" s="31">
        <f t="shared" si="15"/>
        <v>0.68580137160274324</v>
      </c>
      <c r="E194" s="31">
        <f t="shared" si="16"/>
        <v>28.278573662540246</v>
      </c>
      <c r="F194" s="31">
        <f t="shared" ref="F194:F204" si="19">MIN(E194,$L$30)</f>
        <v>3.5</v>
      </c>
      <c r="G194" s="31">
        <v>600</v>
      </c>
      <c r="I194" s="31">
        <f t="shared" si="17"/>
        <v>0</v>
      </c>
      <c r="X194" s="31">
        <f t="shared" si="18"/>
        <v>0</v>
      </c>
    </row>
    <row r="195" spans="1:24" x14ac:dyDescent="0.2">
      <c r="A195" s="31">
        <v>187</v>
      </c>
      <c r="B195" s="31">
        <v>-72</v>
      </c>
      <c r="C195" s="31">
        <f t="shared" ref="C195:C205" si="20">ABS(A195-$K$2)/39.37</f>
        <v>28.270256540513081</v>
      </c>
      <c r="D195" s="31">
        <f t="shared" ref="D195:D205" si="21">ABS(B195-$K$4)/39.37</f>
        <v>0.2286004572009144</v>
      </c>
      <c r="E195" s="31">
        <f t="shared" ref="E195:E205" si="22">SQRT(C195^2+D195^2)</f>
        <v>28.271180786013431</v>
      </c>
      <c r="F195" s="31">
        <f t="shared" si="19"/>
        <v>3.5</v>
      </c>
      <c r="G195" s="31">
        <v>600</v>
      </c>
      <c r="I195" s="31">
        <f t="shared" ref="I195:I205" si="23">1-EXP(-$L$28*POWER($L$32*G195*POWER(1-F195/$L$30,$L$31),$L$29))</f>
        <v>0</v>
      </c>
      <c r="X195" s="31">
        <f t="shared" ref="X195:X205" si="24">$L$32*G195*POWER(1-F195/$L$30,$L$31)</f>
        <v>0</v>
      </c>
    </row>
    <row r="196" spans="1:24" x14ac:dyDescent="0.2">
      <c r="A196" s="31">
        <v>187</v>
      </c>
      <c r="B196" s="31">
        <v>-90</v>
      </c>
      <c r="C196" s="31">
        <f t="shared" si="20"/>
        <v>28.270256540513081</v>
      </c>
      <c r="D196" s="31">
        <f t="shared" si="21"/>
        <v>0.2286004572009144</v>
      </c>
      <c r="E196" s="31">
        <f t="shared" si="22"/>
        <v>28.271180786013431</v>
      </c>
      <c r="F196" s="31">
        <f t="shared" si="19"/>
        <v>3.5</v>
      </c>
      <c r="G196" s="31">
        <v>600</v>
      </c>
      <c r="I196" s="31">
        <f t="shared" si="23"/>
        <v>0</v>
      </c>
      <c r="X196" s="31">
        <f t="shared" si="24"/>
        <v>0</v>
      </c>
    </row>
    <row r="197" spans="1:24" x14ac:dyDescent="0.2">
      <c r="A197" s="31">
        <v>155</v>
      </c>
      <c r="B197" s="31">
        <v>0</v>
      </c>
      <c r="C197" s="31">
        <f t="shared" si="20"/>
        <v>29.083058166116334</v>
      </c>
      <c r="D197" s="31">
        <f t="shared" si="21"/>
        <v>2.0574041148082296</v>
      </c>
      <c r="E197" s="31">
        <f t="shared" si="22"/>
        <v>29.155740154990678</v>
      </c>
      <c r="F197" s="31">
        <f t="shared" si="19"/>
        <v>3.5</v>
      </c>
      <c r="G197" s="31">
        <v>600</v>
      </c>
      <c r="I197" s="31">
        <f t="shared" si="23"/>
        <v>0</v>
      </c>
      <c r="X197" s="31">
        <f t="shared" si="24"/>
        <v>0</v>
      </c>
    </row>
    <row r="198" spans="1:24" x14ac:dyDescent="0.2">
      <c r="A198" s="31">
        <v>155</v>
      </c>
      <c r="B198" s="31">
        <v>18</v>
      </c>
      <c r="C198" s="31">
        <f t="shared" si="20"/>
        <v>29.083058166116334</v>
      </c>
      <c r="D198" s="31">
        <f t="shared" si="21"/>
        <v>2.5146050292100588</v>
      </c>
      <c r="E198" s="31">
        <f t="shared" si="22"/>
        <v>29.19156574674669</v>
      </c>
      <c r="F198" s="31">
        <f t="shared" si="19"/>
        <v>3.5</v>
      </c>
      <c r="G198" s="31">
        <v>600</v>
      </c>
      <c r="I198" s="31">
        <f t="shared" si="23"/>
        <v>0</v>
      </c>
      <c r="X198" s="31">
        <f t="shared" si="24"/>
        <v>0</v>
      </c>
    </row>
    <row r="199" spans="1:24" x14ac:dyDescent="0.2">
      <c r="A199" s="31">
        <v>155</v>
      </c>
      <c r="B199" s="31">
        <v>54</v>
      </c>
      <c r="C199" s="31">
        <f t="shared" si="20"/>
        <v>29.083058166116334</v>
      </c>
      <c r="D199" s="31">
        <f t="shared" si="21"/>
        <v>3.4290068580137163</v>
      </c>
      <c r="E199" s="31">
        <f t="shared" si="22"/>
        <v>29.28450717232597</v>
      </c>
      <c r="F199" s="31">
        <f t="shared" si="19"/>
        <v>3.5</v>
      </c>
      <c r="G199" s="31">
        <v>600</v>
      </c>
      <c r="I199" s="31">
        <f t="shared" si="23"/>
        <v>0</v>
      </c>
      <c r="X199" s="31">
        <f t="shared" si="24"/>
        <v>0</v>
      </c>
    </row>
    <row r="200" spans="1:24" x14ac:dyDescent="0.2">
      <c r="A200" s="31">
        <v>155</v>
      </c>
      <c r="B200" s="31">
        <v>72</v>
      </c>
      <c r="C200" s="31">
        <f t="shared" si="20"/>
        <v>29.083058166116334</v>
      </c>
      <c r="D200" s="31">
        <f t="shared" si="21"/>
        <v>3.886207772415545</v>
      </c>
      <c r="E200" s="31">
        <f t="shared" si="22"/>
        <v>29.34155556789873</v>
      </c>
      <c r="F200" s="31">
        <f t="shared" si="19"/>
        <v>3.5</v>
      </c>
      <c r="G200" s="31">
        <v>600</v>
      </c>
      <c r="I200" s="31">
        <f t="shared" si="23"/>
        <v>0</v>
      </c>
      <c r="X200" s="31">
        <f t="shared" si="24"/>
        <v>0</v>
      </c>
    </row>
    <row r="201" spans="1:24" x14ac:dyDescent="0.2">
      <c r="A201" s="31">
        <v>155</v>
      </c>
      <c r="B201" s="31">
        <v>90</v>
      </c>
      <c r="C201" s="31">
        <f t="shared" si="20"/>
        <v>29.083058166116334</v>
      </c>
      <c r="D201" s="31">
        <f t="shared" si="21"/>
        <v>4.3434086868173738</v>
      </c>
      <c r="E201" s="31">
        <f t="shared" si="22"/>
        <v>29.405602719795198</v>
      </c>
      <c r="F201" s="31">
        <f t="shared" si="19"/>
        <v>3.5</v>
      </c>
      <c r="G201" s="31">
        <v>600</v>
      </c>
      <c r="I201" s="31">
        <f t="shared" si="23"/>
        <v>0</v>
      </c>
      <c r="X201" s="31">
        <f t="shared" si="24"/>
        <v>0</v>
      </c>
    </row>
    <row r="202" spans="1:24" x14ac:dyDescent="0.2">
      <c r="A202" s="31">
        <v>155</v>
      </c>
      <c r="B202" s="31">
        <v>-18</v>
      </c>
      <c r="C202" s="31">
        <f t="shared" si="20"/>
        <v>29.083058166116334</v>
      </c>
      <c r="D202" s="31">
        <f t="shared" si="21"/>
        <v>1.6002032004064008</v>
      </c>
      <c r="E202" s="31">
        <f t="shared" si="22"/>
        <v>29.127047955058835</v>
      </c>
      <c r="F202" s="31">
        <f t="shared" si="19"/>
        <v>3.5</v>
      </c>
      <c r="G202" s="31">
        <v>600</v>
      </c>
      <c r="I202" s="31">
        <f t="shared" si="23"/>
        <v>0</v>
      </c>
      <c r="X202" s="31">
        <f t="shared" si="24"/>
        <v>0</v>
      </c>
    </row>
    <row r="203" spans="1:24" x14ac:dyDescent="0.2">
      <c r="A203" s="31">
        <v>155</v>
      </c>
      <c r="B203" s="31">
        <v>-54</v>
      </c>
      <c r="C203" s="31">
        <f t="shared" si="20"/>
        <v>29.083058166116334</v>
      </c>
      <c r="D203" s="31">
        <f t="shared" si="21"/>
        <v>0.68580137160274324</v>
      </c>
      <c r="E203" s="31">
        <f t="shared" si="22"/>
        <v>29.091142910085164</v>
      </c>
      <c r="F203" s="31">
        <f t="shared" si="19"/>
        <v>3.5</v>
      </c>
      <c r="G203" s="31">
        <v>600</v>
      </c>
      <c r="I203" s="31">
        <f t="shared" si="23"/>
        <v>0</v>
      </c>
      <c r="X203" s="31">
        <f t="shared" si="24"/>
        <v>0</v>
      </c>
    </row>
    <row r="204" spans="1:24" x14ac:dyDescent="0.2">
      <c r="A204" s="31">
        <v>155</v>
      </c>
      <c r="B204" s="31">
        <v>-72</v>
      </c>
      <c r="C204" s="31">
        <f t="shared" si="20"/>
        <v>29.083058166116334</v>
      </c>
      <c r="D204" s="31">
        <f t="shared" si="21"/>
        <v>0.2286004572009144</v>
      </c>
      <c r="E204" s="31">
        <f t="shared" si="22"/>
        <v>29.08395658198414</v>
      </c>
      <c r="F204" s="31">
        <f t="shared" si="19"/>
        <v>3.5</v>
      </c>
      <c r="G204" s="31">
        <v>600</v>
      </c>
      <c r="I204" s="31">
        <f t="shared" si="23"/>
        <v>0</v>
      </c>
      <c r="X204" s="31">
        <f t="shared" si="24"/>
        <v>0</v>
      </c>
    </row>
    <row r="205" spans="1:24" x14ac:dyDescent="0.2">
      <c r="A205" s="31">
        <v>155</v>
      </c>
      <c r="B205" s="31">
        <v>-90</v>
      </c>
      <c r="C205" s="31">
        <f t="shared" si="20"/>
        <v>29.083058166116334</v>
      </c>
      <c r="D205" s="31">
        <f t="shared" si="21"/>
        <v>0.2286004572009144</v>
      </c>
      <c r="E205" s="31">
        <f t="shared" si="22"/>
        <v>29.08395658198414</v>
      </c>
      <c r="F205" s="31">
        <f t="shared" ref="F205" si="25">MIN(E205,$F$29)</f>
        <v>3.5</v>
      </c>
      <c r="G205" s="31">
        <v>600</v>
      </c>
      <c r="I205" s="31">
        <f t="shared" si="23"/>
        <v>0</v>
      </c>
      <c r="X205" s="31">
        <f t="shared" si="24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V51"/>
  <sheetViews>
    <sheetView topLeftCell="A17" workbookViewId="0">
      <selection activeCell="I25" sqref="A1:XFD1048576"/>
    </sheetView>
  </sheetViews>
  <sheetFormatPr baseColWidth="10" defaultColWidth="11" defaultRowHeight="16" x14ac:dyDescent="0.2"/>
  <cols>
    <col min="1" max="1" width="17" style="31" customWidth="1"/>
    <col min="2" max="13" width="11" style="31"/>
    <col min="14" max="15" width="11" style="32"/>
    <col min="16" max="16384" width="11" style="31"/>
  </cols>
  <sheetData>
    <row r="1" spans="1:18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K1" s="17" t="s">
        <v>52</v>
      </c>
      <c r="O1" s="22" t="s">
        <v>118</v>
      </c>
      <c r="P1" s="22" t="s">
        <v>106</v>
      </c>
      <c r="Q1" s="17" t="s">
        <v>122</v>
      </c>
      <c r="R1" s="17" t="s">
        <v>119</v>
      </c>
    </row>
    <row r="2" spans="1:18" x14ac:dyDescent="0.2">
      <c r="A2" s="31">
        <v>0</v>
      </c>
      <c r="B2" s="31">
        <v>-50</v>
      </c>
      <c r="C2" s="31">
        <f>ABS(A2-$K$2)/39.37</f>
        <v>0.68580137160274324</v>
      </c>
      <c r="D2" s="31">
        <f>ABS(B2-$K$4)/39.37</f>
        <v>10.769621539243079</v>
      </c>
      <c r="E2" s="31">
        <f>SQRT(C2^2+D2^2)</f>
        <v>10.791435104740271</v>
      </c>
      <c r="F2" s="31">
        <f t="shared" ref="F2:F50" si="0">MIN(E2,$L$30)</f>
        <v>3.5</v>
      </c>
      <c r="G2" s="31">
        <v>150</v>
      </c>
      <c r="I2" s="31">
        <f>1-EXP(-$L$28*POWER($L$32*G2*POWER(1-F2/$L$30,$L$31),$L$29))</f>
        <v>0</v>
      </c>
      <c r="K2" s="31">
        <v>27</v>
      </c>
      <c r="N2" s="31"/>
      <c r="O2" s="32">
        <v>150</v>
      </c>
      <c r="P2" s="32">
        <f>$L$32*G2*POWER(1-F2/$L$30,$L$31)</f>
        <v>0</v>
      </c>
      <c r="Q2" s="32">
        <f>SUM(P2:P50)</f>
        <v>1164.8647753107673</v>
      </c>
      <c r="R2" s="31">
        <f>Q2/O2</f>
        <v>7.765765168738449</v>
      </c>
    </row>
    <row r="3" spans="1:18" x14ac:dyDescent="0.2">
      <c r="A3" s="31">
        <v>0</v>
      </c>
      <c r="B3" s="31">
        <v>0</v>
      </c>
      <c r="C3" s="31">
        <f t="shared" ref="C3:C50" si="1">ABS(A3-$K$2)/39.37</f>
        <v>0.68580137160274324</v>
      </c>
      <c r="D3" s="31">
        <f t="shared" ref="D3:D50" si="2">ABS(B3-$K$4)/39.37</f>
        <v>9.4996189992379989</v>
      </c>
      <c r="E3" s="31">
        <f t="shared" ref="E3:E50" si="3">SQRT(C3^2+D3^2)</f>
        <v>9.5243416912653736</v>
      </c>
      <c r="F3" s="31">
        <f t="shared" si="0"/>
        <v>3.5</v>
      </c>
      <c r="G3" s="31">
        <v>150</v>
      </c>
      <c r="I3" s="31">
        <f t="shared" ref="I3:I50" si="4">1-EXP(-$L$28*POWER($L$32*G3*POWER(1-F3/$L$30,$L$31),$L$29))</f>
        <v>0</v>
      </c>
      <c r="K3" s="31" t="s">
        <v>54</v>
      </c>
      <c r="N3" s="31"/>
      <c r="P3" s="32">
        <f t="shared" ref="P3:P50" si="5">$L$32*G3*POWER(1-F3/$L$30,$L$31)</f>
        <v>0</v>
      </c>
    </row>
    <row r="4" spans="1:18" x14ac:dyDescent="0.2">
      <c r="A4" s="31">
        <v>27</v>
      </c>
      <c r="B4" s="31">
        <v>0</v>
      </c>
      <c r="C4" s="31">
        <f t="shared" si="1"/>
        <v>0</v>
      </c>
      <c r="D4" s="31">
        <f t="shared" si="2"/>
        <v>9.4996189992379989</v>
      </c>
      <c r="E4" s="31">
        <f t="shared" si="3"/>
        <v>9.4996189992379989</v>
      </c>
      <c r="F4" s="31">
        <f t="shared" si="0"/>
        <v>3.5</v>
      </c>
      <c r="G4" s="31">
        <v>150</v>
      </c>
      <c r="I4" s="31">
        <f t="shared" si="4"/>
        <v>0</v>
      </c>
      <c r="K4" s="31">
        <v>374</v>
      </c>
      <c r="N4" s="31"/>
      <c r="P4" s="32">
        <f t="shared" si="5"/>
        <v>0</v>
      </c>
    </row>
    <row r="5" spans="1:18" x14ac:dyDescent="0.2">
      <c r="A5" s="31">
        <v>73</v>
      </c>
      <c r="B5" s="31">
        <v>0</v>
      </c>
      <c r="C5" s="31">
        <f t="shared" si="1"/>
        <v>1.1684023368046736</v>
      </c>
      <c r="D5" s="31">
        <f t="shared" si="2"/>
        <v>9.4996189992379989</v>
      </c>
      <c r="E5" s="31">
        <f t="shared" si="3"/>
        <v>9.5712029103626364</v>
      </c>
      <c r="F5" s="31">
        <f t="shared" si="0"/>
        <v>3.5</v>
      </c>
      <c r="G5" s="31">
        <v>150</v>
      </c>
      <c r="I5" s="31">
        <f t="shared" si="4"/>
        <v>0</v>
      </c>
      <c r="N5" s="31"/>
      <c r="P5" s="32">
        <f t="shared" si="5"/>
        <v>0</v>
      </c>
    </row>
    <row r="6" spans="1:18" x14ac:dyDescent="0.2">
      <c r="A6" s="31">
        <v>100</v>
      </c>
      <c r="B6" s="31">
        <v>0</v>
      </c>
      <c r="C6" s="31">
        <f t="shared" si="1"/>
        <v>1.854203708407417</v>
      </c>
      <c r="D6" s="31">
        <f t="shared" si="2"/>
        <v>9.4996189992379989</v>
      </c>
      <c r="E6" s="31">
        <f t="shared" si="3"/>
        <v>9.6788859133143728</v>
      </c>
      <c r="F6" s="31">
        <f t="shared" si="0"/>
        <v>3.5</v>
      </c>
      <c r="G6" s="31">
        <v>150</v>
      </c>
      <c r="I6" s="31">
        <f t="shared" si="4"/>
        <v>0</v>
      </c>
      <c r="N6" s="31"/>
      <c r="P6" s="32">
        <f t="shared" si="5"/>
        <v>0</v>
      </c>
    </row>
    <row r="7" spans="1:18" x14ac:dyDescent="0.2">
      <c r="A7" s="31">
        <v>0</v>
      </c>
      <c r="B7" s="31">
        <v>34</v>
      </c>
      <c r="C7" s="31">
        <f t="shared" si="1"/>
        <v>0.68580137160274324</v>
      </c>
      <c r="D7" s="31">
        <f t="shared" si="2"/>
        <v>8.6360172720345449</v>
      </c>
      <c r="E7" s="31">
        <f t="shared" si="3"/>
        <v>8.6632048252463232</v>
      </c>
      <c r="F7" s="31">
        <f t="shared" si="0"/>
        <v>3.5</v>
      </c>
      <c r="G7" s="31">
        <v>150</v>
      </c>
      <c r="I7" s="31">
        <f t="shared" si="4"/>
        <v>0</v>
      </c>
      <c r="N7" s="31"/>
      <c r="P7" s="32">
        <f t="shared" si="5"/>
        <v>0</v>
      </c>
    </row>
    <row r="8" spans="1:18" x14ac:dyDescent="0.2">
      <c r="A8" s="31">
        <v>18</v>
      </c>
      <c r="B8" s="31">
        <v>34</v>
      </c>
      <c r="C8" s="31">
        <f t="shared" si="1"/>
        <v>0.2286004572009144</v>
      </c>
      <c r="D8" s="31">
        <f t="shared" si="2"/>
        <v>8.6360172720345449</v>
      </c>
      <c r="E8" s="31">
        <f t="shared" si="3"/>
        <v>8.639042336504172</v>
      </c>
      <c r="F8" s="31">
        <f t="shared" si="0"/>
        <v>3.5</v>
      </c>
      <c r="G8" s="31">
        <v>150</v>
      </c>
      <c r="I8" s="31">
        <f t="shared" si="4"/>
        <v>0</v>
      </c>
      <c r="N8" s="31"/>
      <c r="P8" s="32">
        <f t="shared" si="5"/>
        <v>0</v>
      </c>
    </row>
    <row r="9" spans="1:18" x14ac:dyDescent="0.2">
      <c r="A9" s="31">
        <v>0</v>
      </c>
      <c r="B9" s="31">
        <v>68</v>
      </c>
      <c r="C9" s="31">
        <f t="shared" si="1"/>
        <v>0.68580137160274324</v>
      </c>
      <c r="D9" s="31">
        <f t="shared" si="2"/>
        <v>7.7724155448310901</v>
      </c>
      <c r="E9" s="31">
        <f t="shared" si="3"/>
        <v>7.8026128266641663</v>
      </c>
      <c r="F9" s="31">
        <f t="shared" si="0"/>
        <v>3.5</v>
      </c>
      <c r="G9" s="31">
        <v>150</v>
      </c>
      <c r="I9" s="31">
        <f t="shared" si="4"/>
        <v>0</v>
      </c>
      <c r="N9" s="31"/>
      <c r="P9" s="32">
        <f t="shared" si="5"/>
        <v>0</v>
      </c>
    </row>
    <row r="10" spans="1:18" x14ac:dyDescent="0.2">
      <c r="A10" s="31">
        <v>18</v>
      </c>
      <c r="B10" s="31">
        <v>68</v>
      </c>
      <c r="C10" s="31">
        <f t="shared" si="1"/>
        <v>0.2286004572009144</v>
      </c>
      <c r="D10" s="31">
        <f t="shared" si="2"/>
        <v>7.7724155448310901</v>
      </c>
      <c r="E10" s="31">
        <f t="shared" si="3"/>
        <v>7.7757765895481104</v>
      </c>
      <c r="F10" s="31">
        <f t="shared" si="0"/>
        <v>3.5</v>
      </c>
      <c r="G10" s="31">
        <v>150</v>
      </c>
      <c r="I10" s="31">
        <f t="shared" si="4"/>
        <v>0</v>
      </c>
      <c r="N10" s="31"/>
      <c r="P10" s="32">
        <f t="shared" si="5"/>
        <v>0</v>
      </c>
    </row>
    <row r="11" spans="1:18" x14ac:dyDescent="0.2">
      <c r="A11" s="31">
        <v>54</v>
      </c>
      <c r="B11" s="31">
        <v>68</v>
      </c>
      <c r="C11" s="31">
        <f t="shared" si="1"/>
        <v>0.68580137160274324</v>
      </c>
      <c r="D11" s="31">
        <f t="shared" si="2"/>
        <v>7.7724155448310901</v>
      </c>
      <c r="E11" s="31">
        <f t="shared" si="3"/>
        <v>7.8026128266641663</v>
      </c>
      <c r="F11" s="31">
        <f t="shared" si="0"/>
        <v>3.5</v>
      </c>
      <c r="G11" s="31">
        <v>150</v>
      </c>
      <c r="I11" s="31">
        <f t="shared" si="4"/>
        <v>0</v>
      </c>
      <c r="N11" s="31"/>
      <c r="P11" s="32">
        <f t="shared" si="5"/>
        <v>0</v>
      </c>
    </row>
    <row r="12" spans="1:18" x14ac:dyDescent="0.2">
      <c r="A12" s="31">
        <v>72</v>
      </c>
      <c r="B12" s="31">
        <v>68</v>
      </c>
      <c r="C12" s="31">
        <f t="shared" si="1"/>
        <v>1.1430022860045721</v>
      </c>
      <c r="D12" s="31">
        <f t="shared" si="2"/>
        <v>7.7724155448310901</v>
      </c>
      <c r="E12" s="31">
        <f t="shared" si="3"/>
        <v>7.8560102868659518</v>
      </c>
      <c r="F12" s="31">
        <f t="shared" si="0"/>
        <v>3.5</v>
      </c>
      <c r="G12" s="31">
        <v>150</v>
      </c>
      <c r="I12" s="31">
        <f t="shared" si="4"/>
        <v>0</v>
      </c>
      <c r="N12" s="31"/>
      <c r="P12" s="32">
        <f t="shared" si="5"/>
        <v>0</v>
      </c>
    </row>
    <row r="13" spans="1:18" x14ac:dyDescent="0.2">
      <c r="A13" s="31">
        <v>0</v>
      </c>
      <c r="B13" s="31">
        <v>102</v>
      </c>
      <c r="C13" s="31">
        <f t="shared" si="1"/>
        <v>0.68580137160274324</v>
      </c>
      <c r="D13" s="31">
        <f t="shared" si="2"/>
        <v>6.9088138176276361</v>
      </c>
      <c r="E13" s="31">
        <f t="shared" si="3"/>
        <v>6.9427683158762221</v>
      </c>
      <c r="F13" s="31">
        <f t="shared" si="0"/>
        <v>3.5</v>
      </c>
      <c r="G13" s="31">
        <v>150</v>
      </c>
      <c r="I13" s="31">
        <f t="shared" si="4"/>
        <v>0</v>
      </c>
      <c r="N13" s="31"/>
      <c r="P13" s="32">
        <f t="shared" si="5"/>
        <v>0</v>
      </c>
    </row>
    <row r="14" spans="1:18" x14ac:dyDescent="0.2">
      <c r="A14" s="31">
        <v>18</v>
      </c>
      <c r="B14" s="31">
        <v>102</v>
      </c>
      <c r="C14" s="31">
        <f t="shared" si="1"/>
        <v>0.2286004572009144</v>
      </c>
      <c r="D14" s="31">
        <f t="shared" si="2"/>
        <v>6.9088138176276361</v>
      </c>
      <c r="E14" s="31">
        <f t="shared" si="3"/>
        <v>6.9125947758909625</v>
      </c>
      <c r="F14" s="31">
        <f t="shared" si="0"/>
        <v>3.5</v>
      </c>
      <c r="G14" s="31">
        <v>150</v>
      </c>
      <c r="I14" s="31">
        <f t="shared" si="4"/>
        <v>0</v>
      </c>
      <c r="N14" s="31"/>
      <c r="P14" s="32">
        <f t="shared" si="5"/>
        <v>0</v>
      </c>
    </row>
    <row r="15" spans="1:18" x14ac:dyDescent="0.2">
      <c r="A15" s="31">
        <v>54</v>
      </c>
      <c r="B15" s="31">
        <v>102</v>
      </c>
      <c r="C15" s="31">
        <f t="shared" si="1"/>
        <v>0.68580137160274324</v>
      </c>
      <c r="D15" s="31">
        <f t="shared" si="2"/>
        <v>6.9088138176276361</v>
      </c>
      <c r="E15" s="31">
        <f t="shared" si="3"/>
        <v>6.9427683158762221</v>
      </c>
      <c r="F15" s="31">
        <f t="shared" si="0"/>
        <v>3.5</v>
      </c>
      <c r="G15" s="31">
        <v>150</v>
      </c>
      <c r="I15" s="31">
        <f t="shared" si="4"/>
        <v>0</v>
      </c>
      <c r="N15" s="31"/>
      <c r="P15" s="32">
        <f t="shared" si="5"/>
        <v>0</v>
      </c>
    </row>
    <row r="16" spans="1:18" x14ac:dyDescent="0.2">
      <c r="A16" s="31">
        <v>72</v>
      </c>
      <c r="B16" s="31">
        <v>102</v>
      </c>
      <c r="C16" s="31">
        <f t="shared" si="1"/>
        <v>1.1430022860045721</v>
      </c>
      <c r="D16" s="31">
        <f t="shared" si="2"/>
        <v>6.9088138176276361</v>
      </c>
      <c r="E16" s="31">
        <f t="shared" si="3"/>
        <v>7.0027253689156073</v>
      </c>
      <c r="F16" s="31">
        <f t="shared" si="0"/>
        <v>3.5</v>
      </c>
      <c r="G16" s="31">
        <v>150</v>
      </c>
      <c r="I16" s="31">
        <f t="shared" si="4"/>
        <v>0</v>
      </c>
      <c r="N16" s="31"/>
      <c r="P16" s="32">
        <f t="shared" si="5"/>
        <v>0</v>
      </c>
    </row>
    <row r="17" spans="1:22" x14ac:dyDescent="0.2">
      <c r="A17" s="31">
        <v>0</v>
      </c>
      <c r="B17" s="31">
        <v>136</v>
      </c>
      <c r="C17" s="31">
        <f t="shared" si="1"/>
        <v>0.68580137160274324</v>
      </c>
      <c r="D17" s="31">
        <f t="shared" si="2"/>
        <v>6.0452120904241813</v>
      </c>
      <c r="E17" s="31">
        <f t="shared" si="3"/>
        <v>6.0839882264434815</v>
      </c>
      <c r="F17" s="31">
        <f t="shared" si="0"/>
        <v>3.5</v>
      </c>
      <c r="G17" s="31">
        <v>150</v>
      </c>
      <c r="I17" s="31">
        <f t="shared" si="4"/>
        <v>0</v>
      </c>
      <c r="N17" s="31"/>
      <c r="P17" s="32">
        <f t="shared" si="5"/>
        <v>0</v>
      </c>
    </row>
    <row r="18" spans="1:22" x14ac:dyDescent="0.2">
      <c r="A18" s="31">
        <v>18</v>
      </c>
      <c r="B18" s="31">
        <v>136</v>
      </c>
      <c r="C18" s="31">
        <f t="shared" si="1"/>
        <v>0.2286004572009144</v>
      </c>
      <c r="D18" s="31">
        <f t="shared" si="2"/>
        <v>6.0452120904241813</v>
      </c>
      <c r="E18" s="31">
        <f t="shared" si="3"/>
        <v>6.0495328238834425</v>
      </c>
      <c r="F18" s="31">
        <f t="shared" si="0"/>
        <v>3.5</v>
      </c>
      <c r="G18" s="31">
        <v>150</v>
      </c>
      <c r="I18" s="31">
        <f t="shared" si="4"/>
        <v>0</v>
      </c>
      <c r="N18" s="31"/>
      <c r="P18" s="32">
        <f t="shared" si="5"/>
        <v>0</v>
      </c>
    </row>
    <row r="19" spans="1:22" x14ac:dyDescent="0.2">
      <c r="A19" s="31">
        <v>54</v>
      </c>
      <c r="B19" s="31">
        <v>136</v>
      </c>
      <c r="C19" s="31">
        <f t="shared" si="1"/>
        <v>0.68580137160274324</v>
      </c>
      <c r="D19" s="31">
        <f t="shared" si="2"/>
        <v>6.0452120904241813</v>
      </c>
      <c r="E19" s="31">
        <f t="shared" si="3"/>
        <v>6.0839882264434815</v>
      </c>
      <c r="F19" s="31">
        <f t="shared" si="0"/>
        <v>3.5</v>
      </c>
      <c r="G19" s="31">
        <v>150</v>
      </c>
      <c r="I19" s="31">
        <f t="shared" si="4"/>
        <v>0</v>
      </c>
      <c r="N19" s="31"/>
      <c r="P19" s="32">
        <f t="shared" si="5"/>
        <v>0</v>
      </c>
    </row>
    <row r="20" spans="1:22" x14ac:dyDescent="0.2">
      <c r="A20" s="31">
        <v>72</v>
      </c>
      <c r="B20" s="31">
        <v>136</v>
      </c>
      <c r="C20" s="31">
        <f t="shared" si="1"/>
        <v>1.1430022860045721</v>
      </c>
      <c r="D20" s="31">
        <f t="shared" si="2"/>
        <v>6.0452120904241813</v>
      </c>
      <c r="E20" s="31">
        <f t="shared" si="3"/>
        <v>6.1523201675483685</v>
      </c>
      <c r="F20" s="31">
        <f t="shared" si="0"/>
        <v>3.5</v>
      </c>
      <c r="G20" s="31">
        <v>150</v>
      </c>
      <c r="I20" s="31">
        <f t="shared" si="4"/>
        <v>0</v>
      </c>
      <c r="N20" s="31"/>
      <c r="P20" s="32">
        <f t="shared" si="5"/>
        <v>0</v>
      </c>
    </row>
    <row r="21" spans="1:22" x14ac:dyDescent="0.2">
      <c r="A21" s="31">
        <v>0</v>
      </c>
      <c r="B21" s="31">
        <v>170</v>
      </c>
      <c r="C21" s="31">
        <f t="shared" si="1"/>
        <v>0.68580137160274324</v>
      </c>
      <c r="D21" s="31">
        <f t="shared" si="2"/>
        <v>5.1816103632207264</v>
      </c>
      <c r="E21" s="31">
        <f t="shared" si="3"/>
        <v>5.2267972485575367</v>
      </c>
      <c r="F21" s="31">
        <f t="shared" si="0"/>
        <v>3.5</v>
      </c>
      <c r="G21" s="31">
        <v>150</v>
      </c>
      <c r="I21" s="31">
        <f t="shared" si="4"/>
        <v>0</v>
      </c>
      <c r="N21" s="31"/>
      <c r="P21" s="32">
        <f t="shared" si="5"/>
        <v>0</v>
      </c>
    </row>
    <row r="22" spans="1:22" x14ac:dyDescent="0.2">
      <c r="A22" s="31">
        <v>18</v>
      </c>
      <c r="B22" s="31">
        <v>170</v>
      </c>
      <c r="C22" s="31">
        <f t="shared" si="1"/>
        <v>0.2286004572009144</v>
      </c>
      <c r="D22" s="31">
        <f t="shared" si="2"/>
        <v>5.1816103632207264</v>
      </c>
      <c r="E22" s="31">
        <f t="shared" si="3"/>
        <v>5.1866505690347884</v>
      </c>
      <c r="F22" s="31">
        <f t="shared" si="0"/>
        <v>3.5</v>
      </c>
      <c r="G22" s="31">
        <v>150</v>
      </c>
      <c r="I22" s="31">
        <f t="shared" si="4"/>
        <v>0</v>
      </c>
      <c r="N22" s="31"/>
      <c r="P22" s="32">
        <f t="shared" si="5"/>
        <v>0</v>
      </c>
    </row>
    <row r="23" spans="1:22" x14ac:dyDescent="0.2">
      <c r="A23" s="31">
        <v>54</v>
      </c>
      <c r="B23" s="31">
        <v>170</v>
      </c>
      <c r="C23" s="31">
        <f t="shared" si="1"/>
        <v>0.68580137160274324</v>
      </c>
      <c r="D23" s="31">
        <f t="shared" si="2"/>
        <v>5.1816103632207264</v>
      </c>
      <c r="E23" s="31">
        <f t="shared" si="3"/>
        <v>5.2267972485575367</v>
      </c>
      <c r="F23" s="31">
        <f t="shared" si="0"/>
        <v>3.5</v>
      </c>
      <c r="G23" s="31">
        <v>150</v>
      </c>
      <c r="I23" s="31">
        <f t="shared" si="4"/>
        <v>0</v>
      </c>
      <c r="P23" s="32">
        <f t="shared" si="5"/>
        <v>0</v>
      </c>
      <c r="Q23" s="17"/>
      <c r="R23" s="17"/>
      <c r="T23" s="17"/>
      <c r="U23" s="17"/>
      <c r="V23" s="17"/>
    </row>
    <row r="24" spans="1:22" x14ac:dyDescent="0.2">
      <c r="A24" s="31">
        <v>72</v>
      </c>
      <c r="B24" s="31">
        <v>170</v>
      </c>
      <c r="C24" s="31">
        <f t="shared" si="1"/>
        <v>1.1430022860045721</v>
      </c>
      <c r="D24" s="31">
        <f t="shared" si="2"/>
        <v>5.1816103632207264</v>
      </c>
      <c r="E24" s="31">
        <f t="shared" si="3"/>
        <v>5.3061794336460304</v>
      </c>
      <c r="F24" s="31">
        <f t="shared" si="0"/>
        <v>3.5</v>
      </c>
      <c r="G24" s="31">
        <v>150</v>
      </c>
      <c r="I24" s="31">
        <f t="shared" si="4"/>
        <v>0</v>
      </c>
      <c r="P24" s="32">
        <f t="shared" si="5"/>
        <v>0</v>
      </c>
      <c r="Q24" s="17"/>
      <c r="R24" s="17"/>
      <c r="T24" s="17"/>
      <c r="U24" s="17"/>
      <c r="V24" s="17"/>
    </row>
    <row r="25" spans="1:22" x14ac:dyDescent="0.2">
      <c r="A25" s="31">
        <v>0</v>
      </c>
      <c r="B25" s="31">
        <v>204</v>
      </c>
      <c r="C25" s="31">
        <f t="shared" si="1"/>
        <v>0.68580137160274324</v>
      </c>
      <c r="D25" s="31">
        <f t="shared" si="2"/>
        <v>4.3180086360172725</v>
      </c>
      <c r="E25" s="31">
        <f t="shared" si="3"/>
        <v>4.3721301561152028</v>
      </c>
      <c r="F25" s="31">
        <f t="shared" si="0"/>
        <v>3.5</v>
      </c>
      <c r="G25" s="31">
        <v>150</v>
      </c>
      <c r="I25" s="31">
        <f t="shared" si="4"/>
        <v>0</v>
      </c>
      <c r="K25" s="17" t="s">
        <v>58</v>
      </c>
      <c r="L25" s="17">
        <v>8</v>
      </c>
      <c r="P25" s="32">
        <f t="shared" si="5"/>
        <v>0</v>
      </c>
    </row>
    <row r="26" spans="1:22" x14ac:dyDescent="0.2">
      <c r="A26" s="31">
        <v>18</v>
      </c>
      <c r="B26" s="31">
        <v>204</v>
      </c>
      <c r="C26" s="31">
        <f t="shared" si="1"/>
        <v>0.2286004572009144</v>
      </c>
      <c r="D26" s="31">
        <f t="shared" si="2"/>
        <v>4.3180086360172725</v>
      </c>
      <c r="E26" s="31">
        <f t="shared" si="3"/>
        <v>4.3240555905020708</v>
      </c>
      <c r="F26" s="31">
        <f t="shared" si="0"/>
        <v>3.5</v>
      </c>
      <c r="G26" s="31">
        <v>150</v>
      </c>
      <c r="I26" s="31">
        <f t="shared" si="4"/>
        <v>0</v>
      </c>
      <c r="P26" s="32">
        <f t="shared" si="5"/>
        <v>0</v>
      </c>
    </row>
    <row r="27" spans="1:22" x14ac:dyDescent="0.2">
      <c r="A27" s="31">
        <v>54</v>
      </c>
      <c r="B27" s="31">
        <v>204</v>
      </c>
      <c r="C27" s="31">
        <f t="shared" si="1"/>
        <v>0.68580137160274324</v>
      </c>
      <c r="D27" s="31">
        <f t="shared" si="2"/>
        <v>4.3180086360172725</v>
      </c>
      <c r="E27" s="31">
        <f t="shared" si="3"/>
        <v>4.3721301561152028</v>
      </c>
      <c r="F27" s="31">
        <f t="shared" si="0"/>
        <v>3.5</v>
      </c>
      <c r="G27" s="31">
        <v>150</v>
      </c>
      <c r="I27" s="31">
        <f t="shared" si="4"/>
        <v>0</v>
      </c>
      <c r="P27" s="32">
        <f t="shared" si="5"/>
        <v>0</v>
      </c>
    </row>
    <row r="28" spans="1:22" x14ac:dyDescent="0.2">
      <c r="A28" s="31">
        <v>72</v>
      </c>
      <c r="B28" s="31">
        <v>204</v>
      </c>
      <c r="C28" s="31">
        <f t="shared" si="1"/>
        <v>1.1430022860045721</v>
      </c>
      <c r="D28" s="31">
        <f t="shared" si="2"/>
        <v>4.3180086360172725</v>
      </c>
      <c r="E28" s="31">
        <f t="shared" si="3"/>
        <v>4.4667273038021271</v>
      </c>
      <c r="F28" s="31">
        <f t="shared" si="0"/>
        <v>3.5</v>
      </c>
      <c r="G28" s="31">
        <v>150</v>
      </c>
      <c r="I28" s="31">
        <f t="shared" si="4"/>
        <v>0</v>
      </c>
      <c r="K28" s="31" t="s">
        <v>85</v>
      </c>
      <c r="L28" s="31">
        <v>3.0000000000000001E-3</v>
      </c>
      <c r="P28" s="32">
        <f t="shared" si="5"/>
        <v>0</v>
      </c>
      <c r="Q28" s="31" t="s">
        <v>93</v>
      </c>
      <c r="R28" s="31" t="s">
        <v>92</v>
      </c>
      <c r="S28" s="31" t="s">
        <v>94</v>
      </c>
      <c r="T28" s="31" t="s">
        <v>95</v>
      </c>
    </row>
    <row r="29" spans="1:22" x14ac:dyDescent="0.2">
      <c r="A29" s="31">
        <v>0</v>
      </c>
      <c r="B29" s="31">
        <v>238</v>
      </c>
      <c r="C29" s="31">
        <f t="shared" si="1"/>
        <v>0.68580137160274324</v>
      </c>
      <c r="D29" s="31">
        <f t="shared" si="2"/>
        <v>3.4544069088138181</v>
      </c>
      <c r="E29" s="31">
        <f t="shared" si="3"/>
        <v>3.5218248981107569</v>
      </c>
      <c r="F29" s="31">
        <f t="shared" si="0"/>
        <v>3.5</v>
      </c>
      <c r="G29" s="31">
        <v>150</v>
      </c>
      <c r="I29" s="31">
        <f t="shared" si="4"/>
        <v>0</v>
      </c>
      <c r="K29" s="31" t="s">
        <v>87</v>
      </c>
      <c r="L29" s="31">
        <v>1.323</v>
      </c>
      <c r="P29" s="32">
        <f t="shared" si="5"/>
        <v>0</v>
      </c>
      <c r="Q29" s="31">
        <v>3.0000000000000001E-3</v>
      </c>
      <c r="R29" s="31">
        <v>3.0000000000000001E-3</v>
      </c>
      <c r="S29" s="31">
        <v>3.0000000000000001E-3</v>
      </c>
      <c r="T29" s="31">
        <v>3.0000000000000001E-3</v>
      </c>
      <c r="U29" s="31">
        <v>3.0000000000000001E-3</v>
      </c>
    </row>
    <row r="30" spans="1:22" x14ac:dyDescent="0.2">
      <c r="A30" s="31">
        <v>18</v>
      </c>
      <c r="B30" s="31">
        <v>238</v>
      </c>
      <c r="C30" s="31">
        <f t="shared" si="1"/>
        <v>0.2286004572009144</v>
      </c>
      <c r="D30" s="31">
        <f t="shared" si="2"/>
        <v>3.4544069088138181</v>
      </c>
      <c r="E30" s="31">
        <f t="shared" si="3"/>
        <v>3.4619626313253447</v>
      </c>
      <c r="F30" s="31">
        <f t="shared" si="0"/>
        <v>3.4619626313253447</v>
      </c>
      <c r="G30" s="31">
        <v>150</v>
      </c>
      <c r="H30" s="17"/>
      <c r="I30" s="31">
        <f t="shared" si="4"/>
        <v>1.1332515725825942E-7</v>
      </c>
      <c r="K30" s="31" t="s">
        <v>59</v>
      </c>
      <c r="L30" s="31">
        <v>3.5</v>
      </c>
      <c r="P30" s="32">
        <f t="shared" si="5"/>
        <v>4.5393695569768722E-4</v>
      </c>
      <c r="Q30" s="31">
        <v>1.323</v>
      </c>
      <c r="R30" s="31">
        <v>1.323</v>
      </c>
      <c r="S30" s="31">
        <v>1.323</v>
      </c>
      <c r="T30" s="31">
        <v>1.323</v>
      </c>
      <c r="U30" s="31">
        <v>1.323</v>
      </c>
    </row>
    <row r="31" spans="1:22" x14ac:dyDescent="0.2">
      <c r="A31" s="31">
        <v>0</v>
      </c>
      <c r="B31" s="31">
        <v>272</v>
      </c>
      <c r="C31" s="31">
        <f t="shared" si="1"/>
        <v>0.68580137160274324</v>
      </c>
      <c r="D31" s="31">
        <f t="shared" si="2"/>
        <v>2.5908051816103632</v>
      </c>
      <c r="E31" s="31">
        <f t="shared" si="3"/>
        <v>2.6800363822812763</v>
      </c>
      <c r="F31" s="31">
        <f t="shared" si="0"/>
        <v>2.6800363822812763</v>
      </c>
      <c r="G31" s="31">
        <v>150</v>
      </c>
      <c r="I31" s="31">
        <f t="shared" si="4"/>
        <v>1.4712080439062025E-2</v>
      </c>
      <c r="K31" s="31" t="s">
        <v>60</v>
      </c>
      <c r="L31" s="31">
        <v>2.9</v>
      </c>
      <c r="P31" s="32">
        <f t="shared" si="5"/>
        <v>3.3449488412603481</v>
      </c>
      <c r="Q31" s="31">
        <v>3.5</v>
      </c>
      <c r="R31" s="31">
        <v>3.5</v>
      </c>
      <c r="S31" s="31">
        <v>3.5</v>
      </c>
      <c r="T31" s="31">
        <v>3.5</v>
      </c>
      <c r="U31" s="31">
        <v>2</v>
      </c>
    </row>
    <row r="32" spans="1:22" x14ac:dyDescent="0.2">
      <c r="A32" s="31">
        <v>18</v>
      </c>
      <c r="B32" s="31">
        <v>272</v>
      </c>
      <c r="C32" s="31">
        <f t="shared" si="1"/>
        <v>0.2286004572009144</v>
      </c>
      <c r="D32" s="31">
        <f t="shared" si="2"/>
        <v>2.5908051816103632</v>
      </c>
      <c r="E32" s="31">
        <f t="shared" si="3"/>
        <v>2.6008709422213889</v>
      </c>
      <c r="F32" s="31">
        <f t="shared" si="0"/>
        <v>2.6008709422213889</v>
      </c>
      <c r="G32" s="31">
        <v>150</v>
      </c>
      <c r="I32" s="31">
        <f t="shared" si="4"/>
        <v>2.0887488253425346E-2</v>
      </c>
      <c r="K32" s="31" t="s">
        <v>61</v>
      </c>
      <c r="L32" s="31">
        <v>1.5</v>
      </c>
      <c r="M32" s="31" t="s">
        <v>69</v>
      </c>
      <c r="N32" s="32">
        <v>0.9</v>
      </c>
      <c r="O32" s="32">
        <v>2.2000000000000002</v>
      </c>
      <c r="P32" s="32">
        <f t="shared" si="5"/>
        <v>4.3698757229660918</v>
      </c>
      <c r="Q32" s="31">
        <v>0.53</v>
      </c>
      <c r="R32" s="31">
        <v>1.2</v>
      </c>
      <c r="S32" s="31">
        <v>2.9</v>
      </c>
      <c r="T32" s="31">
        <v>2</v>
      </c>
      <c r="U32" s="31">
        <v>2.2000000000000002</v>
      </c>
    </row>
    <row r="33" spans="1:21" x14ac:dyDescent="0.2">
      <c r="A33" s="31">
        <v>54</v>
      </c>
      <c r="B33" s="31">
        <v>272</v>
      </c>
      <c r="C33" s="31">
        <f t="shared" si="1"/>
        <v>0.68580137160274324</v>
      </c>
      <c r="D33" s="31">
        <f t="shared" si="2"/>
        <v>2.5908051816103632</v>
      </c>
      <c r="E33" s="31">
        <f t="shared" si="3"/>
        <v>2.6800363822812763</v>
      </c>
      <c r="F33" s="31">
        <f t="shared" si="0"/>
        <v>2.6800363822812763</v>
      </c>
      <c r="G33" s="31">
        <v>150</v>
      </c>
      <c r="I33" s="31">
        <f t="shared" si="4"/>
        <v>1.4712080439062025E-2</v>
      </c>
      <c r="K33" s="31" t="s">
        <v>64</v>
      </c>
      <c r="L33" s="32">
        <f>SUM(I2:I50)</f>
        <v>8.1224818549898448</v>
      </c>
      <c r="M33" s="31" t="s">
        <v>70</v>
      </c>
      <c r="N33" s="32">
        <v>0.1</v>
      </c>
      <c r="P33" s="32">
        <f t="shared" si="5"/>
        <v>3.3449488412603481</v>
      </c>
      <c r="Q33" s="31">
        <v>1.5</v>
      </c>
      <c r="R33" s="31">
        <v>1.45</v>
      </c>
      <c r="S33" s="31">
        <v>1.5</v>
      </c>
      <c r="T33" s="31">
        <v>1.45</v>
      </c>
      <c r="U33" s="31">
        <v>0.4</v>
      </c>
    </row>
    <row r="34" spans="1:21" x14ac:dyDescent="0.2">
      <c r="A34" s="31">
        <v>72</v>
      </c>
      <c r="B34" s="31">
        <v>272</v>
      </c>
      <c r="C34" s="31">
        <f t="shared" si="1"/>
        <v>1.1430022860045721</v>
      </c>
      <c r="D34" s="31">
        <f t="shared" si="2"/>
        <v>2.5908051816103632</v>
      </c>
      <c r="E34" s="31">
        <f t="shared" si="3"/>
        <v>2.8317354599027755</v>
      </c>
      <c r="F34" s="31">
        <f t="shared" si="0"/>
        <v>2.8317354599027755</v>
      </c>
      <c r="G34" s="31">
        <v>150</v>
      </c>
      <c r="I34" s="31">
        <f t="shared" si="4"/>
        <v>6.7382192975826705E-3</v>
      </c>
      <c r="K34" s="17" t="s">
        <v>63</v>
      </c>
      <c r="L34" s="33">
        <f>ABS(L33-L25)/L25</f>
        <v>1.5310231873730595E-2</v>
      </c>
      <c r="P34" s="32">
        <f t="shared" si="5"/>
        <v>1.8481431141629718</v>
      </c>
      <c r="Q34" s="32"/>
      <c r="R34" s="32"/>
    </row>
    <row r="35" spans="1:21" x14ac:dyDescent="0.2">
      <c r="A35" s="31">
        <v>0</v>
      </c>
      <c r="B35" s="31">
        <v>306</v>
      </c>
      <c r="C35" s="31">
        <f t="shared" si="1"/>
        <v>0.68580137160274324</v>
      </c>
      <c r="D35" s="31">
        <f t="shared" si="2"/>
        <v>1.727203454406909</v>
      </c>
      <c r="E35" s="31">
        <f t="shared" si="3"/>
        <v>1.8583743686909167</v>
      </c>
      <c r="F35" s="31">
        <f t="shared" si="0"/>
        <v>1.8583743686909167</v>
      </c>
      <c r="G35" s="31">
        <v>150</v>
      </c>
      <c r="I35" s="31">
        <f t="shared" si="4"/>
        <v>0.1915252188714851</v>
      </c>
      <c r="P35" s="32">
        <f t="shared" si="5"/>
        <v>25.042642281253571</v>
      </c>
    </row>
    <row r="36" spans="1:21" x14ac:dyDescent="0.2">
      <c r="A36" s="31">
        <v>18</v>
      </c>
      <c r="B36" s="31">
        <v>306</v>
      </c>
      <c r="C36" s="31">
        <f t="shared" si="1"/>
        <v>0.2286004572009144</v>
      </c>
      <c r="D36" s="31">
        <f t="shared" si="2"/>
        <v>1.727203454406909</v>
      </c>
      <c r="E36" s="31">
        <f t="shared" si="3"/>
        <v>1.7422657495191791</v>
      </c>
      <c r="F36" s="31">
        <f t="shared" si="0"/>
        <v>1.7422657495191791</v>
      </c>
      <c r="G36" s="31">
        <v>150</v>
      </c>
      <c r="I36" s="31">
        <f t="shared" si="4"/>
        <v>0.24144555670887924</v>
      </c>
      <c r="P36" s="32">
        <f t="shared" si="5"/>
        <v>30.531596475458876</v>
      </c>
    </row>
    <row r="37" spans="1:21" x14ac:dyDescent="0.2">
      <c r="A37" s="31">
        <v>54</v>
      </c>
      <c r="B37" s="31">
        <v>306</v>
      </c>
      <c r="C37" s="31">
        <f t="shared" si="1"/>
        <v>0.68580137160274324</v>
      </c>
      <c r="D37" s="31">
        <f t="shared" si="2"/>
        <v>1.727203454406909</v>
      </c>
      <c r="E37" s="31">
        <f t="shared" si="3"/>
        <v>1.8583743686909167</v>
      </c>
      <c r="F37" s="31">
        <f t="shared" si="0"/>
        <v>1.8583743686909167</v>
      </c>
      <c r="G37" s="31">
        <v>150</v>
      </c>
      <c r="I37" s="31">
        <f t="shared" si="4"/>
        <v>0.1915252188714851</v>
      </c>
      <c r="P37" s="32">
        <f t="shared" si="5"/>
        <v>25.042642281253571</v>
      </c>
    </row>
    <row r="38" spans="1:21" x14ac:dyDescent="0.2">
      <c r="A38" s="31">
        <v>72</v>
      </c>
      <c r="B38" s="31">
        <v>306</v>
      </c>
      <c r="C38" s="31">
        <f t="shared" si="1"/>
        <v>1.1430022860045721</v>
      </c>
      <c r="D38" s="31">
        <f t="shared" si="2"/>
        <v>1.727203454406909</v>
      </c>
      <c r="E38" s="31">
        <f t="shared" si="3"/>
        <v>2.0711557157120843</v>
      </c>
      <c r="F38" s="31">
        <f t="shared" si="0"/>
        <v>2.0711557157120843</v>
      </c>
      <c r="G38" s="31">
        <v>150</v>
      </c>
      <c r="I38" s="31">
        <f t="shared" si="4"/>
        <v>0.1173389711869226</v>
      </c>
      <c r="P38" s="32">
        <f t="shared" si="5"/>
        <v>16.743313343657739</v>
      </c>
    </row>
    <row r="39" spans="1:21" x14ac:dyDescent="0.2">
      <c r="A39" s="31">
        <v>0</v>
      </c>
      <c r="B39" s="31">
        <v>340</v>
      </c>
      <c r="C39" s="31">
        <f t="shared" si="1"/>
        <v>0.68580137160274324</v>
      </c>
      <c r="D39" s="31">
        <f t="shared" si="2"/>
        <v>0.86360172720345452</v>
      </c>
      <c r="E39" s="31">
        <f t="shared" si="3"/>
        <v>1.1027835075485095</v>
      </c>
      <c r="F39" s="31">
        <f t="shared" si="0"/>
        <v>1.1027835075485095</v>
      </c>
      <c r="G39" s="31">
        <v>150</v>
      </c>
      <c r="I39" s="31">
        <f t="shared" si="4"/>
        <v>0.59698180963971659</v>
      </c>
      <c r="L39" s="31">
        <v>3.0000000000000001E-3</v>
      </c>
      <c r="N39" s="31">
        <v>3.0000000000000001E-3</v>
      </c>
      <c r="O39" s="31"/>
      <c r="P39" s="32">
        <f t="shared" si="5"/>
        <v>75.082069479749705</v>
      </c>
    </row>
    <row r="40" spans="1:21" x14ac:dyDescent="0.2">
      <c r="A40" s="31">
        <v>18</v>
      </c>
      <c r="B40" s="31">
        <v>340</v>
      </c>
      <c r="C40" s="31">
        <f t="shared" si="1"/>
        <v>0.2286004572009144</v>
      </c>
      <c r="D40" s="31">
        <f t="shared" si="2"/>
        <v>0.86360172720345452</v>
      </c>
      <c r="E40" s="31">
        <f t="shared" si="3"/>
        <v>0.89334546076042542</v>
      </c>
      <c r="F40" s="31">
        <f t="shared" si="0"/>
        <v>0.89334546076042542</v>
      </c>
      <c r="G40" s="31">
        <v>150</v>
      </c>
      <c r="I40" s="31">
        <f t="shared" si="4"/>
        <v>0.71441051480340501</v>
      </c>
      <c r="L40" s="31">
        <v>1.323</v>
      </c>
      <c r="N40" s="32">
        <v>1.323</v>
      </c>
      <c r="P40" s="32">
        <f t="shared" si="5"/>
        <v>95.725418807476842</v>
      </c>
    </row>
    <row r="41" spans="1:21" x14ac:dyDescent="0.2">
      <c r="A41" s="31">
        <v>54</v>
      </c>
      <c r="B41" s="31">
        <v>340</v>
      </c>
      <c r="C41" s="31">
        <f t="shared" si="1"/>
        <v>0.68580137160274324</v>
      </c>
      <c r="D41" s="31">
        <f t="shared" si="2"/>
        <v>0.86360172720345452</v>
      </c>
      <c r="E41" s="31">
        <f t="shared" si="3"/>
        <v>1.1027835075485095</v>
      </c>
      <c r="F41" s="31">
        <f t="shared" si="0"/>
        <v>1.1027835075485095</v>
      </c>
      <c r="G41" s="31">
        <v>150</v>
      </c>
      <c r="I41" s="31">
        <f t="shared" si="4"/>
        <v>0.59698180963971659</v>
      </c>
      <c r="K41" s="17"/>
      <c r="L41" s="31">
        <v>2.2000000000000002</v>
      </c>
      <c r="N41" s="32">
        <v>3.5</v>
      </c>
      <c r="P41" s="32">
        <f t="shared" si="5"/>
        <v>75.082069479749705</v>
      </c>
    </row>
    <row r="42" spans="1:21" x14ac:dyDescent="0.2">
      <c r="A42" s="31">
        <v>72</v>
      </c>
      <c r="B42" s="31">
        <v>340</v>
      </c>
      <c r="C42" s="31">
        <f t="shared" si="1"/>
        <v>1.1430022860045721</v>
      </c>
      <c r="D42" s="31">
        <f t="shared" si="2"/>
        <v>0.86360172720345452</v>
      </c>
      <c r="E42" s="31">
        <f t="shared" si="3"/>
        <v>1.4325718722076277</v>
      </c>
      <c r="F42" s="31">
        <f t="shared" si="0"/>
        <v>1.4325718722076277</v>
      </c>
      <c r="G42" s="31">
        <v>150</v>
      </c>
      <c r="I42" s="31">
        <f t="shared" si="4"/>
        <v>0.4025259946115437</v>
      </c>
      <c r="L42" s="31">
        <v>1.5</v>
      </c>
      <c r="N42" s="32">
        <v>3</v>
      </c>
      <c r="P42" s="32">
        <f t="shared" si="5"/>
        <v>48.880248976846858</v>
      </c>
    </row>
    <row r="43" spans="1:21" x14ac:dyDescent="0.2">
      <c r="A43" s="31">
        <v>0</v>
      </c>
      <c r="B43" s="31">
        <v>374</v>
      </c>
      <c r="C43" s="31">
        <f t="shared" si="1"/>
        <v>0.68580137160274324</v>
      </c>
      <c r="D43" s="31">
        <f t="shared" si="2"/>
        <v>0</v>
      </c>
      <c r="E43" s="31">
        <f t="shared" si="3"/>
        <v>0.68580137160274324</v>
      </c>
      <c r="F43" s="31">
        <f t="shared" si="0"/>
        <v>0.68580137160274324</v>
      </c>
      <c r="G43" s="31">
        <v>150</v>
      </c>
      <c r="I43" s="31">
        <f t="shared" si="4"/>
        <v>0.8138876118161068</v>
      </c>
      <c r="L43" s="31">
        <v>1.5</v>
      </c>
      <c r="N43" s="32">
        <v>1.45</v>
      </c>
      <c r="P43" s="32">
        <f t="shared" si="5"/>
        <v>119.54019388564062</v>
      </c>
    </row>
    <row r="44" spans="1:21" x14ac:dyDescent="0.2">
      <c r="A44" s="31">
        <v>27</v>
      </c>
      <c r="B44" s="31">
        <v>374</v>
      </c>
      <c r="C44" s="31">
        <f t="shared" si="1"/>
        <v>0</v>
      </c>
      <c r="D44" s="31">
        <f t="shared" si="2"/>
        <v>0</v>
      </c>
      <c r="E44" s="31">
        <f t="shared" si="3"/>
        <v>0</v>
      </c>
      <c r="F44" s="31">
        <f t="shared" si="0"/>
        <v>0</v>
      </c>
      <c r="G44" s="31">
        <v>150</v>
      </c>
      <c r="I44" s="31">
        <f t="shared" si="4"/>
        <v>0.97939102379930354</v>
      </c>
      <c r="K44" s="17"/>
      <c r="L44" s="17">
        <v>8.0954011150169425</v>
      </c>
      <c r="M44" s="34"/>
      <c r="N44" s="34">
        <v>7.9749698829715001</v>
      </c>
      <c r="O44" s="34"/>
      <c r="P44" s="32">
        <f t="shared" si="5"/>
        <v>225</v>
      </c>
    </row>
    <row r="45" spans="1:21" x14ac:dyDescent="0.2">
      <c r="A45" s="31">
        <v>73</v>
      </c>
      <c r="B45" s="31">
        <v>374</v>
      </c>
      <c r="C45" s="31">
        <f t="shared" si="1"/>
        <v>1.1684023368046736</v>
      </c>
      <c r="D45" s="31">
        <f t="shared" si="2"/>
        <v>0</v>
      </c>
      <c r="E45" s="31">
        <f t="shared" si="3"/>
        <v>1.1684023368046736</v>
      </c>
      <c r="F45" s="31">
        <f t="shared" si="0"/>
        <v>1.1684023368046736</v>
      </c>
      <c r="G45" s="31">
        <v>150</v>
      </c>
      <c r="I45" s="31">
        <f t="shared" si="4"/>
        <v>0.55823460779817591</v>
      </c>
      <c r="K45" s="17"/>
      <c r="L45" s="31">
        <v>1.192513937711781E-2</v>
      </c>
      <c r="N45" s="32">
        <v>3.1287646285624859E-3</v>
      </c>
      <c r="P45" s="32">
        <f t="shared" si="5"/>
        <v>69.275658475355613</v>
      </c>
    </row>
    <row r="46" spans="1:21" x14ac:dyDescent="0.2">
      <c r="A46" s="31">
        <v>100</v>
      </c>
      <c r="B46" s="31">
        <v>374</v>
      </c>
      <c r="C46" s="31">
        <f t="shared" si="1"/>
        <v>1.854203708407417</v>
      </c>
      <c r="D46" s="31">
        <f t="shared" si="2"/>
        <v>0</v>
      </c>
      <c r="E46" s="31">
        <f t="shared" si="3"/>
        <v>1.854203708407417</v>
      </c>
      <c r="F46" s="31">
        <f t="shared" si="0"/>
        <v>1.854203708407417</v>
      </c>
      <c r="G46" s="31">
        <v>150</v>
      </c>
      <c r="I46" s="31">
        <f t="shared" si="4"/>
        <v>0.19320496291481626</v>
      </c>
      <c r="K46" s="17"/>
      <c r="P46" s="32">
        <f t="shared" si="5"/>
        <v>25.227593228734733</v>
      </c>
    </row>
    <row r="47" spans="1:21" x14ac:dyDescent="0.2">
      <c r="A47" s="31">
        <v>16</v>
      </c>
      <c r="B47" s="31">
        <v>408</v>
      </c>
      <c r="C47" s="31">
        <f t="shared" si="1"/>
        <v>0.27940055880111764</v>
      </c>
      <c r="D47" s="31">
        <f t="shared" si="2"/>
        <v>0.86360172720345452</v>
      </c>
      <c r="E47" s="31">
        <f t="shared" si="3"/>
        <v>0.9076742893170251</v>
      </c>
      <c r="F47" s="31">
        <f t="shared" si="0"/>
        <v>0.9076742893170251</v>
      </c>
      <c r="G47" s="31">
        <v>150</v>
      </c>
      <c r="I47" s="31">
        <f t="shared" si="4"/>
        <v>0.70682182321752884</v>
      </c>
      <c r="K47" s="17"/>
      <c r="M47" s="35"/>
      <c r="N47" s="35"/>
      <c r="O47" s="35"/>
      <c r="P47" s="32">
        <f t="shared" si="5"/>
        <v>94.207381864426893</v>
      </c>
      <c r="Q47" s="35"/>
    </row>
    <row r="48" spans="1:21" x14ac:dyDescent="0.2">
      <c r="A48" s="31">
        <v>34</v>
      </c>
      <c r="B48" s="31">
        <v>408</v>
      </c>
      <c r="C48" s="31">
        <f t="shared" si="1"/>
        <v>0.17780035560071122</v>
      </c>
      <c r="D48" s="31">
        <f t="shared" si="2"/>
        <v>0.86360172720345452</v>
      </c>
      <c r="E48" s="31">
        <f t="shared" si="3"/>
        <v>0.88171475528116761</v>
      </c>
      <c r="F48" s="31">
        <f t="shared" si="0"/>
        <v>0.88171475528116761</v>
      </c>
      <c r="G48" s="31">
        <v>150</v>
      </c>
      <c r="I48" s="31">
        <f t="shared" si="4"/>
        <v>0.72051024357617277</v>
      </c>
      <c r="N48" s="31"/>
      <c r="O48" s="31"/>
      <c r="P48" s="32">
        <f t="shared" si="5"/>
        <v>96.969324105892426</v>
      </c>
    </row>
    <row r="49" spans="1:18" x14ac:dyDescent="0.2">
      <c r="A49" s="31">
        <v>52</v>
      </c>
      <c r="B49" s="31">
        <v>408</v>
      </c>
      <c r="C49" s="31">
        <f t="shared" si="1"/>
        <v>0.63500127000254003</v>
      </c>
      <c r="D49" s="31">
        <f t="shared" si="2"/>
        <v>0.86360172720345452</v>
      </c>
      <c r="E49" s="31">
        <f t="shared" si="3"/>
        <v>1.0719302944378559</v>
      </c>
      <c r="F49" s="31">
        <f t="shared" si="0"/>
        <v>1.0719302944378559</v>
      </c>
      <c r="G49" s="31">
        <v>150</v>
      </c>
      <c r="I49" s="31">
        <f t="shared" si="4"/>
        <v>0.61498557169575863</v>
      </c>
      <c r="L49" s="34"/>
      <c r="M49" s="34"/>
      <c r="N49" s="34"/>
      <c r="O49" s="34"/>
      <c r="P49" s="32">
        <f t="shared" si="5"/>
        <v>77.918848471067733</v>
      </c>
      <c r="Q49" s="34"/>
      <c r="R49" s="34"/>
    </row>
    <row r="50" spans="1:18" x14ac:dyDescent="0.2">
      <c r="A50" s="31">
        <v>70</v>
      </c>
      <c r="B50" s="31">
        <v>408</v>
      </c>
      <c r="C50" s="31">
        <f t="shared" si="1"/>
        <v>1.0922021844043688</v>
      </c>
      <c r="D50" s="31">
        <f t="shared" si="2"/>
        <v>0.86360172720345452</v>
      </c>
      <c r="E50" s="31">
        <f t="shared" si="3"/>
        <v>1.3923769442383283</v>
      </c>
      <c r="F50" s="31">
        <f t="shared" si="0"/>
        <v>1.3923769442383283</v>
      </c>
      <c r="G50" s="31">
        <v>150</v>
      </c>
      <c r="I50" s="31">
        <f t="shared" si="4"/>
        <v>0.42566093408453953</v>
      </c>
      <c r="P50" s="32">
        <f t="shared" si="5"/>
        <v>51.687403697596793</v>
      </c>
    </row>
    <row r="51" spans="1:18" x14ac:dyDescent="0.2">
      <c r="L51" s="34"/>
      <c r="M51" s="34"/>
      <c r="N51" s="34"/>
      <c r="O51" s="34"/>
      <c r="P51" s="34"/>
      <c r="Q51" s="34"/>
      <c r="R51" s="34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V51"/>
  <sheetViews>
    <sheetView topLeftCell="A13" workbookViewId="0">
      <selection activeCell="N28" sqref="A1:XFD1048576"/>
    </sheetView>
  </sheetViews>
  <sheetFormatPr baseColWidth="10" defaultColWidth="11" defaultRowHeight="16" x14ac:dyDescent="0.2"/>
  <cols>
    <col min="1" max="1" width="17" style="31" customWidth="1"/>
    <col min="2" max="13" width="11" style="31"/>
    <col min="14" max="15" width="11" style="32"/>
    <col min="16" max="16384" width="11" style="31"/>
  </cols>
  <sheetData>
    <row r="1" spans="1:17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K1" s="17" t="s">
        <v>52</v>
      </c>
      <c r="N1" s="17" t="s">
        <v>125</v>
      </c>
      <c r="O1" s="22" t="s">
        <v>106</v>
      </c>
      <c r="P1" s="22" t="s">
        <v>120</v>
      </c>
      <c r="Q1" s="22" t="s">
        <v>119</v>
      </c>
    </row>
    <row r="2" spans="1:17" x14ac:dyDescent="0.2">
      <c r="A2" s="31">
        <v>0</v>
      </c>
      <c r="B2" s="31">
        <v>-55</v>
      </c>
      <c r="C2" s="31">
        <f>ABS(A2-$K$2)/39.37</f>
        <v>1.854203708407417</v>
      </c>
      <c r="D2" s="31">
        <f>ABS(B2-$K$4)/39.37</f>
        <v>4.3688087376174751</v>
      </c>
      <c r="E2" s="31">
        <f>SQRT(C2^2+D2^2)</f>
        <v>4.7460047596009227</v>
      </c>
      <c r="F2" s="31">
        <f t="shared" ref="F2:F14" si="0">MIN(E2,$L$30)</f>
        <v>3.5</v>
      </c>
      <c r="G2" s="31">
        <v>60</v>
      </c>
      <c r="I2" s="31">
        <f>1-EXP(-$L$28*POWER($L$32*G2*POWER(1-F2/$L$30,$L$31),$L$29))</f>
        <v>0</v>
      </c>
      <c r="K2" s="31">
        <v>73</v>
      </c>
      <c r="N2" s="31">
        <v>60</v>
      </c>
      <c r="O2" s="32">
        <f>$L$32*G2*POWER(1-F2/$L$30,$L$31)</f>
        <v>0</v>
      </c>
      <c r="P2" s="32">
        <f>SUM(O2:O14)</f>
        <v>265.47504932478449</v>
      </c>
      <c r="Q2" s="31">
        <f>P2/N2</f>
        <v>4.4245841554130747</v>
      </c>
    </row>
    <row r="3" spans="1:17" x14ac:dyDescent="0.2">
      <c r="A3" s="31">
        <v>100</v>
      </c>
      <c r="B3" s="31">
        <v>-55</v>
      </c>
      <c r="C3" s="31">
        <f t="shared" ref="C3:C14" si="1">ABS(A3-$K$2)/39.37</f>
        <v>0.68580137160274324</v>
      </c>
      <c r="D3" s="31">
        <f t="shared" ref="D3:D14" si="2">ABS(B3-$K$4)/39.37</f>
        <v>4.3688087376174751</v>
      </c>
      <c r="E3" s="31">
        <f t="shared" ref="E3:E14" si="3">SQRT(C3^2+D3^2)</f>
        <v>4.4223085947472054</v>
      </c>
      <c r="F3" s="31">
        <f t="shared" si="0"/>
        <v>3.5</v>
      </c>
      <c r="G3" s="31">
        <v>60</v>
      </c>
      <c r="I3" s="31">
        <f t="shared" ref="I3:I14" si="4">1-EXP(-$L$28*POWER($L$32*G3*POWER(1-F3/$L$30,$L$31),$L$29))</f>
        <v>0</v>
      </c>
      <c r="K3" s="31" t="s">
        <v>54</v>
      </c>
      <c r="N3" s="31"/>
      <c r="O3" s="32">
        <f t="shared" ref="O3:O14" si="5">$L$32*G3*POWER(1-F3/$L$30,$L$31)</f>
        <v>0</v>
      </c>
      <c r="P3" s="32"/>
    </row>
    <row r="4" spans="1:17" x14ac:dyDescent="0.2">
      <c r="A4" s="31">
        <v>0</v>
      </c>
      <c r="B4" s="31">
        <v>0</v>
      </c>
      <c r="C4" s="31">
        <f t="shared" si="1"/>
        <v>1.854203708407417</v>
      </c>
      <c r="D4" s="31">
        <f t="shared" si="2"/>
        <v>2.9718059436118875</v>
      </c>
      <c r="E4" s="31">
        <f t="shared" si="3"/>
        <v>3.5028134347633704</v>
      </c>
      <c r="F4" s="31">
        <f t="shared" si="0"/>
        <v>3.5</v>
      </c>
      <c r="G4" s="31">
        <v>60</v>
      </c>
      <c r="I4" s="31">
        <f t="shared" si="4"/>
        <v>0</v>
      </c>
      <c r="K4" s="31">
        <v>117</v>
      </c>
      <c r="N4" s="31"/>
      <c r="O4" s="32">
        <f t="shared" si="5"/>
        <v>0</v>
      </c>
      <c r="P4" s="32"/>
    </row>
    <row r="5" spans="1:17" x14ac:dyDescent="0.2">
      <c r="A5" s="31">
        <v>27</v>
      </c>
      <c r="B5" s="31">
        <v>0</v>
      </c>
      <c r="C5" s="31">
        <f t="shared" si="1"/>
        <v>1.1684023368046736</v>
      </c>
      <c r="D5" s="31">
        <f t="shared" si="2"/>
        <v>2.9718059436118875</v>
      </c>
      <c r="E5" s="31">
        <f t="shared" si="3"/>
        <v>3.1932420182531676</v>
      </c>
      <c r="F5" s="31">
        <f t="shared" si="0"/>
        <v>3.1932420182531676</v>
      </c>
      <c r="G5" s="31">
        <v>60</v>
      </c>
      <c r="I5" s="31">
        <f t="shared" si="4"/>
        <v>1.7586559666095125E-3</v>
      </c>
      <c r="N5" s="31"/>
      <c r="O5" s="32">
        <f t="shared" si="5"/>
        <v>0.66830530324807602</v>
      </c>
      <c r="P5" s="32"/>
    </row>
    <row r="6" spans="1:17" x14ac:dyDescent="0.2">
      <c r="A6" s="31">
        <v>0</v>
      </c>
      <c r="B6" s="31">
        <v>39</v>
      </c>
      <c r="C6" s="31">
        <f t="shared" si="1"/>
        <v>1.854203708407417</v>
      </c>
      <c r="D6" s="31">
        <f t="shared" si="2"/>
        <v>1.981203962407925</v>
      </c>
      <c r="E6" s="31">
        <f t="shared" si="3"/>
        <v>2.7135291656683331</v>
      </c>
      <c r="F6" s="31">
        <f t="shared" si="0"/>
        <v>2.7135291656683331</v>
      </c>
      <c r="G6" s="31">
        <v>60</v>
      </c>
      <c r="I6" s="31">
        <f t="shared" si="4"/>
        <v>2.1031484864564409E-2</v>
      </c>
      <c r="N6" s="31"/>
      <c r="O6" s="32">
        <f t="shared" si="5"/>
        <v>4.3928705692349626</v>
      </c>
      <c r="P6" s="32"/>
    </row>
    <row r="7" spans="1:17" x14ac:dyDescent="0.2">
      <c r="A7" s="31">
        <v>27</v>
      </c>
      <c r="B7" s="31">
        <v>39</v>
      </c>
      <c r="C7" s="31">
        <f t="shared" si="1"/>
        <v>1.1684023368046736</v>
      </c>
      <c r="D7" s="31">
        <f t="shared" si="2"/>
        <v>1.981203962407925</v>
      </c>
      <c r="E7" s="31">
        <f t="shared" si="3"/>
        <v>2.3000724252317544</v>
      </c>
      <c r="F7" s="31">
        <f t="shared" si="0"/>
        <v>2.3000724252317544</v>
      </c>
      <c r="G7" s="31">
        <v>60</v>
      </c>
      <c r="I7" s="31">
        <f t="shared" si="4"/>
        <v>6.2937030789912529E-2</v>
      </c>
      <c r="N7" s="31"/>
      <c r="O7" s="32">
        <f t="shared" si="5"/>
        <v>10.225704332078427</v>
      </c>
      <c r="P7" s="32"/>
    </row>
    <row r="8" spans="1:17" x14ac:dyDescent="0.2">
      <c r="A8" s="31">
        <v>100</v>
      </c>
      <c r="B8" s="31">
        <v>39</v>
      </c>
      <c r="C8" s="31">
        <f t="shared" si="1"/>
        <v>0.68580137160274324</v>
      </c>
      <c r="D8" s="31">
        <f t="shared" si="2"/>
        <v>1.981203962407925</v>
      </c>
      <c r="E8" s="31">
        <f t="shared" si="3"/>
        <v>2.0965430264969682</v>
      </c>
      <c r="F8" s="31">
        <f t="shared" si="0"/>
        <v>2.0965430264969682</v>
      </c>
      <c r="G8" s="31">
        <v>60</v>
      </c>
      <c r="I8" s="31">
        <f t="shared" si="4"/>
        <v>9.371263771907723E-2</v>
      </c>
      <c r="N8" s="31"/>
      <c r="O8" s="32">
        <f t="shared" si="5"/>
        <v>13.988829261490874</v>
      </c>
      <c r="P8" s="32"/>
    </row>
    <row r="9" spans="1:17" x14ac:dyDescent="0.2">
      <c r="A9" s="31">
        <v>27</v>
      </c>
      <c r="B9" s="31">
        <v>78</v>
      </c>
      <c r="C9" s="31">
        <f t="shared" si="1"/>
        <v>1.1684023368046736</v>
      </c>
      <c r="D9" s="31">
        <f t="shared" si="2"/>
        <v>0.99060198120396248</v>
      </c>
      <c r="E9" s="31">
        <f t="shared" si="3"/>
        <v>1.5318147100141837</v>
      </c>
      <c r="F9" s="31">
        <f t="shared" si="0"/>
        <v>1.5318147100141837</v>
      </c>
      <c r="G9" s="31">
        <v>60</v>
      </c>
      <c r="I9" s="31">
        <f t="shared" si="4"/>
        <v>0.21397647415578924</v>
      </c>
      <c r="N9" s="31"/>
      <c r="O9" s="32">
        <f t="shared" si="5"/>
        <v>27.511554302639993</v>
      </c>
      <c r="P9" s="32"/>
    </row>
    <row r="10" spans="1:17" x14ac:dyDescent="0.2">
      <c r="A10" s="31">
        <v>100</v>
      </c>
      <c r="B10" s="31">
        <v>78</v>
      </c>
      <c r="C10" s="31">
        <f t="shared" si="1"/>
        <v>0.68580137160274324</v>
      </c>
      <c r="D10" s="31">
        <f t="shared" si="2"/>
        <v>0.99060198120396248</v>
      </c>
      <c r="E10" s="31">
        <f t="shared" si="3"/>
        <v>1.2048301981845488</v>
      </c>
      <c r="F10" s="31">
        <f t="shared" si="0"/>
        <v>1.2048301981845488</v>
      </c>
      <c r="G10" s="31">
        <v>60</v>
      </c>
      <c r="I10" s="31">
        <f t="shared" si="4"/>
        <v>0.3034325537298278</v>
      </c>
      <c r="N10" s="31"/>
      <c r="O10" s="32">
        <f t="shared" si="5"/>
        <v>37.412161997339211</v>
      </c>
      <c r="P10" s="32"/>
    </row>
    <row r="11" spans="1:17" x14ac:dyDescent="0.2">
      <c r="A11" s="31">
        <v>0</v>
      </c>
      <c r="B11" s="31">
        <v>117</v>
      </c>
      <c r="C11" s="31">
        <f t="shared" si="1"/>
        <v>1.854203708407417</v>
      </c>
      <c r="D11" s="31">
        <f t="shared" si="2"/>
        <v>0</v>
      </c>
      <c r="E11" s="31">
        <f t="shared" si="3"/>
        <v>1.854203708407417</v>
      </c>
      <c r="F11" s="31">
        <f t="shared" si="0"/>
        <v>1.854203708407417</v>
      </c>
      <c r="G11" s="31">
        <v>60</v>
      </c>
      <c r="I11" s="31">
        <f t="shared" si="4"/>
        <v>0.13927449340372478</v>
      </c>
      <c r="N11" s="31"/>
      <c r="O11" s="32">
        <f t="shared" si="5"/>
        <v>19.236910425104583</v>
      </c>
      <c r="P11" s="32"/>
    </row>
    <row r="12" spans="1:17" x14ac:dyDescent="0.2">
      <c r="A12" s="31">
        <v>27</v>
      </c>
      <c r="B12" s="31">
        <v>117</v>
      </c>
      <c r="C12" s="31">
        <f t="shared" si="1"/>
        <v>1.1684023368046736</v>
      </c>
      <c r="D12" s="31">
        <f t="shared" si="2"/>
        <v>0</v>
      </c>
      <c r="E12" s="31">
        <f t="shared" si="3"/>
        <v>1.1684023368046736</v>
      </c>
      <c r="F12" s="31">
        <f t="shared" si="0"/>
        <v>1.1684023368046736</v>
      </c>
      <c r="G12" s="31">
        <v>60</v>
      </c>
      <c r="I12" s="31">
        <f t="shared" si="4"/>
        <v>0.31406682944319597</v>
      </c>
      <c r="N12" s="31"/>
      <c r="O12" s="32">
        <f t="shared" si="5"/>
        <v>38.609162994494511</v>
      </c>
      <c r="P12" s="32"/>
    </row>
    <row r="13" spans="1:17" x14ac:dyDescent="0.2">
      <c r="A13" s="31">
        <v>73</v>
      </c>
      <c r="B13" s="31">
        <v>117</v>
      </c>
      <c r="C13" s="31">
        <f t="shared" si="1"/>
        <v>0</v>
      </c>
      <c r="D13" s="31">
        <f t="shared" si="2"/>
        <v>0</v>
      </c>
      <c r="E13" s="31">
        <f t="shared" si="3"/>
        <v>0</v>
      </c>
      <c r="F13" s="31">
        <f t="shared" si="0"/>
        <v>0</v>
      </c>
      <c r="G13" s="31">
        <v>60</v>
      </c>
      <c r="I13" s="31">
        <f t="shared" si="4"/>
        <v>0.66857248847326289</v>
      </c>
      <c r="N13" s="31"/>
      <c r="O13" s="32">
        <f t="shared" si="5"/>
        <v>87</v>
      </c>
      <c r="P13" s="32"/>
    </row>
    <row r="14" spans="1:17" x14ac:dyDescent="0.2">
      <c r="A14" s="31">
        <v>25</v>
      </c>
      <c r="B14" s="31">
        <v>156</v>
      </c>
      <c r="C14" s="31">
        <f t="shared" si="1"/>
        <v>1.219202438404877</v>
      </c>
      <c r="D14" s="31">
        <f t="shared" si="2"/>
        <v>0.99060198120396248</v>
      </c>
      <c r="E14" s="31">
        <f t="shared" si="3"/>
        <v>1.5709063851730993</v>
      </c>
      <c r="F14" s="31">
        <f t="shared" si="0"/>
        <v>1.5709063851730993</v>
      </c>
      <c r="G14" s="31">
        <v>60</v>
      </c>
      <c r="I14" s="31">
        <f t="shared" si="4"/>
        <v>0.20413132360476727</v>
      </c>
      <c r="N14" s="31"/>
      <c r="O14" s="32">
        <f t="shared" si="5"/>
        <v>26.429550139153868</v>
      </c>
      <c r="P14" s="32"/>
    </row>
    <row r="15" spans="1:17" x14ac:dyDescent="0.2">
      <c r="N15" s="31"/>
      <c r="P15" s="32"/>
    </row>
    <row r="16" spans="1:17" x14ac:dyDescent="0.2">
      <c r="N16" s="31"/>
      <c r="P16" s="32"/>
    </row>
    <row r="17" spans="8:22" x14ac:dyDescent="0.2">
      <c r="N17" s="31"/>
      <c r="P17" s="32"/>
    </row>
    <row r="18" spans="8:22" x14ac:dyDescent="0.2">
      <c r="N18" s="31"/>
      <c r="P18" s="32"/>
    </row>
    <row r="19" spans="8:22" x14ac:dyDescent="0.2">
      <c r="N19" s="31"/>
      <c r="P19" s="32"/>
    </row>
    <row r="20" spans="8:22" x14ac:dyDescent="0.2">
      <c r="N20" s="31"/>
      <c r="P20" s="32"/>
    </row>
    <row r="21" spans="8:22" x14ac:dyDescent="0.2">
      <c r="N21" s="31"/>
      <c r="P21" s="32"/>
    </row>
    <row r="22" spans="8:22" x14ac:dyDescent="0.2">
      <c r="N22" s="31"/>
      <c r="P22" s="32"/>
    </row>
    <row r="23" spans="8:22" x14ac:dyDescent="0.2">
      <c r="Q23" s="17"/>
      <c r="R23" s="17"/>
      <c r="T23" s="17"/>
      <c r="U23" s="17"/>
      <c r="V23" s="17"/>
    </row>
    <row r="24" spans="8:22" x14ac:dyDescent="0.2">
      <c r="Q24" s="17"/>
      <c r="R24" s="17"/>
      <c r="T24" s="17"/>
      <c r="U24" s="17"/>
      <c r="V24" s="17"/>
    </row>
    <row r="25" spans="8:22" x14ac:dyDescent="0.2">
      <c r="K25" s="17" t="s">
        <v>58</v>
      </c>
      <c r="L25" s="17">
        <v>2</v>
      </c>
    </row>
    <row r="27" spans="8:22" x14ac:dyDescent="0.2">
      <c r="N27" s="31" t="s">
        <v>93</v>
      </c>
      <c r="O27" s="31" t="s">
        <v>92</v>
      </c>
      <c r="P27" s="31" t="s">
        <v>94</v>
      </c>
      <c r="Q27" s="31" t="s">
        <v>95</v>
      </c>
    </row>
    <row r="28" spans="8:22" x14ac:dyDescent="0.2">
      <c r="K28" s="31" t="s">
        <v>85</v>
      </c>
      <c r="L28" s="31">
        <v>3.0000000000000001E-3</v>
      </c>
      <c r="N28" s="31">
        <v>3.0000000000000001E-3</v>
      </c>
      <c r="O28" s="31">
        <v>3.0000000000000001E-3</v>
      </c>
      <c r="P28" s="31">
        <v>3.0000000000000001E-3</v>
      </c>
      <c r="Q28" s="31">
        <v>3.0000000000000001E-3</v>
      </c>
      <c r="R28" s="31">
        <v>3.0000000000000001E-3</v>
      </c>
    </row>
    <row r="29" spans="8:22" x14ac:dyDescent="0.2">
      <c r="K29" s="31" t="s">
        <v>87</v>
      </c>
      <c r="L29" s="31">
        <v>1.323</v>
      </c>
      <c r="N29" s="31">
        <v>1.323</v>
      </c>
      <c r="O29" s="31">
        <v>1.323</v>
      </c>
      <c r="P29" s="31">
        <v>1.323</v>
      </c>
      <c r="Q29" s="31">
        <v>1.323</v>
      </c>
      <c r="R29" s="31">
        <v>1.323</v>
      </c>
    </row>
    <row r="30" spans="8:22" x14ac:dyDescent="0.2">
      <c r="H30" s="17"/>
      <c r="K30" s="31" t="s">
        <v>59</v>
      </c>
      <c r="L30" s="31">
        <v>3.5</v>
      </c>
      <c r="N30" s="31">
        <v>3.5</v>
      </c>
      <c r="O30" s="31">
        <v>3.5</v>
      </c>
      <c r="P30" s="31">
        <v>3.5</v>
      </c>
      <c r="Q30" s="31">
        <v>3.5</v>
      </c>
      <c r="R30" s="31">
        <v>2</v>
      </c>
    </row>
    <row r="31" spans="8:22" x14ac:dyDescent="0.2">
      <c r="K31" s="31" t="s">
        <v>60</v>
      </c>
      <c r="L31" s="31">
        <v>2</v>
      </c>
      <c r="N31" s="31">
        <v>0.53</v>
      </c>
      <c r="O31" s="31">
        <v>1.2</v>
      </c>
      <c r="P31" s="31">
        <v>2.9</v>
      </c>
      <c r="Q31" s="31">
        <v>2</v>
      </c>
      <c r="R31" s="31">
        <v>2.2000000000000002</v>
      </c>
    </row>
    <row r="32" spans="8:22" x14ac:dyDescent="0.2">
      <c r="K32" s="31" t="s">
        <v>61</v>
      </c>
      <c r="L32" s="31">
        <v>1.45</v>
      </c>
      <c r="N32" s="31">
        <v>1.5</v>
      </c>
      <c r="O32" s="31">
        <v>1.45</v>
      </c>
      <c r="P32" s="31">
        <v>1.5</v>
      </c>
      <c r="Q32" s="31">
        <v>1.45</v>
      </c>
      <c r="R32" s="31">
        <v>0.4</v>
      </c>
    </row>
    <row r="33" spans="11:17" x14ac:dyDescent="0.2">
      <c r="K33" s="31" t="s">
        <v>64</v>
      </c>
      <c r="L33" s="32">
        <f>SUM(I2:I50)</f>
        <v>2.0228939721507317</v>
      </c>
    </row>
    <row r="34" spans="11:17" x14ac:dyDescent="0.2">
      <c r="K34" s="17" t="s">
        <v>63</v>
      </c>
      <c r="L34" s="33">
        <f>ABS(L33-L25)/L25</f>
        <v>1.1446986075365873E-2</v>
      </c>
    </row>
    <row r="39" spans="11:17" x14ac:dyDescent="0.2">
      <c r="N39" s="31"/>
      <c r="O39" s="31"/>
    </row>
    <row r="41" spans="11:17" x14ac:dyDescent="0.2">
      <c r="K41" s="17"/>
    </row>
    <row r="44" spans="11:17" x14ac:dyDescent="0.2">
      <c r="K44" s="17"/>
      <c r="L44" s="17"/>
      <c r="M44" s="34"/>
      <c r="N44" s="34"/>
      <c r="O44" s="34"/>
    </row>
    <row r="45" spans="11:17" x14ac:dyDescent="0.2">
      <c r="K45" s="17"/>
    </row>
    <row r="46" spans="11:17" x14ac:dyDescent="0.2">
      <c r="K46" s="17"/>
    </row>
    <row r="47" spans="11:17" x14ac:dyDescent="0.2">
      <c r="K47" s="17"/>
      <c r="M47" s="35"/>
      <c r="N47" s="35"/>
      <c r="O47" s="35"/>
      <c r="P47" s="35"/>
      <c r="Q47" s="35"/>
    </row>
    <row r="48" spans="11:17" x14ac:dyDescent="0.2">
      <c r="N48" s="31"/>
      <c r="O48" s="31"/>
    </row>
    <row r="49" spans="12:18" x14ac:dyDescent="0.2">
      <c r="L49" s="34"/>
      <c r="M49" s="34"/>
      <c r="N49" s="34"/>
      <c r="O49" s="34"/>
      <c r="P49" s="34"/>
      <c r="Q49" s="34"/>
      <c r="R49" s="34"/>
    </row>
    <row r="51" spans="12:18" x14ac:dyDescent="0.2">
      <c r="L51" s="34"/>
      <c r="M51" s="34"/>
      <c r="N51" s="34"/>
      <c r="O51" s="34"/>
      <c r="P51" s="34"/>
      <c r="Q51" s="34"/>
      <c r="R51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AC80-40EF-B449-919A-E802F75BA0DF}">
  <sheetPr codeName="Sheet2"/>
  <dimension ref="A1:AB332"/>
  <sheetViews>
    <sheetView topLeftCell="B6" workbookViewId="0">
      <selection activeCell="M30" sqref="M30:M32"/>
    </sheetView>
  </sheetViews>
  <sheetFormatPr baseColWidth="10" defaultColWidth="11" defaultRowHeight="16" x14ac:dyDescent="0.2"/>
  <cols>
    <col min="2" max="2" width="17" customWidth="1"/>
    <col min="15" max="16" width="11" style="1"/>
  </cols>
  <sheetData>
    <row r="1" spans="1:28" s="2" customFormat="1" x14ac:dyDescent="0.2">
      <c r="A1" s="2" t="s">
        <v>0</v>
      </c>
      <c r="B1" s="2" t="s">
        <v>1</v>
      </c>
      <c r="C1" s="2" t="s">
        <v>2</v>
      </c>
      <c r="D1" s="2" t="s">
        <v>50</v>
      </c>
      <c r="E1" s="2" t="s">
        <v>51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52</v>
      </c>
      <c r="M1" s="2" t="s">
        <v>96</v>
      </c>
      <c r="O1" s="2" t="s">
        <v>10</v>
      </c>
      <c r="P1" s="3" t="s">
        <v>11</v>
      </c>
      <c r="Q1" s="3" t="s">
        <v>12</v>
      </c>
      <c r="R1" s="2" t="s">
        <v>13</v>
      </c>
      <c r="S1" s="2" t="s">
        <v>14</v>
      </c>
      <c r="Y1" s="12">
        <v>1</v>
      </c>
      <c r="Z1" s="12">
        <v>-81</v>
      </c>
      <c r="AA1" s="12">
        <v>0</v>
      </c>
      <c r="AB1" s="12">
        <v>0</v>
      </c>
    </row>
    <row r="2" spans="1:28" x14ac:dyDescent="0.2">
      <c r="B2" s="12">
        <v>-81</v>
      </c>
      <c r="C2" s="12">
        <v>0</v>
      </c>
      <c r="D2">
        <f>ABS(B2-$L$2)/39.37</f>
        <v>11.379222758445518</v>
      </c>
      <c r="E2">
        <f>ABS(C2-$L$4)/39.37</f>
        <v>2.2860045720091442</v>
      </c>
      <c r="F2">
        <f>SQRT(D2^2+E2^2)</f>
        <v>11.606572598729183</v>
      </c>
      <c r="G2">
        <f t="shared" ref="G2:G65" si="0">MIN(F2,$M$30)</f>
        <v>1</v>
      </c>
      <c r="H2">
        <v>300</v>
      </c>
      <c r="I2" t="s">
        <v>53</v>
      </c>
      <c r="J2">
        <f>1-EXP(-$M$32*H2*POWER(1-G2/$M$30, $M$31))</f>
        <v>0</v>
      </c>
      <c r="L2">
        <v>367</v>
      </c>
      <c r="M2">
        <v>1103</v>
      </c>
      <c r="O2"/>
      <c r="P2" s="1">
        <v>0.25</v>
      </c>
      <c r="Q2" s="1">
        <f>5/16.6</f>
        <v>0.3012048192771084</v>
      </c>
      <c r="R2">
        <v>9</v>
      </c>
      <c r="S2">
        <v>2.5</v>
      </c>
      <c r="Y2" s="12">
        <v>2</v>
      </c>
      <c r="Z2" s="12">
        <v>-49</v>
      </c>
      <c r="AA2" s="12">
        <v>0</v>
      </c>
      <c r="AB2" s="12">
        <v>0</v>
      </c>
    </row>
    <row r="3" spans="1:28" x14ac:dyDescent="0.2">
      <c r="B3" s="12">
        <v>-49</v>
      </c>
      <c r="C3" s="12">
        <v>0</v>
      </c>
      <c r="D3">
        <f t="shared" ref="D3:D66" si="1">ABS(B3-$L$2)/39.37</f>
        <v>10.566421132842267</v>
      </c>
      <c r="E3">
        <f t="shared" ref="E3:E66" si="2">ABS(C3-$L$4)/39.37</f>
        <v>2.2860045720091442</v>
      </c>
      <c r="F3">
        <f t="shared" ref="F3:F66" si="3">SQRT(D3^2+E3^2)</f>
        <v>10.810877506466456</v>
      </c>
      <c r="G3">
        <f t="shared" si="0"/>
        <v>1</v>
      </c>
      <c r="H3">
        <v>300</v>
      </c>
      <c r="I3" t="s">
        <v>53</v>
      </c>
      <c r="J3">
        <f t="shared" ref="J3:J66" si="4">1-EXP(-$M$32*H3*POWER(1-G3/$M$30, $M$31))</f>
        <v>0</v>
      </c>
      <c r="L3" t="s">
        <v>54</v>
      </c>
      <c r="M3" t="s">
        <v>97</v>
      </c>
      <c r="O3"/>
      <c r="P3" s="1">
        <v>0.25</v>
      </c>
      <c r="Q3" s="1">
        <f t="shared" ref="Q3:Q22" si="5">5/16.6</f>
        <v>0.3012048192771084</v>
      </c>
      <c r="Y3" s="12">
        <v>3</v>
      </c>
      <c r="Z3" s="12">
        <v>-17</v>
      </c>
      <c r="AA3" s="12">
        <v>0</v>
      </c>
      <c r="AB3" s="12">
        <v>0</v>
      </c>
    </row>
    <row r="4" spans="1:28" x14ac:dyDescent="0.2">
      <c r="B4" s="12">
        <v>-17</v>
      </c>
      <c r="C4" s="12">
        <v>0</v>
      </c>
      <c r="D4">
        <f t="shared" si="1"/>
        <v>9.7536195072390157</v>
      </c>
      <c r="E4">
        <f t="shared" si="2"/>
        <v>2.2860045720091442</v>
      </c>
      <c r="F4">
        <f t="shared" si="3"/>
        <v>10.017929446509402</v>
      </c>
      <c r="G4">
        <f t="shared" si="0"/>
        <v>1</v>
      </c>
      <c r="H4">
        <v>300</v>
      </c>
      <c r="I4" t="s">
        <v>53</v>
      </c>
      <c r="J4">
        <f t="shared" si="4"/>
        <v>0</v>
      </c>
      <c r="L4">
        <v>-90</v>
      </c>
      <c r="M4">
        <v>18</v>
      </c>
      <c r="O4"/>
      <c r="P4" s="1">
        <v>0.25</v>
      </c>
      <c r="Q4" s="1">
        <f t="shared" si="5"/>
        <v>0.3012048192771084</v>
      </c>
      <c r="Y4" s="12">
        <v>4</v>
      </c>
      <c r="Z4" s="12">
        <v>15</v>
      </c>
      <c r="AA4" s="12">
        <v>0</v>
      </c>
      <c r="AB4" s="12">
        <v>0</v>
      </c>
    </row>
    <row r="5" spans="1:28" x14ac:dyDescent="0.2">
      <c r="B5" s="12">
        <v>15</v>
      </c>
      <c r="C5" s="12">
        <v>0</v>
      </c>
      <c r="D5">
        <f t="shared" si="1"/>
        <v>8.9408178816357644</v>
      </c>
      <c r="E5">
        <f t="shared" si="2"/>
        <v>2.2860045720091442</v>
      </c>
      <c r="F5">
        <f t="shared" si="3"/>
        <v>9.2284365575011975</v>
      </c>
      <c r="G5">
        <f t="shared" si="0"/>
        <v>1</v>
      </c>
      <c r="H5">
        <v>300</v>
      </c>
      <c r="I5" t="s">
        <v>53</v>
      </c>
      <c r="J5">
        <f t="shared" si="4"/>
        <v>0</v>
      </c>
      <c r="O5"/>
      <c r="P5" s="1">
        <v>0.25</v>
      </c>
      <c r="Q5" s="1">
        <f t="shared" si="5"/>
        <v>0.3012048192771084</v>
      </c>
      <c r="Y5" s="12">
        <v>5</v>
      </c>
      <c r="Z5" s="12">
        <v>47</v>
      </c>
      <c r="AA5" s="12">
        <v>0</v>
      </c>
      <c r="AB5" s="12">
        <v>0</v>
      </c>
    </row>
    <row r="6" spans="1:28" x14ac:dyDescent="0.2">
      <c r="B6" s="12">
        <v>47</v>
      </c>
      <c r="C6" s="12">
        <v>0</v>
      </c>
      <c r="D6">
        <f t="shared" si="1"/>
        <v>8.1280162560325131</v>
      </c>
      <c r="E6">
        <f t="shared" si="2"/>
        <v>2.2860045720091442</v>
      </c>
      <c r="F6">
        <f t="shared" si="3"/>
        <v>8.4433681171423238</v>
      </c>
      <c r="G6">
        <f t="shared" si="0"/>
        <v>1</v>
      </c>
      <c r="H6">
        <v>300</v>
      </c>
      <c r="I6" t="s">
        <v>53</v>
      </c>
      <c r="J6">
        <f t="shared" si="4"/>
        <v>0</v>
      </c>
      <c r="O6"/>
      <c r="P6" s="1">
        <v>0.25</v>
      </c>
      <c r="Q6" s="1">
        <f t="shared" si="5"/>
        <v>0.3012048192771084</v>
      </c>
      <c r="Y6" s="12">
        <v>6</v>
      </c>
      <c r="Z6" s="12">
        <v>79</v>
      </c>
      <c r="AA6" s="12">
        <v>0</v>
      </c>
      <c r="AB6" s="12">
        <v>0</v>
      </c>
    </row>
    <row r="7" spans="1:28" x14ac:dyDescent="0.2">
      <c r="B7" s="12">
        <v>79</v>
      </c>
      <c r="C7" s="12">
        <v>0</v>
      </c>
      <c r="D7">
        <f t="shared" si="1"/>
        <v>7.3152146304292609</v>
      </c>
      <c r="E7">
        <f t="shared" si="2"/>
        <v>2.2860045720091442</v>
      </c>
      <c r="F7">
        <f t="shared" si="3"/>
        <v>7.6640838977984194</v>
      </c>
      <c r="G7">
        <f t="shared" si="0"/>
        <v>1</v>
      </c>
      <c r="H7">
        <v>300</v>
      </c>
      <c r="I7" t="s">
        <v>53</v>
      </c>
      <c r="J7">
        <f t="shared" si="4"/>
        <v>0</v>
      </c>
      <c r="O7"/>
      <c r="P7" s="1">
        <v>0.25</v>
      </c>
      <c r="Q7" s="1">
        <f t="shared" si="5"/>
        <v>0.3012048192771084</v>
      </c>
      <c r="Y7" s="12">
        <v>7</v>
      </c>
      <c r="Z7" s="12">
        <v>111</v>
      </c>
      <c r="AA7" s="12">
        <v>0</v>
      </c>
      <c r="AB7" s="12">
        <v>0</v>
      </c>
    </row>
    <row r="8" spans="1:28" x14ac:dyDescent="0.2">
      <c r="B8" s="12">
        <v>111</v>
      </c>
      <c r="C8" s="12">
        <v>0</v>
      </c>
      <c r="D8">
        <f t="shared" si="1"/>
        <v>6.5024130048260105</v>
      </c>
      <c r="E8">
        <f t="shared" si="2"/>
        <v>2.2860045720091442</v>
      </c>
      <c r="F8">
        <f t="shared" si="3"/>
        <v>6.8925461034785354</v>
      </c>
      <c r="G8">
        <f t="shared" si="0"/>
        <v>1</v>
      </c>
      <c r="H8">
        <v>300</v>
      </c>
      <c r="I8" s="7" t="s">
        <v>55</v>
      </c>
      <c r="J8">
        <f t="shared" si="4"/>
        <v>0</v>
      </c>
      <c r="O8"/>
      <c r="P8" s="1">
        <v>0.25</v>
      </c>
      <c r="Q8" s="1">
        <f t="shared" si="5"/>
        <v>0.3012048192771084</v>
      </c>
      <c r="Y8" s="12">
        <v>8</v>
      </c>
      <c r="Z8" s="12">
        <v>143</v>
      </c>
      <c r="AA8" s="12">
        <v>0</v>
      </c>
      <c r="AB8" s="12">
        <v>0</v>
      </c>
    </row>
    <row r="9" spans="1:28" x14ac:dyDescent="0.2">
      <c r="B9" s="12">
        <v>143</v>
      </c>
      <c r="C9" s="12">
        <v>0</v>
      </c>
      <c r="D9">
        <f t="shared" si="1"/>
        <v>5.6896113792227592</v>
      </c>
      <c r="E9">
        <f t="shared" si="2"/>
        <v>2.2860045720091442</v>
      </c>
      <c r="F9">
        <f t="shared" si="3"/>
        <v>6.1316795863635774</v>
      </c>
      <c r="G9">
        <f t="shared" si="0"/>
        <v>1</v>
      </c>
      <c r="H9">
        <v>300</v>
      </c>
      <c r="I9" t="s">
        <v>53</v>
      </c>
      <c r="J9">
        <f t="shared" si="4"/>
        <v>0</v>
      </c>
      <c r="O9"/>
      <c r="P9" s="1">
        <v>0.25</v>
      </c>
      <c r="Q9" s="1">
        <f t="shared" si="5"/>
        <v>0.3012048192771084</v>
      </c>
      <c r="Y9" s="12">
        <v>9</v>
      </c>
      <c r="Z9" s="12">
        <v>175</v>
      </c>
      <c r="AA9" s="12">
        <v>0</v>
      </c>
      <c r="AB9" s="12">
        <v>0</v>
      </c>
    </row>
    <row r="10" spans="1:28" x14ac:dyDescent="0.2">
      <c r="B10" s="12">
        <v>175</v>
      </c>
      <c r="C10" s="12">
        <v>0</v>
      </c>
      <c r="D10">
        <f t="shared" si="1"/>
        <v>4.8768097536195079</v>
      </c>
      <c r="E10">
        <f t="shared" si="2"/>
        <v>2.2860045720091442</v>
      </c>
      <c r="F10">
        <f t="shared" si="3"/>
        <v>5.3860087519651394</v>
      </c>
      <c r="G10">
        <f t="shared" si="0"/>
        <v>1</v>
      </c>
      <c r="H10">
        <v>300</v>
      </c>
      <c r="I10" s="7" t="s">
        <v>55</v>
      </c>
      <c r="J10">
        <f t="shared" si="4"/>
        <v>0</v>
      </c>
      <c r="O10"/>
      <c r="P10" s="1">
        <v>0.25</v>
      </c>
      <c r="Q10" s="1">
        <f t="shared" si="5"/>
        <v>0.3012048192771084</v>
      </c>
      <c r="Y10" s="12">
        <v>10</v>
      </c>
      <c r="Z10" s="12">
        <v>207</v>
      </c>
      <c r="AA10" s="12">
        <v>0</v>
      </c>
      <c r="AB10" s="12">
        <v>0</v>
      </c>
    </row>
    <row r="11" spans="1:28" x14ac:dyDescent="0.2">
      <c r="B11" s="12">
        <v>207</v>
      </c>
      <c r="C11" s="12">
        <v>0</v>
      </c>
      <c r="D11">
        <f t="shared" si="1"/>
        <v>4.0640081280162565</v>
      </c>
      <c r="E11">
        <f t="shared" si="2"/>
        <v>2.2860045720091442</v>
      </c>
      <c r="F11">
        <f t="shared" si="3"/>
        <v>4.6628295023332029</v>
      </c>
      <c r="G11">
        <f t="shared" si="0"/>
        <v>1</v>
      </c>
      <c r="H11">
        <v>300</v>
      </c>
      <c r="I11" t="s">
        <v>53</v>
      </c>
      <c r="J11">
        <f t="shared" si="4"/>
        <v>0</v>
      </c>
      <c r="O11"/>
      <c r="P11" s="1">
        <v>0.25</v>
      </c>
      <c r="Q11" s="1">
        <f t="shared" si="5"/>
        <v>0.3012048192771084</v>
      </c>
      <c r="Y11" s="12">
        <v>11</v>
      </c>
      <c r="Z11" s="12">
        <v>239</v>
      </c>
      <c r="AA11" s="12">
        <v>0</v>
      </c>
      <c r="AB11" s="12">
        <v>0</v>
      </c>
    </row>
    <row r="12" spans="1:28" x14ac:dyDescent="0.2">
      <c r="B12" s="12">
        <v>239</v>
      </c>
      <c r="C12" s="12">
        <v>0</v>
      </c>
      <c r="D12">
        <f t="shared" si="1"/>
        <v>3.2512065024130052</v>
      </c>
      <c r="E12">
        <f t="shared" si="2"/>
        <v>2.2860045720091442</v>
      </c>
      <c r="F12">
        <f t="shared" si="3"/>
        <v>3.9744384036715577</v>
      </c>
      <c r="G12">
        <f t="shared" si="0"/>
        <v>1</v>
      </c>
      <c r="H12">
        <v>300</v>
      </c>
      <c r="I12" s="7" t="s">
        <v>55</v>
      </c>
      <c r="J12">
        <f t="shared" si="4"/>
        <v>0</v>
      </c>
      <c r="O12"/>
      <c r="P12" s="1">
        <v>0.25</v>
      </c>
      <c r="Q12" s="1">
        <f t="shared" si="5"/>
        <v>0.3012048192771084</v>
      </c>
      <c r="Y12" s="12">
        <v>12</v>
      </c>
      <c r="Z12" s="12">
        <v>271</v>
      </c>
      <c r="AA12" s="12">
        <v>0</v>
      </c>
      <c r="AB12" s="12">
        <v>0</v>
      </c>
    </row>
    <row r="13" spans="1:28" s="4" customFormat="1" x14ac:dyDescent="0.2">
      <c r="B13" s="12">
        <v>271</v>
      </c>
      <c r="C13" s="12">
        <v>0</v>
      </c>
      <c r="D13">
        <f t="shared" si="1"/>
        <v>2.4384048768097539</v>
      </c>
      <c r="E13">
        <f t="shared" si="2"/>
        <v>2.2860045720091442</v>
      </c>
      <c r="F13">
        <f t="shared" si="3"/>
        <v>3.3423996239971516</v>
      </c>
      <c r="G13">
        <f t="shared" si="0"/>
        <v>1</v>
      </c>
      <c r="H13">
        <v>300</v>
      </c>
      <c r="I13" s="6" t="s">
        <v>55</v>
      </c>
      <c r="J13">
        <f t="shared" si="4"/>
        <v>0</v>
      </c>
      <c r="P13" s="5">
        <v>0.25</v>
      </c>
      <c r="Q13" s="5">
        <f t="shared" si="5"/>
        <v>0.3012048192771084</v>
      </c>
      <c r="Y13" s="12">
        <v>13</v>
      </c>
      <c r="Z13" s="12">
        <v>303</v>
      </c>
      <c r="AA13" s="12">
        <v>0</v>
      </c>
      <c r="AB13" s="12">
        <v>0</v>
      </c>
    </row>
    <row r="14" spans="1:28" s="4" customFormat="1" x14ac:dyDescent="0.2">
      <c r="B14" s="12">
        <v>303</v>
      </c>
      <c r="C14" s="12">
        <v>0</v>
      </c>
      <c r="D14">
        <f t="shared" si="1"/>
        <v>1.6256032512065026</v>
      </c>
      <c r="E14">
        <f t="shared" si="2"/>
        <v>2.2860045720091442</v>
      </c>
      <c r="F14">
        <f t="shared" si="3"/>
        <v>2.8050673492056948</v>
      </c>
      <c r="G14">
        <f t="shared" si="0"/>
        <v>1</v>
      </c>
      <c r="H14">
        <v>300</v>
      </c>
      <c r="I14" s="6" t="s">
        <v>55</v>
      </c>
      <c r="J14">
        <f t="shared" si="4"/>
        <v>0</v>
      </c>
      <c r="P14" s="5">
        <v>0.25</v>
      </c>
      <c r="Q14" s="5">
        <f t="shared" si="5"/>
        <v>0.3012048192771084</v>
      </c>
      <c r="Y14" s="12">
        <v>14</v>
      </c>
      <c r="Z14" s="12">
        <v>335</v>
      </c>
      <c r="AA14" s="12">
        <v>0</v>
      </c>
      <c r="AB14" s="12">
        <v>0</v>
      </c>
    </row>
    <row r="15" spans="1:28" s="4" customFormat="1" x14ac:dyDescent="0.2">
      <c r="B15" s="12">
        <v>335</v>
      </c>
      <c r="C15" s="12">
        <v>0</v>
      </c>
      <c r="D15">
        <f t="shared" si="1"/>
        <v>0.81280162560325131</v>
      </c>
      <c r="E15">
        <f t="shared" si="2"/>
        <v>2.2860045720091442</v>
      </c>
      <c r="F15">
        <f t="shared" si="3"/>
        <v>2.4262034922549258</v>
      </c>
      <c r="G15">
        <f t="shared" si="0"/>
        <v>1</v>
      </c>
      <c r="H15">
        <v>300</v>
      </c>
      <c r="I15" s="6" t="s">
        <v>55</v>
      </c>
      <c r="J15">
        <f t="shared" si="4"/>
        <v>0</v>
      </c>
      <c r="P15" s="5">
        <v>0.25</v>
      </c>
      <c r="Q15" s="5">
        <f t="shared" si="5"/>
        <v>0.3012048192771084</v>
      </c>
      <c r="Y15" s="12">
        <v>15</v>
      </c>
      <c r="Z15" s="12">
        <v>367</v>
      </c>
      <c r="AA15" s="12">
        <v>0</v>
      </c>
      <c r="AB15" s="12">
        <v>0</v>
      </c>
    </row>
    <row r="16" spans="1:28" s="4" customFormat="1" x14ac:dyDescent="0.2">
      <c r="B16" s="12">
        <v>367</v>
      </c>
      <c r="C16" s="12">
        <v>0</v>
      </c>
      <c r="D16">
        <f t="shared" si="1"/>
        <v>0</v>
      </c>
      <c r="E16">
        <f t="shared" si="2"/>
        <v>2.2860045720091442</v>
      </c>
      <c r="F16">
        <f t="shared" si="3"/>
        <v>2.2860045720091442</v>
      </c>
      <c r="G16">
        <f t="shared" si="0"/>
        <v>1</v>
      </c>
      <c r="H16">
        <v>300</v>
      </c>
      <c r="I16" s="6" t="s">
        <v>55</v>
      </c>
      <c r="J16">
        <f t="shared" si="4"/>
        <v>0</v>
      </c>
      <c r="P16" s="5">
        <v>0.25</v>
      </c>
      <c r="Q16" s="5">
        <f t="shared" si="5"/>
        <v>0.3012048192771084</v>
      </c>
      <c r="Y16" s="12">
        <v>16</v>
      </c>
      <c r="Z16" s="12">
        <v>399</v>
      </c>
      <c r="AA16" s="12">
        <v>0</v>
      </c>
      <c r="AB16" s="12">
        <v>0</v>
      </c>
    </row>
    <row r="17" spans="2:28" s="4" customFormat="1" x14ac:dyDescent="0.2">
      <c r="B17" s="12">
        <v>399</v>
      </c>
      <c r="C17" s="12">
        <v>0</v>
      </c>
      <c r="D17">
        <f t="shared" si="1"/>
        <v>0.81280162560325131</v>
      </c>
      <c r="E17">
        <f t="shared" si="2"/>
        <v>2.2860045720091442</v>
      </c>
      <c r="F17">
        <f t="shared" si="3"/>
        <v>2.4262034922549258</v>
      </c>
      <c r="G17">
        <f t="shared" si="0"/>
        <v>1</v>
      </c>
      <c r="H17">
        <v>300</v>
      </c>
      <c r="I17" s="6" t="s">
        <v>55</v>
      </c>
      <c r="J17">
        <f t="shared" si="4"/>
        <v>0</v>
      </c>
      <c r="P17" s="5">
        <v>0.25</v>
      </c>
      <c r="Q17" s="5">
        <f t="shared" si="5"/>
        <v>0.3012048192771084</v>
      </c>
      <c r="Y17" s="12">
        <v>17</v>
      </c>
      <c r="Z17" s="12">
        <v>-81</v>
      </c>
      <c r="AA17" s="12">
        <v>18</v>
      </c>
      <c r="AB17" s="12">
        <v>0</v>
      </c>
    </row>
    <row r="18" spans="2:28" s="4" customFormat="1" x14ac:dyDescent="0.2">
      <c r="B18" s="12">
        <v>-81</v>
      </c>
      <c r="C18" s="12">
        <v>18</v>
      </c>
      <c r="D18">
        <f t="shared" si="1"/>
        <v>11.379222758445518</v>
      </c>
      <c r="E18">
        <f t="shared" si="2"/>
        <v>2.7432054864109729</v>
      </c>
      <c r="F18">
        <f t="shared" si="3"/>
        <v>11.705207684060959</v>
      </c>
      <c r="G18">
        <f t="shared" si="0"/>
        <v>1</v>
      </c>
      <c r="H18">
        <v>300</v>
      </c>
      <c r="I18" s="4" t="s">
        <v>56</v>
      </c>
      <c r="J18">
        <f t="shared" si="4"/>
        <v>0</v>
      </c>
      <c r="P18" s="5">
        <v>0.25</v>
      </c>
      <c r="Q18" s="5">
        <f t="shared" si="5"/>
        <v>0.3012048192771084</v>
      </c>
      <c r="Y18" s="12">
        <v>18</v>
      </c>
      <c r="Z18" s="12">
        <v>-49</v>
      </c>
      <c r="AA18" s="12">
        <v>18</v>
      </c>
      <c r="AB18" s="12">
        <v>0</v>
      </c>
    </row>
    <row r="19" spans="2:28" s="4" customFormat="1" x14ac:dyDescent="0.2">
      <c r="B19" s="12">
        <v>-49</v>
      </c>
      <c r="C19" s="12">
        <v>18</v>
      </c>
      <c r="D19">
        <f t="shared" si="1"/>
        <v>10.566421132842267</v>
      </c>
      <c r="E19">
        <f t="shared" si="2"/>
        <v>2.7432054864109729</v>
      </c>
      <c r="F19">
        <f t="shared" si="3"/>
        <v>10.91670425986025</v>
      </c>
      <c r="G19">
        <f t="shared" si="0"/>
        <v>1</v>
      </c>
      <c r="H19">
        <v>300</v>
      </c>
      <c r="I19" s="6" t="s">
        <v>55</v>
      </c>
      <c r="J19">
        <f t="shared" si="4"/>
        <v>0</v>
      </c>
      <c r="P19" s="5">
        <v>0.25</v>
      </c>
      <c r="Q19" s="5">
        <f t="shared" si="5"/>
        <v>0.3012048192771084</v>
      </c>
      <c r="Y19" s="12">
        <v>19</v>
      </c>
      <c r="Z19" s="12">
        <v>-17</v>
      </c>
      <c r="AA19" s="12">
        <v>18</v>
      </c>
      <c r="AB19" s="12">
        <v>0</v>
      </c>
    </row>
    <row r="20" spans="2:28" s="4" customFormat="1" x14ac:dyDescent="0.2">
      <c r="B20" s="12">
        <v>-17</v>
      </c>
      <c r="C20" s="12">
        <v>18</v>
      </c>
      <c r="D20">
        <f t="shared" si="1"/>
        <v>9.7536195072390157</v>
      </c>
      <c r="E20">
        <f t="shared" si="2"/>
        <v>2.7432054864109729</v>
      </c>
      <c r="F20">
        <f t="shared" si="3"/>
        <v>10.132041740570788</v>
      </c>
      <c r="G20">
        <f t="shared" si="0"/>
        <v>1</v>
      </c>
      <c r="H20">
        <v>300</v>
      </c>
      <c r="I20" s="6" t="s">
        <v>55</v>
      </c>
      <c r="J20">
        <f t="shared" si="4"/>
        <v>0</v>
      </c>
      <c r="P20" s="5">
        <v>0.25</v>
      </c>
      <c r="Q20" s="5">
        <f t="shared" si="5"/>
        <v>0.3012048192771084</v>
      </c>
      <c r="Y20" s="12">
        <v>20</v>
      </c>
      <c r="Z20" s="12">
        <v>15</v>
      </c>
      <c r="AA20" s="12">
        <v>18</v>
      </c>
      <c r="AB20" s="12">
        <v>0</v>
      </c>
    </row>
    <row r="21" spans="2:28" s="4" customFormat="1" x14ac:dyDescent="0.2">
      <c r="B21" s="12">
        <v>15</v>
      </c>
      <c r="C21" s="12">
        <v>18</v>
      </c>
      <c r="D21">
        <f t="shared" si="1"/>
        <v>8.9408178816357644</v>
      </c>
      <c r="E21">
        <f t="shared" si="2"/>
        <v>2.7432054864109729</v>
      </c>
      <c r="F21">
        <f t="shared" si="3"/>
        <v>9.3521869492249294</v>
      </c>
      <c r="G21">
        <f t="shared" si="0"/>
        <v>1</v>
      </c>
      <c r="H21">
        <v>300</v>
      </c>
      <c r="I21" s="6" t="s">
        <v>55</v>
      </c>
      <c r="J21">
        <f t="shared" si="4"/>
        <v>0</v>
      </c>
      <c r="P21" s="5">
        <v>0.25</v>
      </c>
      <c r="Q21" s="5">
        <f t="shared" si="5"/>
        <v>0.3012048192771084</v>
      </c>
      <c r="Y21" s="12">
        <v>21</v>
      </c>
      <c r="Z21" s="12">
        <v>47</v>
      </c>
      <c r="AA21" s="12">
        <v>18</v>
      </c>
      <c r="AB21" s="12">
        <v>0</v>
      </c>
    </row>
    <row r="22" spans="2:28" s="4" customFormat="1" x14ac:dyDescent="0.2">
      <c r="B22" s="12">
        <v>47</v>
      </c>
      <c r="C22" s="12">
        <v>18</v>
      </c>
      <c r="D22">
        <f t="shared" si="1"/>
        <v>8.1280162560325131</v>
      </c>
      <c r="E22">
        <f t="shared" si="2"/>
        <v>2.7432054864109729</v>
      </c>
      <c r="F22">
        <f t="shared" si="3"/>
        <v>8.5784511771650269</v>
      </c>
      <c r="G22">
        <f t="shared" si="0"/>
        <v>1</v>
      </c>
      <c r="H22">
        <v>300</v>
      </c>
      <c r="I22" s="6" t="s">
        <v>55</v>
      </c>
      <c r="J22">
        <f t="shared" si="4"/>
        <v>0</v>
      </c>
      <c r="P22" s="5">
        <v>0.25</v>
      </c>
      <c r="Q22" s="5">
        <f t="shared" si="5"/>
        <v>0.3012048192771084</v>
      </c>
      <c r="Y22" s="12">
        <v>22</v>
      </c>
      <c r="Z22" s="12">
        <v>79</v>
      </c>
      <c r="AA22" s="12">
        <v>18</v>
      </c>
      <c r="AB22" s="12">
        <v>0</v>
      </c>
    </row>
    <row r="23" spans="2:28" x14ac:dyDescent="0.2">
      <c r="B23" s="12">
        <v>79</v>
      </c>
      <c r="C23" s="12">
        <v>18</v>
      </c>
      <c r="D23">
        <f t="shared" si="1"/>
        <v>7.3152146304292609</v>
      </c>
      <c r="E23">
        <f t="shared" si="2"/>
        <v>2.7432054864109729</v>
      </c>
      <c r="F23">
        <f t="shared" si="3"/>
        <v>7.8126526500236508</v>
      </c>
      <c r="G23">
        <f t="shared" si="0"/>
        <v>1</v>
      </c>
      <c r="H23">
        <v>300</v>
      </c>
      <c r="J23">
        <f t="shared" si="4"/>
        <v>0</v>
      </c>
      <c r="R23" s="2" t="s">
        <v>39</v>
      </c>
      <c r="S23" s="2" t="s">
        <v>57</v>
      </c>
      <c r="U23" s="2" t="s">
        <v>40</v>
      </c>
      <c r="V23" s="2"/>
      <c r="W23" s="2" t="s">
        <v>41</v>
      </c>
      <c r="Y23" s="12">
        <v>23</v>
      </c>
      <c r="Z23" s="12">
        <v>111</v>
      </c>
      <c r="AA23" s="12">
        <v>18</v>
      </c>
      <c r="AB23" s="12">
        <v>0</v>
      </c>
    </row>
    <row r="24" spans="2:28" x14ac:dyDescent="0.2">
      <c r="B24" s="12">
        <v>111</v>
      </c>
      <c r="C24" s="12">
        <v>18</v>
      </c>
      <c r="D24">
        <f t="shared" si="1"/>
        <v>6.5024130048260105</v>
      </c>
      <c r="E24">
        <f t="shared" si="2"/>
        <v>2.7432054864109729</v>
      </c>
      <c r="F24">
        <f t="shared" si="3"/>
        <v>7.0573756613918244</v>
      </c>
      <c r="G24">
        <f t="shared" si="0"/>
        <v>1</v>
      </c>
      <c r="H24">
        <v>300</v>
      </c>
      <c r="J24">
        <f t="shared" si="4"/>
        <v>0</v>
      </c>
      <c r="R24" s="2" t="s">
        <v>42</v>
      </c>
      <c r="S24" s="2">
        <f>SUM(J13:J22)</f>
        <v>0</v>
      </c>
      <c r="U24" s="2" t="s">
        <v>40</v>
      </c>
      <c r="V24" s="2"/>
      <c r="W24" s="2">
        <v>0</v>
      </c>
      <c r="Y24" s="12">
        <v>24</v>
      </c>
      <c r="Z24" s="12">
        <v>143</v>
      </c>
      <c r="AA24" s="12">
        <v>18</v>
      </c>
      <c r="AB24" s="12">
        <v>0</v>
      </c>
    </row>
    <row r="25" spans="2:28" x14ac:dyDescent="0.2">
      <c r="B25" s="12">
        <v>143</v>
      </c>
      <c r="C25" s="12">
        <v>18</v>
      </c>
      <c r="D25">
        <f t="shared" si="1"/>
        <v>5.6896113792227592</v>
      </c>
      <c r="E25">
        <f t="shared" si="2"/>
        <v>2.7432054864109729</v>
      </c>
      <c r="F25">
        <f t="shared" si="3"/>
        <v>6.3163956484102837</v>
      </c>
      <c r="G25">
        <f t="shared" si="0"/>
        <v>1</v>
      </c>
      <c r="H25">
        <v>300</v>
      </c>
      <c r="J25">
        <f t="shared" si="4"/>
        <v>0</v>
      </c>
      <c r="Y25" s="12">
        <v>25</v>
      </c>
      <c r="Z25" s="12">
        <v>175</v>
      </c>
      <c r="AA25" s="12">
        <v>18</v>
      </c>
      <c r="AB25" s="12">
        <v>0</v>
      </c>
    </row>
    <row r="26" spans="2:28" x14ac:dyDescent="0.2">
      <c r="B26" s="12">
        <v>175</v>
      </c>
      <c r="C26" s="12">
        <v>18</v>
      </c>
      <c r="D26">
        <f t="shared" si="1"/>
        <v>4.8768097536195079</v>
      </c>
      <c r="E26">
        <f t="shared" si="2"/>
        <v>2.7432054864109729</v>
      </c>
      <c r="F26">
        <f t="shared" si="3"/>
        <v>5.595395402799844</v>
      </c>
      <c r="G26">
        <f t="shared" si="0"/>
        <v>1</v>
      </c>
      <c r="H26">
        <v>300</v>
      </c>
      <c r="J26">
        <f t="shared" si="4"/>
        <v>0</v>
      </c>
      <c r="Y26" s="12">
        <v>26</v>
      </c>
      <c r="Z26" s="12">
        <v>207</v>
      </c>
      <c r="AA26" s="12">
        <v>18</v>
      </c>
      <c r="AB26" s="12">
        <v>0</v>
      </c>
    </row>
    <row r="27" spans="2:28" x14ac:dyDescent="0.2">
      <c r="B27" s="12">
        <v>207</v>
      </c>
      <c r="C27" s="12">
        <v>18</v>
      </c>
      <c r="D27">
        <f t="shared" si="1"/>
        <v>4.0640081280162565</v>
      </c>
      <c r="E27">
        <f t="shared" si="2"/>
        <v>2.7432054864109729</v>
      </c>
      <c r="F27">
        <f t="shared" si="3"/>
        <v>4.9031967536758563</v>
      </c>
      <c r="G27">
        <f t="shared" si="0"/>
        <v>1</v>
      </c>
      <c r="H27">
        <v>300</v>
      </c>
      <c r="J27">
        <f t="shared" si="4"/>
        <v>0</v>
      </c>
      <c r="Y27" s="12">
        <v>27</v>
      </c>
      <c r="Z27" s="12">
        <v>239</v>
      </c>
      <c r="AA27" s="12">
        <v>18</v>
      </c>
      <c r="AB27" s="12">
        <v>0</v>
      </c>
    </row>
    <row r="28" spans="2:28" x14ac:dyDescent="0.2">
      <c r="B28" s="12">
        <v>239</v>
      </c>
      <c r="C28" s="12">
        <v>18</v>
      </c>
      <c r="D28">
        <f t="shared" si="1"/>
        <v>3.2512065024130052</v>
      </c>
      <c r="E28">
        <f t="shared" si="2"/>
        <v>2.7432054864109729</v>
      </c>
      <c r="F28">
        <f t="shared" si="3"/>
        <v>4.2538829393870108</v>
      </c>
      <c r="G28">
        <f t="shared" si="0"/>
        <v>1</v>
      </c>
      <c r="H28">
        <v>300</v>
      </c>
      <c r="J28">
        <f t="shared" si="4"/>
        <v>0</v>
      </c>
      <c r="L28" s="2" t="s">
        <v>58</v>
      </c>
      <c r="M28" s="2">
        <v>12</v>
      </c>
      <c r="Y28" s="12">
        <v>28</v>
      </c>
      <c r="Z28" s="12">
        <v>271</v>
      </c>
      <c r="AA28" s="12">
        <v>18</v>
      </c>
      <c r="AB28" s="12">
        <v>0</v>
      </c>
    </row>
    <row r="29" spans="2:28" x14ac:dyDescent="0.2">
      <c r="B29" s="12">
        <v>271</v>
      </c>
      <c r="C29" s="12">
        <v>18</v>
      </c>
      <c r="D29">
        <f t="shared" si="1"/>
        <v>2.4384048768097539</v>
      </c>
      <c r="E29">
        <f t="shared" si="2"/>
        <v>2.7432054864109729</v>
      </c>
      <c r="F29">
        <f t="shared" si="3"/>
        <v>3.6702853681866281</v>
      </c>
      <c r="G29">
        <f t="shared" si="0"/>
        <v>1</v>
      </c>
      <c r="H29">
        <v>300</v>
      </c>
      <c r="J29">
        <f t="shared" si="4"/>
        <v>0</v>
      </c>
      <c r="N29" s="1" t="s">
        <v>88</v>
      </c>
      <c r="O29" s="1" t="s">
        <v>89</v>
      </c>
      <c r="P29" t="s">
        <v>90</v>
      </c>
      <c r="Q29" t="s">
        <v>91</v>
      </c>
      <c r="Y29" s="12">
        <v>29</v>
      </c>
      <c r="Z29" s="12">
        <v>303</v>
      </c>
      <c r="AA29" s="12">
        <v>18</v>
      </c>
      <c r="AB29" s="12">
        <v>0</v>
      </c>
    </row>
    <row r="30" spans="2:28" x14ac:dyDescent="0.2">
      <c r="B30" s="12">
        <v>303</v>
      </c>
      <c r="C30" s="12">
        <v>18</v>
      </c>
      <c r="D30">
        <f t="shared" si="1"/>
        <v>1.6256032512065026</v>
      </c>
      <c r="E30">
        <f t="shared" si="2"/>
        <v>2.7432054864109729</v>
      </c>
      <c r="F30">
        <f t="shared" si="3"/>
        <v>3.1886928781255204</v>
      </c>
      <c r="G30">
        <f t="shared" si="0"/>
        <v>1</v>
      </c>
      <c r="H30">
        <v>300</v>
      </c>
      <c r="I30" s="2"/>
      <c r="J30">
        <f t="shared" si="4"/>
        <v>0</v>
      </c>
      <c r="L30" t="s">
        <v>59</v>
      </c>
      <c r="M30">
        <v>1</v>
      </c>
      <c r="N30">
        <v>1.7</v>
      </c>
      <c r="O30">
        <v>1.7</v>
      </c>
      <c r="P30">
        <v>1.7</v>
      </c>
      <c r="Q30">
        <v>1.7</v>
      </c>
      <c r="R30">
        <v>1</v>
      </c>
      <c r="Y30" s="12">
        <v>30</v>
      </c>
      <c r="Z30" s="12">
        <v>335</v>
      </c>
      <c r="AA30" s="12">
        <v>18</v>
      </c>
      <c r="AB30" s="12">
        <v>0</v>
      </c>
    </row>
    <row r="31" spans="2:28" x14ac:dyDescent="0.2">
      <c r="B31" s="12">
        <v>335</v>
      </c>
      <c r="C31" s="12">
        <v>18</v>
      </c>
      <c r="D31">
        <f t="shared" si="1"/>
        <v>0.81280162560325131</v>
      </c>
      <c r="E31">
        <f t="shared" si="2"/>
        <v>2.7432054864109729</v>
      </c>
      <c r="F31">
        <f t="shared" si="3"/>
        <v>2.8610876993301955</v>
      </c>
      <c r="G31">
        <f t="shared" si="0"/>
        <v>1</v>
      </c>
      <c r="H31">
        <v>300</v>
      </c>
      <c r="J31">
        <f t="shared" si="4"/>
        <v>0</v>
      </c>
      <c r="L31" t="s">
        <v>60</v>
      </c>
      <c r="M31">
        <v>6.3</v>
      </c>
      <c r="N31">
        <v>2.5</v>
      </c>
      <c r="O31">
        <v>2.4</v>
      </c>
      <c r="P31">
        <v>3.3</v>
      </c>
      <c r="Q31">
        <v>3.8</v>
      </c>
      <c r="R31">
        <v>6.3</v>
      </c>
      <c r="Y31" s="12">
        <v>31</v>
      </c>
      <c r="Z31" s="12">
        <v>367</v>
      </c>
      <c r="AA31" s="12">
        <v>18</v>
      </c>
      <c r="AB31" s="12">
        <v>0</v>
      </c>
    </row>
    <row r="32" spans="2:28" x14ac:dyDescent="0.2">
      <c r="B32" s="12">
        <v>367</v>
      </c>
      <c r="C32" s="12">
        <v>18</v>
      </c>
      <c r="D32">
        <f t="shared" si="1"/>
        <v>0</v>
      </c>
      <c r="E32">
        <f t="shared" si="2"/>
        <v>2.7432054864109729</v>
      </c>
      <c r="F32">
        <f t="shared" si="3"/>
        <v>2.7432054864109729</v>
      </c>
      <c r="G32">
        <f t="shared" si="0"/>
        <v>1</v>
      </c>
      <c r="H32">
        <v>300</v>
      </c>
      <c r="J32">
        <f t="shared" si="4"/>
        <v>0</v>
      </c>
      <c r="L32" t="s">
        <v>61</v>
      </c>
      <c r="M32">
        <v>3.5000000000000001E-3</v>
      </c>
      <c r="N32">
        <v>7.4999999999999997E-2</v>
      </c>
      <c r="O32">
        <v>0.1</v>
      </c>
      <c r="P32">
        <v>0.01</v>
      </c>
      <c r="Q32">
        <v>1.4999999999999999E-2</v>
      </c>
      <c r="R32">
        <v>3.5000000000000001E-3</v>
      </c>
      <c r="Y32" s="12">
        <v>32</v>
      </c>
      <c r="Z32" s="12">
        <v>399</v>
      </c>
      <c r="AA32" s="12">
        <v>18</v>
      </c>
      <c r="AB32" s="12">
        <v>0</v>
      </c>
    </row>
    <row r="33" spans="2:28" x14ac:dyDescent="0.2">
      <c r="B33" s="12">
        <v>399</v>
      </c>
      <c r="C33" s="12">
        <v>18</v>
      </c>
      <c r="D33">
        <f t="shared" si="1"/>
        <v>0.81280162560325131</v>
      </c>
      <c r="E33">
        <f t="shared" si="2"/>
        <v>2.7432054864109729</v>
      </c>
      <c r="F33">
        <f t="shared" si="3"/>
        <v>2.8610876993301955</v>
      </c>
      <c r="G33">
        <f t="shared" si="0"/>
        <v>1</v>
      </c>
      <c r="H33">
        <v>300</v>
      </c>
      <c r="J33">
        <f t="shared" si="4"/>
        <v>0</v>
      </c>
      <c r="L33" t="s">
        <v>62</v>
      </c>
      <c r="M33" s="1">
        <f>SUM(J2:J332)</f>
        <v>1.3443977358374406</v>
      </c>
      <c r="Y33" s="12">
        <v>33</v>
      </c>
      <c r="Z33" s="12">
        <v>-81</v>
      </c>
      <c r="AA33" s="12">
        <v>-18</v>
      </c>
      <c r="AB33" s="12">
        <v>0</v>
      </c>
    </row>
    <row r="34" spans="2:28" x14ac:dyDescent="0.2">
      <c r="B34" s="12">
        <v>-81</v>
      </c>
      <c r="C34" s="12">
        <v>-18</v>
      </c>
      <c r="D34">
        <f t="shared" si="1"/>
        <v>11.379222758445518</v>
      </c>
      <c r="E34">
        <f t="shared" si="2"/>
        <v>1.8288036576073152</v>
      </c>
      <c r="F34">
        <f t="shared" si="3"/>
        <v>11.525243312156249</v>
      </c>
      <c r="G34">
        <f t="shared" si="0"/>
        <v>1</v>
      </c>
      <c r="H34">
        <v>300</v>
      </c>
      <c r="J34">
        <f t="shared" si="4"/>
        <v>0</v>
      </c>
      <c r="L34" t="s">
        <v>63</v>
      </c>
      <c r="M34" s="1">
        <f>ABS(M33-M28)/M28</f>
        <v>0.88796685534688002</v>
      </c>
      <c r="Y34" s="12">
        <v>34</v>
      </c>
      <c r="Z34" s="12">
        <v>-49</v>
      </c>
      <c r="AA34" s="12">
        <v>-18</v>
      </c>
      <c r="AB34" s="12">
        <v>0</v>
      </c>
    </row>
    <row r="35" spans="2:28" x14ac:dyDescent="0.2">
      <c r="B35" s="12">
        <v>-49</v>
      </c>
      <c r="C35" s="12">
        <v>-18</v>
      </c>
      <c r="D35">
        <f t="shared" si="1"/>
        <v>10.566421132842267</v>
      </c>
      <c r="E35">
        <f t="shared" si="2"/>
        <v>1.8288036576073152</v>
      </c>
      <c r="F35">
        <f t="shared" si="3"/>
        <v>10.723515206062494</v>
      </c>
      <c r="G35">
        <f t="shared" si="0"/>
        <v>1</v>
      </c>
      <c r="H35">
        <v>300</v>
      </c>
      <c r="J35">
        <f t="shared" si="4"/>
        <v>0</v>
      </c>
      <c r="Y35" s="12">
        <v>35</v>
      </c>
      <c r="Z35" s="12">
        <v>-17</v>
      </c>
      <c r="AA35" s="12">
        <v>-18</v>
      </c>
      <c r="AB35" s="12">
        <v>0</v>
      </c>
    </row>
    <row r="36" spans="2:28" x14ac:dyDescent="0.2">
      <c r="B36" s="12">
        <v>-17</v>
      </c>
      <c r="C36" s="12">
        <v>-18</v>
      </c>
      <c r="D36">
        <f t="shared" si="1"/>
        <v>9.7536195072390157</v>
      </c>
      <c r="E36">
        <f t="shared" si="2"/>
        <v>1.8288036576073152</v>
      </c>
      <c r="F36">
        <f t="shared" si="3"/>
        <v>9.9235888825601481</v>
      </c>
      <c r="G36">
        <f t="shared" si="0"/>
        <v>1</v>
      </c>
      <c r="H36">
        <v>300</v>
      </c>
      <c r="J36">
        <f t="shared" si="4"/>
        <v>0</v>
      </c>
      <c r="Y36" s="12">
        <v>36</v>
      </c>
      <c r="Z36" s="12">
        <v>15</v>
      </c>
      <c r="AA36" s="12">
        <v>-18</v>
      </c>
      <c r="AB36" s="12">
        <v>0</v>
      </c>
    </row>
    <row r="37" spans="2:28" x14ac:dyDescent="0.2">
      <c r="B37" s="12">
        <v>15</v>
      </c>
      <c r="C37" s="12">
        <v>-18</v>
      </c>
      <c r="D37">
        <f t="shared" si="1"/>
        <v>8.9408178816357644</v>
      </c>
      <c r="E37">
        <f t="shared" si="2"/>
        <v>1.8288036576073152</v>
      </c>
      <c r="F37">
        <f t="shared" si="3"/>
        <v>9.1259381550970264</v>
      </c>
      <c r="G37">
        <f t="shared" si="0"/>
        <v>1</v>
      </c>
      <c r="H37">
        <v>300</v>
      </c>
      <c r="J37">
        <f t="shared" si="4"/>
        <v>0</v>
      </c>
      <c r="Y37" s="12">
        <v>37</v>
      </c>
      <c r="Z37" s="12">
        <v>47</v>
      </c>
      <c r="AA37" s="12">
        <v>-18</v>
      </c>
      <c r="AB37" s="12">
        <v>0</v>
      </c>
    </row>
    <row r="38" spans="2:28" x14ac:dyDescent="0.2">
      <c r="B38" s="12">
        <v>47</v>
      </c>
      <c r="C38" s="12">
        <v>-18</v>
      </c>
      <c r="D38">
        <f t="shared" si="1"/>
        <v>8.1280162560325131</v>
      </c>
      <c r="E38">
        <f t="shared" si="2"/>
        <v>1.8288036576073152</v>
      </c>
      <c r="F38">
        <f t="shared" si="3"/>
        <v>8.3312166624333255</v>
      </c>
      <c r="G38">
        <f t="shared" si="0"/>
        <v>1</v>
      </c>
      <c r="H38">
        <v>300</v>
      </c>
      <c r="J38">
        <f t="shared" si="4"/>
        <v>0</v>
      </c>
      <c r="Y38" s="12">
        <v>38</v>
      </c>
      <c r="Z38" s="12">
        <v>79</v>
      </c>
      <c r="AA38" s="12">
        <v>-18</v>
      </c>
      <c r="AB38" s="12">
        <v>0</v>
      </c>
    </row>
    <row r="39" spans="2:28" x14ac:dyDescent="0.2">
      <c r="B39" s="12">
        <v>79</v>
      </c>
      <c r="C39" s="12">
        <v>-18</v>
      </c>
      <c r="D39">
        <f t="shared" si="1"/>
        <v>7.3152146304292609</v>
      </c>
      <c r="E39">
        <f t="shared" si="2"/>
        <v>1.8288036576073152</v>
      </c>
      <c r="F39">
        <f t="shared" si="3"/>
        <v>7.5403506488308754</v>
      </c>
      <c r="G39">
        <f t="shared" si="0"/>
        <v>1</v>
      </c>
      <c r="H39">
        <v>300</v>
      </c>
      <c r="J39">
        <f t="shared" si="4"/>
        <v>0</v>
      </c>
      <c r="O39"/>
      <c r="P39"/>
      <c r="Y39" s="12">
        <v>39</v>
      </c>
      <c r="Z39" s="12">
        <v>111</v>
      </c>
      <c r="AA39" s="12">
        <v>-18</v>
      </c>
      <c r="AB39" s="12">
        <v>0</v>
      </c>
    </row>
    <row r="40" spans="2:28" x14ac:dyDescent="0.2">
      <c r="B40" s="12">
        <v>111</v>
      </c>
      <c r="C40" s="12">
        <v>-18</v>
      </c>
      <c r="D40">
        <f t="shared" si="1"/>
        <v>6.5024130048260105</v>
      </c>
      <c r="E40">
        <f t="shared" si="2"/>
        <v>1.8288036576073152</v>
      </c>
      <c r="F40">
        <f t="shared" si="3"/>
        <v>6.7546944937138589</v>
      </c>
      <c r="G40">
        <f t="shared" si="0"/>
        <v>1</v>
      </c>
      <c r="H40">
        <v>300</v>
      </c>
      <c r="J40">
        <f t="shared" si="4"/>
        <v>0</v>
      </c>
      <c r="N40" s="7"/>
      <c r="P40" s="8"/>
      <c r="Y40" s="12">
        <v>40</v>
      </c>
      <c r="Z40" s="12">
        <v>143</v>
      </c>
      <c r="AA40" s="12">
        <v>-18</v>
      </c>
      <c r="AB40" s="12">
        <v>0</v>
      </c>
    </row>
    <row r="41" spans="2:28" x14ac:dyDescent="0.2">
      <c r="B41" s="12">
        <v>143</v>
      </c>
      <c r="C41" s="12">
        <v>-18</v>
      </c>
      <c r="D41">
        <f t="shared" si="1"/>
        <v>5.6896113792227592</v>
      </c>
      <c r="E41">
        <f t="shared" si="2"/>
        <v>1.8288036576073152</v>
      </c>
      <c r="F41">
        <f t="shared" si="3"/>
        <v>5.9763032440346429</v>
      </c>
      <c r="G41">
        <f t="shared" si="0"/>
        <v>1</v>
      </c>
      <c r="H41">
        <v>300</v>
      </c>
      <c r="J41">
        <f t="shared" si="4"/>
        <v>0</v>
      </c>
      <c r="O41" s="8"/>
      <c r="Y41" s="12">
        <v>41</v>
      </c>
      <c r="Z41" s="12">
        <v>175</v>
      </c>
      <c r="AA41" s="12">
        <v>-18</v>
      </c>
      <c r="AB41" s="12">
        <v>0</v>
      </c>
    </row>
    <row r="42" spans="2:28" x14ac:dyDescent="0.2">
      <c r="B42" s="12">
        <v>175</v>
      </c>
      <c r="C42" s="12">
        <v>-18</v>
      </c>
      <c r="D42">
        <f t="shared" si="1"/>
        <v>4.8768097536195079</v>
      </c>
      <c r="E42">
        <f t="shared" si="2"/>
        <v>1.8288036576073152</v>
      </c>
      <c r="F42">
        <f t="shared" si="3"/>
        <v>5.2084351000157678</v>
      </c>
      <c r="G42">
        <f t="shared" si="0"/>
        <v>1</v>
      </c>
      <c r="H42">
        <v>300</v>
      </c>
      <c r="J42">
        <f t="shared" si="4"/>
        <v>0</v>
      </c>
      <c r="O42" s="8"/>
      <c r="P42" s="8"/>
      <c r="Y42" s="12">
        <v>42</v>
      </c>
      <c r="Z42" s="12">
        <v>207</v>
      </c>
      <c r="AA42" s="12">
        <v>-18</v>
      </c>
      <c r="AB42" s="12">
        <v>0</v>
      </c>
    </row>
    <row r="43" spans="2:28" x14ac:dyDescent="0.2">
      <c r="B43" s="12">
        <v>207</v>
      </c>
      <c r="C43" s="12">
        <v>-18</v>
      </c>
      <c r="D43">
        <f t="shared" si="1"/>
        <v>4.0640081280162565</v>
      </c>
      <c r="E43">
        <f t="shared" si="2"/>
        <v>1.8288036576073152</v>
      </c>
      <c r="F43">
        <f t="shared" si="3"/>
        <v>4.4565328319962028</v>
      </c>
      <c r="G43">
        <f t="shared" si="0"/>
        <v>1</v>
      </c>
      <c r="H43">
        <v>300</v>
      </c>
      <c r="J43">
        <f t="shared" si="4"/>
        <v>0</v>
      </c>
      <c r="Y43" s="12">
        <v>43</v>
      </c>
      <c r="Z43" s="12">
        <v>239</v>
      </c>
      <c r="AA43" s="12">
        <v>-18</v>
      </c>
      <c r="AB43" s="12">
        <v>0</v>
      </c>
    </row>
    <row r="44" spans="2:28" x14ac:dyDescent="0.2">
      <c r="B44" s="12">
        <v>239</v>
      </c>
      <c r="C44" s="12">
        <v>-18</v>
      </c>
      <c r="D44">
        <f t="shared" si="1"/>
        <v>3.2512065024130052</v>
      </c>
      <c r="E44">
        <f t="shared" si="2"/>
        <v>1.8288036576073152</v>
      </c>
      <c r="F44">
        <f t="shared" si="3"/>
        <v>3.7302636018665627</v>
      </c>
      <c r="G44">
        <f t="shared" si="0"/>
        <v>1</v>
      </c>
      <c r="H44">
        <v>300</v>
      </c>
      <c r="J44">
        <f t="shared" si="4"/>
        <v>0</v>
      </c>
      <c r="M44" s="9"/>
      <c r="N44" s="9"/>
      <c r="O44" s="9"/>
      <c r="P44" s="9"/>
      <c r="Y44" s="12">
        <v>44</v>
      </c>
      <c r="Z44" s="12">
        <v>271</v>
      </c>
      <c r="AA44" s="12">
        <v>-18</v>
      </c>
      <c r="AB44" s="12">
        <v>0</v>
      </c>
    </row>
    <row r="45" spans="2:28" x14ac:dyDescent="0.2">
      <c r="B45" s="12">
        <v>271</v>
      </c>
      <c r="C45" s="12">
        <v>-18</v>
      </c>
      <c r="D45">
        <f t="shared" si="1"/>
        <v>2.4384048768097539</v>
      </c>
      <c r="E45">
        <f t="shared" si="2"/>
        <v>1.8288036576073152</v>
      </c>
      <c r="F45">
        <f t="shared" si="3"/>
        <v>3.0480060960121924</v>
      </c>
      <c r="G45">
        <f t="shared" si="0"/>
        <v>1</v>
      </c>
      <c r="H45">
        <v>300</v>
      </c>
      <c r="J45">
        <f t="shared" si="4"/>
        <v>0</v>
      </c>
      <c r="M45" s="7"/>
      <c r="N45" s="7"/>
      <c r="Y45" s="12">
        <v>45</v>
      </c>
      <c r="Z45" s="12">
        <v>303</v>
      </c>
      <c r="AA45" s="12">
        <v>-18</v>
      </c>
      <c r="AB45" s="12">
        <v>0</v>
      </c>
    </row>
    <row r="46" spans="2:28" x14ac:dyDescent="0.2">
      <c r="B46" s="12">
        <v>303</v>
      </c>
      <c r="C46" s="12">
        <v>-18</v>
      </c>
      <c r="D46">
        <f t="shared" si="1"/>
        <v>1.6256032512065026</v>
      </c>
      <c r="E46">
        <f t="shared" si="2"/>
        <v>1.8288036576073152</v>
      </c>
      <c r="F46">
        <f t="shared" si="3"/>
        <v>2.446856912124419</v>
      </c>
      <c r="G46">
        <f t="shared" si="0"/>
        <v>1</v>
      </c>
      <c r="H46">
        <v>300</v>
      </c>
      <c r="J46">
        <f t="shared" si="4"/>
        <v>0</v>
      </c>
      <c r="M46" s="7"/>
      <c r="N46" s="7"/>
      <c r="O46" s="8"/>
      <c r="P46" s="8"/>
      <c r="Y46" s="12">
        <v>46</v>
      </c>
      <c r="Z46" s="12">
        <v>335</v>
      </c>
      <c r="AA46" s="12">
        <v>-18</v>
      </c>
      <c r="AB46" s="12">
        <v>0</v>
      </c>
    </row>
    <row r="47" spans="2:28" x14ac:dyDescent="0.2">
      <c r="B47" s="12">
        <v>335</v>
      </c>
      <c r="C47" s="12">
        <v>-18</v>
      </c>
      <c r="D47">
        <f t="shared" si="1"/>
        <v>0.81280162560325131</v>
      </c>
      <c r="E47">
        <f t="shared" si="2"/>
        <v>1.8288036576073152</v>
      </c>
      <c r="F47">
        <f t="shared" si="3"/>
        <v>2.0012919079087843</v>
      </c>
      <c r="G47">
        <f t="shared" si="0"/>
        <v>1</v>
      </c>
      <c r="H47">
        <v>300</v>
      </c>
      <c r="J47">
        <f t="shared" si="4"/>
        <v>0</v>
      </c>
      <c r="N47" s="11"/>
      <c r="O47" s="11"/>
      <c r="P47" s="10"/>
      <c r="Q47" s="10"/>
      <c r="R47" s="10"/>
      <c r="Y47" s="12">
        <v>47</v>
      </c>
      <c r="Z47" s="12">
        <v>367</v>
      </c>
      <c r="AA47" s="12">
        <v>-18</v>
      </c>
      <c r="AB47" s="12">
        <v>0</v>
      </c>
    </row>
    <row r="48" spans="2:28" x14ac:dyDescent="0.2">
      <c r="B48" s="12">
        <v>367</v>
      </c>
      <c r="C48" s="12">
        <v>-18</v>
      </c>
      <c r="D48">
        <f t="shared" si="1"/>
        <v>0</v>
      </c>
      <c r="E48">
        <f t="shared" si="2"/>
        <v>1.8288036576073152</v>
      </c>
      <c r="F48">
        <f t="shared" si="3"/>
        <v>1.8288036576073152</v>
      </c>
      <c r="G48">
        <f t="shared" si="0"/>
        <v>1</v>
      </c>
      <c r="H48">
        <v>300</v>
      </c>
      <c r="J48">
        <f t="shared" si="4"/>
        <v>0</v>
      </c>
      <c r="O48"/>
      <c r="P48"/>
      <c r="Y48" s="12">
        <v>48</v>
      </c>
      <c r="Z48" s="12">
        <v>399</v>
      </c>
      <c r="AA48" s="12">
        <v>-18</v>
      </c>
      <c r="AB48" s="12">
        <v>0</v>
      </c>
    </row>
    <row r="49" spans="2:28" x14ac:dyDescent="0.2">
      <c r="B49" s="12">
        <v>399</v>
      </c>
      <c r="C49" s="12">
        <v>-18</v>
      </c>
      <c r="D49">
        <f t="shared" si="1"/>
        <v>0.81280162560325131</v>
      </c>
      <c r="E49">
        <f t="shared" si="2"/>
        <v>1.8288036576073152</v>
      </c>
      <c r="F49">
        <f t="shared" si="3"/>
        <v>2.0012919079087843</v>
      </c>
      <c r="G49">
        <f t="shared" si="0"/>
        <v>1</v>
      </c>
      <c r="H49">
        <v>300</v>
      </c>
      <c r="J49">
        <f t="shared" si="4"/>
        <v>0</v>
      </c>
      <c r="M49" s="9"/>
      <c r="N49" s="9"/>
      <c r="O49" s="9"/>
      <c r="P49" s="9"/>
      <c r="Q49" s="9"/>
      <c r="R49" s="9"/>
      <c r="S49" s="9"/>
      <c r="Y49" s="12">
        <v>49</v>
      </c>
      <c r="Z49" s="12">
        <v>-49</v>
      </c>
      <c r="AA49" s="12">
        <v>90</v>
      </c>
      <c r="AB49" s="12">
        <v>0</v>
      </c>
    </row>
    <row r="50" spans="2:28" x14ac:dyDescent="0.2">
      <c r="B50" s="12">
        <v>-49</v>
      </c>
      <c r="C50" s="12">
        <v>90</v>
      </c>
      <c r="D50">
        <f t="shared" si="1"/>
        <v>10.566421132842267</v>
      </c>
      <c r="E50">
        <f t="shared" si="2"/>
        <v>4.5720091440182884</v>
      </c>
      <c r="F50">
        <f t="shared" si="3"/>
        <v>11.513145667868644</v>
      </c>
      <c r="G50">
        <f t="shared" si="0"/>
        <v>1</v>
      </c>
      <c r="H50">
        <v>300</v>
      </c>
      <c r="J50">
        <f t="shared" si="4"/>
        <v>0</v>
      </c>
      <c r="Y50" s="12">
        <v>50</v>
      </c>
      <c r="Z50" s="12">
        <v>-17</v>
      </c>
      <c r="AA50" s="12">
        <v>90</v>
      </c>
      <c r="AB50" s="12">
        <v>0</v>
      </c>
    </row>
    <row r="51" spans="2:28" x14ac:dyDescent="0.2">
      <c r="B51" s="12">
        <v>-17</v>
      </c>
      <c r="C51" s="12">
        <v>90</v>
      </c>
      <c r="D51">
        <f t="shared" si="1"/>
        <v>9.7536195072390157</v>
      </c>
      <c r="E51">
        <f t="shared" si="2"/>
        <v>4.5720091440182884</v>
      </c>
      <c r="F51">
        <f t="shared" si="3"/>
        <v>10.772017503930279</v>
      </c>
      <c r="G51">
        <f t="shared" si="0"/>
        <v>1</v>
      </c>
      <c r="H51">
        <v>300</v>
      </c>
      <c r="J51">
        <f t="shared" si="4"/>
        <v>0</v>
      </c>
      <c r="M51" s="9"/>
      <c r="N51" s="9"/>
      <c r="O51" s="9"/>
      <c r="P51" s="9"/>
      <c r="Q51" s="9"/>
      <c r="R51" s="9"/>
      <c r="S51" s="9"/>
      <c r="Y51" s="12">
        <v>51</v>
      </c>
      <c r="Z51" s="12">
        <v>15</v>
      </c>
      <c r="AA51" s="12">
        <v>90</v>
      </c>
      <c r="AB51" s="12">
        <v>0</v>
      </c>
    </row>
    <row r="52" spans="2:28" x14ac:dyDescent="0.2">
      <c r="B52" s="12">
        <v>15</v>
      </c>
      <c r="C52" s="12">
        <v>90</v>
      </c>
      <c r="D52">
        <f t="shared" si="1"/>
        <v>8.9408178816357644</v>
      </c>
      <c r="E52">
        <f t="shared" si="2"/>
        <v>4.5720091440182884</v>
      </c>
      <c r="F52">
        <f t="shared" si="3"/>
        <v>10.041986457149036</v>
      </c>
      <c r="G52">
        <f t="shared" si="0"/>
        <v>1</v>
      </c>
      <c r="H52">
        <v>300</v>
      </c>
      <c r="J52">
        <f t="shared" si="4"/>
        <v>0</v>
      </c>
      <c r="Y52" s="12">
        <v>52</v>
      </c>
      <c r="Z52" s="12">
        <v>47</v>
      </c>
      <c r="AA52" s="12">
        <v>90</v>
      </c>
      <c r="AB52" s="12">
        <v>0</v>
      </c>
    </row>
    <row r="53" spans="2:28" x14ac:dyDescent="0.2">
      <c r="B53" s="12">
        <v>47</v>
      </c>
      <c r="C53" s="12">
        <v>90</v>
      </c>
      <c r="D53">
        <f t="shared" si="1"/>
        <v>8.1280162560325131</v>
      </c>
      <c r="E53">
        <f t="shared" si="2"/>
        <v>4.5720091440182884</v>
      </c>
      <c r="F53">
        <f t="shared" si="3"/>
        <v>9.3256590046664058</v>
      </c>
      <c r="G53">
        <f t="shared" si="0"/>
        <v>1</v>
      </c>
      <c r="H53">
        <v>300</v>
      </c>
      <c r="J53">
        <f t="shared" si="4"/>
        <v>0</v>
      </c>
      <c r="Y53" s="12">
        <v>53</v>
      </c>
      <c r="Z53" s="12">
        <v>79</v>
      </c>
      <c r="AA53" s="12">
        <v>90</v>
      </c>
      <c r="AB53" s="12">
        <v>0</v>
      </c>
    </row>
    <row r="54" spans="2:28" x14ac:dyDescent="0.2">
      <c r="B54" s="12">
        <v>79</v>
      </c>
      <c r="C54" s="12">
        <v>90</v>
      </c>
      <c r="D54">
        <f t="shared" si="1"/>
        <v>7.3152146304292609</v>
      </c>
      <c r="E54">
        <f t="shared" si="2"/>
        <v>4.5720091440182884</v>
      </c>
      <c r="F54">
        <f t="shared" si="3"/>
        <v>8.6264496000517585</v>
      </c>
      <c r="G54">
        <f t="shared" si="0"/>
        <v>1</v>
      </c>
      <c r="H54">
        <v>300</v>
      </c>
      <c r="J54">
        <f t="shared" si="4"/>
        <v>0</v>
      </c>
      <c r="Y54" s="12">
        <v>54</v>
      </c>
      <c r="Z54" s="12">
        <v>111</v>
      </c>
      <c r="AA54" s="12">
        <v>90</v>
      </c>
      <c r="AB54" s="12">
        <v>0</v>
      </c>
    </row>
    <row r="55" spans="2:28" x14ac:dyDescent="0.2">
      <c r="B55" s="12">
        <v>111</v>
      </c>
      <c r="C55" s="12">
        <v>90</v>
      </c>
      <c r="D55">
        <f t="shared" si="1"/>
        <v>6.5024130048260105</v>
      </c>
      <c r="E55">
        <f t="shared" si="2"/>
        <v>4.5720091440182884</v>
      </c>
      <c r="F55">
        <f t="shared" si="3"/>
        <v>7.9488768073431153</v>
      </c>
      <c r="G55">
        <f t="shared" si="0"/>
        <v>1</v>
      </c>
      <c r="H55">
        <v>300</v>
      </c>
      <c r="J55">
        <f t="shared" si="4"/>
        <v>0</v>
      </c>
      <c r="Y55" s="12">
        <v>55</v>
      </c>
      <c r="Z55" s="12">
        <v>143</v>
      </c>
      <c r="AA55" s="12">
        <v>90</v>
      </c>
      <c r="AB55" s="12">
        <v>0</v>
      </c>
    </row>
    <row r="56" spans="2:28" x14ac:dyDescent="0.2">
      <c r="B56" s="12">
        <v>143</v>
      </c>
      <c r="C56" s="12">
        <v>90</v>
      </c>
      <c r="D56">
        <f t="shared" si="1"/>
        <v>5.6896113792227592</v>
      </c>
      <c r="E56">
        <f t="shared" si="2"/>
        <v>4.5720091440182884</v>
      </c>
      <c r="F56">
        <f t="shared" si="3"/>
        <v>7.2989687805585213</v>
      </c>
      <c r="G56">
        <f t="shared" si="0"/>
        <v>1</v>
      </c>
      <c r="H56">
        <v>300</v>
      </c>
      <c r="J56">
        <f t="shared" si="4"/>
        <v>0</v>
      </c>
      <c r="Y56" s="12">
        <v>56</v>
      </c>
      <c r="Z56" s="12">
        <v>175</v>
      </c>
      <c r="AA56" s="12">
        <v>90</v>
      </c>
      <c r="AB56" s="12">
        <v>0</v>
      </c>
    </row>
    <row r="57" spans="2:28" x14ac:dyDescent="0.2">
      <c r="B57" s="12">
        <v>175</v>
      </c>
      <c r="C57" s="12">
        <v>90</v>
      </c>
      <c r="D57">
        <f t="shared" si="1"/>
        <v>4.8768097536195079</v>
      </c>
      <c r="E57">
        <f t="shared" si="2"/>
        <v>4.5720091440182884</v>
      </c>
      <c r="F57">
        <f t="shared" si="3"/>
        <v>6.6847992479943033</v>
      </c>
      <c r="G57">
        <f t="shared" si="0"/>
        <v>1</v>
      </c>
      <c r="H57">
        <v>300</v>
      </c>
      <c r="J57">
        <f t="shared" si="4"/>
        <v>0</v>
      </c>
      <c r="Y57" s="12">
        <v>57</v>
      </c>
      <c r="Z57" s="12">
        <v>207</v>
      </c>
      <c r="AA57" s="12">
        <v>90</v>
      </c>
      <c r="AB57" s="12">
        <v>0</v>
      </c>
    </row>
    <row r="58" spans="2:28" x14ac:dyDescent="0.2">
      <c r="B58" s="12">
        <v>207</v>
      </c>
      <c r="C58" s="12">
        <v>90</v>
      </c>
      <c r="D58">
        <f t="shared" si="1"/>
        <v>4.0640081280162565</v>
      </c>
      <c r="E58">
        <f t="shared" si="2"/>
        <v>4.5720091440182884</v>
      </c>
      <c r="F58">
        <f t="shared" si="3"/>
        <v>6.1171422803110476</v>
      </c>
      <c r="G58">
        <f t="shared" si="0"/>
        <v>1</v>
      </c>
      <c r="H58">
        <v>300</v>
      </c>
      <c r="J58">
        <f t="shared" si="4"/>
        <v>0</v>
      </c>
      <c r="Y58" s="12">
        <v>58</v>
      </c>
      <c r="Z58" s="12">
        <v>239</v>
      </c>
      <c r="AA58" s="12">
        <v>90</v>
      </c>
      <c r="AB58" s="12">
        <v>0</v>
      </c>
    </row>
    <row r="59" spans="2:28" x14ac:dyDescent="0.2">
      <c r="B59" s="12">
        <v>239</v>
      </c>
      <c r="C59" s="12">
        <v>90</v>
      </c>
      <c r="D59">
        <f t="shared" si="1"/>
        <v>3.2512065024130052</v>
      </c>
      <c r="E59">
        <f t="shared" si="2"/>
        <v>4.5720091440182884</v>
      </c>
      <c r="F59">
        <f t="shared" si="3"/>
        <v>5.6101346984113896</v>
      </c>
      <c r="G59">
        <f t="shared" si="0"/>
        <v>1</v>
      </c>
      <c r="H59">
        <v>300</v>
      </c>
      <c r="J59">
        <f t="shared" si="4"/>
        <v>0</v>
      </c>
      <c r="Y59" s="12">
        <v>59</v>
      </c>
      <c r="Z59" s="12">
        <v>271</v>
      </c>
      <c r="AA59" s="12">
        <v>90</v>
      </c>
      <c r="AB59" s="12">
        <v>0</v>
      </c>
    </row>
    <row r="60" spans="2:28" x14ac:dyDescent="0.2">
      <c r="B60" s="12">
        <v>271</v>
      </c>
      <c r="C60" s="12">
        <v>90</v>
      </c>
      <c r="D60">
        <f t="shared" si="1"/>
        <v>2.4384048768097539</v>
      </c>
      <c r="E60">
        <f t="shared" si="2"/>
        <v>4.5720091440182884</v>
      </c>
      <c r="F60">
        <f t="shared" si="3"/>
        <v>5.1816103632207264</v>
      </c>
      <c r="G60">
        <f t="shared" si="0"/>
        <v>1</v>
      </c>
      <c r="H60">
        <v>300</v>
      </c>
      <c r="J60">
        <f t="shared" si="4"/>
        <v>0</v>
      </c>
      <c r="Y60" s="12">
        <v>60</v>
      </c>
      <c r="Z60" s="12">
        <v>303</v>
      </c>
      <c r="AA60" s="12">
        <v>90</v>
      </c>
      <c r="AB60" s="12">
        <v>0</v>
      </c>
    </row>
    <row r="61" spans="2:28" x14ac:dyDescent="0.2">
      <c r="B61" s="12">
        <v>303</v>
      </c>
      <c r="C61" s="12">
        <v>90</v>
      </c>
      <c r="D61">
        <f t="shared" si="1"/>
        <v>1.6256032512065026</v>
      </c>
      <c r="E61">
        <f t="shared" si="2"/>
        <v>4.5720091440182884</v>
      </c>
      <c r="F61">
        <f t="shared" si="3"/>
        <v>4.8524069845098516</v>
      </c>
      <c r="G61">
        <f t="shared" si="0"/>
        <v>1</v>
      </c>
      <c r="H61">
        <v>300</v>
      </c>
      <c r="J61">
        <f t="shared" si="4"/>
        <v>0</v>
      </c>
      <c r="Y61" s="12">
        <v>61</v>
      </c>
      <c r="Z61" s="12">
        <v>335</v>
      </c>
      <c r="AA61" s="12">
        <v>90</v>
      </c>
      <c r="AB61" s="12">
        <v>0</v>
      </c>
    </row>
    <row r="62" spans="2:28" x14ac:dyDescent="0.2">
      <c r="B62" s="12">
        <v>335</v>
      </c>
      <c r="C62" s="12">
        <v>90</v>
      </c>
      <c r="D62">
        <f t="shared" si="1"/>
        <v>0.81280162560325131</v>
      </c>
      <c r="E62">
        <f t="shared" si="2"/>
        <v>4.5720091440182884</v>
      </c>
      <c r="F62">
        <f t="shared" si="3"/>
        <v>4.6436961674478798</v>
      </c>
      <c r="G62">
        <f t="shared" si="0"/>
        <v>1</v>
      </c>
      <c r="H62">
        <v>300</v>
      </c>
      <c r="J62">
        <f t="shared" si="4"/>
        <v>0</v>
      </c>
      <c r="Y62" s="12">
        <v>62</v>
      </c>
      <c r="Z62" s="12">
        <v>367</v>
      </c>
      <c r="AA62" s="12">
        <v>90</v>
      </c>
      <c r="AB62" s="12">
        <v>0</v>
      </c>
    </row>
    <row r="63" spans="2:28" x14ac:dyDescent="0.2">
      <c r="B63" s="12">
        <v>367</v>
      </c>
      <c r="C63" s="12">
        <v>90</v>
      </c>
      <c r="D63">
        <f t="shared" si="1"/>
        <v>0</v>
      </c>
      <c r="E63">
        <f t="shared" si="2"/>
        <v>4.5720091440182884</v>
      </c>
      <c r="F63">
        <f t="shared" si="3"/>
        <v>4.5720091440182884</v>
      </c>
      <c r="G63">
        <f t="shared" si="0"/>
        <v>1</v>
      </c>
      <c r="H63">
        <v>300</v>
      </c>
      <c r="J63">
        <f t="shared" si="4"/>
        <v>0</v>
      </c>
      <c r="Y63" s="12">
        <v>63</v>
      </c>
      <c r="Z63" s="12">
        <v>-49</v>
      </c>
      <c r="AA63" s="12">
        <v>72</v>
      </c>
      <c r="AB63" s="12">
        <v>0</v>
      </c>
    </row>
    <row r="64" spans="2:28" x14ac:dyDescent="0.2">
      <c r="B64" s="12">
        <v>-49</v>
      </c>
      <c r="C64" s="12">
        <v>72</v>
      </c>
      <c r="D64">
        <f t="shared" si="1"/>
        <v>10.566421132842267</v>
      </c>
      <c r="E64">
        <f t="shared" si="2"/>
        <v>4.1148082296164592</v>
      </c>
      <c r="F64">
        <f t="shared" si="3"/>
        <v>11.339351935763128</v>
      </c>
      <c r="G64">
        <f t="shared" si="0"/>
        <v>1</v>
      </c>
      <c r="H64">
        <v>300</v>
      </c>
      <c r="J64">
        <f t="shared" si="4"/>
        <v>0</v>
      </c>
      <c r="Y64" s="12">
        <v>64</v>
      </c>
      <c r="Z64" s="12">
        <v>-17</v>
      </c>
      <c r="AA64" s="12">
        <v>72</v>
      </c>
      <c r="AB64" s="12">
        <v>0</v>
      </c>
    </row>
    <row r="65" spans="2:28" x14ac:dyDescent="0.2">
      <c r="B65" s="12">
        <v>-17</v>
      </c>
      <c r="C65" s="12">
        <v>72</v>
      </c>
      <c r="D65">
        <f t="shared" si="1"/>
        <v>9.7536195072390157</v>
      </c>
      <c r="E65">
        <f t="shared" si="2"/>
        <v>4.1148082296164592</v>
      </c>
      <c r="F65">
        <f t="shared" si="3"/>
        <v>10.586063492087737</v>
      </c>
      <c r="G65">
        <f t="shared" si="0"/>
        <v>1</v>
      </c>
      <c r="H65">
        <v>300</v>
      </c>
      <c r="J65">
        <f t="shared" si="4"/>
        <v>0</v>
      </c>
      <c r="Y65" s="12">
        <v>65</v>
      </c>
      <c r="Z65" s="12">
        <v>15</v>
      </c>
      <c r="AA65" s="12">
        <v>72</v>
      </c>
      <c r="AB65" s="12">
        <v>0</v>
      </c>
    </row>
    <row r="66" spans="2:28" x14ac:dyDescent="0.2">
      <c r="B66" s="12">
        <v>15</v>
      </c>
      <c r="C66" s="12">
        <v>72</v>
      </c>
      <c r="D66">
        <f t="shared" si="1"/>
        <v>8.9408178816357644</v>
      </c>
      <c r="E66">
        <f t="shared" si="2"/>
        <v>4.1148082296164592</v>
      </c>
      <c r="F66">
        <f t="shared" si="3"/>
        <v>9.8422492936877575</v>
      </c>
      <c r="G66">
        <f t="shared" ref="G66:G129" si="6">MIN(F66,$M$30)</f>
        <v>1</v>
      </c>
      <c r="H66">
        <v>300</v>
      </c>
      <c r="J66">
        <f t="shared" si="4"/>
        <v>0</v>
      </c>
      <c r="Y66" s="12">
        <v>66</v>
      </c>
      <c r="Z66" s="12">
        <v>47</v>
      </c>
      <c r="AA66" s="12">
        <v>72</v>
      </c>
      <c r="AB66" s="12">
        <v>0</v>
      </c>
    </row>
    <row r="67" spans="2:28" x14ac:dyDescent="0.2">
      <c r="B67" s="12">
        <v>47</v>
      </c>
      <c r="C67" s="12">
        <v>72</v>
      </c>
      <c r="D67">
        <f t="shared" ref="D67:D127" si="7">ABS(B67-$L$2)/39.37</f>
        <v>8.1280162560325131</v>
      </c>
      <c r="E67">
        <f t="shared" ref="E67:E127" si="8">ABS(C67-$L$4)/39.37</f>
        <v>4.1148082296164592</v>
      </c>
      <c r="F67">
        <f t="shared" ref="F67:F130" si="9">SQRT(D67^2+E67^2)</f>
        <v>9.1102302399471835</v>
      </c>
      <c r="G67">
        <f t="shared" si="6"/>
        <v>1</v>
      </c>
      <c r="H67">
        <v>300</v>
      </c>
      <c r="J67">
        <f t="shared" ref="J67:J130" si="10">1-EXP(-$M$32*H67*POWER(1-G67/$M$30, $M$31))</f>
        <v>0</v>
      </c>
      <c r="Y67" s="12">
        <v>67</v>
      </c>
      <c r="Z67" s="12">
        <v>79</v>
      </c>
      <c r="AA67" s="12">
        <v>72</v>
      </c>
      <c r="AB67" s="12">
        <v>0</v>
      </c>
    </row>
    <row r="68" spans="2:28" x14ac:dyDescent="0.2">
      <c r="B68" s="12">
        <v>79</v>
      </c>
      <c r="C68" s="12">
        <v>72</v>
      </c>
      <c r="D68">
        <f t="shared" si="7"/>
        <v>7.3152146304292609</v>
      </c>
      <c r="E68">
        <f t="shared" si="8"/>
        <v>4.1148082296164592</v>
      </c>
      <c r="F68">
        <f t="shared" si="9"/>
        <v>8.3930931041997656</v>
      </c>
      <c r="G68">
        <f t="shared" si="6"/>
        <v>1</v>
      </c>
      <c r="H68">
        <v>300</v>
      </c>
      <c r="J68">
        <f t="shared" si="10"/>
        <v>0</v>
      </c>
      <c r="Y68" s="12">
        <v>68</v>
      </c>
      <c r="Z68" s="12">
        <v>111</v>
      </c>
      <c r="AA68" s="12">
        <v>72</v>
      </c>
      <c r="AB68" s="12">
        <v>0</v>
      </c>
    </row>
    <row r="69" spans="2:28" x14ac:dyDescent="0.2">
      <c r="B69" s="12">
        <v>111</v>
      </c>
      <c r="C69" s="12">
        <v>72</v>
      </c>
      <c r="D69">
        <f t="shared" si="7"/>
        <v>6.5024130048260105</v>
      </c>
      <c r="E69">
        <f t="shared" si="8"/>
        <v>4.1148082296164592</v>
      </c>
      <c r="F69">
        <f t="shared" si="9"/>
        <v>7.6949997824463763</v>
      </c>
      <c r="G69">
        <f t="shared" si="6"/>
        <v>1</v>
      </c>
      <c r="H69">
        <v>300</v>
      </c>
      <c r="J69">
        <f t="shared" si="10"/>
        <v>0</v>
      </c>
      <c r="Y69" s="12">
        <v>69</v>
      </c>
      <c r="Z69" s="12">
        <v>143</v>
      </c>
      <c r="AA69" s="12">
        <v>72</v>
      </c>
      <c r="AB69" s="12">
        <v>0</v>
      </c>
    </row>
    <row r="70" spans="2:28" x14ac:dyDescent="0.2">
      <c r="B70" s="12">
        <v>143</v>
      </c>
      <c r="C70" s="12">
        <v>72</v>
      </c>
      <c r="D70">
        <f t="shared" si="7"/>
        <v>5.6896113792227592</v>
      </c>
      <c r="E70">
        <f t="shared" si="8"/>
        <v>4.1148082296164592</v>
      </c>
      <c r="F70">
        <f t="shared" si="9"/>
        <v>7.0216326031130709</v>
      </c>
      <c r="G70">
        <f t="shared" si="6"/>
        <v>1</v>
      </c>
      <c r="H70">
        <v>300</v>
      </c>
      <c r="J70">
        <f t="shared" si="10"/>
        <v>0</v>
      </c>
      <c r="Y70" s="12">
        <v>70</v>
      </c>
      <c r="Z70" s="12">
        <v>175</v>
      </c>
      <c r="AA70" s="12">
        <v>72</v>
      </c>
      <c r="AB70" s="12">
        <v>0</v>
      </c>
    </row>
    <row r="71" spans="2:28" x14ac:dyDescent="0.2">
      <c r="B71" s="12">
        <v>175</v>
      </c>
      <c r="C71" s="12">
        <v>72</v>
      </c>
      <c r="D71">
        <f t="shared" si="7"/>
        <v>4.8768097536195079</v>
      </c>
      <c r="E71">
        <f t="shared" si="8"/>
        <v>4.1148082296164592</v>
      </c>
      <c r="F71">
        <f t="shared" si="9"/>
        <v>6.3808244090805148</v>
      </c>
      <c r="G71">
        <f t="shared" si="6"/>
        <v>1</v>
      </c>
      <c r="H71">
        <v>300</v>
      </c>
      <c r="J71">
        <f t="shared" si="10"/>
        <v>0</v>
      </c>
      <c r="Y71" s="12">
        <v>71</v>
      </c>
      <c r="Z71" s="12">
        <v>207</v>
      </c>
      <c r="AA71" s="12">
        <v>72</v>
      </c>
      <c r="AB71" s="12">
        <v>0</v>
      </c>
    </row>
    <row r="72" spans="2:28" x14ac:dyDescent="0.2">
      <c r="B72" s="12">
        <v>207</v>
      </c>
      <c r="C72" s="12">
        <v>72</v>
      </c>
      <c r="D72">
        <f t="shared" si="7"/>
        <v>4.0640081280162565</v>
      </c>
      <c r="E72">
        <f t="shared" si="8"/>
        <v>4.1148082296164592</v>
      </c>
      <c r="F72">
        <f t="shared" si="9"/>
        <v>5.7834080636854202</v>
      </c>
      <c r="G72">
        <f t="shared" si="6"/>
        <v>1</v>
      </c>
      <c r="H72">
        <v>300</v>
      </c>
      <c r="J72">
        <f t="shared" si="10"/>
        <v>0</v>
      </c>
      <c r="Y72" s="12">
        <v>72</v>
      </c>
      <c r="Z72" s="12">
        <v>239</v>
      </c>
      <c r="AA72" s="12">
        <v>72</v>
      </c>
      <c r="AB72" s="12">
        <v>0</v>
      </c>
    </row>
    <row r="73" spans="2:28" x14ac:dyDescent="0.2">
      <c r="B73" s="12">
        <v>239</v>
      </c>
      <c r="C73" s="12">
        <v>72</v>
      </c>
      <c r="D73">
        <f t="shared" si="7"/>
        <v>3.2512065024130052</v>
      </c>
      <c r="E73">
        <f t="shared" si="8"/>
        <v>4.1148082296164592</v>
      </c>
      <c r="F73">
        <f t="shared" si="9"/>
        <v>5.244234022986765</v>
      </c>
      <c r="G73">
        <f t="shared" si="6"/>
        <v>1</v>
      </c>
      <c r="H73">
        <v>300</v>
      </c>
      <c r="J73">
        <f t="shared" si="10"/>
        <v>0</v>
      </c>
      <c r="Y73" s="12">
        <v>73</v>
      </c>
      <c r="Z73" s="12">
        <v>271</v>
      </c>
      <c r="AA73" s="12">
        <v>72</v>
      </c>
      <c r="AB73" s="12">
        <v>0</v>
      </c>
    </row>
    <row r="74" spans="2:28" x14ac:dyDescent="0.2">
      <c r="B74" s="12">
        <v>271</v>
      </c>
      <c r="C74" s="12">
        <v>72</v>
      </c>
      <c r="D74">
        <f t="shared" si="7"/>
        <v>2.4384048768097539</v>
      </c>
      <c r="E74">
        <f t="shared" si="8"/>
        <v>4.1148082296164592</v>
      </c>
      <c r="F74">
        <f t="shared" si="9"/>
        <v>4.7830393171882806</v>
      </c>
      <c r="G74">
        <f t="shared" si="6"/>
        <v>1</v>
      </c>
      <c r="H74">
        <v>300</v>
      </c>
      <c r="J74">
        <f t="shared" si="10"/>
        <v>0</v>
      </c>
      <c r="Y74" s="12">
        <v>74</v>
      </c>
      <c r="Z74" s="12">
        <v>303</v>
      </c>
      <c r="AA74" s="12">
        <v>72</v>
      </c>
      <c r="AB74" s="12">
        <v>0</v>
      </c>
    </row>
    <row r="75" spans="2:28" x14ac:dyDescent="0.2">
      <c r="B75" s="12">
        <v>303</v>
      </c>
      <c r="C75" s="12">
        <v>72</v>
      </c>
      <c r="D75">
        <f t="shared" si="7"/>
        <v>1.6256032512065026</v>
      </c>
      <c r="E75">
        <f t="shared" si="8"/>
        <v>4.1148082296164592</v>
      </c>
      <c r="F75">
        <f t="shared" si="9"/>
        <v>4.4242776468992639</v>
      </c>
      <c r="G75">
        <f t="shared" si="6"/>
        <v>1</v>
      </c>
      <c r="H75">
        <v>300</v>
      </c>
      <c r="J75">
        <f t="shared" si="10"/>
        <v>0</v>
      </c>
      <c r="Y75" s="12">
        <v>75</v>
      </c>
      <c r="Z75" s="12">
        <v>335</v>
      </c>
      <c r="AA75" s="12">
        <v>72</v>
      </c>
      <c r="AB75" s="12">
        <v>0</v>
      </c>
    </row>
    <row r="76" spans="2:28" x14ac:dyDescent="0.2">
      <c r="B76" s="12">
        <v>335</v>
      </c>
      <c r="C76" s="12">
        <v>72</v>
      </c>
      <c r="D76">
        <f t="shared" si="7"/>
        <v>0.81280162560325131</v>
      </c>
      <c r="E76">
        <f t="shared" si="8"/>
        <v>4.1148082296164592</v>
      </c>
      <c r="F76">
        <f t="shared" si="9"/>
        <v>4.1943167797750602</v>
      </c>
      <c r="G76">
        <f t="shared" si="6"/>
        <v>1</v>
      </c>
      <c r="H76">
        <v>300</v>
      </c>
      <c r="J76">
        <f t="shared" si="10"/>
        <v>0</v>
      </c>
      <c r="Y76" s="12">
        <v>76</v>
      </c>
      <c r="Z76" s="12">
        <v>367</v>
      </c>
      <c r="AA76" s="12">
        <v>72</v>
      </c>
      <c r="AB76" s="12">
        <v>0</v>
      </c>
    </row>
    <row r="77" spans="2:28" x14ac:dyDescent="0.2">
      <c r="B77" s="12">
        <v>367</v>
      </c>
      <c r="C77" s="12">
        <v>72</v>
      </c>
      <c r="D77">
        <f t="shared" si="7"/>
        <v>0</v>
      </c>
      <c r="E77">
        <f t="shared" si="8"/>
        <v>4.1148082296164592</v>
      </c>
      <c r="F77">
        <f t="shared" si="9"/>
        <v>4.1148082296164592</v>
      </c>
      <c r="G77">
        <f t="shared" si="6"/>
        <v>1</v>
      </c>
      <c r="H77">
        <v>300</v>
      </c>
      <c r="J77">
        <f t="shared" si="10"/>
        <v>0</v>
      </c>
      <c r="Y77" s="12">
        <v>77</v>
      </c>
      <c r="Z77" s="12">
        <v>-17</v>
      </c>
      <c r="AA77" s="12">
        <v>54</v>
      </c>
      <c r="AB77" s="12">
        <v>0</v>
      </c>
    </row>
    <row r="78" spans="2:28" x14ac:dyDescent="0.2">
      <c r="B78" s="12">
        <v>-17</v>
      </c>
      <c r="C78" s="12">
        <v>54</v>
      </c>
      <c r="D78">
        <f t="shared" si="7"/>
        <v>9.7536195072390157</v>
      </c>
      <c r="E78">
        <f t="shared" si="8"/>
        <v>3.6576073152146305</v>
      </c>
      <c r="F78">
        <f t="shared" si="9"/>
        <v>10.416870200031536</v>
      </c>
      <c r="G78">
        <f t="shared" si="6"/>
        <v>1</v>
      </c>
      <c r="H78">
        <v>300</v>
      </c>
      <c r="J78">
        <f t="shared" si="10"/>
        <v>0</v>
      </c>
      <c r="Y78" s="12">
        <v>78</v>
      </c>
      <c r="Z78" s="12">
        <v>15</v>
      </c>
      <c r="AA78" s="12">
        <v>54</v>
      </c>
      <c r="AB78" s="12">
        <v>0</v>
      </c>
    </row>
    <row r="79" spans="2:28" x14ac:dyDescent="0.2">
      <c r="B79" s="12">
        <v>15</v>
      </c>
      <c r="C79" s="12">
        <v>54</v>
      </c>
      <c r="D79">
        <f t="shared" si="7"/>
        <v>8.9408178816357644</v>
      </c>
      <c r="E79">
        <f t="shared" si="8"/>
        <v>3.6576073152146305</v>
      </c>
      <c r="F79">
        <f t="shared" si="9"/>
        <v>9.6600370426251168</v>
      </c>
      <c r="G79">
        <f t="shared" si="6"/>
        <v>1</v>
      </c>
      <c r="H79">
        <v>300</v>
      </c>
      <c r="J79">
        <f t="shared" si="10"/>
        <v>0</v>
      </c>
      <c r="Y79" s="12">
        <v>79</v>
      </c>
      <c r="Z79" s="12">
        <v>79</v>
      </c>
      <c r="AA79" s="12">
        <v>54</v>
      </c>
      <c r="AB79" s="12">
        <v>0</v>
      </c>
    </row>
    <row r="80" spans="2:28" x14ac:dyDescent="0.2">
      <c r="B80" s="12">
        <v>79</v>
      </c>
      <c r="C80" s="12">
        <v>54</v>
      </c>
      <c r="D80">
        <f t="shared" si="7"/>
        <v>7.3152146304292609</v>
      </c>
      <c r="E80">
        <f t="shared" si="8"/>
        <v>3.6576073152146305</v>
      </c>
      <c r="F80">
        <f t="shared" si="9"/>
        <v>8.1786585918204135</v>
      </c>
      <c r="G80">
        <f t="shared" si="6"/>
        <v>1</v>
      </c>
      <c r="H80">
        <v>300</v>
      </c>
      <c r="J80">
        <f t="shared" si="10"/>
        <v>0</v>
      </c>
      <c r="Y80" s="12">
        <v>80</v>
      </c>
      <c r="Z80" s="12">
        <v>111</v>
      </c>
      <c r="AA80" s="12">
        <v>54</v>
      </c>
      <c r="AB80" s="12">
        <v>0</v>
      </c>
    </row>
    <row r="81" spans="2:28" x14ac:dyDescent="0.2">
      <c r="B81" s="12">
        <v>111</v>
      </c>
      <c r="C81" s="12">
        <v>54</v>
      </c>
      <c r="D81">
        <f t="shared" si="7"/>
        <v>6.5024130048260105</v>
      </c>
      <c r="E81">
        <f t="shared" si="8"/>
        <v>3.6576073152146305</v>
      </c>
      <c r="F81">
        <f t="shared" si="9"/>
        <v>7.4605272037331254</v>
      </c>
      <c r="G81">
        <f t="shared" si="6"/>
        <v>1</v>
      </c>
      <c r="H81">
        <v>300</v>
      </c>
      <c r="J81">
        <f t="shared" si="10"/>
        <v>0</v>
      </c>
      <c r="Y81" s="12">
        <v>81</v>
      </c>
      <c r="Z81" s="12">
        <v>143</v>
      </c>
      <c r="AA81" s="12">
        <v>54</v>
      </c>
      <c r="AB81" s="12">
        <v>0</v>
      </c>
    </row>
    <row r="82" spans="2:28" x14ac:dyDescent="0.2">
      <c r="B82" s="12">
        <v>143</v>
      </c>
      <c r="C82" s="12">
        <v>54</v>
      </c>
      <c r="D82">
        <f t="shared" si="7"/>
        <v>5.6896113792227592</v>
      </c>
      <c r="E82">
        <f t="shared" si="8"/>
        <v>3.6576073152146305</v>
      </c>
      <c r="F82">
        <f t="shared" si="9"/>
        <v>6.7638575472057871</v>
      </c>
      <c r="G82">
        <f t="shared" si="6"/>
        <v>1</v>
      </c>
      <c r="H82">
        <v>300</v>
      </c>
      <c r="J82">
        <f t="shared" si="10"/>
        <v>0</v>
      </c>
      <c r="Y82" s="12">
        <v>82</v>
      </c>
      <c r="Z82" s="12">
        <v>175</v>
      </c>
      <c r="AA82" s="12">
        <v>54</v>
      </c>
      <c r="AB82" s="12">
        <v>0</v>
      </c>
    </row>
    <row r="83" spans="2:28" x14ac:dyDescent="0.2">
      <c r="B83" s="12">
        <v>175</v>
      </c>
      <c r="C83" s="12">
        <v>54</v>
      </c>
      <c r="D83">
        <f t="shared" si="7"/>
        <v>4.8768097536195079</v>
      </c>
      <c r="E83">
        <f t="shared" si="8"/>
        <v>3.6576073152146305</v>
      </c>
      <c r="F83">
        <f t="shared" si="9"/>
        <v>6.0960121920243848</v>
      </c>
      <c r="G83">
        <f t="shared" si="6"/>
        <v>1</v>
      </c>
      <c r="H83">
        <v>300</v>
      </c>
      <c r="J83">
        <f t="shared" si="10"/>
        <v>0</v>
      </c>
      <c r="Y83" s="12">
        <v>83</v>
      </c>
      <c r="Z83" s="12">
        <v>207</v>
      </c>
      <c r="AA83" s="12">
        <v>54</v>
      </c>
      <c r="AB83" s="12">
        <v>0</v>
      </c>
    </row>
    <row r="84" spans="2:28" x14ac:dyDescent="0.2">
      <c r="B84" s="12">
        <v>207</v>
      </c>
      <c r="C84" s="12">
        <v>54</v>
      </c>
      <c r="D84">
        <f t="shared" si="7"/>
        <v>4.0640081280162565</v>
      </c>
      <c r="E84">
        <f t="shared" si="8"/>
        <v>3.6576073152146305</v>
      </c>
      <c r="F84">
        <f t="shared" si="9"/>
        <v>5.4675637478582519</v>
      </c>
      <c r="G84">
        <f t="shared" si="6"/>
        <v>1</v>
      </c>
      <c r="H84">
        <v>300</v>
      </c>
      <c r="J84">
        <f t="shared" si="10"/>
        <v>0</v>
      </c>
      <c r="Y84" s="12">
        <v>84</v>
      </c>
      <c r="Z84" s="12">
        <v>239</v>
      </c>
      <c r="AA84" s="12">
        <v>54</v>
      </c>
      <c r="AB84" s="12">
        <v>0</v>
      </c>
    </row>
    <row r="85" spans="2:28" x14ac:dyDescent="0.2">
      <c r="B85" s="12">
        <v>239</v>
      </c>
      <c r="C85" s="12">
        <v>54</v>
      </c>
      <c r="D85">
        <f t="shared" si="7"/>
        <v>3.2512065024130052</v>
      </c>
      <c r="E85">
        <f t="shared" si="8"/>
        <v>3.6576073152146305</v>
      </c>
      <c r="F85">
        <f t="shared" si="9"/>
        <v>4.8937138242488381</v>
      </c>
      <c r="G85">
        <f t="shared" si="6"/>
        <v>1</v>
      </c>
      <c r="H85">
        <v>300</v>
      </c>
      <c r="J85">
        <f t="shared" si="10"/>
        <v>0</v>
      </c>
      <c r="Y85" s="12">
        <v>85</v>
      </c>
      <c r="Z85" s="12">
        <v>271</v>
      </c>
      <c r="AA85" s="12">
        <v>54</v>
      </c>
      <c r="AB85" s="12">
        <v>0</v>
      </c>
    </row>
    <row r="86" spans="2:28" x14ac:dyDescent="0.2">
      <c r="B86" s="12">
        <v>271</v>
      </c>
      <c r="C86" s="12">
        <v>54</v>
      </c>
      <c r="D86">
        <f t="shared" si="7"/>
        <v>2.4384048768097539</v>
      </c>
      <c r="E86">
        <f t="shared" si="8"/>
        <v>3.6576073152146305</v>
      </c>
      <c r="F86">
        <f t="shared" si="9"/>
        <v>4.3958969068395097</v>
      </c>
      <c r="G86">
        <f t="shared" si="6"/>
        <v>1</v>
      </c>
      <c r="H86">
        <v>300</v>
      </c>
      <c r="J86">
        <f t="shared" si="10"/>
        <v>0</v>
      </c>
      <c r="Y86" s="12">
        <v>86</v>
      </c>
      <c r="Z86" s="12">
        <v>303</v>
      </c>
      <c r="AA86" s="12">
        <v>54</v>
      </c>
      <c r="AB86" s="12">
        <v>0</v>
      </c>
    </row>
    <row r="87" spans="2:28" x14ac:dyDescent="0.2">
      <c r="B87" s="12">
        <v>303</v>
      </c>
      <c r="C87" s="12">
        <v>54</v>
      </c>
      <c r="D87">
        <f t="shared" si="7"/>
        <v>1.6256032512065026</v>
      </c>
      <c r="E87">
        <f t="shared" si="8"/>
        <v>3.6576073152146305</v>
      </c>
      <c r="F87">
        <f t="shared" si="9"/>
        <v>4.0025838158175686</v>
      </c>
      <c r="G87">
        <f t="shared" si="6"/>
        <v>1</v>
      </c>
      <c r="H87">
        <v>300</v>
      </c>
      <c r="J87">
        <f t="shared" si="10"/>
        <v>0</v>
      </c>
      <c r="Y87" s="12">
        <v>87</v>
      </c>
      <c r="Z87" s="12">
        <v>335</v>
      </c>
      <c r="AA87" s="12">
        <v>54</v>
      </c>
      <c r="AB87" s="12">
        <v>0</v>
      </c>
    </row>
    <row r="88" spans="2:28" x14ac:dyDescent="0.2">
      <c r="B88" s="12">
        <v>335</v>
      </c>
      <c r="C88" s="12">
        <v>54</v>
      </c>
      <c r="D88">
        <f t="shared" si="7"/>
        <v>0.81280162560325131</v>
      </c>
      <c r="E88">
        <f t="shared" si="8"/>
        <v>3.6576073152146305</v>
      </c>
      <c r="F88">
        <f t="shared" si="9"/>
        <v>3.7468303611045517</v>
      </c>
      <c r="G88">
        <f t="shared" si="6"/>
        <v>1</v>
      </c>
      <c r="H88">
        <v>300</v>
      </c>
      <c r="J88">
        <f t="shared" si="10"/>
        <v>0</v>
      </c>
      <c r="Y88" s="12">
        <v>88</v>
      </c>
      <c r="Z88" s="12">
        <v>367</v>
      </c>
      <c r="AA88" s="12">
        <v>54</v>
      </c>
      <c r="AB88" s="12">
        <v>0</v>
      </c>
    </row>
    <row r="89" spans="2:28" x14ac:dyDescent="0.2">
      <c r="B89" s="12">
        <v>367</v>
      </c>
      <c r="C89" s="12">
        <v>54</v>
      </c>
      <c r="D89">
        <f t="shared" si="7"/>
        <v>0</v>
      </c>
      <c r="E89">
        <f t="shared" si="8"/>
        <v>3.6576073152146305</v>
      </c>
      <c r="F89">
        <f t="shared" si="9"/>
        <v>3.6576073152146305</v>
      </c>
      <c r="G89">
        <f t="shared" si="6"/>
        <v>1</v>
      </c>
      <c r="H89">
        <v>300</v>
      </c>
      <c r="J89">
        <f t="shared" si="10"/>
        <v>0</v>
      </c>
      <c r="Y89" s="12">
        <v>89</v>
      </c>
      <c r="Z89" s="12">
        <v>-49</v>
      </c>
      <c r="AA89" s="12">
        <v>-90</v>
      </c>
      <c r="AB89" s="12">
        <v>0</v>
      </c>
    </row>
    <row r="90" spans="2:28" x14ac:dyDescent="0.2">
      <c r="B90" s="12">
        <v>-49</v>
      </c>
      <c r="C90" s="12">
        <v>-90</v>
      </c>
      <c r="D90">
        <f t="shared" si="7"/>
        <v>10.566421132842267</v>
      </c>
      <c r="E90">
        <f t="shared" si="8"/>
        <v>0</v>
      </c>
      <c r="F90">
        <f t="shared" si="9"/>
        <v>10.566421132842267</v>
      </c>
      <c r="G90">
        <f t="shared" si="6"/>
        <v>1</v>
      </c>
      <c r="H90">
        <v>300</v>
      </c>
      <c r="J90">
        <f t="shared" si="10"/>
        <v>0</v>
      </c>
      <c r="Y90" s="12">
        <v>90</v>
      </c>
      <c r="Z90" s="12">
        <v>-17</v>
      </c>
      <c r="AA90" s="12">
        <v>-90</v>
      </c>
      <c r="AB90" s="12">
        <v>0</v>
      </c>
    </row>
    <row r="91" spans="2:28" x14ac:dyDescent="0.2">
      <c r="B91" s="12">
        <v>-17</v>
      </c>
      <c r="C91" s="12">
        <v>-90</v>
      </c>
      <c r="D91">
        <f t="shared" si="7"/>
        <v>9.7536195072390157</v>
      </c>
      <c r="E91">
        <f t="shared" si="8"/>
        <v>0</v>
      </c>
      <c r="F91">
        <f t="shared" si="9"/>
        <v>9.7536195072390157</v>
      </c>
      <c r="G91">
        <f t="shared" si="6"/>
        <v>1</v>
      </c>
      <c r="H91">
        <v>300</v>
      </c>
      <c r="J91">
        <f t="shared" si="10"/>
        <v>0</v>
      </c>
      <c r="Y91" s="12">
        <v>91</v>
      </c>
      <c r="Z91" s="12">
        <v>15</v>
      </c>
      <c r="AA91" s="12">
        <v>-90</v>
      </c>
      <c r="AB91" s="12">
        <v>0</v>
      </c>
    </row>
    <row r="92" spans="2:28" x14ac:dyDescent="0.2">
      <c r="B92" s="12">
        <v>15</v>
      </c>
      <c r="C92" s="12">
        <v>-90</v>
      </c>
      <c r="D92">
        <f t="shared" si="7"/>
        <v>8.9408178816357644</v>
      </c>
      <c r="E92">
        <f t="shared" si="8"/>
        <v>0</v>
      </c>
      <c r="F92">
        <f t="shared" si="9"/>
        <v>8.9408178816357644</v>
      </c>
      <c r="G92">
        <f t="shared" si="6"/>
        <v>1</v>
      </c>
      <c r="H92">
        <v>300</v>
      </c>
      <c r="J92">
        <f t="shared" si="10"/>
        <v>0</v>
      </c>
      <c r="Y92" s="12">
        <v>92</v>
      </c>
      <c r="Z92" s="12">
        <v>47</v>
      </c>
      <c r="AA92" s="12">
        <v>-90</v>
      </c>
      <c r="AB92" s="12">
        <v>0</v>
      </c>
    </row>
    <row r="93" spans="2:28" x14ac:dyDescent="0.2">
      <c r="B93" s="12">
        <v>47</v>
      </c>
      <c r="C93" s="12">
        <v>-90</v>
      </c>
      <c r="D93">
        <f t="shared" si="7"/>
        <v>8.1280162560325131</v>
      </c>
      <c r="E93">
        <f t="shared" si="8"/>
        <v>0</v>
      </c>
      <c r="F93">
        <f t="shared" si="9"/>
        <v>8.1280162560325131</v>
      </c>
      <c r="G93">
        <f t="shared" si="6"/>
        <v>1</v>
      </c>
      <c r="H93">
        <v>300</v>
      </c>
      <c r="J93">
        <f t="shared" si="10"/>
        <v>0</v>
      </c>
      <c r="Y93" s="12">
        <v>93</v>
      </c>
      <c r="Z93" s="12">
        <v>79</v>
      </c>
      <c r="AA93" s="12">
        <v>-90</v>
      </c>
      <c r="AB93" s="12">
        <v>0</v>
      </c>
    </row>
    <row r="94" spans="2:28" x14ac:dyDescent="0.2">
      <c r="B94" s="12">
        <v>79</v>
      </c>
      <c r="C94" s="12">
        <v>-90</v>
      </c>
      <c r="D94">
        <f t="shared" si="7"/>
        <v>7.3152146304292609</v>
      </c>
      <c r="E94">
        <f t="shared" si="8"/>
        <v>0</v>
      </c>
      <c r="F94">
        <f t="shared" si="9"/>
        <v>7.3152146304292609</v>
      </c>
      <c r="G94">
        <f t="shared" si="6"/>
        <v>1</v>
      </c>
      <c r="H94">
        <v>300</v>
      </c>
      <c r="J94">
        <f t="shared" si="10"/>
        <v>0</v>
      </c>
      <c r="Y94" s="12">
        <v>94</v>
      </c>
      <c r="Z94" s="12">
        <v>111</v>
      </c>
      <c r="AA94" s="12">
        <v>-90</v>
      </c>
      <c r="AB94" s="12">
        <v>0</v>
      </c>
    </row>
    <row r="95" spans="2:28" x14ac:dyDescent="0.2">
      <c r="B95" s="12">
        <v>111</v>
      </c>
      <c r="C95" s="12">
        <v>-90</v>
      </c>
      <c r="D95">
        <f t="shared" si="7"/>
        <v>6.5024130048260105</v>
      </c>
      <c r="E95">
        <f t="shared" si="8"/>
        <v>0</v>
      </c>
      <c r="F95">
        <f t="shared" si="9"/>
        <v>6.5024130048260105</v>
      </c>
      <c r="G95">
        <f t="shared" si="6"/>
        <v>1</v>
      </c>
      <c r="H95">
        <v>300</v>
      </c>
      <c r="J95">
        <f t="shared" si="10"/>
        <v>0</v>
      </c>
      <c r="Y95" s="12">
        <v>95</v>
      </c>
      <c r="Z95" s="12">
        <v>143</v>
      </c>
      <c r="AA95" s="12">
        <v>-90</v>
      </c>
      <c r="AB95" s="12">
        <v>0</v>
      </c>
    </row>
    <row r="96" spans="2:28" x14ac:dyDescent="0.2">
      <c r="B96" s="12">
        <v>143</v>
      </c>
      <c r="C96" s="12">
        <v>-90</v>
      </c>
      <c r="D96">
        <f t="shared" si="7"/>
        <v>5.6896113792227592</v>
      </c>
      <c r="E96">
        <f t="shared" si="8"/>
        <v>0</v>
      </c>
      <c r="F96">
        <f t="shared" si="9"/>
        <v>5.6896113792227592</v>
      </c>
      <c r="G96">
        <f t="shared" si="6"/>
        <v>1</v>
      </c>
      <c r="H96">
        <v>300</v>
      </c>
      <c r="J96">
        <f t="shared" si="10"/>
        <v>0</v>
      </c>
      <c r="Y96" s="12">
        <v>96</v>
      </c>
      <c r="Z96" s="12">
        <v>175</v>
      </c>
      <c r="AA96" s="12">
        <v>-90</v>
      </c>
      <c r="AB96" s="12">
        <v>0</v>
      </c>
    </row>
    <row r="97" spans="2:28" x14ac:dyDescent="0.2">
      <c r="B97" s="12">
        <v>175</v>
      </c>
      <c r="C97" s="12">
        <v>-90</v>
      </c>
      <c r="D97">
        <f t="shared" si="7"/>
        <v>4.8768097536195079</v>
      </c>
      <c r="E97">
        <f t="shared" si="8"/>
        <v>0</v>
      </c>
      <c r="F97">
        <f t="shared" si="9"/>
        <v>4.8768097536195079</v>
      </c>
      <c r="G97">
        <f t="shared" si="6"/>
        <v>1</v>
      </c>
      <c r="H97">
        <v>300</v>
      </c>
      <c r="J97">
        <f t="shared" si="10"/>
        <v>0</v>
      </c>
      <c r="Y97" s="12">
        <v>97</v>
      </c>
      <c r="Z97" s="12">
        <v>207</v>
      </c>
      <c r="AA97" s="12">
        <v>-90</v>
      </c>
      <c r="AB97" s="12">
        <v>0</v>
      </c>
    </row>
    <row r="98" spans="2:28" x14ac:dyDescent="0.2">
      <c r="B98" s="12">
        <v>207</v>
      </c>
      <c r="C98" s="12">
        <v>-90</v>
      </c>
      <c r="D98">
        <f t="shared" si="7"/>
        <v>4.0640081280162565</v>
      </c>
      <c r="E98">
        <f t="shared" si="8"/>
        <v>0</v>
      </c>
      <c r="F98">
        <f t="shared" si="9"/>
        <v>4.0640081280162565</v>
      </c>
      <c r="G98">
        <f t="shared" si="6"/>
        <v>1</v>
      </c>
      <c r="H98">
        <v>300</v>
      </c>
      <c r="J98">
        <f t="shared" si="10"/>
        <v>0</v>
      </c>
      <c r="Y98" s="12">
        <v>98</v>
      </c>
      <c r="Z98" s="12">
        <v>239</v>
      </c>
      <c r="AA98" s="12">
        <v>-90</v>
      </c>
      <c r="AB98" s="12">
        <v>0</v>
      </c>
    </row>
    <row r="99" spans="2:28" x14ac:dyDescent="0.2">
      <c r="B99" s="12">
        <v>239</v>
      </c>
      <c r="C99" s="12">
        <v>-90</v>
      </c>
      <c r="D99">
        <f t="shared" si="7"/>
        <v>3.2512065024130052</v>
      </c>
      <c r="E99">
        <f t="shared" si="8"/>
        <v>0</v>
      </c>
      <c r="F99">
        <f t="shared" si="9"/>
        <v>3.2512065024130052</v>
      </c>
      <c r="G99">
        <f t="shared" si="6"/>
        <v>1</v>
      </c>
      <c r="H99">
        <v>300</v>
      </c>
      <c r="J99">
        <f t="shared" si="10"/>
        <v>0</v>
      </c>
      <c r="Y99" s="12">
        <v>99</v>
      </c>
      <c r="Z99" s="12">
        <v>271</v>
      </c>
      <c r="AA99" s="12">
        <v>-90</v>
      </c>
      <c r="AB99" s="12">
        <v>0</v>
      </c>
    </row>
    <row r="100" spans="2:28" x14ac:dyDescent="0.2">
      <c r="B100" s="12">
        <v>271</v>
      </c>
      <c r="C100" s="12">
        <v>-90</v>
      </c>
      <c r="D100">
        <f t="shared" si="7"/>
        <v>2.4384048768097539</v>
      </c>
      <c r="E100">
        <f t="shared" si="8"/>
        <v>0</v>
      </c>
      <c r="F100">
        <f t="shared" si="9"/>
        <v>2.4384048768097539</v>
      </c>
      <c r="G100">
        <f t="shared" si="6"/>
        <v>1</v>
      </c>
      <c r="H100">
        <v>300</v>
      </c>
      <c r="J100">
        <f t="shared" si="10"/>
        <v>0</v>
      </c>
      <c r="Y100" s="12">
        <v>100</v>
      </c>
      <c r="Z100" s="12">
        <v>335</v>
      </c>
      <c r="AA100" s="12">
        <v>-90</v>
      </c>
      <c r="AB100" s="12">
        <v>0</v>
      </c>
    </row>
    <row r="101" spans="2:28" x14ac:dyDescent="0.2">
      <c r="B101" s="12">
        <v>335</v>
      </c>
      <c r="C101" s="12">
        <v>-90</v>
      </c>
      <c r="D101">
        <f t="shared" si="7"/>
        <v>0.81280162560325131</v>
      </c>
      <c r="E101">
        <f t="shared" si="8"/>
        <v>0</v>
      </c>
      <c r="F101">
        <f t="shared" si="9"/>
        <v>0.81280162560325131</v>
      </c>
      <c r="G101">
        <f t="shared" si="6"/>
        <v>0.81280162560325131</v>
      </c>
      <c r="H101">
        <v>300</v>
      </c>
      <c r="J101">
        <f t="shared" si="10"/>
        <v>2.7332944786073732E-5</v>
      </c>
      <c r="Y101" s="12">
        <v>101</v>
      </c>
      <c r="Z101" s="12">
        <v>367</v>
      </c>
      <c r="AA101" s="12">
        <v>-90</v>
      </c>
      <c r="AB101" s="12">
        <v>0</v>
      </c>
    </row>
    <row r="102" spans="2:28" x14ac:dyDescent="0.2">
      <c r="B102" s="15">
        <v>367</v>
      </c>
      <c r="C102" s="15">
        <v>-90</v>
      </c>
      <c r="D102">
        <f t="shared" si="7"/>
        <v>0</v>
      </c>
      <c r="E102">
        <f t="shared" si="8"/>
        <v>0</v>
      </c>
      <c r="F102">
        <f t="shared" si="9"/>
        <v>0</v>
      </c>
      <c r="G102">
        <f t="shared" si="6"/>
        <v>0</v>
      </c>
      <c r="H102">
        <v>300</v>
      </c>
      <c r="J102">
        <f t="shared" si="10"/>
        <v>0.65006225088884473</v>
      </c>
      <c r="Y102" s="12">
        <v>102</v>
      </c>
      <c r="Z102" s="12">
        <v>-49</v>
      </c>
      <c r="AA102" s="12">
        <v>-72</v>
      </c>
      <c r="AB102" s="12">
        <v>0</v>
      </c>
    </row>
    <row r="103" spans="2:28" x14ac:dyDescent="0.2">
      <c r="B103" s="12">
        <v>-49</v>
      </c>
      <c r="C103" s="12">
        <v>-72</v>
      </c>
      <c r="D103">
        <f t="shared" si="7"/>
        <v>10.566421132842267</v>
      </c>
      <c r="E103">
        <f t="shared" si="8"/>
        <v>0.45720091440182881</v>
      </c>
      <c r="F103">
        <f t="shared" si="9"/>
        <v>10.576307873388782</v>
      </c>
      <c r="G103">
        <f t="shared" si="6"/>
        <v>1</v>
      </c>
      <c r="H103">
        <v>300</v>
      </c>
      <c r="J103">
        <f t="shared" si="10"/>
        <v>0</v>
      </c>
      <c r="Y103" s="12">
        <v>103</v>
      </c>
      <c r="Z103" s="12">
        <v>-17</v>
      </c>
      <c r="AA103" s="12">
        <v>-72</v>
      </c>
      <c r="AB103" s="12">
        <v>0</v>
      </c>
    </row>
    <row r="104" spans="2:28" x14ac:dyDescent="0.2">
      <c r="B104" s="12">
        <v>-17</v>
      </c>
      <c r="C104" s="12">
        <v>-72</v>
      </c>
      <c r="D104">
        <f t="shared" si="7"/>
        <v>9.7536195072390157</v>
      </c>
      <c r="E104">
        <f t="shared" si="8"/>
        <v>0.45720091440182881</v>
      </c>
      <c r="F104">
        <f t="shared" si="9"/>
        <v>9.7643292738479133</v>
      </c>
      <c r="G104">
        <f t="shared" si="6"/>
        <v>1</v>
      </c>
      <c r="H104">
        <v>300</v>
      </c>
      <c r="J104">
        <f t="shared" si="10"/>
        <v>0</v>
      </c>
      <c r="Y104" s="12">
        <v>104</v>
      </c>
      <c r="Z104" s="12">
        <v>15</v>
      </c>
      <c r="AA104" s="12">
        <v>-72</v>
      </c>
      <c r="AB104" s="12">
        <v>0</v>
      </c>
    </row>
    <row r="105" spans="2:28" x14ac:dyDescent="0.2">
      <c r="B105" s="12">
        <v>15</v>
      </c>
      <c r="C105" s="12">
        <v>-72</v>
      </c>
      <c r="D105">
        <f t="shared" si="7"/>
        <v>8.9408178816357644</v>
      </c>
      <c r="E105">
        <f t="shared" si="8"/>
        <v>0.45720091440182881</v>
      </c>
      <c r="F105">
        <f t="shared" si="9"/>
        <v>8.9525000457250883</v>
      </c>
      <c r="G105">
        <f t="shared" si="6"/>
        <v>1</v>
      </c>
      <c r="H105">
        <v>300</v>
      </c>
      <c r="J105">
        <f t="shared" si="10"/>
        <v>0</v>
      </c>
      <c r="Y105" s="12">
        <v>105</v>
      </c>
      <c r="Z105" s="12">
        <v>47</v>
      </c>
      <c r="AA105" s="12">
        <v>-72</v>
      </c>
      <c r="AB105" s="12">
        <v>0</v>
      </c>
    </row>
    <row r="106" spans="2:28" x14ac:dyDescent="0.2">
      <c r="B106" s="12">
        <v>47</v>
      </c>
      <c r="C106" s="12">
        <v>-72</v>
      </c>
      <c r="D106">
        <f t="shared" si="7"/>
        <v>8.1280162560325131</v>
      </c>
      <c r="E106">
        <f t="shared" si="8"/>
        <v>0.45720091440182881</v>
      </c>
      <c r="F106">
        <f t="shared" si="9"/>
        <v>8.140864876317421</v>
      </c>
      <c r="G106">
        <f t="shared" si="6"/>
        <v>1</v>
      </c>
      <c r="H106">
        <v>300</v>
      </c>
      <c r="J106">
        <f t="shared" si="10"/>
        <v>0</v>
      </c>
      <c r="Y106" s="12">
        <v>106</v>
      </c>
      <c r="Z106" s="12">
        <v>79</v>
      </c>
      <c r="AA106" s="12">
        <v>-72</v>
      </c>
      <c r="AB106" s="12">
        <v>0</v>
      </c>
    </row>
    <row r="107" spans="2:28" x14ac:dyDescent="0.2">
      <c r="B107" s="12">
        <v>79</v>
      </c>
      <c r="C107" s="12">
        <v>-72</v>
      </c>
      <c r="D107">
        <f t="shared" si="7"/>
        <v>7.3152146304292609</v>
      </c>
      <c r="E107">
        <f t="shared" si="8"/>
        <v>0.45720091440182881</v>
      </c>
      <c r="F107">
        <f t="shared" si="9"/>
        <v>7.3294882335246418</v>
      </c>
      <c r="G107">
        <f t="shared" si="6"/>
        <v>1</v>
      </c>
      <c r="H107">
        <v>300</v>
      </c>
      <c r="J107">
        <f t="shared" si="10"/>
        <v>0</v>
      </c>
      <c r="Y107" s="12">
        <v>107</v>
      </c>
      <c r="Z107" s="12">
        <v>111</v>
      </c>
      <c r="AA107" s="12">
        <v>-72</v>
      </c>
      <c r="AB107" s="12">
        <v>0</v>
      </c>
    </row>
    <row r="108" spans="2:28" x14ac:dyDescent="0.2">
      <c r="B108" s="12">
        <v>111</v>
      </c>
      <c r="C108" s="12">
        <v>-72</v>
      </c>
      <c r="D108">
        <f t="shared" si="7"/>
        <v>6.5024130048260105</v>
      </c>
      <c r="E108">
        <f t="shared" si="8"/>
        <v>0.45720091440182881</v>
      </c>
      <c r="F108">
        <f t="shared" si="9"/>
        <v>6.518466657233148</v>
      </c>
      <c r="G108">
        <f t="shared" si="6"/>
        <v>1</v>
      </c>
      <c r="H108">
        <v>300</v>
      </c>
      <c r="J108">
        <f t="shared" si="10"/>
        <v>0</v>
      </c>
      <c r="Y108" s="12">
        <v>108</v>
      </c>
      <c r="Z108" s="12">
        <v>143</v>
      </c>
      <c r="AA108" s="12">
        <v>-72</v>
      </c>
      <c r="AB108" s="12">
        <v>0</v>
      </c>
    </row>
    <row r="109" spans="2:28" x14ac:dyDescent="0.2">
      <c r="B109" s="12">
        <v>143</v>
      </c>
      <c r="C109" s="12">
        <v>-72</v>
      </c>
      <c r="D109">
        <f t="shared" si="7"/>
        <v>5.6896113792227592</v>
      </c>
      <c r="E109">
        <f t="shared" si="8"/>
        <v>0.45720091440182881</v>
      </c>
      <c r="F109">
        <f t="shared" si="9"/>
        <v>5.7079514996810348</v>
      </c>
      <c r="G109">
        <f t="shared" si="6"/>
        <v>1</v>
      </c>
      <c r="H109">
        <v>300</v>
      </c>
      <c r="J109">
        <f t="shared" si="10"/>
        <v>0</v>
      </c>
      <c r="Y109" s="12">
        <v>109</v>
      </c>
      <c r="Z109" s="12">
        <v>175</v>
      </c>
      <c r="AA109" s="12">
        <v>-72</v>
      </c>
      <c r="AB109" s="12">
        <v>0</v>
      </c>
    </row>
    <row r="110" spans="2:28" x14ac:dyDescent="0.2">
      <c r="B110" s="12">
        <v>175</v>
      </c>
      <c r="C110" s="12">
        <v>-72</v>
      </c>
      <c r="D110">
        <f t="shared" si="7"/>
        <v>4.8768097536195079</v>
      </c>
      <c r="E110">
        <f t="shared" si="8"/>
        <v>0.45720091440182881</v>
      </c>
      <c r="F110">
        <f t="shared" si="9"/>
        <v>4.8981941620487275</v>
      </c>
      <c r="G110">
        <f t="shared" si="6"/>
        <v>1</v>
      </c>
      <c r="H110">
        <v>300</v>
      </c>
      <c r="J110">
        <f t="shared" si="10"/>
        <v>0</v>
      </c>
      <c r="Y110" s="12">
        <v>110</v>
      </c>
      <c r="Z110" s="12">
        <v>207</v>
      </c>
      <c r="AA110" s="12">
        <v>-72</v>
      </c>
      <c r="AB110" s="12">
        <v>0</v>
      </c>
    </row>
    <row r="111" spans="2:28" x14ac:dyDescent="0.2">
      <c r="B111" s="12">
        <v>207</v>
      </c>
      <c r="C111" s="12">
        <v>-72</v>
      </c>
      <c r="D111">
        <f t="shared" si="7"/>
        <v>4.0640081280162565</v>
      </c>
      <c r="E111">
        <f t="shared" si="8"/>
        <v>0.45720091440182881</v>
      </c>
      <c r="F111">
        <f t="shared" si="9"/>
        <v>4.0896448184056355</v>
      </c>
      <c r="G111">
        <f t="shared" si="6"/>
        <v>1</v>
      </c>
      <c r="H111">
        <v>300</v>
      </c>
      <c r="J111">
        <f t="shared" si="10"/>
        <v>0</v>
      </c>
      <c r="Y111" s="12">
        <v>111</v>
      </c>
      <c r="Z111" s="12">
        <v>239</v>
      </c>
      <c r="AA111" s="12">
        <v>-72</v>
      </c>
      <c r="AB111" s="12">
        <v>0</v>
      </c>
    </row>
    <row r="112" spans="2:28" x14ac:dyDescent="0.2">
      <c r="B112" s="12">
        <v>239</v>
      </c>
      <c r="C112" s="12">
        <v>-72</v>
      </c>
      <c r="D112">
        <f t="shared" si="7"/>
        <v>3.2512065024130052</v>
      </c>
      <c r="E112">
        <f t="shared" si="8"/>
        <v>0.45720091440182881</v>
      </c>
      <c r="F112">
        <f t="shared" si="9"/>
        <v>3.2831960644260154</v>
      </c>
      <c r="G112">
        <f t="shared" si="6"/>
        <v>1</v>
      </c>
      <c r="H112">
        <v>300</v>
      </c>
      <c r="J112">
        <f t="shared" si="10"/>
        <v>0</v>
      </c>
      <c r="Y112" s="12">
        <v>112</v>
      </c>
      <c r="Z112" s="12">
        <v>271</v>
      </c>
      <c r="AA112" s="12">
        <v>-72</v>
      </c>
      <c r="AB112" s="12">
        <v>0</v>
      </c>
    </row>
    <row r="113" spans="2:28" x14ac:dyDescent="0.2">
      <c r="B113" s="12">
        <v>271</v>
      </c>
      <c r="C113" s="12">
        <v>-72</v>
      </c>
      <c r="D113">
        <f t="shared" si="7"/>
        <v>2.4384048768097539</v>
      </c>
      <c r="E113">
        <f t="shared" si="8"/>
        <v>0.45720091440182881</v>
      </c>
      <c r="F113">
        <f t="shared" si="9"/>
        <v>2.480897220640037</v>
      </c>
      <c r="G113">
        <f t="shared" si="6"/>
        <v>1</v>
      </c>
      <c r="H113">
        <v>300</v>
      </c>
      <c r="J113">
        <f t="shared" si="10"/>
        <v>0</v>
      </c>
      <c r="Y113" s="12">
        <v>113</v>
      </c>
      <c r="Z113" s="12">
        <v>303</v>
      </c>
      <c r="AA113" s="12">
        <v>-72</v>
      </c>
      <c r="AB113" s="12">
        <v>0</v>
      </c>
    </row>
    <row r="114" spans="2:28" x14ac:dyDescent="0.2">
      <c r="B114" s="12">
        <v>303</v>
      </c>
      <c r="C114" s="12">
        <v>-72</v>
      </c>
      <c r="D114">
        <f t="shared" si="7"/>
        <v>1.6256032512065026</v>
      </c>
      <c r="E114">
        <f t="shared" si="8"/>
        <v>0.45720091440182881</v>
      </c>
      <c r="F114">
        <f t="shared" si="9"/>
        <v>1.6886736234284647</v>
      </c>
      <c r="G114">
        <f t="shared" si="6"/>
        <v>1</v>
      </c>
      <c r="H114">
        <v>300</v>
      </c>
      <c r="J114">
        <f t="shared" si="10"/>
        <v>0</v>
      </c>
      <c r="Y114" s="12">
        <v>114</v>
      </c>
      <c r="Z114" s="12">
        <v>335</v>
      </c>
      <c r="AA114" s="12">
        <v>-72</v>
      </c>
      <c r="AB114" s="12">
        <v>0</v>
      </c>
    </row>
    <row r="115" spans="2:28" x14ac:dyDescent="0.2">
      <c r="B115" s="12">
        <v>335</v>
      </c>
      <c r="C115" s="12">
        <v>-72</v>
      </c>
      <c r="D115">
        <f t="shared" si="7"/>
        <v>0.81280162560325131</v>
      </c>
      <c r="E115">
        <f t="shared" si="8"/>
        <v>0.45720091440182881</v>
      </c>
      <c r="F115">
        <f t="shared" si="9"/>
        <v>0.93256590046664067</v>
      </c>
      <c r="G115">
        <f t="shared" si="6"/>
        <v>0.93256590046664067</v>
      </c>
      <c r="H115">
        <v>300</v>
      </c>
      <c r="J115">
        <f t="shared" si="10"/>
        <v>4.39673746299718E-8</v>
      </c>
      <c r="Y115" s="12">
        <v>115</v>
      </c>
      <c r="Z115" s="12">
        <v>367</v>
      </c>
      <c r="AA115" s="12">
        <v>-72</v>
      </c>
      <c r="AB115" s="12">
        <v>0</v>
      </c>
    </row>
    <row r="116" spans="2:28" x14ac:dyDescent="0.2">
      <c r="B116" s="12">
        <v>367</v>
      </c>
      <c r="C116" s="12">
        <v>-72</v>
      </c>
      <c r="D116">
        <f t="shared" si="7"/>
        <v>0</v>
      </c>
      <c r="E116">
        <f t="shared" si="8"/>
        <v>0.45720091440182881</v>
      </c>
      <c r="F116">
        <f t="shared" si="9"/>
        <v>0.45720091440182881</v>
      </c>
      <c r="G116">
        <f t="shared" si="6"/>
        <v>0.45720091440182881</v>
      </c>
      <c r="H116">
        <v>300</v>
      </c>
      <c r="J116">
        <f t="shared" si="10"/>
        <v>2.2109042550208513E-2</v>
      </c>
      <c r="Y116" s="12">
        <v>116</v>
      </c>
      <c r="Z116" s="12">
        <v>-17</v>
      </c>
      <c r="AA116" s="12">
        <v>-54</v>
      </c>
      <c r="AB116" s="12">
        <v>0</v>
      </c>
    </row>
    <row r="117" spans="2:28" x14ac:dyDescent="0.2">
      <c r="B117" s="12">
        <v>-17</v>
      </c>
      <c r="C117" s="12">
        <v>-54</v>
      </c>
      <c r="D117">
        <f t="shared" si="7"/>
        <v>9.7536195072390157</v>
      </c>
      <c r="E117">
        <f t="shared" si="8"/>
        <v>0.91440182880365761</v>
      </c>
      <c r="F117">
        <f t="shared" si="9"/>
        <v>9.796388324097455</v>
      </c>
      <c r="G117">
        <f t="shared" si="6"/>
        <v>1</v>
      </c>
      <c r="H117">
        <v>300</v>
      </c>
      <c r="J117">
        <f t="shared" si="10"/>
        <v>0</v>
      </c>
      <c r="Y117" s="12">
        <v>117</v>
      </c>
      <c r="Z117" s="12">
        <v>15</v>
      </c>
      <c r="AA117" s="12">
        <v>-54</v>
      </c>
      <c r="AB117" s="12">
        <v>0</v>
      </c>
    </row>
    <row r="118" spans="2:28" x14ac:dyDescent="0.2">
      <c r="B118" s="12">
        <v>15</v>
      </c>
      <c r="C118" s="12">
        <v>-54</v>
      </c>
      <c r="D118">
        <f t="shared" si="7"/>
        <v>8.9408178816357644</v>
      </c>
      <c r="E118">
        <f t="shared" si="8"/>
        <v>0.91440182880365761</v>
      </c>
      <c r="F118">
        <f t="shared" si="9"/>
        <v>8.9874554294915594</v>
      </c>
      <c r="G118">
        <f t="shared" si="6"/>
        <v>1</v>
      </c>
      <c r="H118">
        <v>300</v>
      </c>
      <c r="J118">
        <f t="shared" si="10"/>
        <v>0</v>
      </c>
      <c r="Y118" s="12">
        <v>118</v>
      </c>
      <c r="Z118" s="12">
        <v>47</v>
      </c>
      <c r="AA118" s="12">
        <v>-54</v>
      </c>
      <c r="AB118" s="12">
        <v>0</v>
      </c>
    </row>
    <row r="119" spans="2:28" x14ac:dyDescent="0.2">
      <c r="B119" s="12">
        <v>47</v>
      </c>
      <c r="C119" s="12">
        <v>-54</v>
      </c>
      <c r="D119">
        <f t="shared" si="7"/>
        <v>8.1280162560325131</v>
      </c>
      <c r="E119">
        <f t="shared" si="8"/>
        <v>0.91440182880365761</v>
      </c>
      <c r="F119">
        <f t="shared" si="9"/>
        <v>8.1792896368112711</v>
      </c>
      <c r="G119">
        <f t="shared" si="6"/>
        <v>1</v>
      </c>
      <c r="H119">
        <v>300</v>
      </c>
      <c r="J119">
        <f t="shared" si="10"/>
        <v>0</v>
      </c>
      <c r="Y119" s="12">
        <v>119</v>
      </c>
      <c r="Z119" s="12">
        <v>79</v>
      </c>
      <c r="AA119" s="12">
        <v>-54</v>
      </c>
      <c r="AB119" s="12">
        <v>0</v>
      </c>
    </row>
    <row r="120" spans="2:28" x14ac:dyDescent="0.2">
      <c r="B120" s="12">
        <v>79</v>
      </c>
      <c r="C120" s="12">
        <v>-54</v>
      </c>
      <c r="D120">
        <f t="shared" si="7"/>
        <v>7.3152146304292609</v>
      </c>
      <c r="E120">
        <f t="shared" si="8"/>
        <v>0.91440182880365761</v>
      </c>
      <c r="F120">
        <f t="shared" si="9"/>
        <v>7.3721432293306526</v>
      </c>
      <c r="G120">
        <f t="shared" si="6"/>
        <v>1</v>
      </c>
      <c r="H120">
        <v>300</v>
      </c>
      <c r="J120">
        <f t="shared" si="10"/>
        <v>0</v>
      </c>
      <c r="Y120" s="12">
        <v>120</v>
      </c>
      <c r="Z120" s="12">
        <v>111</v>
      </c>
      <c r="AA120" s="12">
        <v>-54</v>
      </c>
      <c r="AB120" s="12">
        <v>0</v>
      </c>
    </row>
    <row r="121" spans="2:28" x14ac:dyDescent="0.2">
      <c r="B121" s="12">
        <v>111</v>
      </c>
      <c r="C121" s="12">
        <v>-54</v>
      </c>
      <c r="D121">
        <f t="shared" si="7"/>
        <v>6.5024130048260105</v>
      </c>
      <c r="E121">
        <f t="shared" si="8"/>
        <v>0.91440182880365761</v>
      </c>
      <c r="F121">
        <f t="shared" si="9"/>
        <v>6.5663921288520308</v>
      </c>
      <c r="G121">
        <f t="shared" si="6"/>
        <v>1</v>
      </c>
      <c r="H121">
        <v>300</v>
      </c>
      <c r="J121">
        <f t="shared" si="10"/>
        <v>0</v>
      </c>
      <c r="Y121" s="12">
        <v>121</v>
      </c>
      <c r="Z121" s="12">
        <v>143</v>
      </c>
      <c r="AA121" s="12">
        <v>-54</v>
      </c>
      <c r="AB121" s="12">
        <v>0</v>
      </c>
    </row>
    <row r="122" spans="2:28" x14ac:dyDescent="0.2">
      <c r="B122" s="12">
        <v>143</v>
      </c>
      <c r="C122" s="12">
        <v>-54</v>
      </c>
      <c r="D122">
        <f t="shared" si="7"/>
        <v>5.6896113792227592</v>
      </c>
      <c r="E122">
        <f t="shared" si="8"/>
        <v>0.91440182880365761</v>
      </c>
      <c r="F122">
        <f t="shared" si="9"/>
        <v>5.7626216560781245</v>
      </c>
      <c r="G122">
        <f t="shared" si="6"/>
        <v>1</v>
      </c>
      <c r="H122">
        <v>300</v>
      </c>
      <c r="J122">
        <f t="shared" si="10"/>
        <v>0</v>
      </c>
      <c r="Y122" s="12">
        <v>122</v>
      </c>
      <c r="Z122" s="12">
        <v>175</v>
      </c>
      <c r="AA122" s="12">
        <v>-54</v>
      </c>
      <c r="AB122" s="12">
        <v>0</v>
      </c>
    </row>
    <row r="123" spans="2:28" x14ac:dyDescent="0.2">
      <c r="B123" s="12">
        <v>175</v>
      </c>
      <c r="C123" s="12">
        <v>-54</v>
      </c>
      <c r="D123">
        <f t="shared" si="7"/>
        <v>4.8768097536195079</v>
      </c>
      <c r="E123">
        <f t="shared" si="8"/>
        <v>0.91440182880365761</v>
      </c>
      <c r="F123">
        <f t="shared" si="9"/>
        <v>4.9617944412800741</v>
      </c>
      <c r="G123">
        <f t="shared" si="6"/>
        <v>1</v>
      </c>
      <c r="H123">
        <v>300</v>
      </c>
      <c r="J123">
        <f t="shared" si="10"/>
        <v>0</v>
      </c>
      <c r="Y123" s="12">
        <v>123</v>
      </c>
      <c r="Z123" s="12">
        <v>207</v>
      </c>
      <c r="AA123" s="12">
        <v>-54</v>
      </c>
      <c r="AB123" s="12">
        <v>0</v>
      </c>
    </row>
    <row r="124" spans="2:28" x14ac:dyDescent="0.2">
      <c r="B124" s="12">
        <v>207</v>
      </c>
      <c r="C124" s="12">
        <v>-54</v>
      </c>
      <c r="D124">
        <f t="shared" si="7"/>
        <v>4.0640081280162565</v>
      </c>
      <c r="E124">
        <f t="shared" si="8"/>
        <v>0.91440182880365761</v>
      </c>
      <c r="F124">
        <f t="shared" si="9"/>
        <v>4.1656083312166627</v>
      </c>
      <c r="G124">
        <f t="shared" si="6"/>
        <v>1</v>
      </c>
      <c r="H124">
        <v>300</v>
      </c>
      <c r="J124">
        <f t="shared" si="10"/>
        <v>0</v>
      </c>
      <c r="Y124" s="12">
        <v>124</v>
      </c>
      <c r="Z124" s="12">
        <v>239</v>
      </c>
      <c r="AA124" s="12">
        <v>-54</v>
      </c>
      <c r="AB124" s="12">
        <v>0</v>
      </c>
    </row>
    <row r="125" spans="2:28" x14ac:dyDescent="0.2">
      <c r="B125" s="12">
        <v>239</v>
      </c>
      <c r="C125" s="12">
        <v>-54</v>
      </c>
      <c r="D125">
        <f t="shared" si="7"/>
        <v>3.2512065024130052</v>
      </c>
      <c r="E125">
        <f t="shared" si="8"/>
        <v>0.91440182880365761</v>
      </c>
      <c r="F125">
        <f t="shared" si="9"/>
        <v>3.3773472468569294</v>
      </c>
      <c r="G125">
        <f t="shared" si="6"/>
        <v>1</v>
      </c>
      <c r="H125">
        <v>300</v>
      </c>
      <c r="J125">
        <f t="shared" si="10"/>
        <v>0</v>
      </c>
      <c r="Y125" s="12">
        <v>125</v>
      </c>
      <c r="Z125" s="12">
        <v>303</v>
      </c>
      <c r="AA125" s="12">
        <v>-54</v>
      </c>
      <c r="AB125" s="12">
        <v>0</v>
      </c>
    </row>
    <row r="126" spans="2:28" x14ac:dyDescent="0.2">
      <c r="B126" s="12">
        <v>303</v>
      </c>
      <c r="C126" s="12">
        <v>-54</v>
      </c>
      <c r="D126">
        <f t="shared" si="7"/>
        <v>1.6256032512065026</v>
      </c>
      <c r="E126">
        <f t="shared" si="8"/>
        <v>0.91440182880365761</v>
      </c>
      <c r="F126">
        <f t="shared" si="9"/>
        <v>1.8651318009332813</v>
      </c>
      <c r="G126">
        <f t="shared" si="6"/>
        <v>1</v>
      </c>
      <c r="H126">
        <v>300</v>
      </c>
      <c r="J126">
        <f t="shared" si="10"/>
        <v>0</v>
      </c>
      <c r="Y126" s="12">
        <v>126</v>
      </c>
      <c r="Z126" s="12">
        <v>335</v>
      </c>
      <c r="AA126" s="12">
        <v>-54</v>
      </c>
      <c r="AB126" s="12">
        <v>0</v>
      </c>
    </row>
    <row r="127" spans="2:28" x14ac:dyDescent="0.2">
      <c r="B127" s="12">
        <v>335</v>
      </c>
      <c r="C127" s="12">
        <v>-54</v>
      </c>
      <c r="D127">
        <f t="shared" si="7"/>
        <v>0.81280162560325131</v>
      </c>
      <c r="E127">
        <f t="shared" si="8"/>
        <v>0.91440182880365761</v>
      </c>
      <c r="F127">
        <f t="shared" si="9"/>
        <v>1.2234284560622095</v>
      </c>
      <c r="G127">
        <f t="shared" si="6"/>
        <v>1</v>
      </c>
      <c r="H127">
        <v>300</v>
      </c>
      <c r="J127">
        <f t="shared" si="10"/>
        <v>0</v>
      </c>
      <c r="Y127" s="12">
        <v>127</v>
      </c>
      <c r="Z127" s="13">
        <v>559</v>
      </c>
      <c r="AA127" s="13">
        <v>0</v>
      </c>
      <c r="AB127" s="13">
        <v>0</v>
      </c>
    </row>
    <row r="128" spans="2:28" x14ac:dyDescent="0.2">
      <c r="B128" s="13">
        <v>559</v>
      </c>
      <c r="C128" s="13">
        <v>0</v>
      </c>
      <c r="D128">
        <f>ABS(B128-$M$2)/39.37</f>
        <v>13.817627635255272</v>
      </c>
      <c r="E128">
        <f>ABS(C128-$M$4)/39.37</f>
        <v>0.45720091440182881</v>
      </c>
      <c r="F128">
        <f t="shared" si="9"/>
        <v>13.825189551781925</v>
      </c>
      <c r="G128">
        <f t="shared" si="6"/>
        <v>1</v>
      </c>
      <c r="H128">
        <v>300</v>
      </c>
      <c r="J128">
        <f t="shared" si="10"/>
        <v>0</v>
      </c>
      <c r="Y128" s="12">
        <v>128</v>
      </c>
      <c r="Z128" s="13">
        <v>591</v>
      </c>
      <c r="AA128" s="13">
        <v>0</v>
      </c>
      <c r="AB128" s="13">
        <v>0</v>
      </c>
    </row>
    <row r="129" spans="2:28" x14ac:dyDescent="0.2">
      <c r="B129" s="13">
        <v>591</v>
      </c>
      <c r="C129" s="13">
        <v>0</v>
      </c>
      <c r="D129">
        <f t="shared" ref="D129:D192" si="11">ABS(B129-$M$2)/39.37</f>
        <v>13.004826009652021</v>
      </c>
      <c r="E129">
        <f t="shared" ref="E129:E192" si="12">ABS(C129-$M$4)/39.37</f>
        <v>0.45720091440182881</v>
      </c>
      <c r="F129">
        <f t="shared" si="9"/>
        <v>13.012860262734385</v>
      </c>
      <c r="G129">
        <f t="shared" si="6"/>
        <v>1</v>
      </c>
      <c r="H129">
        <v>300</v>
      </c>
      <c r="J129">
        <f t="shared" si="10"/>
        <v>0</v>
      </c>
      <c r="Y129" s="12">
        <v>129</v>
      </c>
      <c r="Z129" s="13">
        <v>623</v>
      </c>
      <c r="AA129" s="13">
        <v>0</v>
      </c>
      <c r="AB129" s="13">
        <v>0</v>
      </c>
    </row>
    <row r="130" spans="2:28" x14ac:dyDescent="0.2">
      <c r="B130" s="13">
        <v>623</v>
      </c>
      <c r="C130" s="13">
        <v>0</v>
      </c>
      <c r="D130">
        <f t="shared" si="11"/>
        <v>12.19202438404877</v>
      </c>
      <c r="E130">
        <f t="shared" si="12"/>
        <v>0.45720091440182881</v>
      </c>
      <c r="F130">
        <f t="shared" si="9"/>
        <v>12.200593889535446</v>
      </c>
      <c r="G130">
        <f t="shared" ref="G130:G193" si="13">MIN(F130,$M$30)</f>
        <v>1</v>
      </c>
      <c r="H130">
        <v>300</v>
      </c>
      <c r="J130">
        <f t="shared" si="10"/>
        <v>0</v>
      </c>
      <c r="Y130" s="12">
        <v>130</v>
      </c>
      <c r="Z130" s="13">
        <v>655</v>
      </c>
      <c r="AA130" s="13">
        <v>0</v>
      </c>
      <c r="AB130" s="13">
        <v>0</v>
      </c>
    </row>
    <row r="131" spans="2:28" x14ac:dyDescent="0.2">
      <c r="B131" s="13">
        <v>655</v>
      </c>
      <c r="C131" s="13">
        <v>0</v>
      </c>
      <c r="D131">
        <f t="shared" si="11"/>
        <v>11.379222758445518</v>
      </c>
      <c r="E131">
        <f t="shared" si="12"/>
        <v>0.45720091440182881</v>
      </c>
      <c r="F131">
        <f t="shared" ref="F131:F194" si="14">SQRT(D131^2+E131^2)</f>
        <v>11.3884038944206</v>
      </c>
      <c r="G131">
        <f t="shared" si="13"/>
        <v>1</v>
      </c>
      <c r="H131">
        <v>300</v>
      </c>
      <c r="J131">
        <f t="shared" ref="J131:J194" si="15">1-EXP(-$M$32*H131*POWER(1-G131/$M$30, $M$31))</f>
        <v>0</v>
      </c>
      <c r="Y131" s="12">
        <v>131</v>
      </c>
      <c r="Z131" s="13">
        <v>687</v>
      </c>
      <c r="AA131" s="13">
        <v>0</v>
      </c>
      <c r="AB131" s="13">
        <v>0</v>
      </c>
    </row>
    <row r="132" spans="2:28" x14ac:dyDescent="0.2">
      <c r="B132" s="13">
        <v>687</v>
      </c>
      <c r="C132" s="13">
        <v>0</v>
      </c>
      <c r="D132">
        <f t="shared" si="11"/>
        <v>10.566421132842267</v>
      </c>
      <c r="E132">
        <f t="shared" si="12"/>
        <v>0.45720091440182881</v>
      </c>
      <c r="F132">
        <f t="shared" si="14"/>
        <v>10.576307873388782</v>
      </c>
      <c r="G132">
        <f t="shared" si="13"/>
        <v>1</v>
      </c>
      <c r="H132">
        <v>300</v>
      </c>
      <c r="J132">
        <f t="shared" si="15"/>
        <v>0</v>
      </c>
      <c r="Y132" s="12">
        <v>132</v>
      </c>
      <c r="Z132" s="13">
        <v>719</v>
      </c>
      <c r="AA132" s="13">
        <v>0</v>
      </c>
      <c r="AB132" s="13">
        <v>0</v>
      </c>
    </row>
    <row r="133" spans="2:28" x14ac:dyDescent="0.2">
      <c r="B133" s="13">
        <v>719</v>
      </c>
      <c r="C133" s="13">
        <v>0</v>
      </c>
      <c r="D133">
        <f t="shared" si="11"/>
        <v>9.7536195072390157</v>
      </c>
      <c r="E133">
        <f t="shared" si="12"/>
        <v>0.45720091440182881</v>
      </c>
      <c r="F133">
        <f t="shared" si="14"/>
        <v>9.7643292738479133</v>
      </c>
      <c r="G133">
        <f t="shared" si="13"/>
        <v>1</v>
      </c>
      <c r="H133">
        <v>300</v>
      </c>
      <c r="J133">
        <f t="shared" si="15"/>
        <v>0</v>
      </c>
      <c r="Y133" s="12">
        <v>133</v>
      </c>
      <c r="Z133" s="13">
        <v>751</v>
      </c>
      <c r="AA133" s="13">
        <v>0</v>
      </c>
      <c r="AB133" s="13">
        <v>0</v>
      </c>
    </row>
    <row r="134" spans="2:28" x14ac:dyDescent="0.2">
      <c r="B134" s="13">
        <v>751</v>
      </c>
      <c r="C134" s="13">
        <v>0</v>
      </c>
      <c r="D134">
        <f t="shared" si="11"/>
        <v>8.9408178816357644</v>
      </c>
      <c r="E134">
        <f t="shared" si="12"/>
        <v>0.45720091440182881</v>
      </c>
      <c r="F134">
        <f t="shared" si="14"/>
        <v>8.9525000457250883</v>
      </c>
      <c r="G134">
        <f t="shared" si="13"/>
        <v>1</v>
      </c>
      <c r="H134">
        <v>300</v>
      </c>
      <c r="J134">
        <f t="shared" si="15"/>
        <v>0</v>
      </c>
      <c r="Y134" s="12">
        <v>134</v>
      </c>
      <c r="Z134" s="13">
        <v>783</v>
      </c>
      <c r="AA134" s="13">
        <v>0</v>
      </c>
      <c r="AB134" s="13">
        <v>0</v>
      </c>
    </row>
    <row r="135" spans="2:28" x14ac:dyDescent="0.2">
      <c r="B135" s="13">
        <v>783</v>
      </c>
      <c r="C135" s="13">
        <v>0</v>
      </c>
      <c r="D135">
        <f t="shared" si="11"/>
        <v>8.1280162560325131</v>
      </c>
      <c r="E135">
        <f t="shared" si="12"/>
        <v>0.45720091440182881</v>
      </c>
      <c r="F135">
        <f t="shared" si="14"/>
        <v>8.140864876317421</v>
      </c>
      <c r="G135">
        <f t="shared" si="13"/>
        <v>1</v>
      </c>
      <c r="H135">
        <v>300</v>
      </c>
      <c r="J135">
        <f t="shared" si="15"/>
        <v>0</v>
      </c>
      <c r="Y135" s="12">
        <v>135</v>
      </c>
      <c r="Z135" s="13">
        <v>815</v>
      </c>
      <c r="AA135" s="13">
        <v>0</v>
      </c>
      <c r="AB135" s="13">
        <v>0</v>
      </c>
    </row>
    <row r="136" spans="2:28" x14ac:dyDescent="0.2">
      <c r="B136" s="13">
        <v>815</v>
      </c>
      <c r="C136" s="13">
        <v>0</v>
      </c>
      <c r="D136">
        <f t="shared" si="11"/>
        <v>7.3152146304292609</v>
      </c>
      <c r="E136">
        <f t="shared" si="12"/>
        <v>0.45720091440182881</v>
      </c>
      <c r="F136">
        <f t="shared" si="14"/>
        <v>7.3294882335246418</v>
      </c>
      <c r="G136">
        <f t="shared" si="13"/>
        <v>1</v>
      </c>
      <c r="H136">
        <v>300</v>
      </c>
      <c r="J136">
        <f t="shared" si="15"/>
        <v>0</v>
      </c>
      <c r="Y136" s="12">
        <v>136</v>
      </c>
      <c r="Z136" s="13">
        <v>847</v>
      </c>
      <c r="AA136" s="13">
        <v>0</v>
      </c>
      <c r="AB136" s="13">
        <v>0</v>
      </c>
    </row>
    <row r="137" spans="2:28" x14ac:dyDescent="0.2">
      <c r="B137" s="13">
        <v>847</v>
      </c>
      <c r="C137" s="13">
        <v>0</v>
      </c>
      <c r="D137">
        <f t="shared" si="11"/>
        <v>6.5024130048260105</v>
      </c>
      <c r="E137">
        <f t="shared" si="12"/>
        <v>0.45720091440182881</v>
      </c>
      <c r="F137">
        <f t="shared" si="14"/>
        <v>6.518466657233148</v>
      </c>
      <c r="G137">
        <f t="shared" si="13"/>
        <v>1</v>
      </c>
      <c r="H137">
        <v>300</v>
      </c>
      <c r="J137">
        <f t="shared" si="15"/>
        <v>0</v>
      </c>
      <c r="Y137" s="12">
        <v>137</v>
      </c>
      <c r="Z137" s="13">
        <v>879</v>
      </c>
      <c r="AA137" s="13">
        <v>0</v>
      </c>
      <c r="AB137" s="13">
        <v>0</v>
      </c>
    </row>
    <row r="138" spans="2:28" x14ac:dyDescent="0.2">
      <c r="B138" s="13">
        <v>879</v>
      </c>
      <c r="C138" s="13">
        <v>0</v>
      </c>
      <c r="D138">
        <f t="shared" si="11"/>
        <v>5.6896113792227592</v>
      </c>
      <c r="E138">
        <f t="shared" si="12"/>
        <v>0.45720091440182881</v>
      </c>
      <c r="F138">
        <f t="shared" si="14"/>
        <v>5.7079514996810348</v>
      </c>
      <c r="G138">
        <f t="shared" si="13"/>
        <v>1</v>
      </c>
      <c r="H138">
        <v>300</v>
      </c>
      <c r="J138">
        <f t="shared" si="15"/>
        <v>0</v>
      </c>
      <c r="Y138" s="12">
        <v>138</v>
      </c>
      <c r="Z138" s="13">
        <v>911</v>
      </c>
      <c r="AA138" s="13">
        <v>0</v>
      </c>
      <c r="AB138" s="13">
        <v>0</v>
      </c>
    </row>
    <row r="139" spans="2:28" x14ac:dyDescent="0.2">
      <c r="B139" s="13">
        <v>911</v>
      </c>
      <c r="C139" s="13">
        <v>0</v>
      </c>
      <c r="D139">
        <f t="shared" si="11"/>
        <v>4.8768097536195079</v>
      </c>
      <c r="E139">
        <f t="shared" si="12"/>
        <v>0.45720091440182881</v>
      </c>
      <c r="F139">
        <f t="shared" si="14"/>
        <v>4.8981941620487275</v>
      </c>
      <c r="G139">
        <f t="shared" si="13"/>
        <v>1</v>
      </c>
      <c r="H139">
        <v>300</v>
      </c>
      <c r="J139">
        <f t="shared" si="15"/>
        <v>0</v>
      </c>
      <c r="Y139" s="12">
        <v>139</v>
      </c>
      <c r="Z139" s="13">
        <v>943</v>
      </c>
      <c r="AA139" s="13">
        <v>0</v>
      </c>
      <c r="AB139" s="13">
        <v>0</v>
      </c>
    </row>
    <row r="140" spans="2:28" x14ac:dyDescent="0.2">
      <c r="B140" s="13">
        <v>943</v>
      </c>
      <c r="C140" s="13">
        <v>0</v>
      </c>
      <c r="D140">
        <f t="shared" si="11"/>
        <v>4.0640081280162565</v>
      </c>
      <c r="E140">
        <f t="shared" si="12"/>
        <v>0.45720091440182881</v>
      </c>
      <c r="F140">
        <f t="shared" si="14"/>
        <v>4.0896448184056355</v>
      </c>
      <c r="G140">
        <f t="shared" si="13"/>
        <v>1</v>
      </c>
      <c r="H140">
        <v>300</v>
      </c>
      <c r="J140">
        <f t="shared" si="15"/>
        <v>0</v>
      </c>
      <c r="Y140" s="12">
        <v>140</v>
      </c>
      <c r="Z140" s="13">
        <v>975</v>
      </c>
      <c r="AA140" s="13">
        <v>0</v>
      </c>
      <c r="AB140" s="13">
        <v>0</v>
      </c>
    </row>
    <row r="141" spans="2:28" x14ac:dyDescent="0.2">
      <c r="B141" s="13">
        <v>975</v>
      </c>
      <c r="C141" s="13">
        <v>0</v>
      </c>
      <c r="D141">
        <f t="shared" si="11"/>
        <v>3.2512065024130052</v>
      </c>
      <c r="E141">
        <f t="shared" si="12"/>
        <v>0.45720091440182881</v>
      </c>
      <c r="F141">
        <f t="shared" si="14"/>
        <v>3.2831960644260154</v>
      </c>
      <c r="G141">
        <f t="shared" si="13"/>
        <v>1</v>
      </c>
      <c r="H141">
        <v>300</v>
      </c>
      <c r="J141">
        <f t="shared" si="15"/>
        <v>0</v>
      </c>
      <c r="Y141" s="12">
        <v>141</v>
      </c>
      <c r="Z141" s="13">
        <v>1007</v>
      </c>
      <c r="AA141" s="13">
        <v>0</v>
      </c>
      <c r="AB141" s="13">
        <v>0</v>
      </c>
    </row>
    <row r="142" spans="2:28" x14ac:dyDescent="0.2">
      <c r="B142" s="13">
        <v>1007</v>
      </c>
      <c r="C142" s="13">
        <v>0</v>
      </c>
      <c r="D142">
        <f t="shared" si="11"/>
        <v>2.4384048768097539</v>
      </c>
      <c r="E142">
        <f t="shared" si="12"/>
        <v>0.45720091440182881</v>
      </c>
      <c r="F142">
        <f t="shared" si="14"/>
        <v>2.480897220640037</v>
      </c>
      <c r="G142">
        <f t="shared" si="13"/>
        <v>1</v>
      </c>
      <c r="H142">
        <v>300</v>
      </c>
      <c r="J142">
        <f t="shared" si="15"/>
        <v>0</v>
      </c>
      <c r="Y142" s="12">
        <v>142</v>
      </c>
      <c r="Z142" s="13">
        <v>1039</v>
      </c>
      <c r="AA142" s="13">
        <v>0</v>
      </c>
      <c r="AB142" s="13">
        <v>0</v>
      </c>
    </row>
    <row r="143" spans="2:28" x14ac:dyDescent="0.2">
      <c r="B143" s="13">
        <v>1039</v>
      </c>
      <c r="C143" s="13">
        <v>0</v>
      </c>
      <c r="D143">
        <f t="shared" si="11"/>
        <v>1.6256032512065026</v>
      </c>
      <c r="E143">
        <f t="shared" si="12"/>
        <v>0.45720091440182881</v>
      </c>
      <c r="F143">
        <f t="shared" si="14"/>
        <v>1.6886736234284647</v>
      </c>
      <c r="G143">
        <f t="shared" si="13"/>
        <v>1</v>
      </c>
      <c r="H143">
        <v>300</v>
      </c>
      <c r="J143">
        <f t="shared" si="15"/>
        <v>0</v>
      </c>
      <c r="Y143" s="12">
        <v>143</v>
      </c>
      <c r="Z143" s="13">
        <v>1071</v>
      </c>
      <c r="AA143" s="13">
        <v>0</v>
      </c>
      <c r="AB143" s="13">
        <v>0</v>
      </c>
    </row>
    <row r="144" spans="2:28" x14ac:dyDescent="0.2">
      <c r="B144" s="13">
        <v>1071</v>
      </c>
      <c r="C144" s="13">
        <v>0</v>
      </c>
      <c r="D144">
        <f t="shared" si="11"/>
        <v>0.81280162560325131</v>
      </c>
      <c r="E144">
        <f t="shared" si="12"/>
        <v>0.45720091440182881</v>
      </c>
      <c r="F144">
        <f t="shared" si="14"/>
        <v>0.93256590046664067</v>
      </c>
      <c r="G144">
        <f t="shared" si="13"/>
        <v>0.93256590046664067</v>
      </c>
      <c r="H144">
        <v>300</v>
      </c>
      <c r="J144">
        <f t="shared" si="15"/>
        <v>4.39673746299718E-8</v>
      </c>
      <c r="Y144" s="12">
        <v>144</v>
      </c>
      <c r="Z144" s="13">
        <v>1103</v>
      </c>
      <c r="AA144" s="13">
        <v>0</v>
      </c>
      <c r="AB144" s="13">
        <v>0</v>
      </c>
    </row>
    <row r="145" spans="2:28" x14ac:dyDescent="0.2">
      <c r="B145" s="13">
        <v>1103</v>
      </c>
      <c r="C145" s="13">
        <v>0</v>
      </c>
      <c r="D145">
        <f t="shared" si="11"/>
        <v>0</v>
      </c>
      <c r="E145">
        <f t="shared" si="12"/>
        <v>0.45720091440182881</v>
      </c>
      <c r="F145">
        <f t="shared" si="14"/>
        <v>0.45720091440182881</v>
      </c>
      <c r="G145">
        <f t="shared" si="13"/>
        <v>0.45720091440182881</v>
      </c>
      <c r="H145">
        <v>300</v>
      </c>
      <c r="J145">
        <f t="shared" si="15"/>
        <v>2.2109042550208513E-2</v>
      </c>
      <c r="Y145" s="12">
        <v>145</v>
      </c>
      <c r="Z145" s="13">
        <v>559</v>
      </c>
      <c r="AA145" s="13">
        <v>18</v>
      </c>
      <c r="AB145" s="13">
        <v>0</v>
      </c>
    </row>
    <row r="146" spans="2:28" x14ac:dyDescent="0.2">
      <c r="B146" s="13">
        <v>559</v>
      </c>
      <c r="C146" s="13">
        <v>18</v>
      </c>
      <c r="D146">
        <f t="shared" si="11"/>
        <v>13.817627635255272</v>
      </c>
      <c r="E146">
        <f t="shared" si="12"/>
        <v>0</v>
      </c>
      <c r="F146">
        <f t="shared" si="14"/>
        <v>13.817627635255272</v>
      </c>
      <c r="G146">
        <f t="shared" si="13"/>
        <v>1</v>
      </c>
      <c r="H146">
        <v>300</v>
      </c>
      <c r="J146">
        <f t="shared" si="15"/>
        <v>0</v>
      </c>
      <c r="Y146" s="12">
        <v>146</v>
      </c>
      <c r="Z146" s="13">
        <v>591</v>
      </c>
      <c r="AA146" s="13">
        <v>18</v>
      </c>
      <c r="AB146" s="13">
        <v>0</v>
      </c>
    </row>
    <row r="147" spans="2:28" x14ac:dyDescent="0.2">
      <c r="B147" s="13">
        <v>591</v>
      </c>
      <c r="C147" s="13">
        <v>18</v>
      </c>
      <c r="D147">
        <f t="shared" si="11"/>
        <v>13.004826009652021</v>
      </c>
      <c r="E147">
        <f t="shared" si="12"/>
        <v>0</v>
      </c>
      <c r="F147">
        <f t="shared" si="14"/>
        <v>13.004826009652021</v>
      </c>
      <c r="G147">
        <f t="shared" si="13"/>
        <v>1</v>
      </c>
      <c r="H147">
        <v>300</v>
      </c>
      <c r="J147">
        <f t="shared" si="15"/>
        <v>0</v>
      </c>
      <c r="Y147" s="12">
        <v>147</v>
      </c>
      <c r="Z147" s="13">
        <v>623</v>
      </c>
      <c r="AA147" s="13">
        <v>18</v>
      </c>
      <c r="AB147" s="13">
        <v>0</v>
      </c>
    </row>
    <row r="148" spans="2:28" x14ac:dyDescent="0.2">
      <c r="B148" s="13">
        <v>623</v>
      </c>
      <c r="C148" s="13">
        <v>18</v>
      </c>
      <c r="D148">
        <f t="shared" si="11"/>
        <v>12.19202438404877</v>
      </c>
      <c r="E148">
        <f t="shared" si="12"/>
        <v>0</v>
      </c>
      <c r="F148">
        <f t="shared" si="14"/>
        <v>12.19202438404877</v>
      </c>
      <c r="G148">
        <f t="shared" si="13"/>
        <v>1</v>
      </c>
      <c r="H148">
        <v>300</v>
      </c>
      <c r="J148">
        <f t="shared" si="15"/>
        <v>0</v>
      </c>
      <c r="Y148" s="12">
        <v>148</v>
      </c>
      <c r="Z148" s="13">
        <v>655</v>
      </c>
      <c r="AA148" s="13">
        <v>18</v>
      </c>
      <c r="AB148" s="13">
        <v>0</v>
      </c>
    </row>
    <row r="149" spans="2:28" x14ac:dyDescent="0.2">
      <c r="B149" s="13">
        <v>655</v>
      </c>
      <c r="C149" s="13">
        <v>18</v>
      </c>
      <c r="D149">
        <f t="shared" si="11"/>
        <v>11.379222758445518</v>
      </c>
      <c r="E149">
        <f t="shared" si="12"/>
        <v>0</v>
      </c>
      <c r="F149">
        <f t="shared" si="14"/>
        <v>11.379222758445518</v>
      </c>
      <c r="G149">
        <f t="shared" si="13"/>
        <v>1</v>
      </c>
      <c r="H149">
        <v>300</v>
      </c>
      <c r="J149">
        <f t="shared" si="15"/>
        <v>0</v>
      </c>
      <c r="Y149" s="12">
        <v>149</v>
      </c>
      <c r="Z149" s="13">
        <v>687</v>
      </c>
      <c r="AA149" s="13">
        <v>18</v>
      </c>
      <c r="AB149" s="13">
        <v>0</v>
      </c>
    </row>
    <row r="150" spans="2:28" x14ac:dyDescent="0.2">
      <c r="B150" s="13">
        <v>687</v>
      </c>
      <c r="C150" s="13">
        <v>18</v>
      </c>
      <c r="D150">
        <f t="shared" si="11"/>
        <v>10.566421132842267</v>
      </c>
      <c r="E150">
        <f t="shared" si="12"/>
        <v>0</v>
      </c>
      <c r="F150">
        <f t="shared" si="14"/>
        <v>10.566421132842267</v>
      </c>
      <c r="G150">
        <f t="shared" si="13"/>
        <v>1</v>
      </c>
      <c r="H150">
        <v>300</v>
      </c>
      <c r="J150">
        <f t="shared" si="15"/>
        <v>0</v>
      </c>
      <c r="Y150" s="12">
        <v>150</v>
      </c>
      <c r="Z150" s="13">
        <v>719</v>
      </c>
      <c r="AA150" s="13">
        <v>18</v>
      </c>
      <c r="AB150" s="13">
        <v>0</v>
      </c>
    </row>
    <row r="151" spans="2:28" x14ac:dyDescent="0.2">
      <c r="B151" s="13">
        <v>719</v>
      </c>
      <c r="C151" s="13">
        <v>18</v>
      </c>
      <c r="D151">
        <f t="shared" si="11"/>
        <v>9.7536195072390157</v>
      </c>
      <c r="E151">
        <f t="shared" si="12"/>
        <v>0</v>
      </c>
      <c r="F151">
        <f t="shared" si="14"/>
        <v>9.7536195072390157</v>
      </c>
      <c r="G151">
        <f t="shared" si="13"/>
        <v>1</v>
      </c>
      <c r="H151">
        <v>300</v>
      </c>
      <c r="J151">
        <f t="shared" si="15"/>
        <v>0</v>
      </c>
      <c r="Y151" s="12">
        <v>151</v>
      </c>
      <c r="Z151" s="13">
        <v>751</v>
      </c>
      <c r="AA151" s="13">
        <v>18</v>
      </c>
      <c r="AB151" s="13">
        <v>0</v>
      </c>
    </row>
    <row r="152" spans="2:28" x14ac:dyDescent="0.2">
      <c r="B152" s="13">
        <v>751</v>
      </c>
      <c r="C152" s="13">
        <v>18</v>
      </c>
      <c r="D152">
        <f t="shared" si="11"/>
        <v>8.9408178816357644</v>
      </c>
      <c r="E152">
        <f t="shared" si="12"/>
        <v>0</v>
      </c>
      <c r="F152">
        <f t="shared" si="14"/>
        <v>8.9408178816357644</v>
      </c>
      <c r="G152">
        <f t="shared" si="13"/>
        <v>1</v>
      </c>
      <c r="H152">
        <v>300</v>
      </c>
      <c r="J152">
        <f t="shared" si="15"/>
        <v>0</v>
      </c>
      <c r="Y152" s="12">
        <v>152</v>
      </c>
      <c r="Z152" s="13">
        <v>783</v>
      </c>
      <c r="AA152" s="13">
        <v>18</v>
      </c>
      <c r="AB152" s="13">
        <v>0</v>
      </c>
    </row>
    <row r="153" spans="2:28" x14ac:dyDescent="0.2">
      <c r="B153" s="13">
        <v>783</v>
      </c>
      <c r="C153" s="13">
        <v>18</v>
      </c>
      <c r="D153">
        <f t="shared" si="11"/>
        <v>8.1280162560325131</v>
      </c>
      <c r="E153">
        <f t="shared" si="12"/>
        <v>0</v>
      </c>
      <c r="F153">
        <f t="shared" si="14"/>
        <v>8.1280162560325131</v>
      </c>
      <c r="G153">
        <f t="shared" si="13"/>
        <v>1</v>
      </c>
      <c r="H153">
        <v>300</v>
      </c>
      <c r="J153">
        <f t="shared" si="15"/>
        <v>0</v>
      </c>
      <c r="Y153" s="12">
        <v>153</v>
      </c>
      <c r="Z153" s="13">
        <v>815</v>
      </c>
      <c r="AA153" s="13">
        <v>18</v>
      </c>
      <c r="AB153" s="13">
        <v>0</v>
      </c>
    </row>
    <row r="154" spans="2:28" x14ac:dyDescent="0.2">
      <c r="B154" s="13">
        <v>815</v>
      </c>
      <c r="C154" s="13">
        <v>18</v>
      </c>
      <c r="D154">
        <f t="shared" si="11"/>
        <v>7.3152146304292609</v>
      </c>
      <c r="E154">
        <f t="shared" si="12"/>
        <v>0</v>
      </c>
      <c r="F154">
        <f t="shared" si="14"/>
        <v>7.3152146304292609</v>
      </c>
      <c r="G154">
        <f t="shared" si="13"/>
        <v>1</v>
      </c>
      <c r="H154">
        <v>300</v>
      </c>
      <c r="J154">
        <f t="shared" si="15"/>
        <v>0</v>
      </c>
      <c r="Y154" s="12">
        <v>154</v>
      </c>
      <c r="Z154" s="13">
        <v>847</v>
      </c>
      <c r="AA154" s="13">
        <v>18</v>
      </c>
      <c r="AB154" s="13">
        <v>0</v>
      </c>
    </row>
    <row r="155" spans="2:28" x14ac:dyDescent="0.2">
      <c r="B155" s="13">
        <v>847</v>
      </c>
      <c r="C155" s="13">
        <v>18</v>
      </c>
      <c r="D155">
        <f t="shared" si="11"/>
        <v>6.5024130048260105</v>
      </c>
      <c r="E155">
        <f t="shared" si="12"/>
        <v>0</v>
      </c>
      <c r="F155">
        <f t="shared" si="14"/>
        <v>6.5024130048260105</v>
      </c>
      <c r="G155">
        <f t="shared" si="13"/>
        <v>1</v>
      </c>
      <c r="H155">
        <v>300</v>
      </c>
      <c r="J155">
        <f t="shared" si="15"/>
        <v>0</v>
      </c>
      <c r="Y155" s="12">
        <v>155</v>
      </c>
      <c r="Z155" s="13">
        <v>879</v>
      </c>
      <c r="AA155" s="13">
        <v>18</v>
      </c>
      <c r="AB155" s="13">
        <v>0</v>
      </c>
    </row>
    <row r="156" spans="2:28" x14ac:dyDescent="0.2">
      <c r="B156" s="13">
        <v>879</v>
      </c>
      <c r="C156" s="13">
        <v>18</v>
      </c>
      <c r="D156">
        <f t="shared" si="11"/>
        <v>5.6896113792227592</v>
      </c>
      <c r="E156">
        <f t="shared" si="12"/>
        <v>0</v>
      </c>
      <c r="F156">
        <f t="shared" si="14"/>
        <v>5.6896113792227592</v>
      </c>
      <c r="G156">
        <f t="shared" si="13"/>
        <v>1</v>
      </c>
      <c r="H156">
        <v>300</v>
      </c>
      <c r="J156">
        <f t="shared" si="15"/>
        <v>0</v>
      </c>
      <c r="Y156" s="12">
        <v>156</v>
      </c>
      <c r="Z156" s="13">
        <v>911</v>
      </c>
      <c r="AA156" s="13">
        <v>18</v>
      </c>
      <c r="AB156" s="13">
        <v>0</v>
      </c>
    </row>
    <row r="157" spans="2:28" x14ac:dyDescent="0.2">
      <c r="B157" s="13">
        <v>911</v>
      </c>
      <c r="C157" s="13">
        <v>18</v>
      </c>
      <c r="D157">
        <f t="shared" si="11"/>
        <v>4.8768097536195079</v>
      </c>
      <c r="E157">
        <f t="shared" si="12"/>
        <v>0</v>
      </c>
      <c r="F157">
        <f t="shared" si="14"/>
        <v>4.8768097536195079</v>
      </c>
      <c r="G157">
        <f t="shared" si="13"/>
        <v>1</v>
      </c>
      <c r="H157">
        <v>300</v>
      </c>
      <c r="J157">
        <f t="shared" si="15"/>
        <v>0</v>
      </c>
      <c r="Y157" s="12">
        <v>157</v>
      </c>
      <c r="Z157" s="13">
        <v>943</v>
      </c>
      <c r="AA157" s="13">
        <v>18</v>
      </c>
      <c r="AB157" s="13">
        <v>0</v>
      </c>
    </row>
    <row r="158" spans="2:28" x14ac:dyDescent="0.2">
      <c r="B158" s="13">
        <v>943</v>
      </c>
      <c r="C158" s="13">
        <v>18</v>
      </c>
      <c r="D158">
        <f t="shared" si="11"/>
        <v>4.0640081280162565</v>
      </c>
      <c r="E158">
        <f t="shared" si="12"/>
        <v>0</v>
      </c>
      <c r="F158">
        <f t="shared" si="14"/>
        <v>4.0640081280162565</v>
      </c>
      <c r="G158">
        <f t="shared" si="13"/>
        <v>1</v>
      </c>
      <c r="H158">
        <v>300</v>
      </c>
      <c r="J158">
        <f t="shared" si="15"/>
        <v>0</v>
      </c>
      <c r="Y158" s="12">
        <v>158</v>
      </c>
      <c r="Z158" s="13">
        <v>975</v>
      </c>
      <c r="AA158" s="13">
        <v>18</v>
      </c>
      <c r="AB158" s="13">
        <v>0</v>
      </c>
    </row>
    <row r="159" spans="2:28" x14ac:dyDescent="0.2">
      <c r="B159" s="13">
        <v>975</v>
      </c>
      <c r="C159" s="13">
        <v>18</v>
      </c>
      <c r="D159">
        <f t="shared" si="11"/>
        <v>3.2512065024130052</v>
      </c>
      <c r="E159">
        <f t="shared" si="12"/>
        <v>0</v>
      </c>
      <c r="F159">
        <f t="shared" si="14"/>
        <v>3.2512065024130052</v>
      </c>
      <c r="G159">
        <f t="shared" si="13"/>
        <v>1</v>
      </c>
      <c r="H159">
        <v>300</v>
      </c>
      <c r="J159">
        <f t="shared" si="15"/>
        <v>0</v>
      </c>
      <c r="Y159" s="12">
        <v>159</v>
      </c>
      <c r="Z159" s="13">
        <v>1007</v>
      </c>
      <c r="AA159" s="13">
        <v>18</v>
      </c>
      <c r="AB159" s="13">
        <v>0</v>
      </c>
    </row>
    <row r="160" spans="2:28" x14ac:dyDescent="0.2">
      <c r="B160" s="13">
        <v>1007</v>
      </c>
      <c r="C160" s="13">
        <v>18</v>
      </c>
      <c r="D160">
        <f t="shared" si="11"/>
        <v>2.4384048768097539</v>
      </c>
      <c r="E160">
        <f t="shared" si="12"/>
        <v>0</v>
      </c>
      <c r="F160">
        <f t="shared" si="14"/>
        <v>2.4384048768097539</v>
      </c>
      <c r="G160">
        <f t="shared" si="13"/>
        <v>1</v>
      </c>
      <c r="H160">
        <v>300</v>
      </c>
      <c r="J160">
        <f t="shared" si="15"/>
        <v>0</v>
      </c>
      <c r="Y160" s="12">
        <v>160</v>
      </c>
      <c r="Z160" s="13">
        <v>1039</v>
      </c>
      <c r="AA160" s="13">
        <v>18</v>
      </c>
      <c r="AB160" s="13">
        <v>0</v>
      </c>
    </row>
    <row r="161" spans="2:28" x14ac:dyDescent="0.2">
      <c r="B161" s="13">
        <v>1039</v>
      </c>
      <c r="C161" s="13">
        <v>18</v>
      </c>
      <c r="D161">
        <f t="shared" si="11"/>
        <v>1.6256032512065026</v>
      </c>
      <c r="E161">
        <f t="shared" si="12"/>
        <v>0</v>
      </c>
      <c r="F161">
        <f t="shared" si="14"/>
        <v>1.6256032512065026</v>
      </c>
      <c r="G161">
        <f t="shared" si="13"/>
        <v>1</v>
      </c>
      <c r="H161">
        <v>300</v>
      </c>
      <c r="J161">
        <f t="shared" si="15"/>
        <v>0</v>
      </c>
      <c r="Y161" s="12">
        <v>161</v>
      </c>
      <c r="Z161" s="13">
        <v>1071</v>
      </c>
      <c r="AA161" s="13">
        <v>18</v>
      </c>
      <c r="AB161" s="13">
        <v>0</v>
      </c>
    </row>
    <row r="162" spans="2:28" x14ac:dyDescent="0.2">
      <c r="B162" s="13">
        <v>1071</v>
      </c>
      <c r="C162" s="13">
        <v>18</v>
      </c>
      <c r="D162">
        <f t="shared" si="11"/>
        <v>0.81280162560325131</v>
      </c>
      <c r="E162">
        <f t="shared" si="12"/>
        <v>0</v>
      </c>
      <c r="F162">
        <f t="shared" si="14"/>
        <v>0.81280162560325131</v>
      </c>
      <c r="G162">
        <f t="shared" si="13"/>
        <v>0.81280162560325131</v>
      </c>
      <c r="H162">
        <v>300</v>
      </c>
      <c r="J162">
        <f t="shared" si="15"/>
        <v>2.7332944786073732E-5</v>
      </c>
      <c r="Y162" s="12">
        <v>162</v>
      </c>
      <c r="Z162" s="13">
        <v>1103</v>
      </c>
      <c r="AA162" s="13">
        <v>18</v>
      </c>
      <c r="AB162" s="13">
        <v>0</v>
      </c>
    </row>
    <row r="163" spans="2:28" x14ac:dyDescent="0.2">
      <c r="B163" s="16">
        <v>1103</v>
      </c>
      <c r="C163" s="16">
        <v>18</v>
      </c>
      <c r="D163">
        <f t="shared" si="11"/>
        <v>0</v>
      </c>
      <c r="E163">
        <f t="shared" si="12"/>
        <v>0</v>
      </c>
      <c r="F163">
        <f t="shared" si="14"/>
        <v>0</v>
      </c>
      <c r="G163">
        <f t="shared" si="13"/>
        <v>0</v>
      </c>
      <c r="H163">
        <v>300</v>
      </c>
      <c r="J163">
        <f t="shared" si="15"/>
        <v>0.65006225088884473</v>
      </c>
      <c r="Y163" s="12">
        <v>163</v>
      </c>
      <c r="Z163" s="13">
        <v>559</v>
      </c>
      <c r="AA163" s="13">
        <v>-18</v>
      </c>
      <c r="AB163" s="13">
        <v>0</v>
      </c>
    </row>
    <row r="164" spans="2:28" x14ac:dyDescent="0.2">
      <c r="B164" s="13">
        <v>559</v>
      </c>
      <c r="C164" s="13">
        <v>-18</v>
      </c>
      <c r="D164">
        <f t="shared" si="11"/>
        <v>13.817627635255272</v>
      </c>
      <c r="E164">
        <f t="shared" si="12"/>
        <v>0.91440182880365761</v>
      </c>
      <c r="F164">
        <f t="shared" si="14"/>
        <v>13.847850525301379</v>
      </c>
      <c r="G164">
        <f t="shared" si="13"/>
        <v>1</v>
      </c>
      <c r="H164">
        <v>300</v>
      </c>
      <c r="J164">
        <f t="shared" si="15"/>
        <v>0</v>
      </c>
      <c r="Y164" s="12">
        <v>164</v>
      </c>
      <c r="Z164" s="13">
        <v>591</v>
      </c>
      <c r="AA164" s="13">
        <v>-18</v>
      </c>
      <c r="AB164" s="13">
        <v>0</v>
      </c>
    </row>
    <row r="165" spans="2:28" x14ac:dyDescent="0.2">
      <c r="B165" s="13">
        <v>591</v>
      </c>
      <c r="C165" s="13">
        <v>-18</v>
      </c>
      <c r="D165">
        <f t="shared" si="11"/>
        <v>13.004826009652021</v>
      </c>
      <c r="E165">
        <f t="shared" si="12"/>
        <v>0.91440182880365761</v>
      </c>
      <c r="F165">
        <f t="shared" si="14"/>
        <v>13.036933314466296</v>
      </c>
      <c r="G165">
        <f t="shared" si="13"/>
        <v>1</v>
      </c>
      <c r="H165">
        <v>300</v>
      </c>
      <c r="J165">
        <f t="shared" si="15"/>
        <v>0</v>
      </c>
      <c r="Y165" s="12">
        <v>165</v>
      </c>
      <c r="Z165" s="13">
        <v>655</v>
      </c>
      <c r="AA165" s="13">
        <v>-18</v>
      </c>
      <c r="AB165" s="13">
        <v>0</v>
      </c>
    </row>
    <row r="166" spans="2:28" x14ac:dyDescent="0.2">
      <c r="B166" s="13">
        <v>655</v>
      </c>
      <c r="C166" s="13">
        <v>-18</v>
      </c>
      <c r="D166">
        <f t="shared" si="11"/>
        <v>11.379222758445518</v>
      </c>
      <c r="E166">
        <f t="shared" si="12"/>
        <v>0.91440182880365761</v>
      </c>
      <c r="F166">
        <f t="shared" si="14"/>
        <v>11.41590299936207</v>
      </c>
      <c r="G166">
        <f t="shared" si="13"/>
        <v>1</v>
      </c>
      <c r="H166">
        <v>300</v>
      </c>
      <c r="J166">
        <f t="shared" si="15"/>
        <v>0</v>
      </c>
      <c r="Y166" s="12">
        <v>166</v>
      </c>
      <c r="Z166" s="13">
        <v>687</v>
      </c>
      <c r="AA166" s="13">
        <v>-18</v>
      </c>
      <c r="AB166" s="13">
        <v>0</v>
      </c>
    </row>
    <row r="167" spans="2:28" x14ac:dyDescent="0.2">
      <c r="B167" s="13">
        <v>687</v>
      </c>
      <c r="C167" s="13">
        <v>-18</v>
      </c>
      <c r="D167">
        <f t="shared" si="11"/>
        <v>10.566421132842267</v>
      </c>
      <c r="E167">
        <f t="shared" si="12"/>
        <v>0.91440182880365761</v>
      </c>
      <c r="F167">
        <f t="shared" si="14"/>
        <v>10.605912797166264</v>
      </c>
      <c r="G167">
        <f t="shared" si="13"/>
        <v>1</v>
      </c>
      <c r="H167">
        <v>300</v>
      </c>
      <c r="J167">
        <f t="shared" si="15"/>
        <v>0</v>
      </c>
      <c r="Y167" s="12">
        <v>167</v>
      </c>
      <c r="Z167" s="13">
        <v>719</v>
      </c>
      <c r="AA167" s="13">
        <v>-18</v>
      </c>
      <c r="AB167" s="13">
        <v>0</v>
      </c>
    </row>
    <row r="168" spans="2:28" x14ac:dyDescent="0.2">
      <c r="B168" s="13">
        <v>719</v>
      </c>
      <c r="C168" s="13">
        <v>-18</v>
      </c>
      <c r="D168">
        <f t="shared" si="11"/>
        <v>9.7536195072390157</v>
      </c>
      <c r="E168">
        <f t="shared" si="12"/>
        <v>0.91440182880365761</v>
      </c>
      <c r="F168">
        <f t="shared" si="14"/>
        <v>9.796388324097455</v>
      </c>
      <c r="G168">
        <f t="shared" si="13"/>
        <v>1</v>
      </c>
      <c r="H168">
        <v>300</v>
      </c>
      <c r="J168">
        <f t="shared" si="15"/>
        <v>0</v>
      </c>
      <c r="Y168" s="12">
        <v>168</v>
      </c>
      <c r="Z168" s="13">
        <v>751</v>
      </c>
      <c r="AA168" s="13">
        <v>-18</v>
      </c>
      <c r="AB168" s="13">
        <v>0</v>
      </c>
    </row>
    <row r="169" spans="2:28" x14ac:dyDescent="0.2">
      <c r="B169" s="13">
        <v>751</v>
      </c>
      <c r="C169" s="13">
        <v>-18</v>
      </c>
      <c r="D169">
        <f t="shared" si="11"/>
        <v>8.9408178816357644</v>
      </c>
      <c r="E169">
        <f t="shared" si="12"/>
        <v>0.91440182880365761</v>
      </c>
      <c r="F169">
        <f t="shared" si="14"/>
        <v>8.9874554294915594</v>
      </c>
      <c r="G169">
        <f t="shared" si="13"/>
        <v>1</v>
      </c>
      <c r="H169">
        <v>300</v>
      </c>
      <c r="J169">
        <f t="shared" si="15"/>
        <v>0</v>
      </c>
      <c r="Y169" s="12">
        <v>169</v>
      </c>
      <c r="Z169" s="13">
        <v>783</v>
      </c>
      <c r="AA169" s="13">
        <v>-18</v>
      </c>
      <c r="AB169" s="13">
        <v>0</v>
      </c>
    </row>
    <row r="170" spans="2:28" x14ac:dyDescent="0.2">
      <c r="B170" s="13">
        <v>783</v>
      </c>
      <c r="C170" s="13">
        <v>-18</v>
      </c>
      <c r="D170">
        <f t="shared" si="11"/>
        <v>8.1280162560325131</v>
      </c>
      <c r="E170">
        <f t="shared" si="12"/>
        <v>0.91440182880365761</v>
      </c>
      <c r="F170">
        <f t="shared" si="14"/>
        <v>8.1792896368112711</v>
      </c>
      <c r="G170">
        <f t="shared" si="13"/>
        <v>1</v>
      </c>
      <c r="H170">
        <v>300</v>
      </c>
      <c r="J170">
        <f t="shared" si="15"/>
        <v>0</v>
      </c>
      <c r="Y170" s="12">
        <v>170</v>
      </c>
      <c r="Z170" s="13">
        <v>815</v>
      </c>
      <c r="AA170" s="13">
        <v>-18</v>
      </c>
      <c r="AB170" s="13">
        <v>0</v>
      </c>
    </row>
    <row r="171" spans="2:28" x14ac:dyDescent="0.2">
      <c r="B171" s="13">
        <v>815</v>
      </c>
      <c r="C171" s="13">
        <v>-18</v>
      </c>
      <c r="D171">
        <f t="shared" si="11"/>
        <v>7.3152146304292609</v>
      </c>
      <c r="E171">
        <f t="shared" si="12"/>
        <v>0.91440182880365761</v>
      </c>
      <c r="F171">
        <f t="shared" si="14"/>
        <v>7.3721432293306526</v>
      </c>
      <c r="G171">
        <f t="shared" si="13"/>
        <v>1</v>
      </c>
      <c r="H171">
        <v>300</v>
      </c>
      <c r="J171">
        <f t="shared" si="15"/>
        <v>0</v>
      </c>
      <c r="Y171" s="12">
        <v>171</v>
      </c>
      <c r="Z171" s="13">
        <v>847</v>
      </c>
      <c r="AA171" s="13">
        <v>-18</v>
      </c>
      <c r="AB171" s="13">
        <v>0</v>
      </c>
    </row>
    <row r="172" spans="2:28" x14ac:dyDescent="0.2">
      <c r="B172" s="13">
        <v>847</v>
      </c>
      <c r="C172" s="13">
        <v>-18</v>
      </c>
      <c r="D172">
        <f t="shared" si="11"/>
        <v>6.5024130048260105</v>
      </c>
      <c r="E172">
        <f t="shared" si="12"/>
        <v>0.91440182880365761</v>
      </c>
      <c r="F172">
        <f t="shared" si="14"/>
        <v>6.5663921288520308</v>
      </c>
      <c r="G172">
        <f t="shared" si="13"/>
        <v>1</v>
      </c>
      <c r="H172">
        <v>300</v>
      </c>
      <c r="J172">
        <f t="shared" si="15"/>
        <v>0</v>
      </c>
      <c r="Y172" s="12">
        <v>172</v>
      </c>
      <c r="Z172" s="13">
        <v>879</v>
      </c>
      <c r="AA172" s="13">
        <v>-18</v>
      </c>
      <c r="AB172" s="13">
        <v>0</v>
      </c>
    </row>
    <row r="173" spans="2:28" x14ac:dyDescent="0.2">
      <c r="B173" s="13">
        <v>879</v>
      </c>
      <c r="C173" s="13">
        <v>-18</v>
      </c>
      <c r="D173">
        <f t="shared" si="11"/>
        <v>5.6896113792227592</v>
      </c>
      <c r="E173">
        <f t="shared" si="12"/>
        <v>0.91440182880365761</v>
      </c>
      <c r="F173">
        <f t="shared" si="14"/>
        <v>5.7626216560781245</v>
      </c>
      <c r="G173">
        <f t="shared" si="13"/>
        <v>1</v>
      </c>
      <c r="H173">
        <v>300</v>
      </c>
      <c r="J173">
        <f t="shared" si="15"/>
        <v>0</v>
      </c>
      <c r="Y173" s="12">
        <v>173</v>
      </c>
      <c r="Z173" s="13">
        <v>943</v>
      </c>
      <c r="AA173" s="13">
        <v>-18</v>
      </c>
      <c r="AB173" s="13">
        <v>0</v>
      </c>
    </row>
    <row r="174" spans="2:28" x14ac:dyDescent="0.2">
      <c r="B174" s="13">
        <v>943</v>
      </c>
      <c r="C174" s="13">
        <v>-18</v>
      </c>
      <c r="D174">
        <f t="shared" si="11"/>
        <v>4.0640081280162565</v>
      </c>
      <c r="E174">
        <f t="shared" si="12"/>
        <v>0.91440182880365761</v>
      </c>
      <c r="F174">
        <f t="shared" si="14"/>
        <v>4.1656083312166627</v>
      </c>
      <c r="G174">
        <f t="shared" si="13"/>
        <v>1</v>
      </c>
      <c r="H174">
        <v>300</v>
      </c>
      <c r="J174">
        <f t="shared" si="15"/>
        <v>0</v>
      </c>
      <c r="Y174" s="12">
        <v>174</v>
      </c>
      <c r="Z174" s="13">
        <v>1007</v>
      </c>
      <c r="AA174" s="13">
        <v>-18</v>
      </c>
      <c r="AB174" s="13">
        <v>0</v>
      </c>
    </row>
    <row r="175" spans="2:28" x14ac:dyDescent="0.2">
      <c r="B175" s="13">
        <v>1007</v>
      </c>
      <c r="C175" s="13">
        <v>-18</v>
      </c>
      <c r="D175">
        <f t="shared" si="11"/>
        <v>2.4384048768097539</v>
      </c>
      <c r="E175">
        <f t="shared" si="12"/>
        <v>0.91440182880365761</v>
      </c>
      <c r="F175">
        <f t="shared" si="14"/>
        <v>2.6042175500078839</v>
      </c>
      <c r="G175">
        <f t="shared" si="13"/>
        <v>1</v>
      </c>
      <c r="H175">
        <v>300</v>
      </c>
      <c r="J175">
        <f t="shared" si="15"/>
        <v>0</v>
      </c>
      <c r="Y175" s="12">
        <v>175</v>
      </c>
      <c r="Z175" s="13">
        <v>1039</v>
      </c>
      <c r="AA175" s="13">
        <v>-18</v>
      </c>
      <c r="AB175" s="13">
        <v>0</v>
      </c>
    </row>
    <row r="176" spans="2:28" x14ac:dyDescent="0.2">
      <c r="B176" s="13">
        <v>1039</v>
      </c>
      <c r="C176" s="13">
        <v>-18</v>
      </c>
      <c r="D176">
        <f t="shared" si="11"/>
        <v>1.6256032512065026</v>
      </c>
      <c r="E176">
        <f t="shared" si="12"/>
        <v>0.91440182880365761</v>
      </c>
      <c r="F176">
        <f t="shared" si="14"/>
        <v>1.8651318009332813</v>
      </c>
      <c r="G176">
        <f t="shared" si="13"/>
        <v>1</v>
      </c>
      <c r="H176">
        <v>300</v>
      </c>
      <c r="J176">
        <f t="shared" si="15"/>
        <v>0</v>
      </c>
      <c r="Y176" s="12">
        <v>176</v>
      </c>
      <c r="Z176" s="13">
        <v>1071</v>
      </c>
      <c r="AA176" s="13">
        <v>-18</v>
      </c>
      <c r="AB176" s="13">
        <v>0</v>
      </c>
    </row>
    <row r="177" spans="2:28" x14ac:dyDescent="0.2">
      <c r="B177" s="13">
        <v>1071</v>
      </c>
      <c r="C177" s="13">
        <v>-18</v>
      </c>
      <c r="D177">
        <f t="shared" si="11"/>
        <v>0.81280162560325131</v>
      </c>
      <c r="E177">
        <f t="shared" si="12"/>
        <v>0.91440182880365761</v>
      </c>
      <c r="F177">
        <f t="shared" si="14"/>
        <v>1.2234284560622095</v>
      </c>
      <c r="G177">
        <f t="shared" si="13"/>
        <v>1</v>
      </c>
      <c r="H177">
        <v>300</v>
      </c>
      <c r="J177">
        <f t="shared" si="15"/>
        <v>0</v>
      </c>
      <c r="Y177" s="12">
        <v>177</v>
      </c>
      <c r="Z177" s="13">
        <v>1103</v>
      </c>
      <c r="AA177" s="13">
        <v>-18</v>
      </c>
      <c r="AB177" s="13">
        <v>0</v>
      </c>
    </row>
    <row r="178" spans="2:28" x14ac:dyDescent="0.2">
      <c r="B178" s="13">
        <v>1103</v>
      </c>
      <c r="C178" s="13">
        <v>-18</v>
      </c>
      <c r="D178">
        <f t="shared" si="11"/>
        <v>0</v>
      </c>
      <c r="E178">
        <f t="shared" si="12"/>
        <v>0.91440182880365761</v>
      </c>
      <c r="F178">
        <f t="shared" si="14"/>
        <v>0.91440182880365761</v>
      </c>
      <c r="G178">
        <f t="shared" si="13"/>
        <v>0.91440182880365761</v>
      </c>
      <c r="H178">
        <v>300</v>
      </c>
      <c r="J178">
        <f t="shared" si="15"/>
        <v>1.9756750646582333E-7</v>
      </c>
      <c r="Y178" s="12">
        <v>178</v>
      </c>
      <c r="Z178" s="13">
        <v>527</v>
      </c>
      <c r="AA178" s="13">
        <v>90</v>
      </c>
      <c r="AB178" s="13">
        <v>0</v>
      </c>
    </row>
    <row r="179" spans="2:28" x14ac:dyDescent="0.2">
      <c r="B179" s="13">
        <v>527</v>
      </c>
      <c r="C179" s="13">
        <v>90</v>
      </c>
      <c r="D179">
        <f t="shared" si="11"/>
        <v>14.630429260858522</v>
      </c>
      <c r="E179">
        <f t="shared" si="12"/>
        <v>1.8288036576073152</v>
      </c>
      <c r="F179">
        <f t="shared" si="14"/>
        <v>14.744286458661305</v>
      </c>
      <c r="G179">
        <f t="shared" si="13"/>
        <v>1</v>
      </c>
      <c r="H179">
        <v>300</v>
      </c>
      <c r="J179">
        <f t="shared" si="15"/>
        <v>0</v>
      </c>
      <c r="Y179" s="12">
        <v>179</v>
      </c>
      <c r="Z179" s="13">
        <v>559</v>
      </c>
      <c r="AA179" s="13">
        <v>90</v>
      </c>
      <c r="AB179" s="13">
        <v>0</v>
      </c>
    </row>
    <row r="180" spans="2:28" x14ac:dyDescent="0.2">
      <c r="B180" s="13">
        <v>559</v>
      </c>
      <c r="C180" s="13">
        <v>90</v>
      </c>
      <c r="D180">
        <f t="shared" si="11"/>
        <v>13.817627635255272</v>
      </c>
      <c r="E180">
        <f t="shared" si="12"/>
        <v>1.8288036576073152</v>
      </c>
      <c r="F180">
        <f t="shared" si="14"/>
        <v>13.938125996153433</v>
      </c>
      <c r="G180">
        <f t="shared" si="13"/>
        <v>1</v>
      </c>
      <c r="H180">
        <v>300</v>
      </c>
      <c r="J180">
        <f t="shared" si="15"/>
        <v>0</v>
      </c>
      <c r="Y180" s="12">
        <v>180</v>
      </c>
      <c r="Z180" s="13">
        <v>591</v>
      </c>
      <c r="AA180" s="13">
        <v>90</v>
      </c>
      <c r="AB180" s="13">
        <v>0</v>
      </c>
    </row>
    <row r="181" spans="2:28" x14ac:dyDescent="0.2">
      <c r="B181" s="13">
        <v>591</v>
      </c>
      <c r="C181" s="13">
        <v>90</v>
      </c>
      <c r="D181">
        <f t="shared" si="11"/>
        <v>13.004826009652021</v>
      </c>
      <c r="E181">
        <f t="shared" si="12"/>
        <v>1.8288036576073152</v>
      </c>
      <c r="F181">
        <f t="shared" si="14"/>
        <v>13.132784257704062</v>
      </c>
      <c r="G181">
        <f t="shared" si="13"/>
        <v>1</v>
      </c>
      <c r="H181">
        <v>300</v>
      </c>
      <c r="J181">
        <f t="shared" si="15"/>
        <v>0</v>
      </c>
      <c r="Y181" s="12">
        <v>181</v>
      </c>
      <c r="Z181" s="13">
        <v>623</v>
      </c>
      <c r="AA181" s="13">
        <v>90</v>
      </c>
      <c r="AB181" s="13">
        <v>0</v>
      </c>
    </row>
    <row r="182" spans="2:28" x14ac:dyDescent="0.2">
      <c r="B182" s="13">
        <v>623</v>
      </c>
      <c r="C182" s="13">
        <v>90</v>
      </c>
      <c r="D182">
        <f t="shared" si="11"/>
        <v>12.19202438404877</v>
      </c>
      <c r="E182">
        <f t="shared" si="12"/>
        <v>1.8288036576073152</v>
      </c>
      <c r="F182">
        <f t="shared" si="14"/>
        <v>12.328421691332499</v>
      </c>
      <c r="G182">
        <f t="shared" si="13"/>
        <v>1</v>
      </c>
      <c r="H182">
        <v>300</v>
      </c>
      <c r="J182">
        <f t="shared" si="15"/>
        <v>0</v>
      </c>
      <c r="Y182" s="12">
        <v>182</v>
      </c>
      <c r="Z182" s="13">
        <v>655</v>
      </c>
      <c r="AA182" s="13">
        <v>90</v>
      </c>
      <c r="AB182" s="13">
        <v>0</v>
      </c>
    </row>
    <row r="183" spans="2:28" x14ac:dyDescent="0.2">
      <c r="B183" s="13">
        <v>655</v>
      </c>
      <c r="C183" s="13">
        <v>90</v>
      </c>
      <c r="D183">
        <f t="shared" si="11"/>
        <v>11.379222758445518</v>
      </c>
      <c r="E183">
        <f t="shared" si="12"/>
        <v>1.8288036576073152</v>
      </c>
      <c r="F183">
        <f t="shared" si="14"/>
        <v>11.525243312156249</v>
      </c>
      <c r="G183">
        <f t="shared" si="13"/>
        <v>1</v>
      </c>
      <c r="H183">
        <v>300</v>
      </c>
      <c r="J183">
        <f t="shared" si="15"/>
        <v>0</v>
      </c>
      <c r="Y183" s="12">
        <v>183</v>
      </c>
      <c r="Z183" s="13">
        <v>687</v>
      </c>
      <c r="AA183" s="13">
        <v>90</v>
      </c>
      <c r="AB183" s="13">
        <v>0</v>
      </c>
    </row>
    <row r="184" spans="2:28" x14ac:dyDescent="0.2">
      <c r="B184" s="13">
        <v>687</v>
      </c>
      <c r="C184" s="13">
        <v>90</v>
      </c>
      <c r="D184">
        <f t="shared" si="11"/>
        <v>10.566421132842267</v>
      </c>
      <c r="E184">
        <f t="shared" si="12"/>
        <v>1.8288036576073152</v>
      </c>
      <c r="F184">
        <f t="shared" si="14"/>
        <v>10.723515206062494</v>
      </c>
      <c r="G184">
        <f t="shared" si="13"/>
        <v>1</v>
      </c>
      <c r="H184">
        <v>300</v>
      </c>
      <c r="J184">
        <f t="shared" si="15"/>
        <v>0</v>
      </c>
      <c r="Y184" s="12">
        <v>184</v>
      </c>
      <c r="Z184" s="13">
        <v>719</v>
      </c>
      <c r="AA184" s="13">
        <v>90</v>
      </c>
      <c r="AB184" s="13">
        <v>0</v>
      </c>
    </row>
    <row r="185" spans="2:28" x14ac:dyDescent="0.2">
      <c r="B185" s="13">
        <v>719</v>
      </c>
      <c r="C185" s="13">
        <v>90</v>
      </c>
      <c r="D185">
        <f t="shared" si="11"/>
        <v>9.7536195072390157</v>
      </c>
      <c r="E185">
        <f t="shared" si="12"/>
        <v>1.8288036576073152</v>
      </c>
      <c r="F185">
        <f t="shared" si="14"/>
        <v>9.9235888825601481</v>
      </c>
      <c r="G185">
        <f t="shared" si="13"/>
        <v>1</v>
      </c>
      <c r="H185">
        <v>300</v>
      </c>
      <c r="J185">
        <f t="shared" si="15"/>
        <v>0</v>
      </c>
      <c r="Y185" s="12">
        <v>185</v>
      </c>
      <c r="Z185" s="13">
        <v>751</v>
      </c>
      <c r="AA185" s="13">
        <v>90</v>
      </c>
      <c r="AB185" s="13">
        <v>0</v>
      </c>
    </row>
    <row r="186" spans="2:28" x14ac:dyDescent="0.2">
      <c r="B186" s="13">
        <v>751</v>
      </c>
      <c r="C186" s="13">
        <v>90</v>
      </c>
      <c r="D186">
        <f t="shared" si="11"/>
        <v>8.9408178816357644</v>
      </c>
      <c r="E186">
        <f t="shared" si="12"/>
        <v>1.8288036576073152</v>
      </c>
      <c r="F186">
        <f t="shared" si="14"/>
        <v>9.1259381550970264</v>
      </c>
      <c r="G186">
        <f t="shared" si="13"/>
        <v>1</v>
      </c>
      <c r="H186">
        <v>300</v>
      </c>
      <c r="J186">
        <f t="shared" si="15"/>
        <v>0</v>
      </c>
      <c r="Y186" s="12">
        <v>186</v>
      </c>
      <c r="Z186" s="13">
        <v>783</v>
      </c>
      <c r="AA186" s="13">
        <v>90</v>
      </c>
      <c r="AB186" s="13">
        <v>0</v>
      </c>
    </row>
    <row r="187" spans="2:28" x14ac:dyDescent="0.2">
      <c r="B187" s="13">
        <v>783</v>
      </c>
      <c r="C187" s="13">
        <v>90</v>
      </c>
      <c r="D187">
        <f t="shared" si="11"/>
        <v>8.1280162560325131</v>
      </c>
      <c r="E187">
        <f t="shared" si="12"/>
        <v>1.8288036576073152</v>
      </c>
      <c r="F187">
        <f t="shared" si="14"/>
        <v>8.3312166624333255</v>
      </c>
      <c r="G187">
        <f t="shared" si="13"/>
        <v>1</v>
      </c>
      <c r="H187">
        <v>300</v>
      </c>
      <c r="J187">
        <f t="shared" si="15"/>
        <v>0</v>
      </c>
      <c r="Y187" s="12">
        <v>187</v>
      </c>
      <c r="Z187" s="13">
        <v>815</v>
      </c>
      <c r="AA187" s="13">
        <v>90</v>
      </c>
      <c r="AB187" s="13">
        <v>0</v>
      </c>
    </row>
    <row r="188" spans="2:28" x14ac:dyDescent="0.2">
      <c r="B188" s="13">
        <v>815</v>
      </c>
      <c r="C188" s="13">
        <v>90</v>
      </c>
      <c r="D188">
        <f t="shared" si="11"/>
        <v>7.3152146304292609</v>
      </c>
      <c r="E188">
        <f t="shared" si="12"/>
        <v>1.8288036576073152</v>
      </c>
      <c r="F188">
        <f t="shared" si="14"/>
        <v>7.5403506488308754</v>
      </c>
      <c r="G188">
        <f t="shared" si="13"/>
        <v>1</v>
      </c>
      <c r="H188">
        <v>300</v>
      </c>
      <c r="J188">
        <f t="shared" si="15"/>
        <v>0</v>
      </c>
      <c r="Y188" s="12">
        <v>188</v>
      </c>
      <c r="Z188" s="13">
        <v>847</v>
      </c>
      <c r="AA188" s="13">
        <v>90</v>
      </c>
      <c r="AB188" s="13">
        <v>0</v>
      </c>
    </row>
    <row r="189" spans="2:28" x14ac:dyDescent="0.2">
      <c r="B189" s="13">
        <v>847</v>
      </c>
      <c r="C189" s="13">
        <v>90</v>
      </c>
      <c r="D189">
        <f t="shared" si="11"/>
        <v>6.5024130048260105</v>
      </c>
      <c r="E189">
        <f t="shared" si="12"/>
        <v>1.8288036576073152</v>
      </c>
      <c r="F189">
        <f t="shared" si="14"/>
        <v>6.7546944937138589</v>
      </c>
      <c r="G189">
        <f t="shared" si="13"/>
        <v>1</v>
      </c>
      <c r="H189">
        <v>300</v>
      </c>
      <c r="J189">
        <f t="shared" si="15"/>
        <v>0</v>
      </c>
      <c r="Y189" s="12">
        <v>189</v>
      </c>
      <c r="Z189" s="13">
        <v>879</v>
      </c>
      <c r="AA189" s="13">
        <v>90</v>
      </c>
      <c r="AB189" s="13">
        <v>0</v>
      </c>
    </row>
    <row r="190" spans="2:28" x14ac:dyDescent="0.2">
      <c r="B190" s="13">
        <v>879</v>
      </c>
      <c r="C190" s="13">
        <v>90</v>
      </c>
      <c r="D190">
        <f t="shared" si="11"/>
        <v>5.6896113792227592</v>
      </c>
      <c r="E190">
        <f t="shared" si="12"/>
        <v>1.8288036576073152</v>
      </c>
      <c r="F190">
        <f t="shared" si="14"/>
        <v>5.9763032440346429</v>
      </c>
      <c r="G190">
        <f t="shared" si="13"/>
        <v>1</v>
      </c>
      <c r="H190">
        <v>300</v>
      </c>
      <c r="J190">
        <f t="shared" si="15"/>
        <v>0</v>
      </c>
      <c r="Y190" s="12">
        <v>190</v>
      </c>
      <c r="Z190" s="13">
        <v>911</v>
      </c>
      <c r="AA190" s="13">
        <v>90</v>
      </c>
      <c r="AB190" s="13">
        <v>0</v>
      </c>
    </row>
    <row r="191" spans="2:28" x14ac:dyDescent="0.2">
      <c r="B191" s="13">
        <v>911</v>
      </c>
      <c r="C191" s="13">
        <v>90</v>
      </c>
      <c r="D191">
        <f t="shared" si="11"/>
        <v>4.8768097536195079</v>
      </c>
      <c r="E191">
        <f t="shared" si="12"/>
        <v>1.8288036576073152</v>
      </c>
      <c r="F191">
        <f t="shared" si="14"/>
        <v>5.2084351000157678</v>
      </c>
      <c r="G191">
        <f t="shared" si="13"/>
        <v>1</v>
      </c>
      <c r="H191">
        <v>300</v>
      </c>
      <c r="J191">
        <f t="shared" si="15"/>
        <v>0</v>
      </c>
      <c r="Y191" s="12">
        <v>191</v>
      </c>
      <c r="Z191" s="13">
        <v>943</v>
      </c>
      <c r="AA191" s="13">
        <v>90</v>
      </c>
      <c r="AB191" s="13">
        <v>0</v>
      </c>
    </row>
    <row r="192" spans="2:28" x14ac:dyDescent="0.2">
      <c r="B192" s="13">
        <v>943</v>
      </c>
      <c r="C192" s="13">
        <v>90</v>
      </c>
      <c r="D192">
        <f t="shared" si="11"/>
        <v>4.0640081280162565</v>
      </c>
      <c r="E192">
        <f t="shared" si="12"/>
        <v>1.8288036576073152</v>
      </c>
      <c r="F192">
        <f t="shared" si="14"/>
        <v>4.4565328319962028</v>
      </c>
      <c r="G192">
        <f t="shared" si="13"/>
        <v>1</v>
      </c>
      <c r="H192">
        <v>300</v>
      </c>
      <c r="J192">
        <f t="shared" si="15"/>
        <v>0</v>
      </c>
      <c r="Y192" s="12">
        <v>192</v>
      </c>
      <c r="Z192" s="13">
        <v>975</v>
      </c>
      <c r="AA192" s="13">
        <v>90</v>
      </c>
      <c r="AB192" s="13">
        <v>0</v>
      </c>
    </row>
    <row r="193" spans="2:28" x14ac:dyDescent="0.2">
      <c r="B193" s="13">
        <v>975</v>
      </c>
      <c r="C193" s="13">
        <v>90</v>
      </c>
      <c r="D193">
        <f t="shared" ref="D193:D256" si="16">ABS(B193-$M$2)/39.37</f>
        <v>3.2512065024130052</v>
      </c>
      <c r="E193">
        <f t="shared" ref="E193:E256" si="17">ABS(C193-$M$4)/39.37</f>
        <v>1.8288036576073152</v>
      </c>
      <c r="F193">
        <f t="shared" si="14"/>
        <v>3.7302636018665627</v>
      </c>
      <c r="G193">
        <f t="shared" si="13"/>
        <v>1</v>
      </c>
      <c r="H193">
        <v>300</v>
      </c>
      <c r="J193">
        <f t="shared" si="15"/>
        <v>0</v>
      </c>
      <c r="Y193" s="12">
        <v>193</v>
      </c>
      <c r="Z193" s="13">
        <v>1007</v>
      </c>
      <c r="AA193" s="13">
        <v>90</v>
      </c>
      <c r="AB193" s="13">
        <v>0</v>
      </c>
    </row>
    <row r="194" spans="2:28" x14ac:dyDescent="0.2">
      <c r="B194" s="13">
        <v>1007</v>
      </c>
      <c r="C194" s="13">
        <v>90</v>
      </c>
      <c r="D194">
        <f t="shared" si="16"/>
        <v>2.4384048768097539</v>
      </c>
      <c r="E194">
        <f t="shared" si="17"/>
        <v>1.8288036576073152</v>
      </c>
      <c r="F194">
        <f t="shared" si="14"/>
        <v>3.0480060960121924</v>
      </c>
      <c r="G194">
        <f t="shared" ref="G194:G257" si="18">MIN(F194,$M$30)</f>
        <v>1</v>
      </c>
      <c r="H194">
        <v>300</v>
      </c>
      <c r="J194">
        <f t="shared" si="15"/>
        <v>0</v>
      </c>
      <c r="Y194" s="12">
        <v>194</v>
      </c>
      <c r="Z194" s="13">
        <v>1039</v>
      </c>
      <c r="AA194" s="13">
        <v>90</v>
      </c>
      <c r="AB194" s="13">
        <v>0</v>
      </c>
    </row>
    <row r="195" spans="2:28" x14ac:dyDescent="0.2">
      <c r="B195" s="13">
        <v>1039</v>
      </c>
      <c r="C195" s="13">
        <v>90</v>
      </c>
      <c r="D195">
        <f t="shared" si="16"/>
        <v>1.6256032512065026</v>
      </c>
      <c r="E195">
        <f t="shared" si="17"/>
        <v>1.8288036576073152</v>
      </c>
      <c r="F195">
        <f t="shared" ref="F195:F258" si="19">SQRT(D195^2+E195^2)</f>
        <v>2.446856912124419</v>
      </c>
      <c r="G195">
        <f t="shared" si="18"/>
        <v>1</v>
      </c>
      <c r="H195">
        <v>300</v>
      </c>
      <c r="J195">
        <f t="shared" ref="J195:J258" si="20">1-EXP(-$M$32*H195*POWER(1-G195/$M$30, $M$31))</f>
        <v>0</v>
      </c>
      <c r="Y195" s="12">
        <v>195</v>
      </c>
      <c r="Z195" s="13">
        <v>1071</v>
      </c>
      <c r="AA195" s="13">
        <v>90</v>
      </c>
      <c r="AB195" s="13">
        <v>0</v>
      </c>
    </row>
    <row r="196" spans="2:28" x14ac:dyDescent="0.2">
      <c r="B196" s="13">
        <v>1071</v>
      </c>
      <c r="C196" s="13">
        <v>90</v>
      </c>
      <c r="D196">
        <f t="shared" si="16"/>
        <v>0.81280162560325131</v>
      </c>
      <c r="E196">
        <f t="shared" si="17"/>
        <v>1.8288036576073152</v>
      </c>
      <c r="F196">
        <f t="shared" si="19"/>
        <v>2.0012919079087843</v>
      </c>
      <c r="G196">
        <f t="shared" si="18"/>
        <v>1</v>
      </c>
      <c r="H196">
        <v>300</v>
      </c>
      <c r="J196">
        <f t="shared" si="20"/>
        <v>0</v>
      </c>
      <c r="Y196" s="12">
        <v>196</v>
      </c>
      <c r="Z196" s="13">
        <v>1103</v>
      </c>
      <c r="AA196" s="13">
        <v>90</v>
      </c>
      <c r="AB196" s="13">
        <v>0</v>
      </c>
    </row>
    <row r="197" spans="2:28" x14ac:dyDescent="0.2">
      <c r="B197" s="13">
        <v>1103</v>
      </c>
      <c r="C197" s="13">
        <v>90</v>
      </c>
      <c r="D197">
        <f t="shared" si="16"/>
        <v>0</v>
      </c>
      <c r="E197">
        <f t="shared" si="17"/>
        <v>1.8288036576073152</v>
      </c>
      <c r="F197">
        <f t="shared" si="19"/>
        <v>1.8288036576073152</v>
      </c>
      <c r="G197">
        <f t="shared" si="18"/>
        <v>1</v>
      </c>
      <c r="H197">
        <v>300</v>
      </c>
      <c r="J197">
        <f t="shared" si="20"/>
        <v>0</v>
      </c>
      <c r="Y197" s="12">
        <v>197</v>
      </c>
      <c r="Z197" s="13">
        <v>559</v>
      </c>
      <c r="AA197" s="13">
        <v>72</v>
      </c>
      <c r="AB197" s="13">
        <v>0</v>
      </c>
    </row>
    <row r="198" spans="2:28" x14ac:dyDescent="0.2">
      <c r="B198" s="13">
        <v>559</v>
      </c>
      <c r="C198" s="13">
        <v>72</v>
      </c>
      <c r="D198">
        <f t="shared" si="16"/>
        <v>13.817627635255272</v>
      </c>
      <c r="E198">
        <f t="shared" si="17"/>
        <v>1.3716027432054865</v>
      </c>
      <c r="F198">
        <f t="shared" si="19"/>
        <v>13.885536631752444</v>
      </c>
      <c r="G198">
        <f t="shared" si="18"/>
        <v>1</v>
      </c>
      <c r="H198">
        <v>300</v>
      </c>
      <c r="J198">
        <f t="shared" si="20"/>
        <v>0</v>
      </c>
      <c r="Y198" s="12">
        <v>198</v>
      </c>
      <c r="Z198" s="13">
        <v>591</v>
      </c>
      <c r="AA198" s="13">
        <v>72</v>
      </c>
      <c r="AB198" s="13">
        <v>0</v>
      </c>
    </row>
    <row r="199" spans="2:28" x14ac:dyDescent="0.2">
      <c r="B199" s="13">
        <v>591</v>
      </c>
      <c r="C199" s="13">
        <v>72</v>
      </c>
      <c r="D199">
        <f t="shared" si="16"/>
        <v>13.004826009652021</v>
      </c>
      <c r="E199">
        <f t="shared" si="17"/>
        <v>1.3716027432054865</v>
      </c>
      <c r="F199">
        <f t="shared" si="19"/>
        <v>13.076956588843236</v>
      </c>
      <c r="G199">
        <f t="shared" si="18"/>
        <v>1</v>
      </c>
      <c r="H199">
        <v>300</v>
      </c>
      <c r="J199">
        <f t="shared" si="20"/>
        <v>0</v>
      </c>
      <c r="Y199" s="12">
        <v>199</v>
      </c>
      <c r="Z199" s="13">
        <v>623</v>
      </c>
      <c r="AA199" s="13">
        <v>72</v>
      </c>
      <c r="AB199" s="13">
        <v>0</v>
      </c>
    </row>
    <row r="200" spans="2:28" x14ac:dyDescent="0.2">
      <c r="B200" s="13">
        <v>623</v>
      </c>
      <c r="C200" s="13">
        <v>72</v>
      </c>
      <c r="D200">
        <f t="shared" si="16"/>
        <v>12.19202438404877</v>
      </c>
      <c r="E200">
        <f t="shared" si="17"/>
        <v>1.3716027432054865</v>
      </c>
      <c r="F200">
        <f t="shared" si="19"/>
        <v>12.268934455216908</v>
      </c>
      <c r="G200">
        <f t="shared" si="18"/>
        <v>1</v>
      </c>
      <c r="H200">
        <v>300</v>
      </c>
      <c r="J200">
        <f t="shared" si="20"/>
        <v>0</v>
      </c>
      <c r="Y200" s="12">
        <v>200</v>
      </c>
      <c r="Z200" s="13">
        <v>655</v>
      </c>
      <c r="AA200" s="13">
        <v>72</v>
      </c>
      <c r="AB200" s="13">
        <v>0</v>
      </c>
    </row>
    <row r="201" spans="2:28" x14ac:dyDescent="0.2">
      <c r="B201" s="13">
        <v>655</v>
      </c>
      <c r="C201" s="13">
        <v>72</v>
      </c>
      <c r="D201">
        <f t="shared" si="16"/>
        <v>11.379222758445518</v>
      </c>
      <c r="E201">
        <f t="shared" si="17"/>
        <v>1.3716027432054865</v>
      </c>
      <c r="F201">
        <f t="shared" si="19"/>
        <v>11.461588226397476</v>
      </c>
      <c r="G201">
        <f t="shared" si="18"/>
        <v>1</v>
      </c>
      <c r="H201">
        <v>300</v>
      </c>
      <c r="J201">
        <f t="shared" si="20"/>
        <v>0</v>
      </c>
      <c r="Y201" s="12">
        <v>201</v>
      </c>
      <c r="Z201" s="13">
        <v>687</v>
      </c>
      <c r="AA201" s="13">
        <v>72</v>
      </c>
      <c r="AB201" s="13">
        <v>0</v>
      </c>
    </row>
    <row r="202" spans="2:28" x14ac:dyDescent="0.2">
      <c r="B202" s="13">
        <v>687</v>
      </c>
      <c r="C202" s="13">
        <v>72</v>
      </c>
      <c r="D202">
        <f t="shared" si="16"/>
        <v>10.566421132842267</v>
      </c>
      <c r="E202">
        <f t="shared" si="17"/>
        <v>1.3716027432054865</v>
      </c>
      <c r="F202">
        <f t="shared" si="19"/>
        <v>10.655071545594824</v>
      </c>
      <c r="G202">
        <f t="shared" si="18"/>
        <v>1</v>
      </c>
      <c r="H202">
        <v>300</v>
      </c>
      <c r="J202">
        <f t="shared" si="20"/>
        <v>0</v>
      </c>
      <c r="Y202" s="12">
        <v>202</v>
      </c>
      <c r="Z202" s="13">
        <v>719</v>
      </c>
      <c r="AA202" s="13">
        <v>72</v>
      </c>
      <c r="AB202" s="13">
        <v>0</v>
      </c>
    </row>
    <row r="203" spans="2:28" x14ac:dyDescent="0.2">
      <c r="B203" s="13">
        <v>719</v>
      </c>
      <c r="C203" s="13">
        <v>72</v>
      </c>
      <c r="D203">
        <f t="shared" si="16"/>
        <v>9.7536195072390157</v>
      </c>
      <c r="E203">
        <f t="shared" si="17"/>
        <v>1.3716027432054865</v>
      </c>
      <c r="F203">
        <f t="shared" si="19"/>
        <v>9.8495881932780467</v>
      </c>
      <c r="G203">
        <f t="shared" si="18"/>
        <v>1</v>
      </c>
      <c r="H203">
        <v>300</v>
      </c>
      <c r="J203">
        <f t="shared" si="20"/>
        <v>0</v>
      </c>
      <c r="Y203" s="12">
        <v>203</v>
      </c>
      <c r="Z203" s="13">
        <v>751</v>
      </c>
      <c r="AA203" s="13">
        <v>72</v>
      </c>
      <c r="AB203" s="13">
        <v>0</v>
      </c>
    </row>
    <row r="204" spans="2:28" x14ac:dyDescent="0.2">
      <c r="B204" s="13">
        <v>751</v>
      </c>
      <c r="C204" s="13">
        <v>72</v>
      </c>
      <c r="D204">
        <f t="shared" si="16"/>
        <v>8.9408178816357644</v>
      </c>
      <c r="E204">
        <f t="shared" si="17"/>
        <v>1.3716027432054865</v>
      </c>
      <c r="F204">
        <f t="shared" si="19"/>
        <v>9.0454142236686241</v>
      </c>
      <c r="G204">
        <f t="shared" si="18"/>
        <v>1</v>
      </c>
      <c r="H204">
        <v>300</v>
      </c>
      <c r="J204">
        <f t="shared" si="20"/>
        <v>0</v>
      </c>
      <c r="Y204" s="12">
        <v>204</v>
      </c>
      <c r="Z204" s="13">
        <v>783</v>
      </c>
      <c r="AA204" s="13">
        <v>72</v>
      </c>
      <c r="AB204" s="13">
        <v>0</v>
      </c>
    </row>
    <row r="205" spans="2:28" x14ac:dyDescent="0.2">
      <c r="B205" s="13">
        <v>783</v>
      </c>
      <c r="C205" s="13">
        <v>72</v>
      </c>
      <c r="D205">
        <f t="shared" si="16"/>
        <v>8.1280162560325131</v>
      </c>
      <c r="E205">
        <f t="shared" si="17"/>
        <v>1.3716027432054865</v>
      </c>
      <c r="F205">
        <f t="shared" si="19"/>
        <v>8.2429328726793365</v>
      </c>
      <c r="G205">
        <f t="shared" si="18"/>
        <v>1</v>
      </c>
      <c r="H205">
        <v>300</v>
      </c>
      <c r="J205">
        <f t="shared" si="20"/>
        <v>0</v>
      </c>
      <c r="Y205" s="12">
        <v>205</v>
      </c>
      <c r="Z205" s="13">
        <v>815</v>
      </c>
      <c r="AA205" s="13">
        <v>72</v>
      </c>
      <c r="AB205" s="13">
        <v>0</v>
      </c>
    </row>
    <row r="206" spans="2:28" x14ac:dyDescent="0.2">
      <c r="B206" s="13">
        <v>815</v>
      </c>
      <c r="C206" s="13">
        <v>72</v>
      </c>
      <c r="D206">
        <f t="shared" si="16"/>
        <v>7.3152146304292609</v>
      </c>
      <c r="E206">
        <f t="shared" si="17"/>
        <v>1.3716027432054865</v>
      </c>
      <c r="F206">
        <f t="shared" si="19"/>
        <v>7.4426916619201098</v>
      </c>
      <c r="G206">
        <f t="shared" si="18"/>
        <v>1</v>
      </c>
      <c r="H206">
        <v>300</v>
      </c>
      <c r="J206">
        <f t="shared" si="20"/>
        <v>0</v>
      </c>
      <c r="Y206" s="12">
        <v>206</v>
      </c>
      <c r="Z206" s="13">
        <v>847</v>
      </c>
      <c r="AA206" s="13">
        <v>72</v>
      </c>
      <c r="AB206" s="13">
        <v>0</v>
      </c>
    </row>
    <row r="207" spans="2:28" x14ac:dyDescent="0.2">
      <c r="B207" s="13">
        <v>847</v>
      </c>
      <c r="C207" s="13">
        <v>72</v>
      </c>
      <c r="D207">
        <f t="shared" si="16"/>
        <v>6.5024130048260105</v>
      </c>
      <c r="E207">
        <f t="shared" si="17"/>
        <v>1.3716027432054865</v>
      </c>
      <c r="F207">
        <f t="shared" si="19"/>
        <v>6.6454999037317917</v>
      </c>
      <c r="G207">
        <f t="shared" si="18"/>
        <v>1</v>
      </c>
      <c r="H207">
        <v>300</v>
      </c>
      <c r="J207">
        <f t="shared" si="20"/>
        <v>0</v>
      </c>
      <c r="Y207" s="12">
        <v>207</v>
      </c>
      <c r="Z207" s="13">
        <v>879</v>
      </c>
      <c r="AA207" s="13">
        <v>72</v>
      </c>
      <c r="AB207" s="13">
        <v>0</v>
      </c>
    </row>
    <row r="208" spans="2:28" x14ac:dyDescent="0.2">
      <c r="B208" s="13">
        <v>879</v>
      </c>
      <c r="C208" s="13">
        <v>72</v>
      </c>
      <c r="D208">
        <f t="shared" si="16"/>
        <v>5.6896113792227592</v>
      </c>
      <c r="E208">
        <f t="shared" si="17"/>
        <v>1.3716027432054865</v>
      </c>
      <c r="F208">
        <f t="shared" si="19"/>
        <v>5.8526038420304793</v>
      </c>
      <c r="G208">
        <f t="shared" si="18"/>
        <v>1</v>
      </c>
      <c r="H208">
        <v>300</v>
      </c>
      <c r="J208">
        <f t="shared" si="20"/>
        <v>0</v>
      </c>
      <c r="Y208" s="12">
        <v>208</v>
      </c>
      <c r="Z208" s="13">
        <v>911</v>
      </c>
      <c r="AA208" s="13">
        <v>72</v>
      </c>
      <c r="AB208" s="13">
        <v>0</v>
      </c>
    </row>
    <row r="209" spans="2:28" x14ac:dyDescent="0.2">
      <c r="B209" s="13">
        <v>911</v>
      </c>
      <c r="C209" s="13">
        <v>72</v>
      </c>
      <c r="D209">
        <f t="shared" si="16"/>
        <v>4.8768097536195079</v>
      </c>
      <c r="E209">
        <f t="shared" si="17"/>
        <v>1.3716027432054865</v>
      </c>
      <c r="F209">
        <f t="shared" si="19"/>
        <v>5.0660208702853939</v>
      </c>
      <c r="G209">
        <f t="shared" si="18"/>
        <v>1</v>
      </c>
      <c r="H209">
        <v>300</v>
      </c>
      <c r="J209">
        <f t="shared" si="20"/>
        <v>0</v>
      </c>
      <c r="Y209" s="12">
        <v>209</v>
      </c>
      <c r="Z209" s="13">
        <v>943</v>
      </c>
      <c r="AA209" s="13">
        <v>72</v>
      </c>
      <c r="AB209" s="13">
        <v>0</v>
      </c>
    </row>
    <row r="210" spans="2:28" x14ac:dyDescent="0.2">
      <c r="B210" s="13">
        <v>943</v>
      </c>
      <c r="C210" s="13">
        <v>72</v>
      </c>
      <c r="D210">
        <f t="shared" si="16"/>
        <v>4.0640081280162565</v>
      </c>
      <c r="E210">
        <f t="shared" si="17"/>
        <v>1.3716027432054865</v>
      </c>
      <c r="F210">
        <f t="shared" si="19"/>
        <v>4.2892255885825135</v>
      </c>
      <c r="G210">
        <f t="shared" si="18"/>
        <v>1</v>
      </c>
      <c r="H210">
        <v>300</v>
      </c>
      <c r="J210">
        <f t="shared" si="20"/>
        <v>0</v>
      </c>
      <c r="Y210" s="12">
        <v>210</v>
      </c>
      <c r="Z210" s="13">
        <v>975</v>
      </c>
      <c r="AA210" s="13">
        <v>72</v>
      </c>
      <c r="AB210" s="13">
        <v>0</v>
      </c>
    </row>
    <row r="211" spans="2:28" x14ac:dyDescent="0.2">
      <c r="B211" s="13">
        <v>975</v>
      </c>
      <c r="C211" s="13">
        <v>72</v>
      </c>
      <c r="D211">
        <f t="shared" si="16"/>
        <v>3.2512065024130052</v>
      </c>
      <c r="E211">
        <f t="shared" si="17"/>
        <v>1.3716027432054865</v>
      </c>
      <c r="F211">
        <f t="shared" si="19"/>
        <v>3.5286878306959122</v>
      </c>
      <c r="G211">
        <f t="shared" si="18"/>
        <v>1</v>
      </c>
      <c r="H211">
        <v>300</v>
      </c>
      <c r="J211">
        <f t="shared" si="20"/>
        <v>0</v>
      </c>
      <c r="Y211" s="12">
        <v>211</v>
      </c>
      <c r="Z211" s="13">
        <v>1007</v>
      </c>
      <c r="AA211" s="13">
        <v>72</v>
      </c>
      <c r="AB211" s="13">
        <v>0</v>
      </c>
    </row>
    <row r="212" spans="2:28" x14ac:dyDescent="0.2">
      <c r="B212" s="13">
        <v>1007</v>
      </c>
      <c r="C212" s="13">
        <v>72</v>
      </c>
      <c r="D212">
        <f t="shared" si="16"/>
        <v>2.4384048768097539</v>
      </c>
      <c r="E212">
        <f t="shared" si="17"/>
        <v>1.3716027432054865</v>
      </c>
      <c r="F212">
        <f t="shared" si="19"/>
        <v>2.797697701399922</v>
      </c>
      <c r="G212">
        <f t="shared" si="18"/>
        <v>1</v>
      </c>
      <c r="H212">
        <v>300</v>
      </c>
      <c r="J212">
        <f t="shared" si="20"/>
        <v>0</v>
      </c>
      <c r="Y212" s="12">
        <v>212</v>
      </c>
      <c r="Z212" s="13">
        <v>1039</v>
      </c>
      <c r="AA212" s="13">
        <v>72</v>
      </c>
      <c r="AB212" s="13">
        <v>0</v>
      </c>
    </row>
    <row r="213" spans="2:28" x14ac:dyDescent="0.2">
      <c r="B213" s="13">
        <v>1039</v>
      </c>
      <c r="C213" s="13">
        <v>72</v>
      </c>
      <c r="D213">
        <f t="shared" si="16"/>
        <v>1.6256032512065026</v>
      </c>
      <c r="E213">
        <f t="shared" si="17"/>
        <v>1.3716027432054865</v>
      </c>
      <c r="F213">
        <f t="shared" si="19"/>
        <v>2.1269414696935054</v>
      </c>
      <c r="G213">
        <f t="shared" si="18"/>
        <v>1</v>
      </c>
      <c r="H213">
        <v>300</v>
      </c>
      <c r="J213">
        <f t="shared" si="20"/>
        <v>0</v>
      </c>
      <c r="Y213" s="12">
        <v>213</v>
      </c>
      <c r="Z213" s="13">
        <v>527</v>
      </c>
      <c r="AA213" s="13">
        <v>54</v>
      </c>
      <c r="AB213" s="13">
        <v>0</v>
      </c>
    </row>
    <row r="214" spans="2:28" x14ac:dyDescent="0.2">
      <c r="B214" s="13">
        <v>527</v>
      </c>
      <c r="C214" s="13">
        <v>54</v>
      </c>
      <c r="D214">
        <f t="shared" si="16"/>
        <v>14.630429260858522</v>
      </c>
      <c r="E214">
        <f t="shared" si="17"/>
        <v>0.91440182880365761</v>
      </c>
      <c r="F214">
        <f t="shared" si="19"/>
        <v>14.658976467049284</v>
      </c>
      <c r="G214">
        <f t="shared" si="18"/>
        <v>1</v>
      </c>
      <c r="H214">
        <v>300</v>
      </c>
      <c r="J214">
        <f t="shared" si="20"/>
        <v>0</v>
      </c>
      <c r="Y214" s="12">
        <v>214</v>
      </c>
      <c r="Z214" s="13">
        <v>559</v>
      </c>
      <c r="AA214" s="13">
        <v>54</v>
      </c>
      <c r="AB214" s="13">
        <v>0</v>
      </c>
    </row>
    <row r="215" spans="2:28" x14ac:dyDescent="0.2">
      <c r="B215" s="13">
        <v>559</v>
      </c>
      <c r="C215" s="13">
        <v>54</v>
      </c>
      <c r="D215">
        <f t="shared" si="16"/>
        <v>13.817627635255272</v>
      </c>
      <c r="E215">
        <f t="shared" si="17"/>
        <v>0.91440182880365761</v>
      </c>
      <c r="F215">
        <f t="shared" si="19"/>
        <v>13.847850525301379</v>
      </c>
      <c r="G215">
        <f t="shared" si="18"/>
        <v>1</v>
      </c>
      <c r="H215">
        <v>300</v>
      </c>
      <c r="J215">
        <f t="shared" si="20"/>
        <v>0</v>
      </c>
      <c r="Y215" s="12">
        <v>215</v>
      </c>
      <c r="Z215" s="13">
        <v>591</v>
      </c>
      <c r="AA215" s="13">
        <v>54</v>
      </c>
      <c r="AB215" s="13">
        <v>0</v>
      </c>
    </row>
    <row r="216" spans="2:28" x14ac:dyDescent="0.2">
      <c r="B216" s="13">
        <v>591</v>
      </c>
      <c r="C216" s="13">
        <v>54</v>
      </c>
      <c r="D216">
        <f t="shared" si="16"/>
        <v>13.004826009652021</v>
      </c>
      <c r="E216">
        <f t="shared" si="17"/>
        <v>0.91440182880365761</v>
      </c>
      <c r="F216">
        <f t="shared" si="19"/>
        <v>13.036933314466296</v>
      </c>
      <c r="G216">
        <f t="shared" si="18"/>
        <v>1</v>
      </c>
      <c r="H216">
        <v>300</v>
      </c>
      <c r="J216">
        <f t="shared" si="20"/>
        <v>0</v>
      </c>
      <c r="Y216" s="12">
        <v>216</v>
      </c>
      <c r="Z216" s="13">
        <v>623</v>
      </c>
      <c r="AA216" s="13">
        <v>54</v>
      </c>
      <c r="AB216" s="13">
        <v>0</v>
      </c>
    </row>
    <row r="217" spans="2:28" x14ac:dyDescent="0.2">
      <c r="B217" s="13">
        <v>623</v>
      </c>
      <c r="C217" s="13">
        <v>54</v>
      </c>
      <c r="D217">
        <f t="shared" si="16"/>
        <v>12.19202438404877</v>
      </c>
      <c r="E217">
        <f t="shared" si="17"/>
        <v>0.91440182880365761</v>
      </c>
      <c r="F217">
        <f t="shared" si="19"/>
        <v>12.226266367364946</v>
      </c>
      <c r="G217">
        <f t="shared" si="18"/>
        <v>1</v>
      </c>
      <c r="H217">
        <v>300</v>
      </c>
      <c r="J217">
        <f t="shared" si="20"/>
        <v>0</v>
      </c>
      <c r="Y217" s="12">
        <v>217</v>
      </c>
      <c r="Z217" s="13">
        <v>655</v>
      </c>
      <c r="AA217" s="13">
        <v>54</v>
      </c>
      <c r="AB217" s="13">
        <v>0</v>
      </c>
    </row>
    <row r="218" spans="2:28" x14ac:dyDescent="0.2">
      <c r="B218" s="13">
        <v>655</v>
      </c>
      <c r="C218" s="13">
        <v>54</v>
      </c>
      <c r="D218">
        <f t="shared" si="16"/>
        <v>11.379222758445518</v>
      </c>
      <c r="E218">
        <f t="shared" si="17"/>
        <v>0.91440182880365761</v>
      </c>
      <c r="F218">
        <f t="shared" si="19"/>
        <v>11.41590299936207</v>
      </c>
      <c r="G218">
        <f t="shared" si="18"/>
        <v>1</v>
      </c>
      <c r="H218">
        <v>300</v>
      </c>
      <c r="J218">
        <f t="shared" si="20"/>
        <v>0</v>
      </c>
      <c r="Y218" s="12">
        <v>218</v>
      </c>
      <c r="Z218" s="13">
        <v>687</v>
      </c>
      <c r="AA218" s="13">
        <v>54</v>
      </c>
      <c r="AB218" s="13">
        <v>0</v>
      </c>
    </row>
    <row r="219" spans="2:28" x14ac:dyDescent="0.2">
      <c r="B219" s="13">
        <v>687</v>
      </c>
      <c r="C219" s="13">
        <v>54</v>
      </c>
      <c r="D219">
        <f t="shared" si="16"/>
        <v>10.566421132842267</v>
      </c>
      <c r="E219">
        <f t="shared" si="17"/>
        <v>0.91440182880365761</v>
      </c>
      <c r="F219">
        <f t="shared" si="19"/>
        <v>10.605912797166264</v>
      </c>
      <c r="G219">
        <f t="shared" si="18"/>
        <v>1</v>
      </c>
      <c r="H219">
        <v>300</v>
      </c>
      <c r="J219">
        <f t="shared" si="20"/>
        <v>0</v>
      </c>
      <c r="Y219" s="12">
        <v>219</v>
      </c>
      <c r="Z219" s="13">
        <v>719</v>
      </c>
      <c r="AA219" s="13">
        <v>54</v>
      </c>
      <c r="AB219" s="13">
        <v>0</v>
      </c>
    </row>
    <row r="220" spans="2:28" x14ac:dyDescent="0.2">
      <c r="B220" s="13">
        <v>719</v>
      </c>
      <c r="C220" s="13">
        <v>54</v>
      </c>
      <c r="D220">
        <f t="shared" si="16"/>
        <v>9.7536195072390157</v>
      </c>
      <c r="E220">
        <f t="shared" si="17"/>
        <v>0.91440182880365761</v>
      </c>
      <c r="F220">
        <f t="shared" si="19"/>
        <v>9.796388324097455</v>
      </c>
      <c r="G220">
        <f t="shared" si="18"/>
        <v>1</v>
      </c>
      <c r="H220">
        <v>300</v>
      </c>
      <c r="J220">
        <f t="shared" si="20"/>
        <v>0</v>
      </c>
      <c r="Y220" s="12">
        <v>220</v>
      </c>
      <c r="Z220" s="13">
        <v>751</v>
      </c>
      <c r="AA220" s="13">
        <v>54</v>
      </c>
      <c r="AB220" s="13">
        <v>0</v>
      </c>
    </row>
    <row r="221" spans="2:28" x14ac:dyDescent="0.2">
      <c r="B221" s="13">
        <v>751</v>
      </c>
      <c r="C221" s="13">
        <v>54</v>
      </c>
      <c r="D221">
        <f t="shared" si="16"/>
        <v>8.9408178816357644</v>
      </c>
      <c r="E221">
        <f t="shared" si="17"/>
        <v>0.91440182880365761</v>
      </c>
      <c r="F221">
        <f t="shared" si="19"/>
        <v>8.9874554294915594</v>
      </c>
      <c r="G221">
        <f t="shared" si="18"/>
        <v>1</v>
      </c>
      <c r="H221">
        <v>300</v>
      </c>
      <c r="J221">
        <f t="shared" si="20"/>
        <v>0</v>
      </c>
      <c r="Y221" s="12">
        <v>221</v>
      </c>
      <c r="Z221" s="13">
        <v>783</v>
      </c>
      <c r="AA221" s="13">
        <v>54</v>
      </c>
      <c r="AB221" s="13">
        <v>0</v>
      </c>
    </row>
    <row r="222" spans="2:28" x14ac:dyDescent="0.2">
      <c r="B222" s="13">
        <v>783</v>
      </c>
      <c r="C222" s="13">
        <v>54</v>
      </c>
      <c r="D222">
        <f t="shared" si="16"/>
        <v>8.1280162560325131</v>
      </c>
      <c r="E222">
        <f t="shared" si="17"/>
        <v>0.91440182880365761</v>
      </c>
      <c r="F222">
        <f t="shared" si="19"/>
        <v>8.1792896368112711</v>
      </c>
      <c r="G222">
        <f t="shared" si="18"/>
        <v>1</v>
      </c>
      <c r="H222">
        <v>300</v>
      </c>
      <c r="J222">
        <f t="shared" si="20"/>
        <v>0</v>
      </c>
      <c r="Y222" s="12">
        <v>222</v>
      </c>
      <c r="Z222" s="13">
        <v>815</v>
      </c>
      <c r="AA222" s="13">
        <v>54</v>
      </c>
      <c r="AB222" s="13">
        <v>0</v>
      </c>
    </row>
    <row r="223" spans="2:28" x14ac:dyDescent="0.2">
      <c r="B223" s="13">
        <v>815</v>
      </c>
      <c r="C223" s="13">
        <v>54</v>
      </c>
      <c r="D223">
        <f t="shared" si="16"/>
        <v>7.3152146304292609</v>
      </c>
      <c r="E223">
        <f t="shared" si="17"/>
        <v>0.91440182880365761</v>
      </c>
      <c r="F223">
        <f t="shared" si="19"/>
        <v>7.3721432293306526</v>
      </c>
      <c r="G223">
        <f t="shared" si="18"/>
        <v>1</v>
      </c>
      <c r="H223">
        <v>300</v>
      </c>
      <c r="J223">
        <f t="shared" si="20"/>
        <v>0</v>
      </c>
      <c r="Y223" s="12">
        <v>223</v>
      </c>
      <c r="Z223" s="13">
        <v>847</v>
      </c>
      <c r="AA223" s="13">
        <v>54</v>
      </c>
      <c r="AB223" s="13">
        <v>0</v>
      </c>
    </row>
    <row r="224" spans="2:28" x14ac:dyDescent="0.2">
      <c r="B224" s="13">
        <v>847</v>
      </c>
      <c r="C224" s="13">
        <v>54</v>
      </c>
      <c r="D224">
        <f t="shared" si="16"/>
        <v>6.5024130048260105</v>
      </c>
      <c r="E224">
        <f t="shared" si="17"/>
        <v>0.91440182880365761</v>
      </c>
      <c r="F224">
        <f t="shared" si="19"/>
        <v>6.5663921288520308</v>
      </c>
      <c r="G224">
        <f t="shared" si="18"/>
        <v>1</v>
      </c>
      <c r="H224">
        <v>300</v>
      </c>
      <c r="J224">
        <f t="shared" si="20"/>
        <v>0</v>
      </c>
      <c r="Y224" s="12">
        <v>224</v>
      </c>
      <c r="Z224" s="13">
        <v>879</v>
      </c>
      <c r="AA224" s="13">
        <v>54</v>
      </c>
      <c r="AB224" s="13">
        <v>0</v>
      </c>
    </row>
    <row r="225" spans="2:28" x14ac:dyDescent="0.2">
      <c r="B225" s="13">
        <v>879</v>
      </c>
      <c r="C225" s="13">
        <v>54</v>
      </c>
      <c r="D225">
        <f t="shared" si="16"/>
        <v>5.6896113792227592</v>
      </c>
      <c r="E225">
        <f t="shared" si="17"/>
        <v>0.91440182880365761</v>
      </c>
      <c r="F225">
        <f t="shared" si="19"/>
        <v>5.7626216560781245</v>
      </c>
      <c r="G225">
        <f t="shared" si="18"/>
        <v>1</v>
      </c>
      <c r="H225">
        <v>300</v>
      </c>
      <c r="J225">
        <f t="shared" si="20"/>
        <v>0</v>
      </c>
      <c r="Y225" s="12">
        <v>225</v>
      </c>
      <c r="Z225" s="13">
        <v>911</v>
      </c>
      <c r="AA225" s="13">
        <v>54</v>
      </c>
      <c r="AB225" s="13">
        <v>0</v>
      </c>
    </row>
    <row r="226" spans="2:28" x14ac:dyDescent="0.2">
      <c r="B226" s="13">
        <v>911</v>
      </c>
      <c r="C226" s="13">
        <v>54</v>
      </c>
      <c r="D226">
        <f t="shared" si="16"/>
        <v>4.8768097536195079</v>
      </c>
      <c r="E226">
        <f t="shared" si="17"/>
        <v>0.91440182880365761</v>
      </c>
      <c r="F226">
        <f t="shared" si="19"/>
        <v>4.9617944412800741</v>
      </c>
      <c r="G226">
        <f t="shared" si="18"/>
        <v>1</v>
      </c>
      <c r="H226">
        <v>300</v>
      </c>
      <c r="J226">
        <f t="shared" si="20"/>
        <v>0</v>
      </c>
      <c r="Y226" s="12">
        <v>226</v>
      </c>
      <c r="Z226" s="13">
        <v>943</v>
      </c>
      <c r="AA226" s="13">
        <v>54</v>
      </c>
      <c r="AB226" s="13">
        <v>0</v>
      </c>
    </row>
    <row r="227" spans="2:28" x14ac:dyDescent="0.2">
      <c r="B227" s="13">
        <v>943</v>
      </c>
      <c r="C227" s="13">
        <v>54</v>
      </c>
      <c r="D227">
        <f t="shared" si="16"/>
        <v>4.0640081280162565</v>
      </c>
      <c r="E227">
        <f t="shared" si="17"/>
        <v>0.91440182880365761</v>
      </c>
      <c r="F227">
        <f t="shared" si="19"/>
        <v>4.1656083312166627</v>
      </c>
      <c r="G227">
        <f t="shared" si="18"/>
        <v>1</v>
      </c>
      <c r="H227">
        <v>300</v>
      </c>
      <c r="J227">
        <f t="shared" si="20"/>
        <v>0</v>
      </c>
      <c r="Y227" s="12">
        <v>227</v>
      </c>
      <c r="Z227" s="13">
        <v>975</v>
      </c>
      <c r="AA227" s="13">
        <v>54</v>
      </c>
      <c r="AB227" s="13">
        <v>0</v>
      </c>
    </row>
    <row r="228" spans="2:28" x14ac:dyDescent="0.2">
      <c r="B228" s="13">
        <v>975</v>
      </c>
      <c r="C228" s="13">
        <v>54</v>
      </c>
      <c r="D228">
        <f t="shared" si="16"/>
        <v>3.2512065024130052</v>
      </c>
      <c r="E228">
        <f t="shared" si="17"/>
        <v>0.91440182880365761</v>
      </c>
      <c r="F228">
        <f t="shared" si="19"/>
        <v>3.3773472468569294</v>
      </c>
      <c r="G228">
        <f t="shared" si="18"/>
        <v>1</v>
      </c>
      <c r="H228">
        <v>300</v>
      </c>
      <c r="J228">
        <f t="shared" si="20"/>
        <v>0</v>
      </c>
      <c r="Y228" s="12">
        <v>228</v>
      </c>
      <c r="Z228" s="13">
        <v>1039</v>
      </c>
      <c r="AA228" s="13">
        <v>54</v>
      </c>
      <c r="AB228" s="13">
        <v>0</v>
      </c>
    </row>
    <row r="229" spans="2:28" x14ac:dyDescent="0.2">
      <c r="B229" s="13">
        <v>1039</v>
      </c>
      <c r="C229" s="13">
        <v>54</v>
      </c>
      <c r="D229">
        <f t="shared" si="16"/>
        <v>1.6256032512065026</v>
      </c>
      <c r="E229">
        <f t="shared" si="17"/>
        <v>0.91440182880365761</v>
      </c>
      <c r="F229">
        <f t="shared" si="19"/>
        <v>1.8651318009332813</v>
      </c>
      <c r="G229">
        <f t="shared" si="18"/>
        <v>1</v>
      </c>
      <c r="H229">
        <v>300</v>
      </c>
      <c r="J229">
        <f t="shared" si="20"/>
        <v>0</v>
      </c>
      <c r="Y229" s="12">
        <v>229</v>
      </c>
      <c r="Z229" s="13">
        <v>1103</v>
      </c>
      <c r="AA229" s="13">
        <v>54</v>
      </c>
      <c r="AB229" s="13">
        <v>0</v>
      </c>
    </row>
    <row r="230" spans="2:28" x14ac:dyDescent="0.2">
      <c r="B230" s="13">
        <v>1103</v>
      </c>
      <c r="C230" s="13">
        <v>54</v>
      </c>
      <c r="D230">
        <f t="shared" si="16"/>
        <v>0</v>
      </c>
      <c r="E230">
        <f t="shared" si="17"/>
        <v>0.91440182880365761</v>
      </c>
      <c r="F230">
        <f t="shared" si="19"/>
        <v>0.91440182880365761</v>
      </c>
      <c r="G230">
        <f t="shared" si="18"/>
        <v>0.91440182880365761</v>
      </c>
      <c r="H230">
        <v>300</v>
      </c>
      <c r="J230">
        <f t="shared" si="20"/>
        <v>1.9756750646582333E-7</v>
      </c>
      <c r="Y230" s="12">
        <v>230</v>
      </c>
      <c r="Z230" s="13">
        <v>559</v>
      </c>
      <c r="AA230" s="13">
        <v>-90</v>
      </c>
      <c r="AB230" s="13">
        <v>0</v>
      </c>
    </row>
    <row r="231" spans="2:28" x14ac:dyDescent="0.2">
      <c r="B231" s="13">
        <v>559</v>
      </c>
      <c r="C231" s="13">
        <v>-90</v>
      </c>
      <c r="D231">
        <f t="shared" si="16"/>
        <v>13.817627635255272</v>
      </c>
      <c r="E231">
        <f t="shared" si="17"/>
        <v>2.7432054864109729</v>
      </c>
      <c r="F231">
        <f t="shared" si="19"/>
        <v>14.087299592443028</v>
      </c>
      <c r="G231">
        <f t="shared" si="18"/>
        <v>1</v>
      </c>
      <c r="H231">
        <v>300</v>
      </c>
      <c r="J231">
        <f t="shared" si="20"/>
        <v>0</v>
      </c>
      <c r="Y231" s="12">
        <v>231</v>
      </c>
      <c r="Z231" s="13">
        <v>591</v>
      </c>
      <c r="AA231" s="13">
        <v>-90</v>
      </c>
      <c r="AB231" s="13">
        <v>0</v>
      </c>
    </row>
    <row r="232" spans="2:28" x14ac:dyDescent="0.2">
      <c r="B232" s="13">
        <v>591</v>
      </c>
      <c r="C232" s="13">
        <v>-90</v>
      </c>
      <c r="D232">
        <f t="shared" si="16"/>
        <v>13.004826009652021</v>
      </c>
      <c r="E232">
        <f t="shared" si="17"/>
        <v>2.7432054864109729</v>
      </c>
      <c r="F232">
        <f t="shared" si="19"/>
        <v>13.290999807463583</v>
      </c>
      <c r="G232">
        <f t="shared" si="18"/>
        <v>1</v>
      </c>
      <c r="H232">
        <v>300</v>
      </c>
      <c r="J232">
        <f t="shared" si="20"/>
        <v>0</v>
      </c>
      <c r="Y232" s="12">
        <v>232</v>
      </c>
      <c r="Z232" s="13">
        <v>623</v>
      </c>
      <c r="AA232" s="13">
        <v>-90</v>
      </c>
      <c r="AB232" s="13">
        <v>0</v>
      </c>
    </row>
    <row r="233" spans="2:28" x14ac:dyDescent="0.2">
      <c r="B233" s="13">
        <v>623</v>
      </c>
      <c r="C233" s="13">
        <v>-90</v>
      </c>
      <c r="D233">
        <f t="shared" si="16"/>
        <v>12.19202438404877</v>
      </c>
      <c r="E233">
        <f t="shared" si="17"/>
        <v>2.7432054864109729</v>
      </c>
      <c r="F233">
        <f t="shared" si="19"/>
        <v>12.496824993649989</v>
      </c>
      <c r="G233">
        <f t="shared" si="18"/>
        <v>1</v>
      </c>
      <c r="H233">
        <v>300</v>
      </c>
      <c r="J233">
        <f t="shared" si="20"/>
        <v>0</v>
      </c>
      <c r="Y233" s="12">
        <v>233</v>
      </c>
      <c r="Z233" s="13">
        <v>655</v>
      </c>
      <c r="AA233" s="13">
        <v>-90</v>
      </c>
      <c r="AB233" s="13">
        <v>0</v>
      </c>
    </row>
    <row r="234" spans="2:28" x14ac:dyDescent="0.2">
      <c r="B234" s="13">
        <v>655</v>
      </c>
      <c r="C234" s="13">
        <v>-90</v>
      </c>
      <c r="D234">
        <f t="shared" si="16"/>
        <v>11.379222758445518</v>
      </c>
      <c r="E234">
        <f t="shared" si="17"/>
        <v>2.7432054864109729</v>
      </c>
      <c r="F234">
        <f t="shared" si="19"/>
        <v>11.705207684060959</v>
      </c>
      <c r="G234">
        <f t="shared" si="18"/>
        <v>1</v>
      </c>
      <c r="H234">
        <v>300</v>
      </c>
      <c r="J234">
        <f t="shared" si="20"/>
        <v>0</v>
      </c>
      <c r="Y234" s="12">
        <v>234</v>
      </c>
      <c r="Z234" s="13">
        <v>687</v>
      </c>
      <c r="AA234" s="13">
        <v>-90</v>
      </c>
      <c r="AB234" s="13">
        <v>0</v>
      </c>
    </row>
    <row r="235" spans="2:28" x14ac:dyDescent="0.2">
      <c r="B235" s="13">
        <v>687</v>
      </c>
      <c r="C235" s="13">
        <v>-90</v>
      </c>
      <c r="D235">
        <f t="shared" si="16"/>
        <v>10.566421132842267</v>
      </c>
      <c r="E235">
        <f t="shared" si="17"/>
        <v>2.7432054864109729</v>
      </c>
      <c r="F235">
        <f t="shared" si="19"/>
        <v>10.91670425986025</v>
      </c>
      <c r="G235">
        <f t="shared" si="18"/>
        <v>1</v>
      </c>
      <c r="H235">
        <v>300</v>
      </c>
      <c r="J235">
        <f t="shared" si="20"/>
        <v>0</v>
      </c>
      <c r="Y235" s="12">
        <v>235</v>
      </c>
      <c r="Z235" s="13">
        <v>719</v>
      </c>
      <c r="AA235" s="13">
        <v>-90</v>
      </c>
      <c r="AB235" s="13">
        <v>0</v>
      </c>
    </row>
    <row r="236" spans="2:28" x14ac:dyDescent="0.2">
      <c r="B236" s="13">
        <v>719</v>
      </c>
      <c r="C236" s="13">
        <v>-90</v>
      </c>
      <c r="D236">
        <f t="shared" si="16"/>
        <v>9.7536195072390157</v>
      </c>
      <c r="E236">
        <f t="shared" si="17"/>
        <v>2.7432054864109729</v>
      </c>
      <c r="F236">
        <f t="shared" si="19"/>
        <v>10.132041740570788</v>
      </c>
      <c r="G236">
        <f t="shared" si="18"/>
        <v>1</v>
      </c>
      <c r="H236">
        <v>300</v>
      </c>
      <c r="J236">
        <f t="shared" si="20"/>
        <v>0</v>
      </c>
      <c r="Y236" s="12">
        <v>236</v>
      </c>
      <c r="Z236" s="13">
        <v>751</v>
      </c>
      <c r="AA236" s="13">
        <v>-90</v>
      </c>
      <c r="AB236" s="13">
        <v>0</v>
      </c>
    </row>
    <row r="237" spans="2:28" x14ac:dyDescent="0.2">
      <c r="B237" s="13">
        <v>751</v>
      </c>
      <c r="C237" s="13">
        <v>-90</v>
      </c>
      <c r="D237">
        <f t="shared" si="16"/>
        <v>8.9408178816357644</v>
      </c>
      <c r="E237">
        <f t="shared" si="17"/>
        <v>2.7432054864109729</v>
      </c>
      <c r="F237">
        <f t="shared" si="19"/>
        <v>9.3521869492249294</v>
      </c>
      <c r="G237">
        <f t="shared" si="18"/>
        <v>1</v>
      </c>
      <c r="H237">
        <v>300</v>
      </c>
      <c r="J237">
        <f t="shared" si="20"/>
        <v>0</v>
      </c>
      <c r="Y237" s="12">
        <v>237</v>
      </c>
      <c r="Z237" s="13">
        <v>783</v>
      </c>
      <c r="AA237" s="13">
        <v>-90</v>
      </c>
      <c r="AB237" s="13">
        <v>0</v>
      </c>
    </row>
    <row r="238" spans="2:28" x14ac:dyDescent="0.2">
      <c r="B238" s="13">
        <v>783</v>
      </c>
      <c r="C238" s="13">
        <v>-90</v>
      </c>
      <c r="D238">
        <f t="shared" si="16"/>
        <v>8.1280162560325131</v>
      </c>
      <c r="E238">
        <f t="shared" si="17"/>
        <v>2.7432054864109729</v>
      </c>
      <c r="F238">
        <f t="shared" si="19"/>
        <v>8.5784511771650269</v>
      </c>
      <c r="G238">
        <f t="shared" si="18"/>
        <v>1</v>
      </c>
      <c r="H238">
        <v>300</v>
      </c>
      <c r="J238">
        <f t="shared" si="20"/>
        <v>0</v>
      </c>
      <c r="Y238" s="12">
        <v>238</v>
      </c>
      <c r="Z238" s="13">
        <v>815</v>
      </c>
      <c r="AA238" s="13">
        <v>-90</v>
      </c>
      <c r="AB238" s="13">
        <v>0</v>
      </c>
    </row>
    <row r="239" spans="2:28" x14ac:dyDescent="0.2">
      <c r="B239" s="13">
        <v>815</v>
      </c>
      <c r="C239" s="13">
        <v>-90</v>
      </c>
      <c r="D239">
        <f t="shared" si="16"/>
        <v>7.3152146304292609</v>
      </c>
      <c r="E239">
        <f t="shared" si="17"/>
        <v>2.7432054864109729</v>
      </c>
      <c r="F239">
        <f t="shared" si="19"/>
        <v>7.8126526500236508</v>
      </c>
      <c r="G239">
        <f t="shared" si="18"/>
        <v>1</v>
      </c>
      <c r="H239">
        <v>300</v>
      </c>
      <c r="J239">
        <f t="shared" si="20"/>
        <v>0</v>
      </c>
      <c r="Y239" s="12">
        <v>239</v>
      </c>
      <c r="Z239" s="13">
        <v>847</v>
      </c>
      <c r="AA239" s="13">
        <v>-90</v>
      </c>
      <c r="AB239" s="13">
        <v>0</v>
      </c>
    </row>
    <row r="240" spans="2:28" x14ac:dyDescent="0.2">
      <c r="B240" s="13">
        <v>847</v>
      </c>
      <c r="C240" s="13">
        <v>-90</v>
      </c>
      <c r="D240">
        <f t="shared" si="16"/>
        <v>6.5024130048260105</v>
      </c>
      <c r="E240">
        <f t="shared" si="17"/>
        <v>2.7432054864109729</v>
      </c>
      <c r="F240">
        <f t="shared" si="19"/>
        <v>7.0573756613918244</v>
      </c>
      <c r="G240">
        <f t="shared" si="18"/>
        <v>1</v>
      </c>
      <c r="H240">
        <v>300</v>
      </c>
      <c r="J240">
        <f t="shared" si="20"/>
        <v>0</v>
      </c>
      <c r="Y240" s="12">
        <v>240</v>
      </c>
      <c r="Z240" s="13">
        <v>879</v>
      </c>
      <c r="AA240" s="13">
        <v>-90</v>
      </c>
      <c r="AB240" s="13">
        <v>0</v>
      </c>
    </row>
    <row r="241" spans="2:28" x14ac:dyDescent="0.2">
      <c r="B241" s="13">
        <v>879</v>
      </c>
      <c r="C241" s="13">
        <v>-90</v>
      </c>
      <c r="D241">
        <f t="shared" si="16"/>
        <v>5.6896113792227592</v>
      </c>
      <c r="E241">
        <f t="shared" si="17"/>
        <v>2.7432054864109729</v>
      </c>
      <c r="F241">
        <f t="shared" si="19"/>
        <v>6.3163956484102837</v>
      </c>
      <c r="G241">
        <f t="shared" si="18"/>
        <v>1</v>
      </c>
      <c r="H241">
        <v>300</v>
      </c>
      <c r="J241">
        <f t="shared" si="20"/>
        <v>0</v>
      </c>
      <c r="Y241" s="12">
        <v>241</v>
      </c>
      <c r="Z241" s="13">
        <v>911</v>
      </c>
      <c r="AA241" s="13">
        <v>-90</v>
      </c>
      <c r="AB241" s="13">
        <v>0</v>
      </c>
    </row>
    <row r="242" spans="2:28" x14ac:dyDescent="0.2">
      <c r="B242" s="13">
        <v>911</v>
      </c>
      <c r="C242" s="13">
        <v>-90</v>
      </c>
      <c r="D242">
        <f t="shared" si="16"/>
        <v>4.8768097536195079</v>
      </c>
      <c r="E242">
        <f t="shared" si="17"/>
        <v>2.7432054864109729</v>
      </c>
      <c r="F242">
        <f t="shared" si="19"/>
        <v>5.595395402799844</v>
      </c>
      <c r="G242">
        <f t="shared" si="18"/>
        <v>1</v>
      </c>
      <c r="H242">
        <v>300</v>
      </c>
      <c r="J242">
        <f t="shared" si="20"/>
        <v>0</v>
      </c>
      <c r="Y242" s="12">
        <v>242</v>
      </c>
      <c r="Z242" s="13">
        <v>943</v>
      </c>
      <c r="AA242" s="13">
        <v>-90</v>
      </c>
      <c r="AB242" s="13">
        <v>0</v>
      </c>
    </row>
    <row r="243" spans="2:28" x14ac:dyDescent="0.2">
      <c r="B243" s="13">
        <v>943</v>
      </c>
      <c r="C243" s="13">
        <v>-90</v>
      </c>
      <c r="D243">
        <f t="shared" si="16"/>
        <v>4.0640081280162565</v>
      </c>
      <c r="E243">
        <f t="shared" si="17"/>
        <v>2.7432054864109729</v>
      </c>
      <c r="F243">
        <f t="shared" si="19"/>
        <v>4.9031967536758563</v>
      </c>
      <c r="G243">
        <f t="shared" si="18"/>
        <v>1</v>
      </c>
      <c r="H243">
        <v>300</v>
      </c>
      <c r="J243">
        <f t="shared" si="20"/>
        <v>0</v>
      </c>
      <c r="Y243" s="12">
        <v>243</v>
      </c>
      <c r="Z243" s="13">
        <v>975</v>
      </c>
      <c r="AA243" s="13">
        <v>-90</v>
      </c>
      <c r="AB243" s="13">
        <v>0</v>
      </c>
    </row>
    <row r="244" spans="2:28" x14ac:dyDescent="0.2">
      <c r="B244" s="13">
        <v>975</v>
      </c>
      <c r="C244" s="13">
        <v>-90</v>
      </c>
      <c r="D244">
        <f t="shared" si="16"/>
        <v>3.2512065024130052</v>
      </c>
      <c r="E244">
        <f t="shared" si="17"/>
        <v>2.7432054864109729</v>
      </c>
      <c r="F244">
        <f t="shared" si="19"/>
        <v>4.2538829393870108</v>
      </c>
      <c r="G244">
        <f t="shared" si="18"/>
        <v>1</v>
      </c>
      <c r="H244">
        <v>300</v>
      </c>
      <c r="J244">
        <f t="shared" si="20"/>
        <v>0</v>
      </c>
      <c r="Y244" s="12">
        <v>244</v>
      </c>
      <c r="Z244" s="13">
        <v>1007</v>
      </c>
      <c r="AA244" s="13">
        <v>-90</v>
      </c>
      <c r="AB244" s="13">
        <v>0</v>
      </c>
    </row>
    <row r="245" spans="2:28" x14ac:dyDescent="0.2">
      <c r="B245" s="13">
        <v>1007</v>
      </c>
      <c r="C245" s="13">
        <v>-90</v>
      </c>
      <c r="D245">
        <f t="shared" si="16"/>
        <v>2.4384048768097539</v>
      </c>
      <c r="E245">
        <f t="shared" si="17"/>
        <v>2.7432054864109729</v>
      </c>
      <c r="F245">
        <f t="shared" si="19"/>
        <v>3.6702853681866281</v>
      </c>
      <c r="G245">
        <f t="shared" si="18"/>
        <v>1</v>
      </c>
      <c r="H245">
        <v>300</v>
      </c>
      <c r="J245">
        <f t="shared" si="20"/>
        <v>0</v>
      </c>
      <c r="Y245" s="12">
        <v>245</v>
      </c>
      <c r="Z245" s="13">
        <v>1039</v>
      </c>
      <c r="AA245" s="13">
        <v>-90</v>
      </c>
      <c r="AB245" s="13">
        <v>0</v>
      </c>
    </row>
    <row r="246" spans="2:28" x14ac:dyDescent="0.2">
      <c r="B246" s="13">
        <v>1039</v>
      </c>
      <c r="C246" s="13">
        <v>-90</v>
      </c>
      <c r="D246">
        <f t="shared" si="16"/>
        <v>1.6256032512065026</v>
      </c>
      <c r="E246">
        <f t="shared" si="17"/>
        <v>2.7432054864109729</v>
      </c>
      <c r="F246">
        <f t="shared" si="19"/>
        <v>3.1886928781255204</v>
      </c>
      <c r="G246">
        <f t="shared" si="18"/>
        <v>1</v>
      </c>
      <c r="H246">
        <v>300</v>
      </c>
      <c r="J246">
        <f t="shared" si="20"/>
        <v>0</v>
      </c>
      <c r="Y246" s="12">
        <v>246</v>
      </c>
      <c r="Z246" s="13">
        <v>1071</v>
      </c>
      <c r="AA246" s="13">
        <v>-90</v>
      </c>
      <c r="AB246" s="13">
        <v>0</v>
      </c>
    </row>
    <row r="247" spans="2:28" x14ac:dyDescent="0.2">
      <c r="B247" s="13">
        <v>1071</v>
      </c>
      <c r="C247" s="13">
        <v>-90</v>
      </c>
      <c r="D247">
        <f t="shared" si="16"/>
        <v>0.81280162560325131</v>
      </c>
      <c r="E247">
        <f t="shared" si="17"/>
        <v>2.7432054864109729</v>
      </c>
      <c r="F247">
        <f t="shared" si="19"/>
        <v>2.8610876993301955</v>
      </c>
      <c r="G247">
        <f t="shared" si="18"/>
        <v>1</v>
      </c>
      <c r="H247">
        <v>300</v>
      </c>
      <c r="J247">
        <f t="shared" si="20"/>
        <v>0</v>
      </c>
      <c r="Y247" s="12">
        <v>247</v>
      </c>
      <c r="Z247" s="13">
        <v>559</v>
      </c>
      <c r="AA247" s="13">
        <v>-72</v>
      </c>
      <c r="AB247" s="13">
        <v>0</v>
      </c>
    </row>
    <row r="248" spans="2:28" x14ac:dyDescent="0.2">
      <c r="B248" s="13">
        <v>559</v>
      </c>
      <c r="C248" s="13">
        <v>-72</v>
      </c>
      <c r="D248">
        <f t="shared" si="16"/>
        <v>13.817627635255272</v>
      </c>
      <c r="E248">
        <f t="shared" si="17"/>
        <v>2.2860045720091442</v>
      </c>
      <c r="F248">
        <f t="shared" si="19"/>
        <v>14.005450737831215</v>
      </c>
      <c r="G248">
        <f t="shared" si="18"/>
        <v>1</v>
      </c>
      <c r="H248">
        <v>300</v>
      </c>
      <c r="J248">
        <f t="shared" si="20"/>
        <v>0</v>
      </c>
      <c r="Y248" s="12">
        <v>248</v>
      </c>
      <c r="Z248" s="13">
        <v>591</v>
      </c>
      <c r="AA248" s="13">
        <v>-72</v>
      </c>
      <c r="AB248" s="13">
        <v>0</v>
      </c>
    </row>
    <row r="249" spans="2:28" x14ac:dyDescent="0.2">
      <c r="B249" s="13">
        <v>591</v>
      </c>
      <c r="C249" s="13">
        <v>-72</v>
      </c>
      <c r="D249">
        <f t="shared" si="16"/>
        <v>13.004826009652021</v>
      </c>
      <c r="E249">
        <f t="shared" si="17"/>
        <v>2.2860045720091442</v>
      </c>
      <c r="F249">
        <f t="shared" si="19"/>
        <v>13.204215858753916</v>
      </c>
      <c r="G249">
        <f t="shared" si="18"/>
        <v>1</v>
      </c>
      <c r="H249">
        <v>300</v>
      </c>
      <c r="J249">
        <f t="shared" si="20"/>
        <v>0</v>
      </c>
      <c r="Y249" s="12">
        <v>249</v>
      </c>
      <c r="Z249" s="13">
        <v>623</v>
      </c>
      <c r="AA249" s="13">
        <v>-72</v>
      </c>
      <c r="AB249" s="13">
        <v>0</v>
      </c>
    </row>
    <row r="250" spans="2:28" x14ac:dyDescent="0.2">
      <c r="B250" s="13">
        <v>623</v>
      </c>
      <c r="C250" s="13">
        <v>-72</v>
      </c>
      <c r="D250">
        <f t="shared" si="16"/>
        <v>12.19202438404877</v>
      </c>
      <c r="E250">
        <f t="shared" si="17"/>
        <v>2.2860045720091442</v>
      </c>
      <c r="F250">
        <f t="shared" si="19"/>
        <v>12.404486103200185</v>
      </c>
      <c r="G250">
        <f t="shared" si="18"/>
        <v>1</v>
      </c>
      <c r="H250">
        <v>300</v>
      </c>
      <c r="J250">
        <f t="shared" si="20"/>
        <v>0</v>
      </c>
      <c r="Y250" s="12">
        <v>250</v>
      </c>
      <c r="Z250" s="13">
        <v>687</v>
      </c>
      <c r="AA250" s="13">
        <v>-72</v>
      </c>
      <c r="AB250" s="13">
        <v>0</v>
      </c>
    </row>
    <row r="251" spans="2:28" x14ac:dyDescent="0.2">
      <c r="B251" s="13">
        <v>687</v>
      </c>
      <c r="C251" s="13">
        <v>-72</v>
      </c>
      <c r="D251">
        <f t="shared" si="16"/>
        <v>10.566421132842267</v>
      </c>
      <c r="E251">
        <f t="shared" si="17"/>
        <v>2.2860045720091442</v>
      </c>
      <c r="F251">
        <f t="shared" si="19"/>
        <v>10.810877506466456</v>
      </c>
      <c r="G251">
        <f t="shared" si="18"/>
        <v>1</v>
      </c>
      <c r="H251">
        <v>300</v>
      </c>
      <c r="J251">
        <f t="shared" si="20"/>
        <v>0</v>
      </c>
      <c r="Y251" s="12">
        <v>251</v>
      </c>
      <c r="Z251" s="13">
        <v>719</v>
      </c>
      <c r="AA251" s="13">
        <v>-72</v>
      </c>
      <c r="AB251" s="13">
        <v>0</v>
      </c>
    </row>
    <row r="252" spans="2:28" x14ac:dyDescent="0.2">
      <c r="B252" s="13">
        <v>719</v>
      </c>
      <c r="C252" s="13">
        <v>-72</v>
      </c>
      <c r="D252">
        <f t="shared" si="16"/>
        <v>9.7536195072390157</v>
      </c>
      <c r="E252">
        <f t="shared" si="17"/>
        <v>2.2860045720091442</v>
      </c>
      <c r="F252">
        <f t="shared" si="19"/>
        <v>10.017929446509402</v>
      </c>
      <c r="G252">
        <f t="shared" si="18"/>
        <v>1</v>
      </c>
      <c r="H252">
        <v>300</v>
      </c>
      <c r="J252">
        <f t="shared" si="20"/>
        <v>0</v>
      </c>
      <c r="Y252" s="12">
        <v>252</v>
      </c>
      <c r="Z252" s="13">
        <v>751</v>
      </c>
      <c r="AA252" s="13">
        <v>-72</v>
      </c>
      <c r="AB252" s="13">
        <v>0</v>
      </c>
    </row>
    <row r="253" spans="2:28" x14ac:dyDescent="0.2">
      <c r="B253" s="13">
        <v>751</v>
      </c>
      <c r="C253" s="13">
        <v>-72</v>
      </c>
      <c r="D253">
        <f t="shared" si="16"/>
        <v>8.9408178816357644</v>
      </c>
      <c r="E253">
        <f t="shared" si="17"/>
        <v>2.2860045720091442</v>
      </c>
      <c r="F253">
        <f t="shared" si="19"/>
        <v>9.2284365575011975</v>
      </c>
      <c r="G253">
        <f t="shared" si="18"/>
        <v>1</v>
      </c>
      <c r="H253">
        <v>300</v>
      </c>
      <c r="J253">
        <f t="shared" si="20"/>
        <v>0</v>
      </c>
      <c r="Y253" s="12">
        <v>253</v>
      </c>
      <c r="Z253" s="13">
        <v>783</v>
      </c>
      <c r="AA253" s="13">
        <v>-72</v>
      </c>
      <c r="AB253" s="13">
        <v>0</v>
      </c>
    </row>
    <row r="254" spans="2:28" x14ac:dyDescent="0.2">
      <c r="B254" s="13">
        <v>783</v>
      </c>
      <c r="C254" s="13">
        <v>-72</v>
      </c>
      <c r="D254">
        <f t="shared" si="16"/>
        <v>8.1280162560325131</v>
      </c>
      <c r="E254">
        <f t="shared" si="17"/>
        <v>2.2860045720091442</v>
      </c>
      <c r="F254">
        <f t="shared" si="19"/>
        <v>8.4433681171423238</v>
      </c>
      <c r="G254">
        <f t="shared" si="18"/>
        <v>1</v>
      </c>
      <c r="H254">
        <v>300</v>
      </c>
      <c r="J254">
        <f t="shared" si="20"/>
        <v>0</v>
      </c>
      <c r="Y254" s="12">
        <v>254</v>
      </c>
      <c r="Z254" s="13">
        <v>815</v>
      </c>
      <c r="AA254" s="13">
        <v>-72</v>
      </c>
      <c r="AB254" s="13">
        <v>0</v>
      </c>
    </row>
    <row r="255" spans="2:28" x14ac:dyDescent="0.2">
      <c r="B255" s="13">
        <v>815</v>
      </c>
      <c r="C255" s="13">
        <v>-72</v>
      </c>
      <c r="D255">
        <f t="shared" si="16"/>
        <v>7.3152146304292609</v>
      </c>
      <c r="E255">
        <f t="shared" si="17"/>
        <v>2.2860045720091442</v>
      </c>
      <c r="F255">
        <f t="shared" si="19"/>
        <v>7.6640838977984194</v>
      </c>
      <c r="G255">
        <f t="shared" si="18"/>
        <v>1</v>
      </c>
      <c r="H255">
        <v>300</v>
      </c>
      <c r="J255">
        <f t="shared" si="20"/>
        <v>0</v>
      </c>
      <c r="Y255" s="12">
        <v>255</v>
      </c>
      <c r="Z255" s="13">
        <v>847</v>
      </c>
      <c r="AA255" s="13">
        <v>-72</v>
      </c>
      <c r="AB255" s="13">
        <v>0</v>
      </c>
    </row>
    <row r="256" spans="2:28" x14ac:dyDescent="0.2">
      <c r="B256" s="13">
        <v>847</v>
      </c>
      <c r="C256" s="13">
        <v>-72</v>
      </c>
      <c r="D256">
        <f t="shared" si="16"/>
        <v>6.5024130048260105</v>
      </c>
      <c r="E256">
        <f t="shared" si="17"/>
        <v>2.2860045720091442</v>
      </c>
      <c r="F256">
        <f t="shared" si="19"/>
        <v>6.8925461034785354</v>
      </c>
      <c r="G256">
        <f t="shared" si="18"/>
        <v>1</v>
      </c>
      <c r="H256">
        <v>300</v>
      </c>
      <c r="J256">
        <f t="shared" si="20"/>
        <v>0</v>
      </c>
      <c r="Y256" s="12">
        <v>256</v>
      </c>
      <c r="Z256" s="13">
        <v>879</v>
      </c>
      <c r="AA256" s="13">
        <v>-72</v>
      </c>
      <c r="AB256" s="13">
        <v>0</v>
      </c>
    </row>
    <row r="257" spans="2:28" x14ac:dyDescent="0.2">
      <c r="B257" s="13">
        <v>879</v>
      </c>
      <c r="C257" s="13">
        <v>-72</v>
      </c>
      <c r="D257">
        <f t="shared" ref="D257:D320" si="21">ABS(B257-$M$2)/39.37</f>
        <v>5.6896113792227592</v>
      </c>
      <c r="E257">
        <f t="shared" ref="E257:E320" si="22">ABS(C257-$M$4)/39.37</f>
        <v>2.2860045720091442</v>
      </c>
      <c r="F257">
        <f t="shared" si="19"/>
        <v>6.1316795863635774</v>
      </c>
      <c r="G257">
        <f t="shared" si="18"/>
        <v>1</v>
      </c>
      <c r="H257">
        <v>300</v>
      </c>
      <c r="J257">
        <f t="shared" si="20"/>
        <v>0</v>
      </c>
      <c r="Y257" s="12">
        <v>257</v>
      </c>
      <c r="Z257" s="13">
        <v>911</v>
      </c>
      <c r="AA257" s="13">
        <v>-72</v>
      </c>
      <c r="AB257" s="13">
        <v>0</v>
      </c>
    </row>
    <row r="258" spans="2:28" x14ac:dyDescent="0.2">
      <c r="B258" s="13">
        <v>911</v>
      </c>
      <c r="C258" s="13">
        <v>-72</v>
      </c>
      <c r="D258">
        <f t="shared" si="21"/>
        <v>4.8768097536195079</v>
      </c>
      <c r="E258">
        <f t="shared" si="22"/>
        <v>2.2860045720091442</v>
      </c>
      <c r="F258">
        <f t="shared" si="19"/>
        <v>5.3860087519651394</v>
      </c>
      <c r="G258">
        <f t="shared" ref="G258:G321" si="23">MIN(F258,$M$30)</f>
        <v>1</v>
      </c>
      <c r="H258">
        <v>300</v>
      </c>
      <c r="J258">
        <f t="shared" si="20"/>
        <v>0</v>
      </c>
      <c r="Y258" s="12">
        <v>258</v>
      </c>
      <c r="Z258" s="13">
        <v>943</v>
      </c>
      <c r="AA258" s="13">
        <v>-72</v>
      </c>
      <c r="AB258" s="13">
        <v>0</v>
      </c>
    </row>
    <row r="259" spans="2:28" x14ac:dyDescent="0.2">
      <c r="B259" s="13">
        <v>943</v>
      </c>
      <c r="C259" s="13">
        <v>-72</v>
      </c>
      <c r="D259">
        <f t="shared" si="21"/>
        <v>4.0640081280162565</v>
      </c>
      <c r="E259">
        <f t="shared" si="22"/>
        <v>2.2860045720091442</v>
      </c>
      <c r="F259">
        <f t="shared" ref="F259:F322" si="24">SQRT(D259^2+E259^2)</f>
        <v>4.6628295023332029</v>
      </c>
      <c r="G259">
        <f t="shared" si="23"/>
        <v>1</v>
      </c>
      <c r="H259">
        <v>300</v>
      </c>
      <c r="J259">
        <f t="shared" ref="J259:J322" si="25">1-EXP(-$M$32*H259*POWER(1-G259/$M$30, $M$31))</f>
        <v>0</v>
      </c>
      <c r="Y259" s="12">
        <v>259</v>
      </c>
      <c r="Z259" s="13">
        <v>975</v>
      </c>
      <c r="AA259" s="13">
        <v>-72</v>
      </c>
      <c r="AB259" s="13">
        <v>0</v>
      </c>
    </row>
    <row r="260" spans="2:28" x14ac:dyDescent="0.2">
      <c r="B260" s="13">
        <v>975</v>
      </c>
      <c r="C260" s="13">
        <v>-72</v>
      </c>
      <c r="D260">
        <f t="shared" si="21"/>
        <v>3.2512065024130052</v>
      </c>
      <c r="E260">
        <f t="shared" si="22"/>
        <v>2.2860045720091442</v>
      </c>
      <c r="F260">
        <f t="shared" si="24"/>
        <v>3.9744384036715577</v>
      </c>
      <c r="G260">
        <f t="shared" si="23"/>
        <v>1</v>
      </c>
      <c r="H260">
        <v>300</v>
      </c>
      <c r="J260">
        <f t="shared" si="25"/>
        <v>0</v>
      </c>
      <c r="Y260" s="12">
        <v>260</v>
      </c>
      <c r="Z260" s="13">
        <v>1007</v>
      </c>
      <c r="AA260" s="13">
        <v>-72</v>
      </c>
      <c r="AB260" s="13">
        <v>0</v>
      </c>
    </row>
    <row r="261" spans="2:28" x14ac:dyDescent="0.2">
      <c r="B261" s="13">
        <v>1007</v>
      </c>
      <c r="C261" s="13">
        <v>-72</v>
      </c>
      <c r="D261">
        <f t="shared" si="21"/>
        <v>2.4384048768097539</v>
      </c>
      <c r="E261">
        <f t="shared" si="22"/>
        <v>2.2860045720091442</v>
      </c>
      <c r="F261">
        <f t="shared" si="24"/>
        <v>3.3423996239971516</v>
      </c>
      <c r="G261">
        <f t="shared" si="23"/>
        <v>1</v>
      </c>
      <c r="H261">
        <v>300</v>
      </c>
      <c r="J261">
        <f t="shared" si="25"/>
        <v>0</v>
      </c>
      <c r="Y261" s="12">
        <v>261</v>
      </c>
      <c r="Z261" s="13">
        <v>1039</v>
      </c>
      <c r="AA261" s="13">
        <v>-72</v>
      </c>
      <c r="AB261" s="13">
        <v>0</v>
      </c>
    </row>
    <row r="262" spans="2:28" x14ac:dyDescent="0.2">
      <c r="B262" s="13">
        <v>1039</v>
      </c>
      <c r="C262" s="13">
        <v>-72</v>
      </c>
      <c r="D262">
        <f t="shared" si="21"/>
        <v>1.6256032512065026</v>
      </c>
      <c r="E262">
        <f t="shared" si="22"/>
        <v>2.2860045720091442</v>
      </c>
      <c r="F262">
        <f t="shared" si="24"/>
        <v>2.8050673492056948</v>
      </c>
      <c r="G262">
        <f t="shared" si="23"/>
        <v>1</v>
      </c>
      <c r="H262">
        <v>300</v>
      </c>
      <c r="J262">
        <f t="shared" si="25"/>
        <v>0</v>
      </c>
      <c r="Y262" s="12">
        <v>262</v>
      </c>
      <c r="Z262" s="13">
        <v>1071</v>
      </c>
      <c r="AA262" s="13">
        <v>-72</v>
      </c>
      <c r="AB262" s="13">
        <v>0</v>
      </c>
    </row>
    <row r="263" spans="2:28" x14ac:dyDescent="0.2">
      <c r="B263" s="13">
        <v>1071</v>
      </c>
      <c r="C263" s="13">
        <v>-72</v>
      </c>
      <c r="D263">
        <f t="shared" si="21"/>
        <v>0.81280162560325131</v>
      </c>
      <c r="E263">
        <f t="shared" si="22"/>
        <v>2.2860045720091442</v>
      </c>
      <c r="F263">
        <f t="shared" si="24"/>
        <v>2.4262034922549258</v>
      </c>
      <c r="G263">
        <f t="shared" si="23"/>
        <v>1</v>
      </c>
      <c r="H263">
        <v>300</v>
      </c>
      <c r="J263">
        <f t="shared" si="25"/>
        <v>0</v>
      </c>
      <c r="Y263" s="12">
        <v>263</v>
      </c>
      <c r="Z263" s="13">
        <v>1103</v>
      </c>
      <c r="AA263" s="13">
        <v>-72</v>
      </c>
      <c r="AB263" s="13">
        <v>0</v>
      </c>
    </row>
    <row r="264" spans="2:28" x14ac:dyDescent="0.2">
      <c r="B264" s="13">
        <v>1103</v>
      </c>
      <c r="C264" s="13">
        <v>-72</v>
      </c>
      <c r="D264">
        <f t="shared" si="21"/>
        <v>0</v>
      </c>
      <c r="E264">
        <f t="shared" si="22"/>
        <v>2.2860045720091442</v>
      </c>
      <c r="F264">
        <f t="shared" si="24"/>
        <v>2.2860045720091442</v>
      </c>
      <c r="G264">
        <f t="shared" si="23"/>
        <v>1</v>
      </c>
      <c r="H264">
        <v>300</v>
      </c>
      <c r="J264">
        <f t="shared" si="25"/>
        <v>0</v>
      </c>
      <c r="Y264" s="12">
        <v>264</v>
      </c>
      <c r="Z264" s="13">
        <v>559</v>
      </c>
      <c r="AA264" s="13">
        <v>-54</v>
      </c>
      <c r="AB264" s="13">
        <v>0</v>
      </c>
    </row>
    <row r="265" spans="2:28" x14ac:dyDescent="0.2">
      <c r="B265" s="13">
        <v>559</v>
      </c>
      <c r="C265" s="13">
        <v>-54</v>
      </c>
      <c r="D265">
        <f t="shared" si="21"/>
        <v>13.817627635255272</v>
      </c>
      <c r="E265">
        <f t="shared" si="22"/>
        <v>1.8288036576073152</v>
      </c>
      <c r="F265">
        <f t="shared" si="24"/>
        <v>13.938125996153433</v>
      </c>
      <c r="G265">
        <f t="shared" si="23"/>
        <v>1</v>
      </c>
      <c r="H265">
        <v>300</v>
      </c>
      <c r="J265">
        <f t="shared" si="25"/>
        <v>0</v>
      </c>
      <c r="Y265" s="12">
        <v>265</v>
      </c>
      <c r="Z265" s="13">
        <v>591</v>
      </c>
      <c r="AA265" s="13">
        <v>-54</v>
      </c>
      <c r="AB265" s="13">
        <v>0</v>
      </c>
    </row>
    <row r="266" spans="2:28" x14ac:dyDescent="0.2">
      <c r="B266" s="13">
        <v>591</v>
      </c>
      <c r="C266" s="13">
        <v>-54</v>
      </c>
      <c r="D266">
        <f t="shared" si="21"/>
        <v>13.004826009652021</v>
      </c>
      <c r="E266">
        <f t="shared" si="22"/>
        <v>1.8288036576073152</v>
      </c>
      <c r="F266">
        <f t="shared" si="24"/>
        <v>13.132784257704062</v>
      </c>
      <c r="G266">
        <f t="shared" si="23"/>
        <v>1</v>
      </c>
      <c r="H266">
        <v>300</v>
      </c>
      <c r="J266">
        <f t="shared" si="25"/>
        <v>0</v>
      </c>
      <c r="Y266" s="12">
        <v>266</v>
      </c>
      <c r="Z266" s="13">
        <v>623</v>
      </c>
      <c r="AA266" s="13">
        <v>-54</v>
      </c>
      <c r="AB266" s="13">
        <v>0</v>
      </c>
    </row>
    <row r="267" spans="2:28" x14ac:dyDescent="0.2">
      <c r="B267" s="13">
        <v>623</v>
      </c>
      <c r="C267" s="13">
        <v>-54</v>
      </c>
      <c r="D267">
        <f t="shared" si="21"/>
        <v>12.19202438404877</v>
      </c>
      <c r="E267">
        <f t="shared" si="22"/>
        <v>1.8288036576073152</v>
      </c>
      <c r="F267">
        <f t="shared" si="24"/>
        <v>12.328421691332499</v>
      </c>
      <c r="G267">
        <f t="shared" si="23"/>
        <v>1</v>
      </c>
      <c r="H267">
        <v>300</v>
      </c>
      <c r="J267">
        <f t="shared" si="25"/>
        <v>0</v>
      </c>
      <c r="Y267" s="12">
        <v>267</v>
      </c>
      <c r="Z267" s="13">
        <v>655</v>
      </c>
      <c r="AA267" s="13">
        <v>-54</v>
      </c>
      <c r="AB267" s="13">
        <v>0</v>
      </c>
    </row>
    <row r="268" spans="2:28" x14ac:dyDescent="0.2">
      <c r="B268" s="13">
        <v>655</v>
      </c>
      <c r="C268" s="13">
        <v>-54</v>
      </c>
      <c r="D268">
        <f t="shared" si="21"/>
        <v>11.379222758445518</v>
      </c>
      <c r="E268">
        <f t="shared" si="22"/>
        <v>1.8288036576073152</v>
      </c>
      <c r="F268">
        <f t="shared" si="24"/>
        <v>11.525243312156249</v>
      </c>
      <c r="G268">
        <f t="shared" si="23"/>
        <v>1</v>
      </c>
      <c r="H268">
        <v>300</v>
      </c>
      <c r="J268">
        <f t="shared" si="25"/>
        <v>0</v>
      </c>
      <c r="Y268" s="12">
        <v>268</v>
      </c>
      <c r="Z268" s="13">
        <v>687</v>
      </c>
      <c r="AA268" s="13">
        <v>-54</v>
      </c>
      <c r="AB268" s="13">
        <v>0</v>
      </c>
    </row>
    <row r="269" spans="2:28" x14ac:dyDescent="0.2">
      <c r="B269" s="13">
        <v>687</v>
      </c>
      <c r="C269" s="13">
        <v>-54</v>
      </c>
      <c r="D269">
        <f t="shared" si="21"/>
        <v>10.566421132842267</v>
      </c>
      <c r="E269">
        <f t="shared" si="22"/>
        <v>1.8288036576073152</v>
      </c>
      <c r="F269">
        <f t="shared" si="24"/>
        <v>10.723515206062494</v>
      </c>
      <c r="G269">
        <f t="shared" si="23"/>
        <v>1</v>
      </c>
      <c r="H269">
        <v>300</v>
      </c>
      <c r="J269">
        <f t="shared" si="25"/>
        <v>0</v>
      </c>
      <c r="Y269" s="12">
        <v>269</v>
      </c>
      <c r="Z269" s="13">
        <v>719</v>
      </c>
      <c r="AA269" s="13">
        <v>-54</v>
      </c>
      <c r="AB269" s="13">
        <v>0</v>
      </c>
    </row>
    <row r="270" spans="2:28" x14ac:dyDescent="0.2">
      <c r="B270" s="13">
        <v>719</v>
      </c>
      <c r="C270" s="13">
        <v>-54</v>
      </c>
      <c r="D270">
        <f t="shared" si="21"/>
        <v>9.7536195072390157</v>
      </c>
      <c r="E270">
        <f t="shared" si="22"/>
        <v>1.8288036576073152</v>
      </c>
      <c r="F270">
        <f t="shared" si="24"/>
        <v>9.9235888825601481</v>
      </c>
      <c r="G270">
        <f t="shared" si="23"/>
        <v>1</v>
      </c>
      <c r="H270">
        <v>300</v>
      </c>
      <c r="J270">
        <f t="shared" si="25"/>
        <v>0</v>
      </c>
      <c r="Y270" s="12">
        <v>270</v>
      </c>
      <c r="Z270" s="13">
        <v>751</v>
      </c>
      <c r="AA270" s="13">
        <v>-54</v>
      </c>
      <c r="AB270" s="13">
        <v>0</v>
      </c>
    </row>
    <row r="271" spans="2:28" x14ac:dyDescent="0.2">
      <c r="B271" s="13">
        <v>751</v>
      </c>
      <c r="C271" s="13">
        <v>-54</v>
      </c>
      <c r="D271">
        <f t="shared" si="21"/>
        <v>8.9408178816357644</v>
      </c>
      <c r="E271">
        <f t="shared" si="22"/>
        <v>1.8288036576073152</v>
      </c>
      <c r="F271">
        <f t="shared" si="24"/>
        <v>9.1259381550970264</v>
      </c>
      <c r="G271">
        <f t="shared" si="23"/>
        <v>1</v>
      </c>
      <c r="H271">
        <v>300</v>
      </c>
      <c r="J271">
        <f t="shared" si="25"/>
        <v>0</v>
      </c>
      <c r="Y271" s="12">
        <v>271</v>
      </c>
      <c r="Z271" s="13">
        <v>783</v>
      </c>
      <c r="AA271" s="13">
        <v>-54</v>
      </c>
      <c r="AB271" s="13">
        <v>0</v>
      </c>
    </row>
    <row r="272" spans="2:28" x14ac:dyDescent="0.2">
      <c r="B272" s="13">
        <v>783</v>
      </c>
      <c r="C272" s="13">
        <v>-54</v>
      </c>
      <c r="D272">
        <f t="shared" si="21"/>
        <v>8.1280162560325131</v>
      </c>
      <c r="E272">
        <f t="shared" si="22"/>
        <v>1.8288036576073152</v>
      </c>
      <c r="F272">
        <f t="shared" si="24"/>
        <v>8.3312166624333255</v>
      </c>
      <c r="G272">
        <f t="shared" si="23"/>
        <v>1</v>
      </c>
      <c r="H272">
        <v>300</v>
      </c>
      <c r="J272">
        <f t="shared" si="25"/>
        <v>0</v>
      </c>
      <c r="Y272" s="12">
        <v>272</v>
      </c>
      <c r="Z272" s="13">
        <v>815</v>
      </c>
      <c r="AA272" s="13">
        <v>-54</v>
      </c>
      <c r="AB272" s="13">
        <v>0</v>
      </c>
    </row>
    <row r="273" spans="2:28" x14ac:dyDescent="0.2">
      <c r="B273" s="13">
        <v>815</v>
      </c>
      <c r="C273" s="13">
        <v>-54</v>
      </c>
      <c r="D273">
        <f t="shared" si="21"/>
        <v>7.3152146304292609</v>
      </c>
      <c r="E273">
        <f t="shared" si="22"/>
        <v>1.8288036576073152</v>
      </c>
      <c r="F273">
        <f t="shared" si="24"/>
        <v>7.5403506488308754</v>
      </c>
      <c r="G273">
        <f t="shared" si="23"/>
        <v>1</v>
      </c>
      <c r="H273">
        <v>300</v>
      </c>
      <c r="J273">
        <f t="shared" si="25"/>
        <v>0</v>
      </c>
      <c r="Y273" s="12">
        <v>273</v>
      </c>
      <c r="Z273" s="13">
        <v>847</v>
      </c>
      <c r="AA273" s="13">
        <v>-54</v>
      </c>
      <c r="AB273" s="13">
        <v>0</v>
      </c>
    </row>
    <row r="274" spans="2:28" x14ac:dyDescent="0.2">
      <c r="B274" s="13">
        <v>847</v>
      </c>
      <c r="C274" s="13">
        <v>-54</v>
      </c>
      <c r="D274">
        <f t="shared" si="21"/>
        <v>6.5024130048260105</v>
      </c>
      <c r="E274">
        <f t="shared" si="22"/>
        <v>1.8288036576073152</v>
      </c>
      <c r="F274">
        <f t="shared" si="24"/>
        <v>6.7546944937138589</v>
      </c>
      <c r="G274">
        <f t="shared" si="23"/>
        <v>1</v>
      </c>
      <c r="H274">
        <v>300</v>
      </c>
      <c r="J274">
        <f t="shared" si="25"/>
        <v>0</v>
      </c>
      <c r="Y274" s="12">
        <v>274</v>
      </c>
      <c r="Z274" s="13">
        <v>879</v>
      </c>
      <c r="AA274" s="13">
        <v>-54</v>
      </c>
      <c r="AB274" s="13">
        <v>0</v>
      </c>
    </row>
    <row r="275" spans="2:28" x14ac:dyDescent="0.2">
      <c r="B275" s="13">
        <v>879</v>
      </c>
      <c r="C275" s="13">
        <v>-54</v>
      </c>
      <c r="D275">
        <f t="shared" si="21"/>
        <v>5.6896113792227592</v>
      </c>
      <c r="E275">
        <f t="shared" si="22"/>
        <v>1.8288036576073152</v>
      </c>
      <c r="F275">
        <f t="shared" si="24"/>
        <v>5.9763032440346429</v>
      </c>
      <c r="G275">
        <f t="shared" si="23"/>
        <v>1</v>
      </c>
      <c r="H275">
        <v>300</v>
      </c>
      <c r="J275">
        <f t="shared" si="25"/>
        <v>0</v>
      </c>
      <c r="Y275" s="12">
        <v>275</v>
      </c>
      <c r="Z275" s="13">
        <v>943</v>
      </c>
      <c r="AA275" s="13">
        <v>-54</v>
      </c>
      <c r="AB275" s="13">
        <v>0</v>
      </c>
    </row>
    <row r="276" spans="2:28" x14ac:dyDescent="0.2">
      <c r="B276" s="13">
        <v>943</v>
      </c>
      <c r="C276" s="13">
        <v>-54</v>
      </c>
      <c r="D276">
        <f t="shared" si="21"/>
        <v>4.0640081280162565</v>
      </c>
      <c r="E276">
        <f t="shared" si="22"/>
        <v>1.8288036576073152</v>
      </c>
      <c r="F276">
        <f t="shared" si="24"/>
        <v>4.4565328319962028</v>
      </c>
      <c r="G276">
        <f t="shared" si="23"/>
        <v>1</v>
      </c>
      <c r="H276">
        <v>300</v>
      </c>
      <c r="J276">
        <f t="shared" si="25"/>
        <v>0</v>
      </c>
      <c r="Y276" s="12">
        <v>276</v>
      </c>
      <c r="Z276" s="13">
        <v>1007</v>
      </c>
      <c r="AA276" s="13">
        <v>-54</v>
      </c>
      <c r="AB276" s="13">
        <v>0</v>
      </c>
    </row>
    <row r="277" spans="2:28" x14ac:dyDescent="0.2">
      <c r="B277" s="13">
        <v>1007</v>
      </c>
      <c r="C277" s="13">
        <v>-54</v>
      </c>
      <c r="D277">
        <f t="shared" si="21"/>
        <v>2.4384048768097539</v>
      </c>
      <c r="E277">
        <f t="shared" si="22"/>
        <v>1.8288036576073152</v>
      </c>
      <c r="F277">
        <f t="shared" si="24"/>
        <v>3.0480060960121924</v>
      </c>
      <c r="G277">
        <f t="shared" si="23"/>
        <v>1</v>
      </c>
      <c r="H277">
        <v>300</v>
      </c>
      <c r="J277">
        <f t="shared" si="25"/>
        <v>0</v>
      </c>
      <c r="Y277" s="12">
        <v>277</v>
      </c>
      <c r="Z277" s="13">
        <v>1039</v>
      </c>
      <c r="AA277" s="13">
        <v>-54</v>
      </c>
      <c r="AB277" s="13">
        <v>0</v>
      </c>
    </row>
    <row r="278" spans="2:28" x14ac:dyDescent="0.2">
      <c r="B278" s="13">
        <v>1039</v>
      </c>
      <c r="C278" s="13">
        <v>-54</v>
      </c>
      <c r="D278">
        <f t="shared" si="21"/>
        <v>1.6256032512065026</v>
      </c>
      <c r="E278">
        <f t="shared" si="22"/>
        <v>1.8288036576073152</v>
      </c>
      <c r="F278">
        <f t="shared" si="24"/>
        <v>2.446856912124419</v>
      </c>
      <c r="G278">
        <f t="shared" si="23"/>
        <v>1</v>
      </c>
      <c r="H278">
        <v>300</v>
      </c>
      <c r="J278">
        <f t="shared" si="25"/>
        <v>0</v>
      </c>
      <c r="Y278" s="12">
        <v>278</v>
      </c>
      <c r="Z278" s="13">
        <v>1071</v>
      </c>
      <c r="AA278" s="13">
        <v>-54</v>
      </c>
      <c r="AB278" s="13">
        <v>0</v>
      </c>
    </row>
    <row r="279" spans="2:28" x14ac:dyDescent="0.2">
      <c r="B279" s="13">
        <v>1071</v>
      </c>
      <c r="C279" s="13">
        <v>-54</v>
      </c>
      <c r="D279">
        <f t="shared" si="21"/>
        <v>0.81280162560325131</v>
      </c>
      <c r="E279">
        <f t="shared" si="22"/>
        <v>1.8288036576073152</v>
      </c>
      <c r="F279">
        <f t="shared" si="24"/>
        <v>2.0012919079087843</v>
      </c>
      <c r="G279">
        <f t="shared" si="23"/>
        <v>1</v>
      </c>
      <c r="H279">
        <v>300</v>
      </c>
      <c r="J279">
        <f t="shared" si="25"/>
        <v>0</v>
      </c>
      <c r="Y279" s="12">
        <v>279</v>
      </c>
      <c r="Z279" s="13">
        <v>1103</v>
      </c>
      <c r="AA279" s="13">
        <v>-54</v>
      </c>
      <c r="AB279" s="13">
        <v>0</v>
      </c>
    </row>
    <row r="280" spans="2:28" x14ac:dyDescent="0.2">
      <c r="B280" s="13">
        <v>1103</v>
      </c>
      <c r="C280" s="13">
        <v>-54</v>
      </c>
      <c r="D280">
        <f t="shared" si="21"/>
        <v>0</v>
      </c>
      <c r="E280">
        <f t="shared" si="22"/>
        <v>1.8288036576073152</v>
      </c>
      <c r="F280">
        <f t="shared" si="24"/>
        <v>1.8288036576073152</v>
      </c>
      <c r="G280">
        <f t="shared" si="23"/>
        <v>1</v>
      </c>
      <c r="H280">
        <v>300</v>
      </c>
      <c r="J280">
        <f t="shared" si="25"/>
        <v>0</v>
      </c>
      <c r="Y280" s="12">
        <v>280</v>
      </c>
      <c r="Z280" s="14">
        <v>1263</v>
      </c>
      <c r="AA280" s="14">
        <v>0</v>
      </c>
      <c r="AB280" s="14">
        <v>0</v>
      </c>
    </row>
    <row r="281" spans="2:28" x14ac:dyDescent="0.2">
      <c r="B281" s="14">
        <v>1263</v>
      </c>
      <c r="C281" s="14">
        <v>0</v>
      </c>
      <c r="D281">
        <f t="shared" si="21"/>
        <v>4.0640081280162565</v>
      </c>
      <c r="E281">
        <f t="shared" si="22"/>
        <v>0.45720091440182881</v>
      </c>
      <c r="F281">
        <f t="shared" si="24"/>
        <v>4.0896448184056355</v>
      </c>
      <c r="G281">
        <f t="shared" si="23"/>
        <v>1</v>
      </c>
      <c r="H281">
        <v>300</v>
      </c>
      <c r="J281">
        <f t="shared" si="25"/>
        <v>0</v>
      </c>
      <c r="Y281" s="12">
        <v>281</v>
      </c>
      <c r="Z281" s="14">
        <v>1359</v>
      </c>
      <c r="AA281" s="14">
        <v>0</v>
      </c>
      <c r="AB281" s="14">
        <v>0</v>
      </c>
    </row>
    <row r="282" spans="2:28" x14ac:dyDescent="0.2">
      <c r="B282" s="14">
        <v>1359</v>
      </c>
      <c r="C282" s="14">
        <v>0</v>
      </c>
      <c r="D282">
        <f t="shared" si="21"/>
        <v>6.5024130048260105</v>
      </c>
      <c r="E282">
        <f t="shared" si="22"/>
        <v>0.45720091440182881</v>
      </c>
      <c r="F282">
        <f t="shared" si="24"/>
        <v>6.518466657233148</v>
      </c>
      <c r="G282">
        <f t="shared" si="23"/>
        <v>1</v>
      </c>
      <c r="H282">
        <v>300</v>
      </c>
      <c r="J282">
        <f t="shared" si="25"/>
        <v>0</v>
      </c>
      <c r="Y282" s="12">
        <v>282</v>
      </c>
      <c r="Z282" s="14">
        <v>1391</v>
      </c>
      <c r="AA282" s="14">
        <v>0</v>
      </c>
      <c r="AB282" s="14">
        <v>0</v>
      </c>
    </row>
    <row r="283" spans="2:28" x14ac:dyDescent="0.2">
      <c r="B283" s="14">
        <v>1391</v>
      </c>
      <c r="C283" s="14">
        <v>0</v>
      </c>
      <c r="D283">
        <f t="shared" si="21"/>
        <v>7.3152146304292609</v>
      </c>
      <c r="E283">
        <f t="shared" si="22"/>
        <v>0.45720091440182881</v>
      </c>
      <c r="F283">
        <f t="shared" si="24"/>
        <v>7.3294882335246418</v>
      </c>
      <c r="G283">
        <f t="shared" si="23"/>
        <v>1</v>
      </c>
      <c r="H283">
        <v>300</v>
      </c>
      <c r="J283">
        <f t="shared" si="25"/>
        <v>0</v>
      </c>
      <c r="Y283" s="12">
        <v>283</v>
      </c>
      <c r="Z283" s="14">
        <v>1455</v>
      </c>
      <c r="AA283" s="14">
        <v>0</v>
      </c>
      <c r="AB283" s="14">
        <v>0</v>
      </c>
    </row>
    <row r="284" spans="2:28" x14ac:dyDescent="0.2">
      <c r="B284" s="14">
        <v>1455</v>
      </c>
      <c r="C284" s="14">
        <v>0</v>
      </c>
      <c r="D284">
        <f t="shared" si="21"/>
        <v>8.9408178816357644</v>
      </c>
      <c r="E284">
        <f t="shared" si="22"/>
        <v>0.45720091440182881</v>
      </c>
      <c r="F284">
        <f t="shared" si="24"/>
        <v>8.9525000457250883</v>
      </c>
      <c r="G284">
        <f t="shared" si="23"/>
        <v>1</v>
      </c>
      <c r="H284">
        <v>300</v>
      </c>
      <c r="J284">
        <f t="shared" si="25"/>
        <v>0</v>
      </c>
      <c r="Y284" s="12">
        <v>284</v>
      </c>
      <c r="Z284" s="14">
        <v>1503</v>
      </c>
      <c r="AA284" s="14">
        <v>0</v>
      </c>
      <c r="AB284" s="14">
        <v>0</v>
      </c>
    </row>
    <row r="285" spans="2:28" x14ac:dyDescent="0.2">
      <c r="B285" s="14">
        <v>1503</v>
      </c>
      <c r="C285" s="14">
        <v>0</v>
      </c>
      <c r="D285">
        <f t="shared" si="21"/>
        <v>10.16002032004064</v>
      </c>
      <c r="E285">
        <f t="shared" si="22"/>
        <v>0.45720091440182881</v>
      </c>
      <c r="F285">
        <f t="shared" si="24"/>
        <v>10.170302138076753</v>
      </c>
      <c r="G285">
        <f t="shared" si="23"/>
        <v>1</v>
      </c>
      <c r="H285">
        <v>300</v>
      </c>
      <c r="J285">
        <f t="shared" si="25"/>
        <v>0</v>
      </c>
      <c r="Y285" s="12">
        <v>285</v>
      </c>
      <c r="Z285" s="14">
        <v>1551</v>
      </c>
      <c r="AA285" s="14">
        <v>0</v>
      </c>
      <c r="AB285" s="14">
        <v>0</v>
      </c>
    </row>
    <row r="286" spans="2:28" x14ac:dyDescent="0.2">
      <c r="B286" s="14">
        <v>1551</v>
      </c>
      <c r="C286" s="14">
        <v>0</v>
      </c>
      <c r="D286">
        <f t="shared" si="21"/>
        <v>11.379222758445518</v>
      </c>
      <c r="E286">
        <f t="shared" si="22"/>
        <v>0.45720091440182881</v>
      </c>
      <c r="F286">
        <f t="shared" si="24"/>
        <v>11.3884038944206</v>
      </c>
      <c r="G286">
        <f t="shared" si="23"/>
        <v>1</v>
      </c>
      <c r="H286">
        <v>300</v>
      </c>
      <c r="J286">
        <f t="shared" si="25"/>
        <v>0</v>
      </c>
      <c r="Y286" s="12">
        <v>286</v>
      </c>
      <c r="Z286" s="14">
        <v>1647</v>
      </c>
      <c r="AA286" s="14">
        <v>0</v>
      </c>
      <c r="AB286" s="14">
        <v>0</v>
      </c>
    </row>
    <row r="287" spans="2:28" x14ac:dyDescent="0.2">
      <c r="B287" s="14">
        <v>1647</v>
      </c>
      <c r="C287" s="14">
        <v>0</v>
      </c>
      <c r="D287">
        <f t="shared" si="21"/>
        <v>13.817627635255272</v>
      </c>
      <c r="E287">
        <f t="shared" si="22"/>
        <v>0.45720091440182881</v>
      </c>
      <c r="F287">
        <f t="shared" si="24"/>
        <v>13.825189551781925</v>
      </c>
      <c r="G287">
        <f t="shared" si="23"/>
        <v>1</v>
      </c>
      <c r="H287">
        <v>300</v>
      </c>
      <c r="J287">
        <f t="shared" si="25"/>
        <v>0</v>
      </c>
      <c r="Y287" s="12">
        <v>287</v>
      </c>
      <c r="Z287" s="14">
        <v>1263</v>
      </c>
      <c r="AA287" s="14">
        <v>18</v>
      </c>
      <c r="AB287" s="14">
        <v>0</v>
      </c>
    </row>
    <row r="288" spans="2:28" x14ac:dyDescent="0.2">
      <c r="B288" s="14">
        <v>1263</v>
      </c>
      <c r="C288" s="14">
        <v>18</v>
      </c>
      <c r="D288">
        <f t="shared" si="21"/>
        <v>4.0640081280162565</v>
      </c>
      <c r="E288">
        <f t="shared" si="22"/>
        <v>0</v>
      </c>
      <c r="F288">
        <f t="shared" si="24"/>
        <v>4.0640081280162565</v>
      </c>
      <c r="G288">
        <f t="shared" si="23"/>
        <v>1</v>
      </c>
      <c r="H288">
        <v>300</v>
      </c>
      <c r="J288">
        <f t="shared" si="25"/>
        <v>0</v>
      </c>
      <c r="Y288" s="12">
        <v>288</v>
      </c>
      <c r="Z288" s="14">
        <v>1295</v>
      </c>
      <c r="AA288" s="14">
        <v>18</v>
      </c>
      <c r="AB288" s="14">
        <v>0</v>
      </c>
    </row>
    <row r="289" spans="2:28" x14ac:dyDescent="0.2">
      <c r="B289" s="14">
        <v>1295</v>
      </c>
      <c r="C289" s="14">
        <v>18</v>
      </c>
      <c r="D289">
        <f t="shared" si="21"/>
        <v>4.8768097536195079</v>
      </c>
      <c r="E289">
        <f t="shared" si="22"/>
        <v>0</v>
      </c>
      <c r="F289">
        <f t="shared" si="24"/>
        <v>4.8768097536195079</v>
      </c>
      <c r="G289">
        <f t="shared" si="23"/>
        <v>1</v>
      </c>
      <c r="H289">
        <v>300</v>
      </c>
      <c r="J289">
        <f t="shared" si="25"/>
        <v>0</v>
      </c>
      <c r="Y289" s="12">
        <v>289</v>
      </c>
      <c r="Z289" s="14">
        <v>1359</v>
      </c>
      <c r="AA289" s="14">
        <v>18</v>
      </c>
      <c r="AB289" s="14">
        <v>0</v>
      </c>
    </row>
    <row r="290" spans="2:28" x14ac:dyDescent="0.2">
      <c r="B290" s="14">
        <v>1359</v>
      </c>
      <c r="C290" s="14">
        <v>18</v>
      </c>
      <c r="D290">
        <f t="shared" si="21"/>
        <v>6.5024130048260105</v>
      </c>
      <c r="E290">
        <f t="shared" si="22"/>
        <v>0</v>
      </c>
      <c r="F290">
        <f t="shared" si="24"/>
        <v>6.5024130048260105</v>
      </c>
      <c r="G290">
        <f t="shared" si="23"/>
        <v>1</v>
      </c>
      <c r="H290">
        <v>300</v>
      </c>
      <c r="J290">
        <f t="shared" si="25"/>
        <v>0</v>
      </c>
      <c r="Y290" s="12">
        <v>290</v>
      </c>
      <c r="Z290" s="14">
        <v>1391</v>
      </c>
      <c r="AA290" s="14">
        <v>18</v>
      </c>
      <c r="AB290" s="14">
        <v>0</v>
      </c>
    </row>
    <row r="291" spans="2:28" x14ac:dyDescent="0.2">
      <c r="B291" s="14">
        <v>1391</v>
      </c>
      <c r="C291" s="14">
        <v>18</v>
      </c>
      <c r="D291">
        <f t="shared" si="21"/>
        <v>7.3152146304292609</v>
      </c>
      <c r="E291">
        <f t="shared" si="22"/>
        <v>0</v>
      </c>
      <c r="F291">
        <f t="shared" si="24"/>
        <v>7.3152146304292609</v>
      </c>
      <c r="G291">
        <f t="shared" si="23"/>
        <v>1</v>
      </c>
      <c r="H291">
        <v>300</v>
      </c>
      <c r="J291">
        <f t="shared" si="25"/>
        <v>0</v>
      </c>
      <c r="Y291" s="12">
        <v>291</v>
      </c>
      <c r="Z291" s="14">
        <v>1455</v>
      </c>
      <c r="AA291" s="14">
        <v>18</v>
      </c>
      <c r="AB291" s="14">
        <v>0</v>
      </c>
    </row>
    <row r="292" spans="2:28" x14ac:dyDescent="0.2">
      <c r="B292" s="14">
        <v>1455</v>
      </c>
      <c r="C292" s="14">
        <v>18</v>
      </c>
      <c r="D292">
        <f t="shared" si="21"/>
        <v>8.9408178816357644</v>
      </c>
      <c r="E292">
        <f t="shared" si="22"/>
        <v>0</v>
      </c>
      <c r="F292">
        <f t="shared" si="24"/>
        <v>8.9408178816357644</v>
      </c>
      <c r="G292">
        <f t="shared" si="23"/>
        <v>1</v>
      </c>
      <c r="H292">
        <v>300</v>
      </c>
      <c r="J292">
        <f t="shared" si="25"/>
        <v>0</v>
      </c>
      <c r="Y292" s="12">
        <v>292</v>
      </c>
      <c r="Z292" s="14">
        <v>1551</v>
      </c>
      <c r="AA292" s="14">
        <v>18</v>
      </c>
      <c r="AB292" s="14">
        <v>0</v>
      </c>
    </row>
    <row r="293" spans="2:28" x14ac:dyDescent="0.2">
      <c r="B293" s="14">
        <v>1551</v>
      </c>
      <c r="C293" s="14">
        <v>18</v>
      </c>
      <c r="D293">
        <f t="shared" si="21"/>
        <v>11.379222758445518</v>
      </c>
      <c r="E293">
        <f t="shared" si="22"/>
        <v>0</v>
      </c>
      <c r="F293">
        <f t="shared" si="24"/>
        <v>11.379222758445518</v>
      </c>
      <c r="G293">
        <f t="shared" si="23"/>
        <v>1</v>
      </c>
      <c r="H293">
        <v>300</v>
      </c>
      <c r="J293">
        <f t="shared" si="25"/>
        <v>0</v>
      </c>
      <c r="Y293" s="12">
        <v>293</v>
      </c>
      <c r="Z293" s="14">
        <v>1647</v>
      </c>
      <c r="AA293" s="14">
        <v>18</v>
      </c>
      <c r="AB293" s="14">
        <v>0</v>
      </c>
    </row>
    <row r="294" spans="2:28" x14ac:dyDescent="0.2">
      <c r="B294" s="14">
        <v>1647</v>
      </c>
      <c r="C294" s="14">
        <v>18</v>
      </c>
      <c r="D294">
        <f t="shared" si="21"/>
        <v>13.817627635255272</v>
      </c>
      <c r="E294">
        <f t="shared" si="22"/>
        <v>0</v>
      </c>
      <c r="F294">
        <f t="shared" si="24"/>
        <v>13.817627635255272</v>
      </c>
      <c r="G294">
        <f t="shared" si="23"/>
        <v>1</v>
      </c>
      <c r="H294">
        <v>300</v>
      </c>
      <c r="J294">
        <f t="shared" si="25"/>
        <v>0</v>
      </c>
      <c r="Y294" s="12">
        <v>294</v>
      </c>
      <c r="Z294" s="14">
        <v>1263</v>
      </c>
      <c r="AA294" s="14">
        <v>-18</v>
      </c>
      <c r="AB294" s="14">
        <v>0</v>
      </c>
    </row>
    <row r="295" spans="2:28" x14ac:dyDescent="0.2">
      <c r="B295" s="14">
        <v>1263</v>
      </c>
      <c r="C295" s="14">
        <v>-18</v>
      </c>
      <c r="D295">
        <f t="shared" si="21"/>
        <v>4.0640081280162565</v>
      </c>
      <c r="E295">
        <f t="shared" si="22"/>
        <v>0.91440182880365761</v>
      </c>
      <c r="F295">
        <f t="shared" si="24"/>
        <v>4.1656083312166627</v>
      </c>
      <c r="G295">
        <f t="shared" si="23"/>
        <v>1</v>
      </c>
      <c r="H295">
        <v>300</v>
      </c>
      <c r="J295">
        <f t="shared" si="25"/>
        <v>0</v>
      </c>
      <c r="Y295" s="12">
        <v>295</v>
      </c>
      <c r="Z295" s="14">
        <v>1295</v>
      </c>
      <c r="AA295" s="14">
        <v>-18</v>
      </c>
      <c r="AB295" s="14">
        <v>0</v>
      </c>
    </row>
    <row r="296" spans="2:28" x14ac:dyDescent="0.2">
      <c r="B296" s="14">
        <v>1295</v>
      </c>
      <c r="C296" s="14">
        <v>-18</v>
      </c>
      <c r="D296">
        <f t="shared" si="21"/>
        <v>4.8768097536195079</v>
      </c>
      <c r="E296">
        <f t="shared" si="22"/>
        <v>0.91440182880365761</v>
      </c>
      <c r="F296">
        <f t="shared" si="24"/>
        <v>4.9617944412800741</v>
      </c>
      <c r="G296">
        <f t="shared" si="23"/>
        <v>1</v>
      </c>
      <c r="H296">
        <v>300</v>
      </c>
      <c r="J296">
        <f t="shared" si="25"/>
        <v>0</v>
      </c>
      <c r="Y296" s="12">
        <v>296</v>
      </c>
      <c r="Z296" s="14">
        <v>1359</v>
      </c>
      <c r="AA296" s="14">
        <v>-18</v>
      </c>
      <c r="AB296" s="14">
        <v>0</v>
      </c>
    </row>
    <row r="297" spans="2:28" x14ac:dyDescent="0.2">
      <c r="B297" s="14">
        <v>1359</v>
      </c>
      <c r="C297" s="14">
        <v>-18</v>
      </c>
      <c r="D297">
        <f t="shared" si="21"/>
        <v>6.5024130048260105</v>
      </c>
      <c r="E297">
        <f t="shared" si="22"/>
        <v>0.91440182880365761</v>
      </c>
      <c r="F297">
        <f t="shared" si="24"/>
        <v>6.5663921288520308</v>
      </c>
      <c r="G297">
        <f t="shared" si="23"/>
        <v>1</v>
      </c>
      <c r="H297">
        <v>300</v>
      </c>
      <c r="J297">
        <f t="shared" si="25"/>
        <v>0</v>
      </c>
      <c r="Y297" s="12">
        <v>297</v>
      </c>
      <c r="Z297" s="14">
        <v>1455</v>
      </c>
      <c r="AA297" s="14">
        <v>-18</v>
      </c>
      <c r="AB297" s="14">
        <v>0</v>
      </c>
    </row>
    <row r="298" spans="2:28" x14ac:dyDescent="0.2">
      <c r="B298" s="14">
        <v>1455</v>
      </c>
      <c r="C298" s="14">
        <v>-18</v>
      </c>
      <c r="D298">
        <f t="shared" si="21"/>
        <v>8.9408178816357644</v>
      </c>
      <c r="E298">
        <f t="shared" si="22"/>
        <v>0.91440182880365761</v>
      </c>
      <c r="F298">
        <f t="shared" si="24"/>
        <v>8.9874554294915594</v>
      </c>
      <c r="G298">
        <f t="shared" si="23"/>
        <v>1</v>
      </c>
      <c r="H298">
        <v>300</v>
      </c>
      <c r="J298">
        <f t="shared" si="25"/>
        <v>0</v>
      </c>
      <c r="Y298" s="12">
        <v>298</v>
      </c>
      <c r="Z298" s="14">
        <v>1503</v>
      </c>
      <c r="AA298" s="14">
        <v>-18</v>
      </c>
      <c r="AB298" s="14">
        <v>0</v>
      </c>
    </row>
    <row r="299" spans="2:28" x14ac:dyDescent="0.2">
      <c r="B299" s="14">
        <v>1503</v>
      </c>
      <c r="C299" s="14">
        <v>-18</v>
      </c>
      <c r="D299">
        <f t="shared" si="21"/>
        <v>10.16002032004064</v>
      </c>
      <c r="E299">
        <f t="shared" si="22"/>
        <v>0.91440182880365761</v>
      </c>
      <c r="F299">
        <f t="shared" si="24"/>
        <v>10.201085413237074</v>
      </c>
      <c r="G299">
        <f t="shared" si="23"/>
        <v>1</v>
      </c>
      <c r="H299">
        <v>300</v>
      </c>
      <c r="J299">
        <f t="shared" si="25"/>
        <v>0</v>
      </c>
      <c r="Y299" s="12">
        <v>299</v>
      </c>
      <c r="Z299" s="14">
        <v>1551</v>
      </c>
      <c r="AA299" s="14">
        <v>-18</v>
      </c>
      <c r="AB299" s="14">
        <v>0</v>
      </c>
    </row>
    <row r="300" spans="2:28" x14ac:dyDescent="0.2">
      <c r="B300" s="14">
        <v>1551</v>
      </c>
      <c r="C300" s="14">
        <v>-18</v>
      </c>
      <c r="D300">
        <f t="shared" si="21"/>
        <v>11.379222758445518</v>
      </c>
      <c r="E300">
        <f t="shared" si="22"/>
        <v>0.91440182880365761</v>
      </c>
      <c r="F300">
        <f t="shared" si="24"/>
        <v>11.41590299936207</v>
      </c>
      <c r="G300">
        <f t="shared" si="23"/>
        <v>1</v>
      </c>
      <c r="H300">
        <v>300</v>
      </c>
      <c r="J300">
        <f t="shared" si="25"/>
        <v>0</v>
      </c>
      <c r="Y300" s="12">
        <v>300</v>
      </c>
      <c r="Z300" s="14">
        <v>1599</v>
      </c>
      <c r="AA300" s="14">
        <v>-18</v>
      </c>
      <c r="AB300" s="14">
        <v>0</v>
      </c>
    </row>
    <row r="301" spans="2:28" x14ac:dyDescent="0.2">
      <c r="B301" s="14">
        <v>1599</v>
      </c>
      <c r="C301" s="14">
        <v>-18</v>
      </c>
      <c r="D301">
        <f t="shared" si="21"/>
        <v>12.598425196850394</v>
      </c>
      <c r="E301">
        <f t="shared" si="22"/>
        <v>0.91440182880365761</v>
      </c>
      <c r="F301">
        <f t="shared" si="24"/>
        <v>12.631565546089462</v>
      </c>
      <c r="G301">
        <f t="shared" si="23"/>
        <v>1</v>
      </c>
      <c r="H301">
        <v>300</v>
      </c>
      <c r="J301">
        <f t="shared" si="25"/>
        <v>0</v>
      </c>
      <c r="Y301" s="12">
        <v>301</v>
      </c>
      <c r="Z301" s="14">
        <v>1647</v>
      </c>
      <c r="AA301" s="14">
        <v>-18</v>
      </c>
      <c r="AB301" s="14">
        <v>0</v>
      </c>
    </row>
    <row r="302" spans="2:28" x14ac:dyDescent="0.2">
      <c r="B302" s="14">
        <v>1647</v>
      </c>
      <c r="C302" s="14">
        <v>-18</v>
      </c>
      <c r="D302">
        <f t="shared" si="21"/>
        <v>13.817627635255272</v>
      </c>
      <c r="E302">
        <f t="shared" si="22"/>
        <v>0.91440182880365761</v>
      </c>
      <c r="F302">
        <f t="shared" si="24"/>
        <v>13.847850525301379</v>
      </c>
      <c r="G302">
        <f t="shared" si="23"/>
        <v>1</v>
      </c>
      <c r="H302">
        <v>300</v>
      </c>
      <c r="J302">
        <f t="shared" si="25"/>
        <v>0</v>
      </c>
      <c r="Y302" s="12">
        <v>302</v>
      </c>
      <c r="Z302" s="14">
        <v>1263</v>
      </c>
      <c r="AA302" s="14">
        <v>90</v>
      </c>
      <c r="AB302" s="14">
        <v>0</v>
      </c>
    </row>
    <row r="303" spans="2:28" x14ac:dyDescent="0.2">
      <c r="B303" s="14">
        <v>1263</v>
      </c>
      <c r="C303" s="14">
        <v>90</v>
      </c>
      <c r="D303">
        <f t="shared" si="21"/>
        <v>4.0640081280162565</v>
      </c>
      <c r="E303">
        <f t="shared" si="22"/>
        <v>1.8288036576073152</v>
      </c>
      <c r="F303">
        <f t="shared" si="24"/>
        <v>4.4565328319962028</v>
      </c>
      <c r="G303">
        <f t="shared" si="23"/>
        <v>1</v>
      </c>
      <c r="H303">
        <v>300</v>
      </c>
      <c r="J303">
        <f t="shared" si="25"/>
        <v>0</v>
      </c>
      <c r="Y303" s="12">
        <v>303</v>
      </c>
      <c r="Z303" s="14">
        <v>1295</v>
      </c>
      <c r="AA303" s="14">
        <v>90</v>
      </c>
      <c r="AB303" s="14">
        <v>0</v>
      </c>
    </row>
    <row r="304" spans="2:28" x14ac:dyDescent="0.2">
      <c r="B304" s="14">
        <v>1295</v>
      </c>
      <c r="C304" s="14">
        <v>90</v>
      </c>
      <c r="D304">
        <f t="shared" si="21"/>
        <v>4.8768097536195079</v>
      </c>
      <c r="E304">
        <f t="shared" si="22"/>
        <v>1.8288036576073152</v>
      </c>
      <c r="F304">
        <f t="shared" si="24"/>
        <v>5.2084351000157678</v>
      </c>
      <c r="G304">
        <f t="shared" si="23"/>
        <v>1</v>
      </c>
      <c r="H304">
        <v>300</v>
      </c>
      <c r="J304">
        <f t="shared" si="25"/>
        <v>0</v>
      </c>
      <c r="Y304" s="12">
        <v>304</v>
      </c>
      <c r="Z304" s="14">
        <v>1359</v>
      </c>
      <c r="AA304" s="14">
        <v>90</v>
      </c>
      <c r="AB304" s="14">
        <v>0</v>
      </c>
    </row>
    <row r="305" spans="2:28" x14ac:dyDescent="0.2">
      <c r="B305" s="14">
        <v>1359</v>
      </c>
      <c r="C305" s="14">
        <v>90</v>
      </c>
      <c r="D305">
        <f t="shared" si="21"/>
        <v>6.5024130048260105</v>
      </c>
      <c r="E305">
        <f t="shared" si="22"/>
        <v>1.8288036576073152</v>
      </c>
      <c r="F305">
        <f t="shared" si="24"/>
        <v>6.7546944937138589</v>
      </c>
      <c r="G305">
        <f t="shared" si="23"/>
        <v>1</v>
      </c>
      <c r="H305">
        <v>300</v>
      </c>
      <c r="J305">
        <f t="shared" si="25"/>
        <v>0</v>
      </c>
      <c r="Y305" s="12">
        <v>305</v>
      </c>
      <c r="Z305" s="14">
        <v>1391</v>
      </c>
      <c r="AA305" s="14">
        <v>90</v>
      </c>
      <c r="AB305" s="14">
        <v>0</v>
      </c>
    </row>
    <row r="306" spans="2:28" x14ac:dyDescent="0.2">
      <c r="B306" s="14">
        <v>1391</v>
      </c>
      <c r="C306" s="14">
        <v>90</v>
      </c>
      <c r="D306">
        <f t="shared" si="21"/>
        <v>7.3152146304292609</v>
      </c>
      <c r="E306">
        <f t="shared" si="22"/>
        <v>1.8288036576073152</v>
      </c>
      <c r="F306">
        <f t="shared" si="24"/>
        <v>7.5403506488308754</v>
      </c>
      <c r="G306">
        <f t="shared" si="23"/>
        <v>1</v>
      </c>
      <c r="H306">
        <v>300</v>
      </c>
      <c r="J306">
        <f t="shared" si="25"/>
        <v>0</v>
      </c>
      <c r="Y306" s="12">
        <v>306</v>
      </c>
      <c r="Z306" s="14">
        <v>1455</v>
      </c>
      <c r="AA306" s="14">
        <v>90</v>
      </c>
      <c r="AB306" s="14">
        <v>0</v>
      </c>
    </row>
    <row r="307" spans="2:28" x14ac:dyDescent="0.2">
      <c r="B307" s="14">
        <v>1455</v>
      </c>
      <c r="C307" s="14">
        <v>90</v>
      </c>
      <c r="D307">
        <f t="shared" si="21"/>
        <v>8.9408178816357644</v>
      </c>
      <c r="E307">
        <f t="shared" si="22"/>
        <v>1.8288036576073152</v>
      </c>
      <c r="F307">
        <f t="shared" si="24"/>
        <v>9.1259381550970264</v>
      </c>
      <c r="G307">
        <f t="shared" si="23"/>
        <v>1</v>
      </c>
      <c r="H307">
        <v>300</v>
      </c>
      <c r="J307">
        <f t="shared" si="25"/>
        <v>0</v>
      </c>
      <c r="Y307" s="12">
        <v>307</v>
      </c>
      <c r="Z307" s="14">
        <v>1647</v>
      </c>
      <c r="AA307" s="14">
        <v>90</v>
      </c>
      <c r="AB307" s="14">
        <v>0</v>
      </c>
    </row>
    <row r="308" spans="2:28" x14ac:dyDescent="0.2">
      <c r="B308" s="14">
        <v>1647</v>
      </c>
      <c r="C308" s="14">
        <v>90</v>
      </c>
      <c r="D308">
        <f t="shared" si="21"/>
        <v>13.817627635255272</v>
      </c>
      <c r="E308">
        <f t="shared" si="22"/>
        <v>1.8288036576073152</v>
      </c>
      <c r="F308">
        <f t="shared" si="24"/>
        <v>13.938125996153433</v>
      </c>
      <c r="G308">
        <f t="shared" si="23"/>
        <v>1</v>
      </c>
      <c r="H308">
        <v>300</v>
      </c>
      <c r="J308">
        <f t="shared" si="25"/>
        <v>0</v>
      </c>
      <c r="Y308" s="12">
        <v>308</v>
      </c>
      <c r="Z308" s="14">
        <v>1263</v>
      </c>
      <c r="AA308" s="14">
        <v>72</v>
      </c>
      <c r="AB308" s="14">
        <v>0</v>
      </c>
    </row>
    <row r="309" spans="2:28" x14ac:dyDescent="0.2">
      <c r="B309" s="14">
        <v>1263</v>
      </c>
      <c r="C309" s="14">
        <v>72</v>
      </c>
      <c r="D309">
        <f t="shared" si="21"/>
        <v>4.0640081280162565</v>
      </c>
      <c r="E309">
        <f t="shared" si="22"/>
        <v>1.3716027432054865</v>
      </c>
      <c r="F309">
        <f t="shared" si="24"/>
        <v>4.2892255885825135</v>
      </c>
      <c r="G309">
        <f t="shared" si="23"/>
        <v>1</v>
      </c>
      <c r="H309">
        <v>300</v>
      </c>
      <c r="J309">
        <f t="shared" si="25"/>
        <v>0</v>
      </c>
      <c r="Y309" s="12">
        <v>309</v>
      </c>
      <c r="Z309" s="14">
        <v>1295</v>
      </c>
      <c r="AA309" s="14">
        <v>72</v>
      </c>
      <c r="AB309" s="14">
        <v>0</v>
      </c>
    </row>
    <row r="310" spans="2:28" x14ac:dyDescent="0.2">
      <c r="B310" s="14">
        <v>1295</v>
      </c>
      <c r="C310" s="14">
        <v>72</v>
      </c>
      <c r="D310">
        <f t="shared" si="21"/>
        <v>4.8768097536195079</v>
      </c>
      <c r="E310">
        <f t="shared" si="22"/>
        <v>1.3716027432054865</v>
      </c>
      <c r="F310">
        <f t="shared" si="24"/>
        <v>5.0660208702853939</v>
      </c>
      <c r="G310">
        <f t="shared" si="23"/>
        <v>1</v>
      </c>
      <c r="H310">
        <v>300</v>
      </c>
      <c r="J310">
        <f t="shared" si="25"/>
        <v>0</v>
      </c>
      <c r="Y310" s="12">
        <v>310</v>
      </c>
      <c r="Z310" s="14">
        <v>1359</v>
      </c>
      <c r="AA310" s="14">
        <v>72</v>
      </c>
      <c r="AB310" s="14">
        <v>0</v>
      </c>
    </row>
    <row r="311" spans="2:28" x14ac:dyDescent="0.2">
      <c r="B311" s="14">
        <v>1359</v>
      </c>
      <c r="C311" s="14">
        <v>72</v>
      </c>
      <c r="D311">
        <f t="shared" si="21"/>
        <v>6.5024130048260105</v>
      </c>
      <c r="E311">
        <f t="shared" si="22"/>
        <v>1.3716027432054865</v>
      </c>
      <c r="F311">
        <f t="shared" si="24"/>
        <v>6.6454999037317917</v>
      </c>
      <c r="G311">
        <f t="shared" si="23"/>
        <v>1</v>
      </c>
      <c r="H311">
        <v>300</v>
      </c>
      <c r="J311">
        <f t="shared" si="25"/>
        <v>0</v>
      </c>
      <c r="Y311" s="12">
        <v>311</v>
      </c>
      <c r="Z311" s="14">
        <v>1391</v>
      </c>
      <c r="AA311" s="14">
        <v>72</v>
      </c>
      <c r="AB311" s="14">
        <v>0</v>
      </c>
    </row>
    <row r="312" spans="2:28" x14ac:dyDescent="0.2">
      <c r="B312" s="14">
        <v>1391</v>
      </c>
      <c r="C312" s="14">
        <v>72</v>
      </c>
      <c r="D312">
        <f t="shared" si="21"/>
        <v>7.3152146304292609</v>
      </c>
      <c r="E312">
        <f t="shared" si="22"/>
        <v>1.3716027432054865</v>
      </c>
      <c r="F312">
        <f t="shared" si="24"/>
        <v>7.4426916619201098</v>
      </c>
      <c r="G312">
        <f t="shared" si="23"/>
        <v>1</v>
      </c>
      <c r="H312">
        <v>300</v>
      </c>
      <c r="J312">
        <f t="shared" si="25"/>
        <v>0</v>
      </c>
      <c r="Y312" s="12">
        <v>312</v>
      </c>
      <c r="Z312" s="14">
        <v>1455</v>
      </c>
      <c r="AA312" s="14">
        <v>72</v>
      </c>
      <c r="AB312" s="14">
        <v>0</v>
      </c>
    </row>
    <row r="313" spans="2:28" x14ac:dyDescent="0.2">
      <c r="B313" s="14">
        <v>1455</v>
      </c>
      <c r="C313" s="14">
        <v>72</v>
      </c>
      <c r="D313">
        <f t="shared" si="21"/>
        <v>8.9408178816357644</v>
      </c>
      <c r="E313">
        <f t="shared" si="22"/>
        <v>1.3716027432054865</v>
      </c>
      <c r="F313">
        <f t="shared" si="24"/>
        <v>9.0454142236686241</v>
      </c>
      <c r="G313">
        <f t="shared" si="23"/>
        <v>1</v>
      </c>
      <c r="H313">
        <v>300</v>
      </c>
      <c r="J313">
        <f t="shared" si="25"/>
        <v>0</v>
      </c>
      <c r="Y313" s="12">
        <v>313</v>
      </c>
      <c r="Z313" s="14">
        <v>1599</v>
      </c>
      <c r="AA313" s="14">
        <v>72</v>
      </c>
      <c r="AB313" s="14">
        <v>0</v>
      </c>
    </row>
    <row r="314" spans="2:28" x14ac:dyDescent="0.2">
      <c r="B314" s="14">
        <v>1599</v>
      </c>
      <c r="C314" s="14">
        <v>72</v>
      </c>
      <c r="D314">
        <f t="shared" si="21"/>
        <v>12.598425196850394</v>
      </c>
      <c r="E314">
        <f t="shared" si="22"/>
        <v>1.3716027432054865</v>
      </c>
      <c r="F314">
        <f t="shared" si="24"/>
        <v>12.672869111839027</v>
      </c>
      <c r="G314">
        <f t="shared" si="23"/>
        <v>1</v>
      </c>
      <c r="H314">
        <v>300</v>
      </c>
      <c r="J314">
        <f t="shared" si="25"/>
        <v>0</v>
      </c>
      <c r="Y314" s="12">
        <v>314</v>
      </c>
      <c r="Z314" s="14">
        <v>1647</v>
      </c>
      <c r="AA314" s="14">
        <v>72</v>
      </c>
      <c r="AB314" s="14">
        <v>0</v>
      </c>
    </row>
    <row r="315" spans="2:28" x14ac:dyDescent="0.2">
      <c r="B315" s="14">
        <v>1647</v>
      </c>
      <c r="C315" s="14">
        <v>72</v>
      </c>
      <c r="D315">
        <f t="shared" si="21"/>
        <v>13.817627635255272</v>
      </c>
      <c r="E315">
        <f t="shared" si="22"/>
        <v>1.3716027432054865</v>
      </c>
      <c r="F315">
        <f t="shared" si="24"/>
        <v>13.885536631752444</v>
      </c>
      <c r="G315">
        <f t="shared" si="23"/>
        <v>1</v>
      </c>
      <c r="H315">
        <v>300</v>
      </c>
      <c r="J315">
        <f t="shared" si="25"/>
        <v>0</v>
      </c>
      <c r="Y315" s="12">
        <v>315</v>
      </c>
      <c r="Z315" s="14">
        <v>1263</v>
      </c>
      <c r="AA315" s="14">
        <v>54</v>
      </c>
      <c r="AB315" s="14">
        <v>0</v>
      </c>
    </row>
    <row r="316" spans="2:28" x14ac:dyDescent="0.2">
      <c r="B316" s="14">
        <v>1263</v>
      </c>
      <c r="C316" s="14">
        <v>54</v>
      </c>
      <c r="D316">
        <f t="shared" si="21"/>
        <v>4.0640081280162565</v>
      </c>
      <c r="E316">
        <f t="shared" si="22"/>
        <v>0.91440182880365761</v>
      </c>
      <c r="F316">
        <f t="shared" si="24"/>
        <v>4.1656083312166627</v>
      </c>
      <c r="G316">
        <f t="shared" si="23"/>
        <v>1</v>
      </c>
      <c r="H316">
        <v>300</v>
      </c>
      <c r="J316">
        <f t="shared" si="25"/>
        <v>0</v>
      </c>
      <c r="Y316" s="12">
        <v>316</v>
      </c>
      <c r="Z316" s="14">
        <v>1295</v>
      </c>
      <c r="AA316" s="14">
        <v>54</v>
      </c>
      <c r="AB316" s="14">
        <v>0</v>
      </c>
    </row>
    <row r="317" spans="2:28" x14ac:dyDescent="0.2">
      <c r="B317" s="14">
        <v>1295</v>
      </c>
      <c r="C317" s="14">
        <v>54</v>
      </c>
      <c r="D317">
        <f t="shared" si="21"/>
        <v>4.8768097536195079</v>
      </c>
      <c r="E317">
        <f t="shared" si="22"/>
        <v>0.91440182880365761</v>
      </c>
      <c r="F317">
        <f t="shared" si="24"/>
        <v>4.9617944412800741</v>
      </c>
      <c r="G317">
        <f t="shared" si="23"/>
        <v>1</v>
      </c>
      <c r="H317">
        <v>300</v>
      </c>
      <c r="J317">
        <f t="shared" si="25"/>
        <v>0</v>
      </c>
      <c r="Y317" s="12">
        <v>317</v>
      </c>
      <c r="Z317" s="14">
        <v>1359</v>
      </c>
      <c r="AA317" s="14">
        <v>54</v>
      </c>
      <c r="AB317" s="14">
        <v>0</v>
      </c>
    </row>
    <row r="318" spans="2:28" x14ac:dyDescent="0.2">
      <c r="B318" s="14">
        <v>1359</v>
      </c>
      <c r="C318" s="14">
        <v>54</v>
      </c>
      <c r="D318">
        <f t="shared" si="21"/>
        <v>6.5024130048260105</v>
      </c>
      <c r="E318">
        <f t="shared" si="22"/>
        <v>0.91440182880365761</v>
      </c>
      <c r="F318">
        <f t="shared" si="24"/>
        <v>6.5663921288520308</v>
      </c>
      <c r="G318">
        <f t="shared" si="23"/>
        <v>1</v>
      </c>
      <c r="H318">
        <v>300</v>
      </c>
      <c r="J318">
        <f t="shared" si="25"/>
        <v>0</v>
      </c>
      <c r="Y318" s="12">
        <v>318</v>
      </c>
      <c r="Z318" s="14">
        <v>1391</v>
      </c>
      <c r="AA318" s="14">
        <v>54</v>
      </c>
      <c r="AB318" s="14">
        <v>0</v>
      </c>
    </row>
    <row r="319" spans="2:28" x14ac:dyDescent="0.2">
      <c r="B319" s="14">
        <v>1391</v>
      </c>
      <c r="C319" s="14">
        <v>54</v>
      </c>
      <c r="D319">
        <f t="shared" si="21"/>
        <v>7.3152146304292609</v>
      </c>
      <c r="E319">
        <f t="shared" si="22"/>
        <v>0.91440182880365761</v>
      </c>
      <c r="F319">
        <f t="shared" si="24"/>
        <v>7.3721432293306526</v>
      </c>
      <c r="G319">
        <f t="shared" si="23"/>
        <v>1</v>
      </c>
      <c r="H319">
        <v>300</v>
      </c>
      <c r="J319">
        <f t="shared" si="25"/>
        <v>0</v>
      </c>
      <c r="Y319" s="12">
        <v>319</v>
      </c>
      <c r="Z319" s="14">
        <v>1263</v>
      </c>
      <c r="AA319" s="14">
        <v>-90</v>
      </c>
      <c r="AB319" s="14">
        <v>0</v>
      </c>
    </row>
    <row r="320" spans="2:28" x14ac:dyDescent="0.2">
      <c r="B320" s="14">
        <v>1263</v>
      </c>
      <c r="C320" s="14">
        <v>-90</v>
      </c>
      <c r="D320">
        <f t="shared" si="21"/>
        <v>4.0640081280162565</v>
      </c>
      <c r="E320">
        <f t="shared" si="22"/>
        <v>2.7432054864109729</v>
      </c>
      <c r="F320">
        <f t="shared" si="24"/>
        <v>4.9031967536758563</v>
      </c>
      <c r="G320">
        <f t="shared" si="23"/>
        <v>1</v>
      </c>
      <c r="H320">
        <v>300</v>
      </c>
      <c r="J320">
        <f t="shared" si="25"/>
        <v>0</v>
      </c>
      <c r="Y320" s="12">
        <v>320</v>
      </c>
      <c r="Z320" s="14">
        <v>1295</v>
      </c>
      <c r="AA320" s="14">
        <v>-90</v>
      </c>
      <c r="AB320" s="14">
        <v>0</v>
      </c>
    </row>
    <row r="321" spans="2:28" x14ac:dyDescent="0.2">
      <c r="B321" s="14">
        <v>1295</v>
      </c>
      <c r="C321" s="14">
        <v>-90</v>
      </c>
      <c r="D321">
        <f t="shared" ref="D321:D332" si="26">ABS(B321-$M$2)/39.37</f>
        <v>4.8768097536195079</v>
      </c>
      <c r="E321">
        <f t="shared" ref="E321:E332" si="27">ABS(C321-$M$4)/39.37</f>
        <v>2.7432054864109729</v>
      </c>
      <c r="F321">
        <f t="shared" si="24"/>
        <v>5.595395402799844</v>
      </c>
      <c r="G321">
        <f t="shared" si="23"/>
        <v>1</v>
      </c>
      <c r="H321">
        <v>300</v>
      </c>
      <c r="J321">
        <f t="shared" si="25"/>
        <v>0</v>
      </c>
      <c r="Y321" s="12">
        <v>321</v>
      </c>
      <c r="Z321" s="14">
        <v>1327</v>
      </c>
      <c r="AA321" s="14">
        <v>-90</v>
      </c>
      <c r="AB321" s="14">
        <v>0</v>
      </c>
    </row>
    <row r="322" spans="2:28" x14ac:dyDescent="0.2">
      <c r="B322" s="14">
        <v>1327</v>
      </c>
      <c r="C322" s="14">
        <v>-90</v>
      </c>
      <c r="D322">
        <f t="shared" si="26"/>
        <v>5.6896113792227592</v>
      </c>
      <c r="E322">
        <f t="shared" si="27"/>
        <v>2.7432054864109729</v>
      </c>
      <c r="F322">
        <f t="shared" si="24"/>
        <v>6.3163956484102837</v>
      </c>
      <c r="G322">
        <f t="shared" ref="G322:G332" si="28">MIN(F322,$M$30)</f>
        <v>1</v>
      </c>
      <c r="H322">
        <v>300</v>
      </c>
      <c r="J322">
        <f t="shared" si="25"/>
        <v>0</v>
      </c>
      <c r="Y322" s="12">
        <v>322</v>
      </c>
      <c r="Z322" s="14">
        <v>1359</v>
      </c>
      <c r="AA322" s="14">
        <v>-90</v>
      </c>
      <c r="AB322" s="14">
        <v>0</v>
      </c>
    </row>
    <row r="323" spans="2:28" x14ac:dyDescent="0.2">
      <c r="B323" s="14">
        <v>1359</v>
      </c>
      <c r="C323" s="14">
        <v>-90</v>
      </c>
      <c r="D323">
        <f t="shared" si="26"/>
        <v>6.5024130048260105</v>
      </c>
      <c r="E323">
        <f t="shared" si="27"/>
        <v>2.7432054864109729</v>
      </c>
      <c r="F323">
        <f t="shared" ref="F323:F332" si="29">SQRT(D323^2+E323^2)</f>
        <v>7.0573756613918244</v>
      </c>
      <c r="G323">
        <f t="shared" si="28"/>
        <v>1</v>
      </c>
      <c r="H323">
        <v>300</v>
      </c>
      <c r="J323">
        <f t="shared" ref="J323:J332" si="30">1-EXP(-$M$32*H323*POWER(1-G323/$M$30, $M$31))</f>
        <v>0</v>
      </c>
      <c r="Y323" s="12">
        <v>323</v>
      </c>
      <c r="Z323" s="14">
        <v>1391</v>
      </c>
      <c r="AA323" s="14">
        <v>-90</v>
      </c>
      <c r="AB323" s="14">
        <v>0</v>
      </c>
    </row>
    <row r="324" spans="2:28" x14ac:dyDescent="0.2">
      <c r="B324" s="14">
        <v>1391</v>
      </c>
      <c r="C324" s="14">
        <v>-90</v>
      </c>
      <c r="D324">
        <f t="shared" si="26"/>
        <v>7.3152146304292609</v>
      </c>
      <c r="E324">
        <f t="shared" si="27"/>
        <v>2.7432054864109729</v>
      </c>
      <c r="F324">
        <f t="shared" si="29"/>
        <v>7.8126526500236508</v>
      </c>
      <c r="G324">
        <f t="shared" si="28"/>
        <v>1</v>
      </c>
      <c r="H324">
        <v>300</v>
      </c>
      <c r="J324">
        <f t="shared" si="30"/>
        <v>0</v>
      </c>
      <c r="Y324" s="12">
        <v>324</v>
      </c>
      <c r="Z324" s="14">
        <v>1647</v>
      </c>
      <c r="AA324" s="14">
        <v>-90</v>
      </c>
      <c r="AB324" s="14">
        <v>0</v>
      </c>
    </row>
    <row r="325" spans="2:28" x14ac:dyDescent="0.2">
      <c r="B325" s="14">
        <v>1647</v>
      </c>
      <c r="C325" s="14">
        <v>-90</v>
      </c>
      <c r="D325">
        <f t="shared" si="26"/>
        <v>13.817627635255272</v>
      </c>
      <c r="E325">
        <f t="shared" si="27"/>
        <v>2.7432054864109729</v>
      </c>
      <c r="F325">
        <f t="shared" si="29"/>
        <v>14.087299592443028</v>
      </c>
      <c r="G325">
        <f t="shared" si="28"/>
        <v>1</v>
      </c>
      <c r="H325">
        <v>300</v>
      </c>
      <c r="J325">
        <f t="shared" si="30"/>
        <v>0</v>
      </c>
      <c r="Y325" s="12">
        <v>325</v>
      </c>
      <c r="Z325" s="14">
        <v>1295</v>
      </c>
      <c r="AA325" s="14">
        <v>-72</v>
      </c>
      <c r="AB325" s="14">
        <v>0</v>
      </c>
    </row>
    <row r="326" spans="2:28" x14ac:dyDescent="0.2">
      <c r="B326" s="14">
        <v>1295</v>
      </c>
      <c r="C326" s="14">
        <v>-72</v>
      </c>
      <c r="D326">
        <f t="shared" si="26"/>
        <v>4.8768097536195079</v>
      </c>
      <c r="E326">
        <f t="shared" si="27"/>
        <v>2.2860045720091442</v>
      </c>
      <c r="F326">
        <f t="shared" si="29"/>
        <v>5.3860087519651394</v>
      </c>
      <c r="G326">
        <f t="shared" si="28"/>
        <v>1</v>
      </c>
      <c r="H326">
        <v>300</v>
      </c>
      <c r="J326">
        <f t="shared" si="30"/>
        <v>0</v>
      </c>
      <c r="Y326" s="12">
        <v>326</v>
      </c>
      <c r="Z326" s="14">
        <v>1359</v>
      </c>
      <c r="AA326" s="14">
        <v>-72</v>
      </c>
      <c r="AB326" s="14">
        <v>0</v>
      </c>
    </row>
    <row r="327" spans="2:28" x14ac:dyDescent="0.2">
      <c r="B327" s="14">
        <v>1359</v>
      </c>
      <c r="C327" s="14">
        <v>-72</v>
      </c>
      <c r="D327">
        <f t="shared" si="26"/>
        <v>6.5024130048260105</v>
      </c>
      <c r="E327">
        <f t="shared" si="27"/>
        <v>2.2860045720091442</v>
      </c>
      <c r="F327">
        <f t="shared" si="29"/>
        <v>6.8925461034785354</v>
      </c>
      <c r="G327">
        <f t="shared" si="28"/>
        <v>1</v>
      </c>
      <c r="H327">
        <v>300</v>
      </c>
      <c r="J327">
        <f t="shared" si="30"/>
        <v>0</v>
      </c>
      <c r="Y327" s="12">
        <v>327</v>
      </c>
      <c r="Z327" s="14">
        <v>1391</v>
      </c>
      <c r="AA327" s="14">
        <v>-72</v>
      </c>
      <c r="AB327" s="14">
        <v>0</v>
      </c>
    </row>
    <row r="328" spans="2:28" x14ac:dyDescent="0.2">
      <c r="B328" s="14">
        <v>1391</v>
      </c>
      <c r="C328" s="14">
        <v>-72</v>
      </c>
      <c r="D328">
        <f t="shared" si="26"/>
        <v>7.3152146304292609</v>
      </c>
      <c r="E328">
        <f t="shared" si="27"/>
        <v>2.2860045720091442</v>
      </c>
      <c r="F328">
        <f t="shared" si="29"/>
        <v>7.6640838977984194</v>
      </c>
      <c r="G328">
        <f t="shared" si="28"/>
        <v>1</v>
      </c>
      <c r="H328">
        <v>300</v>
      </c>
      <c r="J328">
        <f t="shared" si="30"/>
        <v>0</v>
      </c>
      <c r="Y328" s="12">
        <v>328</v>
      </c>
      <c r="Z328" s="14">
        <v>1647</v>
      </c>
      <c r="AA328" s="14">
        <v>-72</v>
      </c>
      <c r="AB328" s="14">
        <v>0</v>
      </c>
    </row>
    <row r="329" spans="2:28" x14ac:dyDescent="0.2">
      <c r="B329" s="14">
        <v>1647</v>
      </c>
      <c r="C329" s="14">
        <v>-72</v>
      </c>
      <c r="D329">
        <f t="shared" si="26"/>
        <v>13.817627635255272</v>
      </c>
      <c r="E329">
        <f t="shared" si="27"/>
        <v>2.2860045720091442</v>
      </c>
      <c r="F329">
        <f t="shared" si="29"/>
        <v>14.005450737831215</v>
      </c>
      <c r="G329">
        <f t="shared" si="28"/>
        <v>1</v>
      </c>
      <c r="H329">
        <v>300</v>
      </c>
      <c r="J329">
        <f t="shared" si="30"/>
        <v>0</v>
      </c>
      <c r="Y329" s="12">
        <v>329</v>
      </c>
      <c r="Z329" s="14">
        <v>1295</v>
      </c>
      <c r="AA329" s="14">
        <v>-54</v>
      </c>
      <c r="AB329" s="14">
        <v>0</v>
      </c>
    </row>
    <row r="330" spans="2:28" x14ac:dyDescent="0.2">
      <c r="B330" s="14">
        <v>1295</v>
      </c>
      <c r="C330" s="14">
        <v>-54</v>
      </c>
      <c r="D330">
        <f t="shared" si="26"/>
        <v>4.8768097536195079</v>
      </c>
      <c r="E330">
        <f t="shared" si="27"/>
        <v>1.8288036576073152</v>
      </c>
      <c r="F330">
        <f t="shared" si="29"/>
        <v>5.2084351000157678</v>
      </c>
      <c r="G330">
        <f t="shared" si="28"/>
        <v>1</v>
      </c>
      <c r="H330">
        <v>300</v>
      </c>
      <c r="J330">
        <f t="shared" si="30"/>
        <v>0</v>
      </c>
      <c r="Y330" s="12">
        <v>330</v>
      </c>
      <c r="Z330" s="14">
        <v>1359</v>
      </c>
      <c r="AA330" s="14">
        <v>-54</v>
      </c>
      <c r="AB330" s="14">
        <v>0</v>
      </c>
    </row>
    <row r="331" spans="2:28" x14ac:dyDescent="0.2">
      <c r="B331" s="14">
        <v>1359</v>
      </c>
      <c r="C331" s="14">
        <v>-54</v>
      </c>
      <c r="D331">
        <f t="shared" si="26"/>
        <v>6.5024130048260105</v>
      </c>
      <c r="E331">
        <f t="shared" si="27"/>
        <v>1.8288036576073152</v>
      </c>
      <c r="F331">
        <f t="shared" si="29"/>
        <v>6.7546944937138589</v>
      </c>
      <c r="G331">
        <f t="shared" si="28"/>
        <v>1</v>
      </c>
      <c r="H331">
        <v>300</v>
      </c>
      <c r="J331">
        <f t="shared" si="30"/>
        <v>0</v>
      </c>
      <c r="Y331" s="12">
        <v>331</v>
      </c>
      <c r="Z331" s="14">
        <v>1391</v>
      </c>
      <c r="AA331" s="14">
        <v>-54</v>
      </c>
      <c r="AB331" s="14">
        <v>0</v>
      </c>
    </row>
    <row r="332" spans="2:28" x14ac:dyDescent="0.2">
      <c r="B332" s="14">
        <v>1391</v>
      </c>
      <c r="C332" s="14">
        <v>-54</v>
      </c>
      <c r="D332">
        <f t="shared" si="26"/>
        <v>7.3152146304292609</v>
      </c>
      <c r="E332">
        <f t="shared" si="27"/>
        <v>1.8288036576073152</v>
      </c>
      <c r="F332">
        <f t="shared" si="29"/>
        <v>7.5403506488308754</v>
      </c>
      <c r="G332">
        <f t="shared" si="28"/>
        <v>1</v>
      </c>
      <c r="H332">
        <v>300</v>
      </c>
      <c r="J332">
        <f t="shared" si="30"/>
        <v>0</v>
      </c>
    </row>
  </sheetData>
  <pageMargins left="0.7" right="0.7" top="0.75" bottom="0.75" header="0.3" footer="0.3"/>
  <pageSetup orientation="portrait" r:id="rId1"/>
  <ignoredErrors>
    <ignoredError sqref="D128:E1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596E-F574-5849-9B0D-FE2F3D95B0D6}">
  <sheetPr codeName="Sheet16"/>
  <dimension ref="A1:AM92"/>
  <sheetViews>
    <sheetView topLeftCell="A42" zoomScale="111" workbookViewId="0">
      <selection activeCell="E51" sqref="E51"/>
    </sheetView>
  </sheetViews>
  <sheetFormatPr baseColWidth="10" defaultColWidth="11" defaultRowHeight="16" x14ac:dyDescent="0.2"/>
  <cols>
    <col min="1" max="1" width="17" style="19" customWidth="1"/>
    <col min="2" max="9" width="11" style="19"/>
    <col min="10" max="10" width="13.6640625" style="19" bestFit="1" customWidth="1"/>
    <col min="11" max="11" width="19.6640625" style="19" bestFit="1" customWidth="1"/>
    <col min="12" max="12" width="17.83203125" style="19" bestFit="1" customWidth="1"/>
    <col min="13" max="13" width="13.5" style="19" bestFit="1" customWidth="1"/>
    <col min="14" max="17" width="11" style="19"/>
    <col min="18" max="19" width="11" style="23"/>
    <col min="20" max="36" width="11" style="19"/>
    <col min="37" max="37" width="15.5" style="19" bestFit="1" customWidth="1"/>
    <col min="38" max="16384" width="11" style="19"/>
  </cols>
  <sheetData>
    <row r="1" spans="1:20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106</v>
      </c>
      <c r="J1" s="17" t="s">
        <v>107</v>
      </c>
      <c r="K1" s="17" t="s">
        <v>108</v>
      </c>
      <c r="L1" s="17" t="s">
        <v>9</v>
      </c>
      <c r="M1" s="17" t="s">
        <v>110</v>
      </c>
      <c r="O1" s="17" t="s">
        <v>105</v>
      </c>
      <c r="P1" s="17" t="s">
        <v>52</v>
      </c>
      <c r="S1" s="22"/>
      <c r="T1" s="22"/>
    </row>
    <row r="2" spans="1:20" x14ac:dyDescent="0.2">
      <c r="A2" s="18">
        <v>0</v>
      </c>
      <c r="B2" s="18">
        <v>0</v>
      </c>
      <c r="C2" s="19">
        <f t="shared" ref="C2:C45" si="0">ABS(A2-$P$2)/39.37</f>
        <v>0</v>
      </c>
      <c r="D2" s="19">
        <f t="shared" ref="D2:D45" si="1">ABS(B2-$P$4)/39.37</f>
        <v>2.3622047244094491</v>
      </c>
      <c r="E2" s="19">
        <f>SQRT(C2^2+D2^2)</f>
        <v>2.3622047244094491</v>
      </c>
      <c r="F2" s="19">
        <f t="shared" ref="F2:F45" si="2">MIN(E2,$X$25)</f>
        <v>2</v>
      </c>
      <c r="G2" s="19">
        <v>110</v>
      </c>
      <c r="I2" s="19">
        <f>$X$27*G2*POWER(1-F2/$X$25, $X$26)</f>
        <v>0</v>
      </c>
      <c r="J2" s="19">
        <f>I2+I48</f>
        <v>0</v>
      </c>
      <c r="K2" s="19">
        <f>1-EXP(-J2)</f>
        <v>0</v>
      </c>
      <c r="L2" s="19">
        <f t="shared" ref="L2:L45" si="3">1-EXP(-$X$27*G2*POWER(1-F2/$X$25, $X$26))</f>
        <v>0</v>
      </c>
      <c r="M2" s="19">
        <f>L2+L48-L2*L48</f>
        <v>0</v>
      </c>
      <c r="P2" s="19">
        <v>0</v>
      </c>
      <c r="R2" s="19"/>
      <c r="T2" s="23"/>
    </row>
    <row r="3" spans="1:20" x14ac:dyDescent="0.2">
      <c r="A3" s="18">
        <v>0</v>
      </c>
      <c r="B3" s="18">
        <v>31</v>
      </c>
      <c r="C3" s="19">
        <f t="shared" si="0"/>
        <v>0</v>
      </c>
      <c r="D3" s="19">
        <f t="shared" si="1"/>
        <v>1.5748031496062993</v>
      </c>
      <c r="E3" s="19">
        <f t="shared" ref="E3:E27" si="4">SQRT(C3^2+D3^2)</f>
        <v>1.5748031496062993</v>
      </c>
      <c r="F3" s="19">
        <f t="shared" si="2"/>
        <v>1.5748031496062993</v>
      </c>
      <c r="G3" s="19">
        <v>110</v>
      </c>
      <c r="I3" s="19">
        <f t="shared" ref="I3:I45" si="5">$X$27*G3*POWER(1-F3/$X$25, $X$26)</f>
        <v>2.3415474898958505E-5</v>
      </c>
      <c r="J3" s="19">
        <f t="shared" ref="J3:J45" si="6">I3+I49</f>
        <v>2.3415474898958505E-5</v>
      </c>
      <c r="K3" s="19">
        <f t="shared" ref="K3:K45" si="7">1-EXP(-J3)</f>
        <v>2.3415200758880594E-5</v>
      </c>
      <c r="L3" s="19">
        <f t="shared" si="3"/>
        <v>2.3415200758880594E-5</v>
      </c>
      <c r="M3" s="19">
        <f t="shared" ref="M3:M45" si="8">L3+L49-L3*L49</f>
        <v>2.3415200758880594E-5</v>
      </c>
      <c r="P3" s="19" t="s">
        <v>54</v>
      </c>
      <c r="R3" s="19"/>
      <c r="T3" s="23"/>
    </row>
    <row r="4" spans="1:20" x14ac:dyDescent="0.2">
      <c r="A4" s="18">
        <v>0</v>
      </c>
      <c r="B4" s="18">
        <v>62</v>
      </c>
      <c r="C4" s="19">
        <f t="shared" si="0"/>
        <v>0</v>
      </c>
      <c r="D4" s="19">
        <f t="shared" si="1"/>
        <v>0.78740157480314965</v>
      </c>
      <c r="E4" s="19">
        <f t="shared" si="4"/>
        <v>0.78740157480314965</v>
      </c>
      <c r="F4" s="19">
        <f t="shared" si="2"/>
        <v>0.78740157480314965</v>
      </c>
      <c r="G4" s="19">
        <v>110</v>
      </c>
      <c r="I4" s="19">
        <f t="shared" si="5"/>
        <v>2.1272974372531239E-2</v>
      </c>
      <c r="J4" s="19">
        <f t="shared" si="6"/>
        <v>2.1272974372531239E-2</v>
      </c>
      <c r="K4" s="19">
        <f t="shared" si="7"/>
        <v>2.1048300633029315E-2</v>
      </c>
      <c r="L4" s="19">
        <f t="shared" si="3"/>
        <v>2.1048300633029315E-2</v>
      </c>
      <c r="M4" s="19">
        <f t="shared" si="8"/>
        <v>2.1048300633029315E-2</v>
      </c>
      <c r="P4" s="19">
        <v>93</v>
      </c>
      <c r="R4" s="19"/>
      <c r="T4" s="23"/>
    </row>
    <row r="5" spans="1:20" x14ac:dyDescent="0.2">
      <c r="A5" s="18">
        <v>0</v>
      </c>
      <c r="B5" s="18">
        <v>93</v>
      </c>
      <c r="C5" s="19">
        <f t="shared" si="0"/>
        <v>0</v>
      </c>
      <c r="D5" s="19">
        <f t="shared" si="1"/>
        <v>0</v>
      </c>
      <c r="E5" s="19">
        <f t="shared" si="4"/>
        <v>0</v>
      </c>
      <c r="F5" s="19">
        <f t="shared" si="2"/>
        <v>0</v>
      </c>
      <c r="G5" s="19">
        <v>110</v>
      </c>
      <c r="I5" s="19">
        <f t="shared" si="5"/>
        <v>0.55000000000000004</v>
      </c>
      <c r="J5" s="19">
        <f t="shared" si="6"/>
        <v>0.55000000000000004</v>
      </c>
      <c r="K5" s="19">
        <f t="shared" si="7"/>
        <v>0.42305018961951335</v>
      </c>
      <c r="L5" s="19">
        <f t="shared" si="3"/>
        <v>0.42305018961951335</v>
      </c>
      <c r="M5" s="19">
        <f t="shared" si="8"/>
        <v>0.42305018961951335</v>
      </c>
      <c r="P5" s="19" t="s">
        <v>104</v>
      </c>
      <c r="R5" s="19"/>
      <c r="T5" s="23"/>
    </row>
    <row r="6" spans="1:20" x14ac:dyDescent="0.2">
      <c r="A6" s="18">
        <v>0</v>
      </c>
      <c r="B6" s="18">
        <v>124</v>
      </c>
      <c r="C6" s="19">
        <f t="shared" si="0"/>
        <v>0</v>
      </c>
      <c r="D6" s="19">
        <f t="shared" si="1"/>
        <v>0.78740157480314965</v>
      </c>
      <c r="E6" s="19">
        <f t="shared" si="4"/>
        <v>0.78740157480314965</v>
      </c>
      <c r="F6" s="19">
        <f t="shared" si="2"/>
        <v>0.78740157480314965</v>
      </c>
      <c r="G6" s="19">
        <v>110</v>
      </c>
      <c r="I6" s="19">
        <f t="shared" si="5"/>
        <v>2.1272974372531239E-2</v>
      </c>
      <c r="J6" s="19">
        <f t="shared" si="6"/>
        <v>2.1272974372531239E-2</v>
      </c>
      <c r="K6" s="19">
        <f t="shared" si="7"/>
        <v>2.1048300633029315E-2</v>
      </c>
      <c r="L6" s="19">
        <f t="shared" si="3"/>
        <v>2.1048300633029315E-2</v>
      </c>
      <c r="M6" s="19">
        <f t="shared" si="8"/>
        <v>2.1048300633029315E-2</v>
      </c>
      <c r="P6" s="19">
        <v>20</v>
      </c>
      <c r="R6" s="19"/>
      <c r="T6" s="23"/>
    </row>
    <row r="7" spans="1:20" x14ac:dyDescent="0.2">
      <c r="A7" s="18">
        <v>0</v>
      </c>
      <c r="B7" s="18">
        <v>155</v>
      </c>
      <c r="C7" s="19">
        <f t="shared" si="0"/>
        <v>0</v>
      </c>
      <c r="D7" s="19">
        <f t="shared" si="1"/>
        <v>1.5748031496062993</v>
      </c>
      <c r="E7" s="19">
        <f t="shared" si="4"/>
        <v>1.5748031496062993</v>
      </c>
      <c r="F7" s="19">
        <f t="shared" si="2"/>
        <v>1.5748031496062993</v>
      </c>
      <c r="G7" s="19">
        <v>110</v>
      </c>
      <c r="I7" s="19">
        <f t="shared" si="5"/>
        <v>2.3415474898958505E-5</v>
      </c>
      <c r="J7" s="19">
        <f t="shared" si="6"/>
        <v>2.3415474898958505E-5</v>
      </c>
      <c r="K7" s="19">
        <f t="shared" si="7"/>
        <v>2.3415200758880594E-5</v>
      </c>
      <c r="L7" s="19">
        <f t="shared" si="3"/>
        <v>2.3415200758880594E-5</v>
      </c>
      <c r="M7" s="19">
        <f t="shared" si="8"/>
        <v>2.3415200758880594E-5</v>
      </c>
      <c r="R7" s="19"/>
      <c r="T7" s="23"/>
    </row>
    <row r="8" spans="1:20" x14ac:dyDescent="0.2">
      <c r="A8" s="18">
        <v>0</v>
      </c>
      <c r="B8" s="18">
        <v>186</v>
      </c>
      <c r="C8" s="19">
        <f t="shared" si="0"/>
        <v>0</v>
      </c>
      <c r="D8" s="19">
        <f t="shared" si="1"/>
        <v>2.3622047244094491</v>
      </c>
      <c r="E8" s="19">
        <f t="shared" si="4"/>
        <v>2.3622047244094491</v>
      </c>
      <c r="F8" s="19">
        <f t="shared" si="2"/>
        <v>2</v>
      </c>
      <c r="G8" s="19">
        <v>110</v>
      </c>
      <c r="H8" s="20"/>
      <c r="I8" s="19">
        <f t="shared" si="5"/>
        <v>0</v>
      </c>
      <c r="J8" s="19">
        <f t="shared" si="6"/>
        <v>0</v>
      </c>
      <c r="K8" s="19">
        <f t="shared" si="7"/>
        <v>0</v>
      </c>
      <c r="L8" s="19">
        <f t="shared" si="3"/>
        <v>0</v>
      </c>
      <c r="M8" s="19">
        <f t="shared" si="8"/>
        <v>0</v>
      </c>
      <c r="R8" s="19"/>
      <c r="T8" s="23"/>
    </row>
    <row r="9" spans="1:20" x14ac:dyDescent="0.2">
      <c r="A9" s="18">
        <v>0</v>
      </c>
      <c r="B9" s="18">
        <v>217</v>
      </c>
      <c r="C9" s="19">
        <f t="shared" si="0"/>
        <v>0</v>
      </c>
      <c r="D9" s="19">
        <f t="shared" si="1"/>
        <v>3.1496062992125986</v>
      </c>
      <c r="E9" s="19">
        <f t="shared" si="4"/>
        <v>3.1496062992125986</v>
      </c>
      <c r="F9" s="19">
        <f t="shared" si="2"/>
        <v>2</v>
      </c>
      <c r="G9" s="19">
        <v>110</v>
      </c>
      <c r="I9" s="19">
        <f t="shared" si="5"/>
        <v>0</v>
      </c>
      <c r="J9" s="19">
        <f t="shared" si="6"/>
        <v>0</v>
      </c>
      <c r="K9" s="19">
        <f t="shared" si="7"/>
        <v>0</v>
      </c>
      <c r="L9" s="19">
        <f t="shared" si="3"/>
        <v>0</v>
      </c>
      <c r="M9" s="19">
        <f t="shared" si="8"/>
        <v>0</v>
      </c>
      <c r="R9" s="19"/>
      <c r="T9" s="23"/>
    </row>
    <row r="10" spans="1:20" x14ac:dyDescent="0.2">
      <c r="A10" s="18">
        <v>0</v>
      </c>
      <c r="B10" s="18">
        <v>248</v>
      </c>
      <c r="C10" s="19">
        <f t="shared" si="0"/>
        <v>0</v>
      </c>
      <c r="D10" s="19">
        <f t="shared" si="1"/>
        <v>3.9370078740157481</v>
      </c>
      <c r="E10" s="19">
        <f t="shared" si="4"/>
        <v>3.9370078740157481</v>
      </c>
      <c r="F10" s="19">
        <f t="shared" si="2"/>
        <v>2</v>
      </c>
      <c r="G10" s="19">
        <v>110</v>
      </c>
      <c r="H10" s="20"/>
      <c r="I10" s="19">
        <f t="shared" si="5"/>
        <v>0</v>
      </c>
      <c r="J10" s="19">
        <f t="shared" si="6"/>
        <v>0</v>
      </c>
      <c r="K10" s="19">
        <f t="shared" si="7"/>
        <v>0</v>
      </c>
      <c r="L10" s="19">
        <f t="shared" si="3"/>
        <v>0</v>
      </c>
      <c r="M10" s="19">
        <f t="shared" si="8"/>
        <v>0</v>
      </c>
      <c r="R10" s="19"/>
      <c r="T10" s="23"/>
    </row>
    <row r="11" spans="1:20" x14ac:dyDescent="0.2">
      <c r="A11" s="18">
        <v>18</v>
      </c>
      <c r="B11" s="18">
        <v>0</v>
      </c>
      <c r="C11" s="19">
        <f t="shared" si="0"/>
        <v>0.45720091440182881</v>
      </c>
      <c r="D11" s="19">
        <f t="shared" si="1"/>
        <v>2.3622047244094491</v>
      </c>
      <c r="E11" s="19">
        <f t="shared" si="4"/>
        <v>2.4060431908326563</v>
      </c>
      <c r="F11" s="19">
        <f t="shared" si="2"/>
        <v>2</v>
      </c>
      <c r="G11" s="19">
        <v>110</v>
      </c>
      <c r="I11" s="19">
        <f t="shared" si="5"/>
        <v>0</v>
      </c>
      <c r="J11" s="19">
        <f t="shared" si="6"/>
        <v>0</v>
      </c>
      <c r="K11" s="19">
        <f t="shared" si="7"/>
        <v>0</v>
      </c>
      <c r="L11" s="19">
        <f t="shared" si="3"/>
        <v>0</v>
      </c>
      <c r="M11" s="19">
        <f t="shared" si="8"/>
        <v>0</v>
      </c>
      <c r="R11" s="19"/>
      <c r="T11" s="23"/>
    </row>
    <row r="12" spans="1:20" x14ac:dyDescent="0.2">
      <c r="A12" s="18">
        <v>18</v>
      </c>
      <c r="B12" s="18">
        <v>31</v>
      </c>
      <c r="C12" s="19">
        <f t="shared" si="0"/>
        <v>0.45720091440182881</v>
      </c>
      <c r="D12" s="19">
        <f t="shared" si="1"/>
        <v>1.5748031496062993</v>
      </c>
      <c r="E12" s="19">
        <f t="shared" si="4"/>
        <v>1.6398285386404849</v>
      </c>
      <c r="F12" s="19">
        <f t="shared" si="2"/>
        <v>1.6398285386404849</v>
      </c>
      <c r="G12" s="19">
        <v>110</v>
      </c>
      <c r="I12" s="19">
        <f t="shared" si="5"/>
        <v>7.9611930374653516E-6</v>
      </c>
      <c r="J12" s="19">
        <f t="shared" si="6"/>
        <v>7.9611930374653516E-6</v>
      </c>
      <c r="K12" s="19">
        <f t="shared" si="7"/>
        <v>7.9611613472696519E-6</v>
      </c>
      <c r="L12" s="19">
        <f t="shared" si="3"/>
        <v>7.9611613472696519E-6</v>
      </c>
      <c r="M12" s="19">
        <f t="shared" si="8"/>
        <v>7.9611613472696519E-6</v>
      </c>
      <c r="R12" s="19"/>
      <c r="T12" s="23"/>
    </row>
    <row r="13" spans="1:20" x14ac:dyDescent="0.2">
      <c r="A13" s="18">
        <v>18</v>
      </c>
      <c r="B13" s="18">
        <v>62</v>
      </c>
      <c r="C13" s="19">
        <f t="shared" si="0"/>
        <v>0.45720091440182881</v>
      </c>
      <c r="D13" s="19">
        <f t="shared" si="1"/>
        <v>0.78740157480314965</v>
      </c>
      <c r="E13" s="19">
        <f t="shared" si="4"/>
        <v>0.91051299613588632</v>
      </c>
      <c r="F13" s="19">
        <f t="shared" si="2"/>
        <v>0.91051299613588632</v>
      </c>
      <c r="G13" s="19">
        <v>110</v>
      </c>
      <c r="I13" s="19">
        <f t="shared" si="5"/>
        <v>1.0607451849346129E-2</v>
      </c>
      <c r="J13" s="19">
        <f t="shared" si="6"/>
        <v>1.0607451849346129E-2</v>
      </c>
      <c r="K13" s="19">
        <f t="shared" si="7"/>
        <v>1.0551391227188289E-2</v>
      </c>
      <c r="L13" s="19">
        <f t="shared" si="3"/>
        <v>1.0551391227188289E-2</v>
      </c>
      <c r="M13" s="19">
        <f t="shared" si="8"/>
        <v>1.0551391227188289E-2</v>
      </c>
      <c r="R13" s="19"/>
      <c r="T13" s="23"/>
    </row>
    <row r="14" spans="1:20" x14ac:dyDescent="0.2">
      <c r="A14" s="18">
        <v>18</v>
      </c>
      <c r="B14" s="18">
        <v>93</v>
      </c>
      <c r="C14" s="19">
        <f t="shared" si="0"/>
        <v>0.45720091440182881</v>
      </c>
      <c r="D14" s="19">
        <f t="shared" si="1"/>
        <v>0</v>
      </c>
      <c r="E14" s="19">
        <f t="shared" si="4"/>
        <v>0.45720091440182881</v>
      </c>
      <c r="F14" s="19">
        <f t="shared" si="2"/>
        <v>0.45720091440182881</v>
      </c>
      <c r="G14" s="19">
        <v>110</v>
      </c>
      <c r="I14" s="19">
        <f t="shared" si="5"/>
        <v>0.10178379531758863</v>
      </c>
      <c r="J14" s="19">
        <f t="shared" si="6"/>
        <v>0.10178379531758863</v>
      </c>
      <c r="K14" s="19">
        <f t="shared" si="7"/>
        <v>9.677518800635887E-2</v>
      </c>
      <c r="L14" s="19">
        <f t="shared" si="3"/>
        <v>9.677518800635887E-2</v>
      </c>
      <c r="M14" s="19">
        <f t="shared" si="8"/>
        <v>9.677518800635887E-2</v>
      </c>
      <c r="R14" s="19"/>
      <c r="T14" s="23"/>
    </row>
    <row r="15" spans="1:20" x14ac:dyDescent="0.2">
      <c r="A15" s="18">
        <v>18</v>
      </c>
      <c r="B15" s="18">
        <v>124</v>
      </c>
      <c r="C15" s="19">
        <f t="shared" si="0"/>
        <v>0.45720091440182881</v>
      </c>
      <c r="D15" s="19">
        <f t="shared" si="1"/>
        <v>0.78740157480314965</v>
      </c>
      <c r="E15" s="19">
        <f t="shared" si="4"/>
        <v>0.91051299613588632</v>
      </c>
      <c r="F15" s="19">
        <f t="shared" si="2"/>
        <v>0.91051299613588632</v>
      </c>
      <c r="G15" s="19">
        <v>110</v>
      </c>
      <c r="I15" s="19">
        <f t="shared" si="5"/>
        <v>1.0607451849346129E-2</v>
      </c>
      <c r="J15" s="19">
        <f t="shared" si="6"/>
        <v>1.0607451849346129E-2</v>
      </c>
      <c r="K15" s="19">
        <f t="shared" si="7"/>
        <v>1.0551391227188289E-2</v>
      </c>
      <c r="L15" s="19">
        <f t="shared" si="3"/>
        <v>1.0551391227188289E-2</v>
      </c>
      <c r="M15" s="19">
        <f t="shared" si="8"/>
        <v>1.0551391227188289E-2</v>
      </c>
      <c r="R15" s="19"/>
      <c r="T15" s="23"/>
    </row>
    <row r="16" spans="1:20" x14ac:dyDescent="0.2">
      <c r="A16" s="18">
        <v>18</v>
      </c>
      <c r="B16" s="18">
        <v>155</v>
      </c>
      <c r="C16" s="19">
        <f t="shared" si="0"/>
        <v>0.45720091440182881</v>
      </c>
      <c r="D16" s="19">
        <f t="shared" si="1"/>
        <v>1.5748031496062993</v>
      </c>
      <c r="E16" s="19">
        <f t="shared" si="4"/>
        <v>1.6398285386404849</v>
      </c>
      <c r="F16" s="19">
        <f t="shared" si="2"/>
        <v>1.6398285386404849</v>
      </c>
      <c r="G16" s="19">
        <v>110</v>
      </c>
      <c r="H16" s="17"/>
      <c r="I16" s="19">
        <f t="shared" si="5"/>
        <v>7.9611930374653516E-6</v>
      </c>
      <c r="J16" s="19">
        <f t="shared" si="6"/>
        <v>7.9611930374653516E-6</v>
      </c>
      <c r="K16" s="19">
        <f t="shared" si="7"/>
        <v>7.9611613472696519E-6</v>
      </c>
      <c r="L16" s="19">
        <f t="shared" si="3"/>
        <v>7.9611613472696519E-6</v>
      </c>
      <c r="M16" s="19">
        <f t="shared" si="8"/>
        <v>7.9611613472696519E-6</v>
      </c>
      <c r="R16" s="19"/>
      <c r="T16" s="23"/>
    </row>
    <row r="17" spans="1:34" x14ac:dyDescent="0.2">
      <c r="A17" s="18">
        <v>18</v>
      </c>
      <c r="B17" s="18">
        <v>186</v>
      </c>
      <c r="C17" s="19">
        <f t="shared" si="0"/>
        <v>0.45720091440182881</v>
      </c>
      <c r="D17" s="19">
        <f t="shared" si="1"/>
        <v>2.3622047244094491</v>
      </c>
      <c r="E17" s="19">
        <f t="shared" si="4"/>
        <v>2.4060431908326563</v>
      </c>
      <c r="F17" s="19">
        <f t="shared" si="2"/>
        <v>2</v>
      </c>
      <c r="G17" s="19">
        <v>110</v>
      </c>
      <c r="I17" s="19">
        <f t="shared" si="5"/>
        <v>0</v>
      </c>
      <c r="J17" s="19">
        <f t="shared" si="6"/>
        <v>0</v>
      </c>
      <c r="K17" s="19">
        <f t="shared" si="7"/>
        <v>0</v>
      </c>
      <c r="L17" s="19">
        <f t="shared" si="3"/>
        <v>0</v>
      </c>
      <c r="M17" s="19">
        <f t="shared" si="8"/>
        <v>0</v>
      </c>
      <c r="R17" s="19"/>
      <c r="T17" s="23"/>
    </row>
    <row r="18" spans="1:34" x14ac:dyDescent="0.2">
      <c r="A18" s="18">
        <v>18</v>
      </c>
      <c r="B18" s="18">
        <v>217</v>
      </c>
      <c r="C18" s="19">
        <f t="shared" si="0"/>
        <v>0.45720091440182881</v>
      </c>
      <c r="D18" s="19">
        <f t="shared" si="1"/>
        <v>3.1496062992125986</v>
      </c>
      <c r="E18" s="19">
        <f t="shared" si="4"/>
        <v>3.1826172431144699</v>
      </c>
      <c r="F18" s="19">
        <f t="shared" si="2"/>
        <v>2</v>
      </c>
      <c r="G18" s="19">
        <v>110</v>
      </c>
      <c r="I18" s="19">
        <f t="shared" si="5"/>
        <v>0</v>
      </c>
      <c r="J18" s="19">
        <f t="shared" si="6"/>
        <v>0</v>
      </c>
      <c r="K18" s="19">
        <f t="shared" si="7"/>
        <v>0</v>
      </c>
      <c r="L18" s="19">
        <f t="shared" si="3"/>
        <v>0</v>
      </c>
      <c r="M18" s="19">
        <f t="shared" si="8"/>
        <v>0</v>
      </c>
      <c r="R18" s="19"/>
      <c r="T18" s="23"/>
    </row>
    <row r="19" spans="1:34" x14ac:dyDescent="0.2">
      <c r="A19" s="18">
        <v>18</v>
      </c>
      <c r="B19" s="18">
        <v>248</v>
      </c>
      <c r="C19" s="19">
        <f t="shared" si="0"/>
        <v>0.45720091440182881</v>
      </c>
      <c r="D19" s="19">
        <f t="shared" si="1"/>
        <v>3.9370078740157481</v>
      </c>
      <c r="E19" s="19">
        <f t="shared" si="4"/>
        <v>3.9634661189660587</v>
      </c>
      <c r="F19" s="19">
        <f t="shared" si="2"/>
        <v>2</v>
      </c>
      <c r="G19" s="19">
        <v>110</v>
      </c>
      <c r="I19" s="19">
        <f t="shared" si="5"/>
        <v>0</v>
      </c>
      <c r="J19" s="19">
        <f t="shared" si="6"/>
        <v>0</v>
      </c>
      <c r="K19" s="19">
        <f t="shared" si="7"/>
        <v>0</v>
      </c>
      <c r="L19" s="19">
        <f t="shared" si="3"/>
        <v>0</v>
      </c>
      <c r="M19" s="19">
        <f t="shared" si="8"/>
        <v>0</v>
      </c>
      <c r="R19" s="19"/>
      <c r="T19" s="23"/>
    </row>
    <row r="20" spans="1:34" x14ac:dyDescent="0.2">
      <c r="A20" s="18">
        <v>36</v>
      </c>
      <c r="B20" s="18">
        <v>31</v>
      </c>
      <c r="C20" s="19">
        <f t="shared" si="0"/>
        <v>0.91440182880365761</v>
      </c>
      <c r="D20" s="19">
        <f t="shared" si="1"/>
        <v>1.5748031496062993</v>
      </c>
      <c r="E20" s="19">
        <f t="shared" si="4"/>
        <v>1.8210259922717726</v>
      </c>
      <c r="F20" s="19">
        <f t="shared" si="2"/>
        <v>1.8210259922717726</v>
      </c>
      <c r="G20" s="19">
        <v>110</v>
      </c>
      <c r="I20" s="19">
        <f t="shared" si="5"/>
        <v>8.4489449210545362E-8</v>
      </c>
      <c r="J20" s="19">
        <f t="shared" si="6"/>
        <v>3.7619911593307843E-7</v>
      </c>
      <c r="K20" s="19">
        <f t="shared" si="7"/>
        <v>3.761990451378594E-7</v>
      </c>
      <c r="L20" s="19">
        <f t="shared" si="3"/>
        <v>8.4489445661972695E-8</v>
      </c>
      <c r="M20" s="19">
        <f t="shared" si="8"/>
        <v>3.7619904513842612E-7</v>
      </c>
      <c r="O20" s="19" t="s">
        <v>109</v>
      </c>
      <c r="R20" s="19"/>
      <c r="T20" s="23"/>
    </row>
    <row r="21" spans="1:34" x14ac:dyDescent="0.2">
      <c r="A21" s="18">
        <v>36</v>
      </c>
      <c r="B21" s="18">
        <v>62</v>
      </c>
      <c r="C21" s="19">
        <f t="shared" si="0"/>
        <v>0.91440182880365761</v>
      </c>
      <c r="D21" s="19">
        <f t="shared" si="1"/>
        <v>0.78740157480314965</v>
      </c>
      <c r="E21" s="19">
        <f t="shared" si="4"/>
        <v>1.206702923060168</v>
      </c>
      <c r="F21" s="19">
        <f t="shared" si="2"/>
        <v>1.206702923060168</v>
      </c>
      <c r="G21" s="19">
        <v>110</v>
      </c>
      <c r="I21" s="19">
        <f t="shared" si="5"/>
        <v>1.3489652710977702E-3</v>
      </c>
      <c r="J21" s="19">
        <f t="shared" si="6"/>
        <v>1.3646552823011018E-3</v>
      </c>
      <c r="K21" s="19">
        <f t="shared" si="7"/>
        <v>1.3637245636994866E-3</v>
      </c>
      <c r="L21" s="19">
        <f t="shared" si="3"/>
        <v>1.3480558264288289E-3</v>
      </c>
      <c r="M21" s="19">
        <f t="shared" si="8"/>
        <v>1.3637245636994716E-3</v>
      </c>
      <c r="O21" s="19">
        <f>SUM(K2:K45)</f>
        <v>1.109980677441762</v>
      </c>
      <c r="R21" s="19"/>
      <c r="T21" s="23"/>
    </row>
    <row r="22" spans="1:34" x14ac:dyDescent="0.2">
      <c r="A22" s="18">
        <v>36</v>
      </c>
      <c r="B22" s="18">
        <v>93</v>
      </c>
      <c r="C22" s="19">
        <f t="shared" si="0"/>
        <v>0.91440182880365761</v>
      </c>
      <c r="D22" s="19">
        <f t="shared" si="1"/>
        <v>0</v>
      </c>
      <c r="E22" s="19">
        <f t="shared" si="4"/>
        <v>0.91440182880365761</v>
      </c>
      <c r="F22" s="19">
        <f t="shared" si="2"/>
        <v>0.91440182880365761</v>
      </c>
      <c r="G22" s="19">
        <v>110</v>
      </c>
      <c r="I22" s="19">
        <f t="shared" si="5"/>
        <v>1.0363749028070898E-2</v>
      </c>
      <c r="J22" s="19">
        <f t="shared" si="6"/>
        <v>1.0364040737737621E-2</v>
      </c>
      <c r="K22" s="19">
        <f t="shared" si="7"/>
        <v>1.0310519127163853E-2</v>
      </c>
      <c r="L22" s="19">
        <f t="shared" si="3"/>
        <v>1.0310230425133127E-2</v>
      </c>
      <c r="M22" s="19">
        <f t="shared" si="8"/>
        <v>1.0310519127163808E-2</v>
      </c>
      <c r="R22" s="19"/>
      <c r="T22" s="23"/>
    </row>
    <row r="23" spans="1:34" x14ac:dyDescent="0.2">
      <c r="A23" s="18">
        <v>36</v>
      </c>
      <c r="B23" s="18">
        <v>124</v>
      </c>
      <c r="C23" s="19">
        <f t="shared" si="0"/>
        <v>0.91440182880365761</v>
      </c>
      <c r="D23" s="19">
        <f t="shared" si="1"/>
        <v>0.78740157480314965</v>
      </c>
      <c r="E23" s="19">
        <f t="shared" si="4"/>
        <v>1.206702923060168</v>
      </c>
      <c r="F23" s="19">
        <f t="shared" si="2"/>
        <v>1.206702923060168</v>
      </c>
      <c r="G23" s="19">
        <v>110</v>
      </c>
      <c r="I23" s="19">
        <f t="shared" si="5"/>
        <v>1.3489652710977702E-3</v>
      </c>
      <c r="J23" s="19">
        <f t="shared" si="6"/>
        <v>1.3489652710977702E-3</v>
      </c>
      <c r="K23" s="19">
        <f t="shared" si="7"/>
        <v>1.3480558264288289E-3</v>
      </c>
      <c r="L23" s="19">
        <f t="shared" si="3"/>
        <v>1.3480558264288289E-3</v>
      </c>
      <c r="M23" s="19">
        <f t="shared" si="8"/>
        <v>1.3480558264288289E-3</v>
      </c>
      <c r="O23" s="19">
        <f>SUM(M2:M46)</f>
        <v>1.109980677441762</v>
      </c>
      <c r="U23" s="17"/>
      <c r="V23" s="17"/>
      <c r="W23" s="17" t="s">
        <v>58</v>
      </c>
      <c r="X23" s="17">
        <v>1</v>
      </c>
      <c r="Z23" s="23"/>
      <c r="AA23" s="23"/>
      <c r="AG23" s="19" t="s">
        <v>65</v>
      </c>
      <c r="AH23" s="19" t="s">
        <v>66</v>
      </c>
    </row>
    <row r="24" spans="1:34" x14ac:dyDescent="0.2">
      <c r="A24" s="18">
        <v>36</v>
      </c>
      <c r="B24" s="18">
        <v>155</v>
      </c>
      <c r="C24" s="19">
        <f t="shared" si="0"/>
        <v>0.91440182880365761</v>
      </c>
      <c r="D24" s="19">
        <f t="shared" si="1"/>
        <v>1.5748031496062993</v>
      </c>
      <c r="E24" s="19">
        <f t="shared" si="4"/>
        <v>1.8210259922717726</v>
      </c>
      <c r="F24" s="19">
        <f t="shared" si="2"/>
        <v>1.8210259922717726</v>
      </c>
      <c r="G24" s="19">
        <v>110</v>
      </c>
      <c r="I24" s="19">
        <f t="shared" si="5"/>
        <v>8.4489449210545362E-8</v>
      </c>
      <c r="J24" s="19">
        <f t="shared" si="6"/>
        <v>8.4489449210545362E-8</v>
      </c>
      <c r="K24" s="19">
        <f t="shared" si="7"/>
        <v>8.4489445661972695E-8</v>
      </c>
      <c r="L24" s="19">
        <f t="shared" si="3"/>
        <v>8.4489445661972695E-8</v>
      </c>
      <c r="M24" s="19">
        <f t="shared" si="8"/>
        <v>8.4489445661972695E-8</v>
      </c>
      <c r="U24" s="17"/>
      <c r="V24" s="17"/>
      <c r="Y24" s="23" t="s">
        <v>88</v>
      </c>
      <c r="Z24" s="23" t="s">
        <v>89</v>
      </c>
      <c r="AA24" s="19" t="s">
        <v>90</v>
      </c>
      <c r="AB24" s="19" t="s">
        <v>91</v>
      </c>
      <c r="AC24" s="19" t="s">
        <v>112</v>
      </c>
      <c r="AD24" s="19" t="s">
        <v>127</v>
      </c>
      <c r="AF24" s="19">
        <v>13</v>
      </c>
      <c r="AG24" s="19">
        <v>81</v>
      </c>
      <c r="AH24" s="19">
        <v>31</v>
      </c>
    </row>
    <row r="25" spans="1:34" x14ac:dyDescent="0.2">
      <c r="A25" s="18">
        <v>36</v>
      </c>
      <c r="B25" s="18">
        <v>186</v>
      </c>
      <c r="C25" s="19">
        <f t="shared" si="0"/>
        <v>0.91440182880365761</v>
      </c>
      <c r="D25" s="19">
        <f t="shared" si="1"/>
        <v>2.3622047244094491</v>
      </c>
      <c r="E25" s="19">
        <f t="shared" si="4"/>
        <v>2.533010435142697</v>
      </c>
      <c r="F25" s="19">
        <f t="shared" si="2"/>
        <v>2</v>
      </c>
      <c r="G25" s="19">
        <v>110</v>
      </c>
      <c r="I25" s="19">
        <f t="shared" si="5"/>
        <v>0</v>
      </c>
      <c r="J25" s="19">
        <f t="shared" si="6"/>
        <v>0</v>
      </c>
      <c r="K25" s="19">
        <f t="shared" si="7"/>
        <v>0</v>
      </c>
      <c r="L25" s="19">
        <f t="shared" si="3"/>
        <v>0</v>
      </c>
      <c r="M25" s="19">
        <f t="shared" si="8"/>
        <v>0</v>
      </c>
      <c r="W25" s="19" t="s">
        <v>59</v>
      </c>
      <c r="X25" s="19">
        <v>2</v>
      </c>
      <c r="Y25" s="19">
        <v>3.5</v>
      </c>
      <c r="Z25" s="19">
        <v>3.5</v>
      </c>
      <c r="AA25" s="19">
        <v>3.5</v>
      </c>
      <c r="AB25" s="19">
        <v>3.5</v>
      </c>
      <c r="AC25" s="19">
        <v>2</v>
      </c>
      <c r="AD25" s="19">
        <v>2</v>
      </c>
      <c r="AF25" s="19">
        <v>27</v>
      </c>
      <c r="AG25" s="19">
        <v>36</v>
      </c>
      <c r="AH25" s="19">
        <v>124</v>
      </c>
    </row>
    <row r="26" spans="1:34" x14ac:dyDescent="0.2">
      <c r="A26" s="18">
        <v>36</v>
      </c>
      <c r="B26" s="18">
        <v>217</v>
      </c>
      <c r="C26" s="19">
        <f t="shared" si="0"/>
        <v>0.91440182880365761</v>
      </c>
      <c r="D26" s="19">
        <f t="shared" si="1"/>
        <v>3.1496062992125986</v>
      </c>
      <c r="E26" s="19">
        <f t="shared" si="4"/>
        <v>3.2796570772809699</v>
      </c>
      <c r="F26" s="19">
        <f t="shared" si="2"/>
        <v>2</v>
      </c>
      <c r="G26" s="19">
        <v>110</v>
      </c>
      <c r="I26" s="19">
        <f t="shared" si="5"/>
        <v>0</v>
      </c>
      <c r="J26" s="19">
        <f t="shared" si="6"/>
        <v>0</v>
      </c>
      <c r="K26" s="19">
        <f t="shared" si="7"/>
        <v>0</v>
      </c>
      <c r="L26" s="19">
        <f t="shared" si="3"/>
        <v>0</v>
      </c>
      <c r="M26" s="19">
        <f t="shared" si="8"/>
        <v>0</v>
      </c>
      <c r="O26" s="19">
        <f>(O21-1)/1</f>
        <v>0.10998067744176199</v>
      </c>
      <c r="W26" s="19" t="s">
        <v>60</v>
      </c>
      <c r="X26" s="19">
        <v>6.5</v>
      </c>
      <c r="Y26" s="19">
        <v>2.5</v>
      </c>
      <c r="Z26" s="19">
        <v>2.4</v>
      </c>
      <c r="AA26" s="19">
        <v>3.3</v>
      </c>
      <c r="AB26" s="19">
        <v>3.8</v>
      </c>
      <c r="AC26" s="19">
        <v>6.3</v>
      </c>
      <c r="AD26" s="19">
        <v>6.5</v>
      </c>
      <c r="AF26" s="19">
        <v>28</v>
      </c>
      <c r="AG26" s="19">
        <v>81</v>
      </c>
      <c r="AH26" s="19">
        <v>124</v>
      </c>
    </row>
    <row r="27" spans="1:34" x14ac:dyDescent="0.2">
      <c r="A27" s="18">
        <v>36</v>
      </c>
      <c r="B27" s="18">
        <v>248</v>
      </c>
      <c r="C27" s="19">
        <f t="shared" si="0"/>
        <v>0.91440182880365761</v>
      </c>
      <c r="D27" s="19">
        <f t="shared" si="1"/>
        <v>3.9370078740157481</v>
      </c>
      <c r="E27" s="19">
        <f t="shared" si="4"/>
        <v>4.0418017893733325</v>
      </c>
      <c r="F27" s="19">
        <f t="shared" si="2"/>
        <v>2</v>
      </c>
      <c r="G27" s="19">
        <v>110</v>
      </c>
      <c r="I27" s="19">
        <f t="shared" si="5"/>
        <v>0</v>
      </c>
      <c r="J27" s="19">
        <f t="shared" si="6"/>
        <v>0</v>
      </c>
      <c r="K27" s="19">
        <f t="shared" si="7"/>
        <v>0</v>
      </c>
      <c r="L27" s="19">
        <f t="shared" si="3"/>
        <v>0</v>
      </c>
      <c r="M27" s="19">
        <f t="shared" si="8"/>
        <v>0</v>
      </c>
      <c r="W27" s="19" t="s">
        <v>61</v>
      </c>
      <c r="X27" s="19">
        <v>5.0000000000000001E-3</v>
      </c>
      <c r="Y27" s="19">
        <v>0.15</v>
      </c>
      <c r="Z27" s="19">
        <v>0.2</v>
      </c>
      <c r="AA27" s="19">
        <v>0.02</v>
      </c>
      <c r="AB27" s="19">
        <v>0.03</v>
      </c>
      <c r="AC27" s="19">
        <v>7.0000000000000001E-3</v>
      </c>
      <c r="AD27" s="19">
        <v>5.0000000000000001E-3</v>
      </c>
    </row>
    <row r="28" spans="1:34" x14ac:dyDescent="0.2">
      <c r="A28" s="21">
        <v>91</v>
      </c>
      <c r="B28" s="18">
        <v>0</v>
      </c>
      <c r="C28" s="19">
        <f t="shared" si="0"/>
        <v>2.311404622809246</v>
      </c>
      <c r="D28" s="19">
        <f t="shared" si="1"/>
        <v>2.3622047244094491</v>
      </c>
      <c r="E28" s="19">
        <f t="shared" ref="E28:E45" si="9">SQRT(C28^2+D28^2)</f>
        <v>3.304936079618829</v>
      </c>
      <c r="F28" s="19">
        <f t="shared" si="2"/>
        <v>2</v>
      </c>
      <c r="G28" s="19">
        <v>110</v>
      </c>
      <c r="I28" s="19">
        <f t="shared" si="5"/>
        <v>0</v>
      </c>
      <c r="J28" s="19">
        <f t="shared" si="6"/>
        <v>1.911909626761406E-5</v>
      </c>
      <c r="K28" s="19">
        <f t="shared" si="7"/>
        <v>1.9118913498816781E-5</v>
      </c>
      <c r="L28" s="19">
        <f t="shared" si="3"/>
        <v>0</v>
      </c>
      <c r="M28" s="19">
        <f t="shared" si="8"/>
        <v>1.9118913498816781E-5</v>
      </c>
      <c r="W28" s="19" t="s">
        <v>62</v>
      </c>
      <c r="X28" s="23">
        <f>SUM(L2:L120)</f>
        <v>1.1099807016002248</v>
      </c>
      <c r="Z28" s="23"/>
      <c r="AA28" s="23"/>
    </row>
    <row r="29" spans="1:34" x14ac:dyDescent="0.2">
      <c r="A29" s="21">
        <v>91</v>
      </c>
      <c r="B29" s="18">
        <v>31</v>
      </c>
      <c r="C29" s="19">
        <f t="shared" si="0"/>
        <v>2.311404622809246</v>
      </c>
      <c r="D29" s="19">
        <f t="shared" si="1"/>
        <v>1.5748031496062993</v>
      </c>
      <c r="E29" s="19">
        <f t="shared" si="9"/>
        <v>2.796890468065182</v>
      </c>
      <c r="F29" s="19">
        <f t="shared" si="2"/>
        <v>2</v>
      </c>
      <c r="G29" s="19">
        <v>110</v>
      </c>
      <c r="I29" s="19">
        <f t="shared" si="5"/>
        <v>0</v>
      </c>
      <c r="J29" s="19">
        <f t="shared" si="6"/>
        <v>1.8498031185979726E-2</v>
      </c>
      <c r="K29" s="19">
        <f t="shared" si="7"/>
        <v>1.8327992680499783E-2</v>
      </c>
      <c r="L29" s="19">
        <f t="shared" si="3"/>
        <v>0</v>
      </c>
      <c r="M29" s="19">
        <f t="shared" si="8"/>
        <v>1.8327992680499783E-2</v>
      </c>
      <c r="W29" s="19" t="s">
        <v>63</v>
      </c>
      <c r="X29" s="23">
        <f>ABS(X28-X23)/X23</f>
        <v>0.10998070160022477</v>
      </c>
      <c r="Z29" s="23"/>
      <c r="AA29" s="23"/>
    </row>
    <row r="30" spans="1:34" x14ac:dyDescent="0.2">
      <c r="A30" s="21">
        <v>91</v>
      </c>
      <c r="B30" s="18">
        <v>62</v>
      </c>
      <c r="C30" s="19">
        <f t="shared" si="0"/>
        <v>2.311404622809246</v>
      </c>
      <c r="D30" s="19">
        <f t="shared" si="1"/>
        <v>0.78740157480314965</v>
      </c>
      <c r="E30" s="19">
        <f t="shared" si="9"/>
        <v>2.4418420445119771</v>
      </c>
      <c r="F30" s="19">
        <f t="shared" si="2"/>
        <v>2</v>
      </c>
      <c r="G30" s="19">
        <v>110</v>
      </c>
      <c r="I30" s="19">
        <f t="shared" si="5"/>
        <v>0</v>
      </c>
      <c r="J30" s="19">
        <f t="shared" si="6"/>
        <v>0.27410400562226539</v>
      </c>
      <c r="K30" s="19">
        <f t="shared" si="7"/>
        <v>0.23974699943755584</v>
      </c>
      <c r="L30" s="19">
        <f t="shared" si="3"/>
        <v>0</v>
      </c>
      <c r="M30" s="19">
        <f t="shared" si="8"/>
        <v>0.23974699943755584</v>
      </c>
    </row>
    <row r="31" spans="1:34" x14ac:dyDescent="0.2">
      <c r="A31" s="21">
        <v>91</v>
      </c>
      <c r="B31" s="18">
        <v>93</v>
      </c>
      <c r="C31" s="19">
        <f t="shared" si="0"/>
        <v>2.311404622809246</v>
      </c>
      <c r="D31" s="19">
        <f t="shared" si="1"/>
        <v>0</v>
      </c>
      <c r="E31" s="19">
        <f t="shared" si="9"/>
        <v>2.311404622809246</v>
      </c>
      <c r="F31" s="19">
        <f t="shared" si="2"/>
        <v>2</v>
      </c>
      <c r="G31" s="19">
        <v>110</v>
      </c>
      <c r="I31" s="19">
        <f t="shared" si="5"/>
        <v>0</v>
      </c>
      <c r="J31" s="19">
        <f t="shared" si="6"/>
        <v>1.8498031185979726E-2</v>
      </c>
      <c r="K31" s="19">
        <f t="shared" si="7"/>
        <v>1.8327992680499783E-2</v>
      </c>
      <c r="L31" s="19">
        <f t="shared" si="3"/>
        <v>0</v>
      </c>
      <c r="M31" s="19">
        <f t="shared" si="8"/>
        <v>1.8327992680499783E-2</v>
      </c>
    </row>
    <row r="32" spans="1:34" x14ac:dyDescent="0.2">
      <c r="A32" s="21">
        <v>91</v>
      </c>
      <c r="B32" s="18">
        <v>124</v>
      </c>
      <c r="C32" s="19">
        <f t="shared" si="0"/>
        <v>2.311404622809246</v>
      </c>
      <c r="D32" s="19">
        <f t="shared" si="1"/>
        <v>0.78740157480314965</v>
      </c>
      <c r="E32" s="19">
        <f t="shared" si="9"/>
        <v>2.4418420445119771</v>
      </c>
      <c r="F32" s="19">
        <f t="shared" si="2"/>
        <v>2</v>
      </c>
      <c r="G32" s="19">
        <v>110</v>
      </c>
      <c r="I32" s="19">
        <f t="shared" si="5"/>
        <v>0</v>
      </c>
      <c r="J32" s="19">
        <f t="shared" si="6"/>
        <v>1.911909626761406E-5</v>
      </c>
      <c r="K32" s="19">
        <f t="shared" si="7"/>
        <v>1.9118913498816781E-5</v>
      </c>
      <c r="L32" s="19">
        <f t="shared" si="3"/>
        <v>0</v>
      </c>
      <c r="M32" s="19">
        <f t="shared" si="8"/>
        <v>1.9118913498816781E-5</v>
      </c>
    </row>
    <row r="33" spans="1:37" x14ac:dyDescent="0.2">
      <c r="A33" s="21">
        <v>91</v>
      </c>
      <c r="B33" s="18">
        <v>155</v>
      </c>
      <c r="C33" s="19">
        <f t="shared" si="0"/>
        <v>2.311404622809246</v>
      </c>
      <c r="D33" s="19">
        <f t="shared" si="1"/>
        <v>1.5748031496062993</v>
      </c>
      <c r="E33" s="19">
        <f t="shared" si="9"/>
        <v>2.796890468065182</v>
      </c>
      <c r="F33" s="19">
        <f t="shared" si="2"/>
        <v>2</v>
      </c>
      <c r="G33" s="19">
        <v>110</v>
      </c>
      <c r="I33" s="19">
        <f t="shared" si="5"/>
        <v>0</v>
      </c>
      <c r="J33" s="19">
        <f t="shared" si="6"/>
        <v>0</v>
      </c>
      <c r="K33" s="19">
        <f t="shared" si="7"/>
        <v>0</v>
      </c>
      <c r="L33" s="19">
        <f t="shared" si="3"/>
        <v>0</v>
      </c>
      <c r="M33" s="19">
        <f t="shared" si="8"/>
        <v>0</v>
      </c>
    </row>
    <row r="34" spans="1:37" x14ac:dyDescent="0.2">
      <c r="A34" s="21">
        <v>91</v>
      </c>
      <c r="B34" s="18">
        <v>186</v>
      </c>
      <c r="C34" s="19">
        <f t="shared" si="0"/>
        <v>2.311404622809246</v>
      </c>
      <c r="D34" s="19">
        <f t="shared" si="1"/>
        <v>2.3622047244094491</v>
      </c>
      <c r="E34" s="19">
        <f t="shared" si="9"/>
        <v>3.304936079618829</v>
      </c>
      <c r="F34" s="19">
        <f t="shared" si="2"/>
        <v>2</v>
      </c>
      <c r="G34" s="19">
        <v>110</v>
      </c>
      <c r="I34" s="19">
        <f t="shared" si="5"/>
        <v>0</v>
      </c>
      <c r="J34" s="19">
        <f t="shared" si="6"/>
        <v>0</v>
      </c>
      <c r="K34" s="19">
        <f t="shared" si="7"/>
        <v>0</v>
      </c>
      <c r="L34" s="19">
        <f t="shared" si="3"/>
        <v>0</v>
      </c>
      <c r="M34" s="19">
        <f t="shared" si="8"/>
        <v>0</v>
      </c>
    </row>
    <row r="35" spans="1:37" x14ac:dyDescent="0.2">
      <c r="A35" s="21">
        <v>91</v>
      </c>
      <c r="B35" s="18">
        <v>217</v>
      </c>
      <c r="C35" s="19">
        <f t="shared" si="0"/>
        <v>2.311404622809246</v>
      </c>
      <c r="D35" s="19">
        <f t="shared" si="1"/>
        <v>3.1496062992125986</v>
      </c>
      <c r="E35" s="19">
        <f t="shared" si="9"/>
        <v>3.9067391991766782</v>
      </c>
      <c r="F35" s="19">
        <f t="shared" si="2"/>
        <v>2</v>
      </c>
      <c r="G35" s="19">
        <v>110</v>
      </c>
      <c r="I35" s="19">
        <f t="shared" si="5"/>
        <v>0</v>
      </c>
      <c r="J35" s="19">
        <f t="shared" si="6"/>
        <v>0</v>
      </c>
      <c r="K35" s="19">
        <f t="shared" si="7"/>
        <v>0</v>
      </c>
      <c r="L35" s="19">
        <f t="shared" si="3"/>
        <v>0</v>
      </c>
      <c r="M35" s="19">
        <f t="shared" si="8"/>
        <v>0</v>
      </c>
    </row>
    <row r="36" spans="1:37" x14ac:dyDescent="0.2">
      <c r="A36" s="21">
        <v>91</v>
      </c>
      <c r="B36" s="18">
        <v>248</v>
      </c>
      <c r="C36" s="19">
        <f t="shared" si="0"/>
        <v>2.311404622809246</v>
      </c>
      <c r="D36" s="19">
        <f t="shared" si="1"/>
        <v>3.9370078740157481</v>
      </c>
      <c r="E36" s="19">
        <f t="shared" si="9"/>
        <v>4.5653720911231268</v>
      </c>
      <c r="F36" s="19">
        <f t="shared" si="2"/>
        <v>2</v>
      </c>
      <c r="G36" s="19">
        <v>110</v>
      </c>
      <c r="I36" s="19">
        <f t="shared" si="5"/>
        <v>0</v>
      </c>
      <c r="J36" s="19">
        <f t="shared" si="6"/>
        <v>0</v>
      </c>
      <c r="K36" s="19">
        <f t="shared" si="7"/>
        <v>0</v>
      </c>
      <c r="L36" s="19">
        <f t="shared" si="3"/>
        <v>0</v>
      </c>
      <c r="M36" s="19">
        <f t="shared" si="8"/>
        <v>0</v>
      </c>
    </row>
    <row r="37" spans="1:37" x14ac:dyDescent="0.2">
      <c r="A37" s="21">
        <v>109</v>
      </c>
      <c r="B37" s="18">
        <v>0</v>
      </c>
      <c r="C37" s="19">
        <f t="shared" si="0"/>
        <v>2.7686055372110747</v>
      </c>
      <c r="D37" s="19">
        <f t="shared" si="1"/>
        <v>2.3622047244094491</v>
      </c>
      <c r="E37" s="19">
        <f t="shared" si="9"/>
        <v>3.6393938754548327</v>
      </c>
      <c r="F37" s="19">
        <f t="shared" si="2"/>
        <v>2</v>
      </c>
      <c r="G37" s="19">
        <v>110</v>
      </c>
      <c r="I37" s="19">
        <f t="shared" si="5"/>
        <v>0</v>
      </c>
      <c r="J37" s="19">
        <f t="shared" si="6"/>
        <v>1.7023191134904493E-5</v>
      </c>
      <c r="K37" s="19">
        <f t="shared" si="7"/>
        <v>1.7023046241182449E-5</v>
      </c>
      <c r="L37" s="19">
        <f t="shared" si="3"/>
        <v>0</v>
      </c>
      <c r="M37" s="19">
        <f t="shared" si="8"/>
        <v>1.7023046241182449E-5</v>
      </c>
      <c r="AK37" s="24"/>
    </row>
    <row r="38" spans="1:37" x14ac:dyDescent="0.2">
      <c r="A38" s="21">
        <v>109</v>
      </c>
      <c r="B38" s="18">
        <v>31</v>
      </c>
      <c r="C38" s="19">
        <f t="shared" si="0"/>
        <v>2.7686055372110747</v>
      </c>
      <c r="D38" s="19">
        <f t="shared" si="1"/>
        <v>1.5748031496062993</v>
      </c>
      <c r="E38" s="19">
        <f t="shared" si="9"/>
        <v>3.1851501661123836</v>
      </c>
      <c r="F38" s="19">
        <f t="shared" si="2"/>
        <v>2</v>
      </c>
      <c r="G38" s="19">
        <v>110</v>
      </c>
      <c r="I38" s="19">
        <f t="shared" si="5"/>
        <v>0</v>
      </c>
      <c r="J38" s="19">
        <f t="shared" si="6"/>
        <v>1.7109943827587307E-2</v>
      </c>
      <c r="K38" s="19">
        <f t="shared" si="7"/>
        <v>1.6964400003119162E-2</v>
      </c>
      <c r="L38" s="19">
        <f t="shared" si="3"/>
        <v>0</v>
      </c>
      <c r="M38" s="19">
        <f t="shared" si="8"/>
        <v>1.6964400003119162E-2</v>
      </c>
      <c r="Q38" s="19">
        <v>0</v>
      </c>
    </row>
    <row r="39" spans="1:37" x14ac:dyDescent="0.2">
      <c r="A39" s="21">
        <v>109</v>
      </c>
      <c r="B39" s="18">
        <v>62</v>
      </c>
      <c r="C39" s="19">
        <f t="shared" si="0"/>
        <v>2.7686055372110747</v>
      </c>
      <c r="D39" s="19">
        <f t="shared" si="1"/>
        <v>0.78740157480314965</v>
      </c>
      <c r="E39" s="19">
        <f t="shared" si="9"/>
        <v>2.8783984888611762</v>
      </c>
      <c r="F39" s="19">
        <f t="shared" si="2"/>
        <v>2</v>
      </c>
      <c r="G39" s="19">
        <v>110</v>
      </c>
      <c r="I39" s="19">
        <f t="shared" si="5"/>
        <v>0</v>
      </c>
      <c r="J39" s="19">
        <f t="shared" si="6"/>
        <v>0.22748588365919548</v>
      </c>
      <c r="K39" s="19">
        <f t="shared" si="7"/>
        <v>0.20346633444118545</v>
      </c>
      <c r="L39" s="19">
        <f t="shared" si="3"/>
        <v>0</v>
      </c>
      <c r="M39" s="19">
        <f t="shared" si="8"/>
        <v>0.20346633444118545</v>
      </c>
      <c r="Q39" s="19">
        <v>31</v>
      </c>
      <c r="R39" s="19"/>
      <c r="S39" s="19"/>
    </row>
    <row r="40" spans="1:37" x14ac:dyDescent="0.2">
      <c r="A40" s="21">
        <v>109</v>
      </c>
      <c r="B40" s="18">
        <v>93</v>
      </c>
      <c r="C40" s="19">
        <f t="shared" si="0"/>
        <v>2.7686055372110747</v>
      </c>
      <c r="D40" s="19">
        <f t="shared" si="1"/>
        <v>0</v>
      </c>
      <c r="E40" s="19">
        <f t="shared" si="9"/>
        <v>2.7686055372110747</v>
      </c>
      <c r="F40" s="19">
        <f t="shared" si="2"/>
        <v>2</v>
      </c>
      <c r="G40" s="19">
        <v>110</v>
      </c>
      <c r="I40" s="19">
        <f t="shared" si="5"/>
        <v>0</v>
      </c>
      <c r="J40" s="19">
        <f t="shared" si="6"/>
        <v>1.7109943827587307E-2</v>
      </c>
      <c r="K40" s="19">
        <f t="shared" si="7"/>
        <v>1.6964400003119162E-2</v>
      </c>
      <c r="L40" s="19">
        <f t="shared" si="3"/>
        <v>0</v>
      </c>
      <c r="M40" s="19">
        <f t="shared" si="8"/>
        <v>1.6964400003119162E-2</v>
      </c>
      <c r="Q40" s="20">
        <v>62</v>
      </c>
      <c r="S40" s="25"/>
      <c r="X40" s="19" t="s">
        <v>99</v>
      </c>
    </row>
    <row r="41" spans="1:37" x14ac:dyDescent="0.2">
      <c r="A41" s="21">
        <v>109</v>
      </c>
      <c r="B41" s="18">
        <v>124</v>
      </c>
      <c r="C41" s="19">
        <f t="shared" si="0"/>
        <v>2.7686055372110747</v>
      </c>
      <c r="D41" s="19">
        <f t="shared" si="1"/>
        <v>0.78740157480314965</v>
      </c>
      <c r="E41" s="19">
        <f t="shared" si="9"/>
        <v>2.8783984888611762</v>
      </c>
      <c r="F41" s="19">
        <f t="shared" si="2"/>
        <v>2</v>
      </c>
      <c r="G41" s="19">
        <v>110</v>
      </c>
      <c r="I41" s="19">
        <f t="shared" si="5"/>
        <v>0</v>
      </c>
      <c r="J41" s="19">
        <f t="shared" si="6"/>
        <v>1.7023191134904493E-5</v>
      </c>
      <c r="K41" s="19">
        <f t="shared" si="7"/>
        <v>1.7023046241182449E-5</v>
      </c>
      <c r="L41" s="19">
        <f t="shared" si="3"/>
        <v>0</v>
      </c>
      <c r="M41" s="19">
        <f t="shared" si="8"/>
        <v>1.7023046241182449E-5</v>
      </c>
      <c r="P41" s="19" t="s">
        <v>98</v>
      </c>
      <c r="Q41" s="19">
        <v>93</v>
      </c>
      <c r="R41" s="25"/>
    </row>
    <row r="42" spans="1:37" x14ac:dyDescent="0.2">
      <c r="A42" s="21">
        <v>109</v>
      </c>
      <c r="B42" s="18">
        <v>155</v>
      </c>
      <c r="C42" s="19">
        <f t="shared" si="0"/>
        <v>2.7686055372110747</v>
      </c>
      <c r="D42" s="19">
        <f t="shared" si="1"/>
        <v>1.5748031496062993</v>
      </c>
      <c r="E42" s="19">
        <f t="shared" si="9"/>
        <v>3.1851501661123836</v>
      </c>
      <c r="F42" s="19">
        <f t="shared" si="2"/>
        <v>2</v>
      </c>
      <c r="G42" s="19">
        <v>110</v>
      </c>
      <c r="I42" s="19">
        <f t="shared" si="5"/>
        <v>0</v>
      </c>
      <c r="J42" s="19">
        <f t="shared" si="6"/>
        <v>0</v>
      </c>
      <c r="K42" s="19">
        <f t="shared" si="7"/>
        <v>0</v>
      </c>
      <c r="L42" s="19">
        <f t="shared" si="3"/>
        <v>0</v>
      </c>
      <c r="M42" s="19">
        <f t="shared" si="8"/>
        <v>0</v>
      </c>
      <c r="Q42" s="19">
        <v>124</v>
      </c>
      <c r="R42" s="25"/>
      <c r="S42" s="25"/>
    </row>
    <row r="43" spans="1:37" x14ac:dyDescent="0.2">
      <c r="A43" s="21">
        <v>109</v>
      </c>
      <c r="B43" s="18">
        <v>186</v>
      </c>
      <c r="C43" s="19">
        <f t="shared" si="0"/>
        <v>2.7686055372110747</v>
      </c>
      <c r="D43" s="19">
        <f t="shared" si="1"/>
        <v>2.3622047244094491</v>
      </c>
      <c r="E43" s="19">
        <f t="shared" si="9"/>
        <v>3.6393938754548327</v>
      </c>
      <c r="F43" s="19">
        <f t="shared" si="2"/>
        <v>2</v>
      </c>
      <c r="G43" s="19">
        <v>110</v>
      </c>
      <c r="I43" s="19">
        <f t="shared" si="5"/>
        <v>0</v>
      </c>
      <c r="J43" s="19">
        <f t="shared" si="6"/>
        <v>0</v>
      </c>
      <c r="K43" s="19">
        <f t="shared" si="7"/>
        <v>0</v>
      </c>
      <c r="L43" s="19">
        <f t="shared" si="3"/>
        <v>0</v>
      </c>
      <c r="M43" s="19">
        <f t="shared" si="8"/>
        <v>0</v>
      </c>
      <c r="Q43" s="20">
        <v>155</v>
      </c>
    </row>
    <row r="44" spans="1:37" x14ac:dyDescent="0.2">
      <c r="A44" s="21">
        <v>109</v>
      </c>
      <c r="B44" s="18">
        <v>217</v>
      </c>
      <c r="C44" s="19">
        <f t="shared" si="0"/>
        <v>2.7686055372110747</v>
      </c>
      <c r="D44" s="19">
        <f t="shared" si="1"/>
        <v>3.1496062992125986</v>
      </c>
      <c r="E44" s="19">
        <f t="shared" si="9"/>
        <v>4.1934706939139925</v>
      </c>
      <c r="F44" s="19">
        <f t="shared" si="2"/>
        <v>2</v>
      </c>
      <c r="G44" s="19">
        <v>110</v>
      </c>
      <c r="I44" s="19">
        <f t="shared" si="5"/>
        <v>0</v>
      </c>
      <c r="J44" s="19">
        <f t="shared" si="6"/>
        <v>0</v>
      </c>
      <c r="K44" s="19">
        <f t="shared" si="7"/>
        <v>0</v>
      </c>
      <c r="L44" s="19">
        <f t="shared" si="3"/>
        <v>0</v>
      </c>
      <c r="M44" s="19">
        <f t="shared" si="8"/>
        <v>0</v>
      </c>
      <c r="P44" s="26"/>
      <c r="Q44" s="19">
        <v>186</v>
      </c>
      <c r="R44" s="26"/>
      <c r="S44" s="26"/>
    </row>
    <row r="45" spans="1:37" x14ac:dyDescent="0.2">
      <c r="A45" s="21">
        <v>109</v>
      </c>
      <c r="B45" s="18">
        <v>248</v>
      </c>
      <c r="C45" s="19">
        <f t="shared" si="0"/>
        <v>2.7686055372110747</v>
      </c>
      <c r="D45" s="19">
        <f t="shared" si="1"/>
        <v>3.9370078740157481</v>
      </c>
      <c r="E45" s="19">
        <f t="shared" si="9"/>
        <v>4.813024789125631</v>
      </c>
      <c r="F45" s="19">
        <f t="shared" si="2"/>
        <v>2</v>
      </c>
      <c r="G45" s="19">
        <v>110</v>
      </c>
      <c r="I45" s="19">
        <f t="shared" si="5"/>
        <v>0</v>
      </c>
      <c r="J45" s="19">
        <f t="shared" si="6"/>
        <v>0</v>
      </c>
      <c r="K45" s="19">
        <f t="shared" si="7"/>
        <v>0</v>
      </c>
      <c r="L45" s="19">
        <f t="shared" si="3"/>
        <v>0</v>
      </c>
      <c r="M45" s="19">
        <f t="shared" si="8"/>
        <v>0</v>
      </c>
      <c r="Q45" s="19">
        <v>217</v>
      </c>
    </row>
    <row r="46" spans="1:37" x14ac:dyDescent="0.2">
      <c r="A46" s="21"/>
      <c r="B46" s="18"/>
      <c r="I46" s="19">
        <f>SUM(I2:I45)</f>
        <v>0.72866924964638102</v>
      </c>
      <c r="Q46" s="20">
        <v>248</v>
      </c>
      <c r="R46" s="25"/>
      <c r="S46" s="25"/>
    </row>
    <row r="47" spans="1:37" x14ac:dyDescent="0.2">
      <c r="A47" s="21"/>
      <c r="B47" s="18"/>
      <c r="P47" s="17" t="s">
        <v>52</v>
      </c>
      <c r="Q47" s="19">
        <v>279</v>
      </c>
      <c r="R47" s="27"/>
      <c r="S47" s="28"/>
      <c r="T47" s="28"/>
      <c r="U47" s="28"/>
    </row>
    <row r="48" spans="1:37" x14ac:dyDescent="0.2">
      <c r="A48" s="18">
        <v>0</v>
      </c>
      <c r="B48" s="18">
        <v>0</v>
      </c>
      <c r="C48" s="19">
        <f>ABS(A48-$P$48)/39.37</f>
        <v>2.5146050292100588</v>
      </c>
      <c r="D48" s="19">
        <f>ABS(B48-$P$50)/39.37</f>
        <v>1.5748031496062993</v>
      </c>
      <c r="E48" s="19">
        <f>SQRT(C48^2+D48^2)</f>
        <v>2.9670260216146471</v>
      </c>
      <c r="F48" s="19">
        <f t="shared" ref="F48:F91" si="10">MIN(E48,$X$25)</f>
        <v>2</v>
      </c>
      <c r="G48" s="19">
        <v>110</v>
      </c>
      <c r="I48" s="19">
        <f>$X$27*G48*POWER(1-F48/$X$25, $X$26)</f>
        <v>0</v>
      </c>
      <c r="L48" s="19">
        <f t="shared" ref="L48:L91" si="11">1-EXP(-$X$27*G48*POWER(1-F48/$X$25, $X$26))</f>
        <v>0</v>
      </c>
      <c r="P48" s="19">
        <v>99</v>
      </c>
      <c r="Q48" s="19">
        <v>310</v>
      </c>
      <c r="R48" s="19"/>
      <c r="S48" s="19"/>
    </row>
    <row r="49" spans="1:39" x14ac:dyDescent="0.2">
      <c r="A49" s="18">
        <v>0</v>
      </c>
      <c r="B49" s="18">
        <v>31</v>
      </c>
      <c r="C49" s="19">
        <f t="shared" ref="C49:C91" si="12">ABS(A49-$P$48)/39.37</f>
        <v>2.5146050292100588</v>
      </c>
      <c r="D49" s="19">
        <f t="shared" ref="D49:D91" si="13">ABS(B49-$P$50)/39.37</f>
        <v>0.78740157480314965</v>
      </c>
      <c r="E49" s="19">
        <f t="shared" ref="E49:E91" si="14">SQRT(C49^2+D49^2)</f>
        <v>2.635002788030973</v>
      </c>
      <c r="F49" s="19">
        <f t="shared" si="10"/>
        <v>2</v>
      </c>
      <c r="G49" s="19">
        <v>110</v>
      </c>
      <c r="I49" s="19">
        <f t="shared" ref="I49:I91" si="15">$X$27*G49*POWER(1-F49/$X$25, $X$26)</f>
        <v>0</v>
      </c>
      <c r="L49" s="19">
        <f t="shared" si="11"/>
        <v>0</v>
      </c>
      <c r="P49" s="19" t="s">
        <v>54</v>
      </c>
      <c r="Q49" s="26"/>
      <c r="R49" s="26"/>
      <c r="S49" s="26"/>
      <c r="T49" s="26"/>
      <c r="U49" s="26"/>
      <c r="V49" s="26"/>
    </row>
    <row r="50" spans="1:39" x14ac:dyDescent="0.2">
      <c r="A50" s="18">
        <v>0</v>
      </c>
      <c r="B50" s="18">
        <v>62</v>
      </c>
      <c r="C50" s="19">
        <f t="shared" si="12"/>
        <v>2.5146050292100588</v>
      </c>
      <c r="D50" s="19">
        <f t="shared" si="13"/>
        <v>0</v>
      </c>
      <c r="E50" s="19">
        <f t="shared" si="14"/>
        <v>2.5146050292100588</v>
      </c>
      <c r="F50" s="19">
        <f t="shared" si="10"/>
        <v>2</v>
      </c>
      <c r="G50" s="19">
        <v>110</v>
      </c>
      <c r="I50" s="19">
        <f t="shared" si="15"/>
        <v>0</v>
      </c>
      <c r="L50" s="19">
        <f t="shared" si="11"/>
        <v>0</v>
      </c>
      <c r="P50" s="19">
        <v>62</v>
      </c>
    </row>
    <row r="51" spans="1:39" x14ac:dyDescent="0.2">
      <c r="A51" s="18">
        <v>0</v>
      </c>
      <c r="B51" s="18">
        <v>93</v>
      </c>
      <c r="C51" s="19">
        <f t="shared" si="12"/>
        <v>2.5146050292100588</v>
      </c>
      <c r="D51" s="19">
        <f t="shared" si="13"/>
        <v>0.78740157480314965</v>
      </c>
      <c r="E51" s="19">
        <f t="shared" si="14"/>
        <v>2.635002788030973</v>
      </c>
      <c r="F51" s="19">
        <f t="shared" si="10"/>
        <v>2</v>
      </c>
      <c r="G51" s="19">
        <v>110</v>
      </c>
      <c r="I51" s="19">
        <f t="shared" si="15"/>
        <v>0</v>
      </c>
      <c r="L51" s="19">
        <f t="shared" si="11"/>
        <v>0</v>
      </c>
      <c r="P51" s="19" t="s">
        <v>104</v>
      </c>
      <c r="Q51" s="26"/>
      <c r="R51" s="26"/>
      <c r="S51" s="26"/>
      <c r="T51" s="26"/>
      <c r="U51" s="26"/>
      <c r="V51" s="26"/>
    </row>
    <row r="52" spans="1:39" x14ac:dyDescent="0.2">
      <c r="A52" s="18">
        <v>0</v>
      </c>
      <c r="B52" s="18">
        <v>124</v>
      </c>
      <c r="C52" s="19">
        <f t="shared" si="12"/>
        <v>2.5146050292100588</v>
      </c>
      <c r="D52" s="19">
        <f t="shared" si="13"/>
        <v>1.5748031496062993</v>
      </c>
      <c r="E52" s="19">
        <f t="shared" si="14"/>
        <v>2.9670260216146471</v>
      </c>
      <c r="F52" s="19">
        <f t="shared" si="10"/>
        <v>2</v>
      </c>
      <c r="G52" s="19">
        <v>110</v>
      </c>
      <c r="I52" s="19">
        <f t="shared" si="15"/>
        <v>0</v>
      </c>
      <c r="L52" s="19">
        <f t="shared" si="11"/>
        <v>0</v>
      </c>
      <c r="P52" s="19">
        <v>19</v>
      </c>
    </row>
    <row r="53" spans="1:39" x14ac:dyDescent="0.2">
      <c r="A53" s="18">
        <v>0</v>
      </c>
      <c r="B53" s="18">
        <v>155</v>
      </c>
      <c r="C53" s="19">
        <f t="shared" si="12"/>
        <v>2.5146050292100588</v>
      </c>
      <c r="D53" s="19">
        <f t="shared" si="13"/>
        <v>2.3622047244094491</v>
      </c>
      <c r="E53" s="19">
        <f t="shared" si="14"/>
        <v>3.4501086378476318</v>
      </c>
      <c r="F53" s="19">
        <f t="shared" si="10"/>
        <v>2</v>
      </c>
      <c r="G53" s="19">
        <v>110</v>
      </c>
      <c r="I53" s="19">
        <f t="shared" si="15"/>
        <v>0</v>
      </c>
      <c r="L53" s="19">
        <f t="shared" si="11"/>
        <v>0</v>
      </c>
    </row>
    <row r="54" spans="1:39" x14ac:dyDescent="0.2">
      <c r="A54" s="18">
        <v>0</v>
      </c>
      <c r="B54" s="18">
        <v>186</v>
      </c>
      <c r="C54" s="19">
        <f t="shared" si="12"/>
        <v>2.5146050292100588</v>
      </c>
      <c r="D54" s="19">
        <f t="shared" si="13"/>
        <v>3.1496062992125986</v>
      </c>
      <c r="E54" s="19">
        <f t="shared" si="14"/>
        <v>4.0302925815588377</v>
      </c>
      <c r="F54" s="19">
        <f t="shared" si="10"/>
        <v>2</v>
      </c>
      <c r="G54" s="19">
        <v>110</v>
      </c>
      <c r="H54" s="20"/>
      <c r="I54" s="19">
        <f t="shared" si="15"/>
        <v>0</v>
      </c>
      <c r="L54" s="19">
        <f t="shared" si="11"/>
        <v>0</v>
      </c>
      <c r="AC54" s="19" t="s">
        <v>101</v>
      </c>
      <c r="AD54" s="24">
        <v>0.6118055555555556</v>
      </c>
      <c r="AF54" s="24">
        <v>0.70833333333333337</v>
      </c>
      <c r="AH54" s="24">
        <v>0.73333333333333339</v>
      </c>
      <c r="AJ54" s="24">
        <v>0.78194444444444444</v>
      </c>
      <c r="AL54" s="24">
        <v>0.83680555555555547</v>
      </c>
    </row>
    <row r="55" spans="1:39" x14ac:dyDescent="0.2">
      <c r="A55" s="18">
        <v>0</v>
      </c>
      <c r="B55" s="18">
        <v>217</v>
      </c>
      <c r="C55" s="19">
        <f t="shared" si="12"/>
        <v>2.5146050292100588</v>
      </c>
      <c r="D55" s="19">
        <f t="shared" si="13"/>
        <v>3.9370078740157481</v>
      </c>
      <c r="E55" s="19">
        <f t="shared" si="14"/>
        <v>4.6715382319949521</v>
      </c>
      <c r="F55" s="19">
        <f t="shared" si="10"/>
        <v>2</v>
      </c>
      <c r="G55" s="19">
        <v>110</v>
      </c>
      <c r="I55" s="19">
        <f t="shared" si="15"/>
        <v>0</v>
      </c>
      <c r="L55" s="19">
        <f t="shared" si="11"/>
        <v>0</v>
      </c>
      <c r="AC55" s="19" t="s">
        <v>100</v>
      </c>
      <c r="AE55" s="24">
        <v>0.68611111111111101</v>
      </c>
      <c r="AG55" s="24">
        <v>0.73125000000000007</v>
      </c>
      <c r="AI55" s="24">
        <v>0.78055555555555556</v>
      </c>
      <c r="AK55" s="24">
        <v>0.8208333333333333</v>
      </c>
      <c r="AM55" s="24">
        <v>0.86319444444444438</v>
      </c>
    </row>
    <row r="56" spans="1:39" x14ac:dyDescent="0.2">
      <c r="A56" s="18">
        <v>0</v>
      </c>
      <c r="B56" s="18">
        <v>248</v>
      </c>
      <c r="C56" s="19">
        <f t="shared" si="12"/>
        <v>2.5146050292100588</v>
      </c>
      <c r="D56" s="19">
        <f t="shared" si="13"/>
        <v>4.7244094488188981</v>
      </c>
      <c r="E56" s="19">
        <f t="shared" si="14"/>
        <v>5.3519419926805831</v>
      </c>
      <c r="F56" s="19">
        <f t="shared" si="10"/>
        <v>2</v>
      </c>
      <c r="G56" s="19">
        <v>110</v>
      </c>
      <c r="H56" s="20"/>
      <c r="I56" s="19">
        <f t="shared" si="15"/>
        <v>0</v>
      </c>
      <c r="L56" s="19">
        <f t="shared" si="11"/>
        <v>0</v>
      </c>
    </row>
    <row r="57" spans="1:39" x14ac:dyDescent="0.2">
      <c r="A57" s="18">
        <v>18</v>
      </c>
      <c r="B57" s="18">
        <v>0</v>
      </c>
      <c r="C57" s="19">
        <f t="shared" si="12"/>
        <v>2.0574041148082296</v>
      </c>
      <c r="D57" s="19">
        <f t="shared" si="13"/>
        <v>1.5748031496062993</v>
      </c>
      <c r="E57" s="19">
        <f t="shared" si="14"/>
        <v>2.5909296886715696</v>
      </c>
      <c r="F57" s="19">
        <f t="shared" si="10"/>
        <v>2</v>
      </c>
      <c r="G57" s="19">
        <v>110</v>
      </c>
      <c r="I57" s="19">
        <f t="shared" si="15"/>
        <v>0</v>
      </c>
      <c r="L57" s="19">
        <f t="shared" si="11"/>
        <v>0</v>
      </c>
      <c r="S57" s="19"/>
    </row>
    <row r="58" spans="1:39" x14ac:dyDescent="0.2">
      <c r="A58" s="18">
        <v>18</v>
      </c>
      <c r="B58" s="18">
        <v>31</v>
      </c>
      <c r="C58" s="19">
        <f t="shared" si="12"/>
        <v>2.0574041148082296</v>
      </c>
      <c r="D58" s="19">
        <f t="shared" si="13"/>
        <v>0.78740157480314965</v>
      </c>
      <c r="E58" s="19">
        <f t="shared" si="14"/>
        <v>2.202932802341532</v>
      </c>
      <c r="F58" s="19">
        <f t="shared" si="10"/>
        <v>2</v>
      </c>
      <c r="G58" s="19">
        <v>110</v>
      </c>
      <c r="I58" s="19">
        <f t="shared" si="15"/>
        <v>0</v>
      </c>
      <c r="L58" s="19">
        <f t="shared" si="11"/>
        <v>0</v>
      </c>
      <c r="AD58" s="29"/>
    </row>
    <row r="59" spans="1:39" x14ac:dyDescent="0.2">
      <c r="A59" s="18">
        <v>18</v>
      </c>
      <c r="B59" s="18">
        <v>62</v>
      </c>
      <c r="C59" s="19">
        <f t="shared" si="12"/>
        <v>2.0574041148082296</v>
      </c>
      <c r="D59" s="19">
        <f t="shared" si="13"/>
        <v>0</v>
      </c>
      <c r="E59" s="19">
        <f t="shared" si="14"/>
        <v>2.0574041148082296</v>
      </c>
      <c r="F59" s="19">
        <f t="shared" si="10"/>
        <v>2</v>
      </c>
      <c r="G59" s="19">
        <v>110</v>
      </c>
      <c r="I59" s="19">
        <f t="shared" si="15"/>
        <v>0</v>
      </c>
      <c r="L59" s="19">
        <f t="shared" si="11"/>
        <v>0</v>
      </c>
    </row>
    <row r="60" spans="1:39" x14ac:dyDescent="0.2">
      <c r="A60" s="18">
        <v>18</v>
      </c>
      <c r="B60" s="18">
        <v>93</v>
      </c>
      <c r="C60" s="19">
        <f t="shared" si="12"/>
        <v>2.0574041148082296</v>
      </c>
      <c r="D60" s="19">
        <f t="shared" si="13"/>
        <v>0.78740157480314965</v>
      </c>
      <c r="E60" s="19">
        <f t="shared" si="14"/>
        <v>2.202932802341532</v>
      </c>
      <c r="F60" s="19">
        <f t="shared" si="10"/>
        <v>2</v>
      </c>
      <c r="G60" s="19">
        <v>110</v>
      </c>
      <c r="I60" s="19">
        <f t="shared" si="15"/>
        <v>0</v>
      </c>
      <c r="L60" s="19">
        <f t="shared" si="11"/>
        <v>0</v>
      </c>
    </row>
    <row r="61" spans="1:39" x14ac:dyDescent="0.2">
      <c r="A61" s="18">
        <v>18</v>
      </c>
      <c r="B61" s="18">
        <v>124</v>
      </c>
      <c r="C61" s="19">
        <f t="shared" si="12"/>
        <v>2.0574041148082296</v>
      </c>
      <c r="D61" s="19">
        <f t="shared" si="13"/>
        <v>1.5748031496062993</v>
      </c>
      <c r="E61" s="19">
        <f t="shared" si="14"/>
        <v>2.5909296886715696</v>
      </c>
      <c r="F61" s="19">
        <f t="shared" si="10"/>
        <v>2</v>
      </c>
      <c r="G61" s="19">
        <v>110</v>
      </c>
      <c r="I61" s="19">
        <f t="shared" si="15"/>
        <v>0</v>
      </c>
      <c r="L61" s="19">
        <f t="shared" si="11"/>
        <v>0</v>
      </c>
      <c r="AD61" s="30" t="s">
        <v>102</v>
      </c>
      <c r="AE61" s="30"/>
      <c r="AF61" s="30" t="s">
        <v>103</v>
      </c>
      <c r="AG61" s="30"/>
      <c r="AH61" s="30"/>
      <c r="AI61" s="30"/>
      <c r="AJ61" s="30"/>
      <c r="AK61" s="30"/>
    </row>
    <row r="62" spans="1:39" x14ac:dyDescent="0.2">
      <c r="A62" s="18">
        <v>18</v>
      </c>
      <c r="B62" s="18">
        <v>155</v>
      </c>
      <c r="C62" s="19">
        <f t="shared" si="12"/>
        <v>2.0574041148082296</v>
      </c>
      <c r="D62" s="19">
        <f t="shared" si="13"/>
        <v>2.3622047244094491</v>
      </c>
      <c r="E62" s="19">
        <f t="shared" si="14"/>
        <v>3.1325585152798276</v>
      </c>
      <c r="F62" s="19">
        <f t="shared" si="10"/>
        <v>2</v>
      </c>
      <c r="G62" s="19">
        <v>110</v>
      </c>
      <c r="H62" s="17"/>
      <c r="I62" s="19">
        <f t="shared" si="15"/>
        <v>0</v>
      </c>
      <c r="L62" s="19">
        <f t="shared" si="11"/>
        <v>0</v>
      </c>
    </row>
    <row r="63" spans="1:39" x14ac:dyDescent="0.2">
      <c r="A63" s="18">
        <v>18</v>
      </c>
      <c r="B63" s="18">
        <v>186</v>
      </c>
      <c r="C63" s="19">
        <f t="shared" si="12"/>
        <v>2.0574041148082296</v>
      </c>
      <c r="D63" s="19">
        <f t="shared" si="13"/>
        <v>3.1496062992125986</v>
      </c>
      <c r="E63" s="19">
        <f t="shared" si="14"/>
        <v>3.762038215072983</v>
      </c>
      <c r="F63" s="19">
        <f t="shared" si="10"/>
        <v>2</v>
      </c>
      <c r="G63" s="19">
        <v>110</v>
      </c>
      <c r="I63" s="19">
        <f t="shared" si="15"/>
        <v>0</v>
      </c>
      <c r="L63" s="19">
        <f t="shared" si="11"/>
        <v>0</v>
      </c>
    </row>
    <row r="64" spans="1:39" x14ac:dyDescent="0.2">
      <c r="A64" s="18">
        <v>18</v>
      </c>
      <c r="B64" s="18">
        <v>217</v>
      </c>
      <c r="C64" s="19">
        <f t="shared" si="12"/>
        <v>2.0574041148082296</v>
      </c>
      <c r="D64" s="19">
        <f t="shared" si="13"/>
        <v>3.9370078740157481</v>
      </c>
      <c r="E64" s="19">
        <f t="shared" si="14"/>
        <v>4.4421776969963549</v>
      </c>
      <c r="F64" s="19">
        <f t="shared" si="10"/>
        <v>2</v>
      </c>
      <c r="G64" s="19">
        <v>110</v>
      </c>
      <c r="I64" s="19">
        <f t="shared" si="15"/>
        <v>0</v>
      </c>
      <c r="L64" s="19">
        <f t="shared" si="11"/>
        <v>0</v>
      </c>
    </row>
    <row r="65" spans="1:12" x14ac:dyDescent="0.2">
      <c r="A65" s="18">
        <v>18</v>
      </c>
      <c r="B65" s="18">
        <v>248</v>
      </c>
      <c r="C65" s="19">
        <f t="shared" si="12"/>
        <v>2.0574041148082296</v>
      </c>
      <c r="D65" s="19">
        <f t="shared" si="13"/>
        <v>4.7244094488188981</v>
      </c>
      <c r="E65" s="19">
        <f t="shared" si="14"/>
        <v>5.1529560770221128</v>
      </c>
      <c r="F65" s="19">
        <f t="shared" si="10"/>
        <v>2</v>
      </c>
      <c r="G65" s="19">
        <v>110</v>
      </c>
      <c r="I65" s="19">
        <f t="shared" si="15"/>
        <v>0</v>
      </c>
      <c r="L65" s="19">
        <f t="shared" si="11"/>
        <v>0</v>
      </c>
    </row>
    <row r="66" spans="1:12" x14ac:dyDescent="0.2">
      <c r="A66" s="18">
        <v>36</v>
      </c>
      <c r="B66" s="18">
        <v>31</v>
      </c>
      <c r="C66" s="19">
        <f t="shared" si="12"/>
        <v>1.6002032004064008</v>
      </c>
      <c r="D66" s="19">
        <f t="shared" si="13"/>
        <v>0.78740157480314965</v>
      </c>
      <c r="E66" s="19">
        <f t="shared" si="14"/>
        <v>1.7834381185209001</v>
      </c>
      <c r="F66" s="19">
        <f t="shared" si="10"/>
        <v>1.7834381185209001</v>
      </c>
      <c r="G66" s="19">
        <v>110</v>
      </c>
      <c r="I66" s="19">
        <f t="shared" si="15"/>
        <v>2.9170966672253304E-7</v>
      </c>
      <c r="L66" s="19">
        <f t="shared" si="11"/>
        <v>2.9170962412283785E-7</v>
      </c>
    </row>
    <row r="67" spans="1:12" x14ac:dyDescent="0.2">
      <c r="A67" s="18">
        <v>36</v>
      </c>
      <c r="B67" s="18">
        <v>62</v>
      </c>
      <c r="C67" s="19">
        <f t="shared" si="12"/>
        <v>1.6002032004064008</v>
      </c>
      <c r="D67" s="19">
        <f t="shared" si="13"/>
        <v>0</v>
      </c>
      <c r="E67" s="19">
        <f t="shared" si="14"/>
        <v>1.6002032004064008</v>
      </c>
      <c r="F67" s="19">
        <f t="shared" si="10"/>
        <v>1.6002032004064008</v>
      </c>
      <c r="G67" s="19">
        <v>110</v>
      </c>
      <c r="I67" s="19">
        <f t="shared" si="15"/>
        <v>1.5690011203331435E-5</v>
      </c>
      <c r="L67" s="19">
        <f t="shared" si="11"/>
        <v>1.5689888115733019E-5</v>
      </c>
    </row>
    <row r="68" spans="1:12" x14ac:dyDescent="0.2">
      <c r="A68" s="18">
        <v>36</v>
      </c>
      <c r="B68" s="18">
        <v>93</v>
      </c>
      <c r="C68" s="19">
        <f t="shared" si="12"/>
        <v>1.6002032004064008</v>
      </c>
      <c r="D68" s="19">
        <f t="shared" si="13"/>
        <v>0.78740157480314965</v>
      </c>
      <c r="E68" s="19">
        <f t="shared" si="14"/>
        <v>1.7834381185209001</v>
      </c>
      <c r="F68" s="19">
        <f t="shared" si="10"/>
        <v>1.7834381185209001</v>
      </c>
      <c r="G68" s="19">
        <v>110</v>
      </c>
      <c r="I68" s="19">
        <f t="shared" si="15"/>
        <v>2.9170966672253304E-7</v>
      </c>
      <c r="L68" s="19">
        <f t="shared" si="11"/>
        <v>2.9170962412283785E-7</v>
      </c>
    </row>
    <row r="69" spans="1:12" x14ac:dyDescent="0.2">
      <c r="A69" s="18">
        <v>36</v>
      </c>
      <c r="B69" s="18">
        <v>124</v>
      </c>
      <c r="C69" s="19">
        <f t="shared" si="12"/>
        <v>1.6002032004064008</v>
      </c>
      <c r="D69" s="19">
        <f t="shared" si="13"/>
        <v>1.5748031496062993</v>
      </c>
      <c r="E69" s="19">
        <f t="shared" si="14"/>
        <v>2.245140361447544</v>
      </c>
      <c r="F69" s="19">
        <f t="shared" si="10"/>
        <v>2</v>
      </c>
      <c r="G69" s="19">
        <v>110</v>
      </c>
      <c r="I69" s="19">
        <f t="shared" si="15"/>
        <v>0</v>
      </c>
      <c r="L69" s="19">
        <f t="shared" si="11"/>
        <v>0</v>
      </c>
    </row>
    <row r="70" spans="1:12" x14ac:dyDescent="0.2">
      <c r="A70" s="18">
        <v>36</v>
      </c>
      <c r="B70" s="18">
        <v>155</v>
      </c>
      <c r="C70" s="19">
        <f t="shared" si="12"/>
        <v>1.6002032004064008</v>
      </c>
      <c r="D70" s="19">
        <f t="shared" si="13"/>
        <v>2.3622047244094491</v>
      </c>
      <c r="E70" s="19">
        <f t="shared" si="14"/>
        <v>2.8531844389406742</v>
      </c>
      <c r="F70" s="19">
        <f t="shared" si="10"/>
        <v>2</v>
      </c>
      <c r="G70" s="19">
        <v>110</v>
      </c>
      <c r="I70" s="19">
        <f t="shared" si="15"/>
        <v>0</v>
      </c>
      <c r="L70" s="19">
        <f t="shared" si="11"/>
        <v>0</v>
      </c>
    </row>
    <row r="71" spans="1:12" x14ac:dyDescent="0.2">
      <c r="A71" s="18">
        <v>36</v>
      </c>
      <c r="B71" s="18">
        <v>186</v>
      </c>
      <c r="C71" s="19">
        <f t="shared" si="12"/>
        <v>1.6002032004064008</v>
      </c>
      <c r="D71" s="19">
        <f t="shared" si="13"/>
        <v>3.1496062992125986</v>
      </c>
      <c r="E71" s="19">
        <f t="shared" si="14"/>
        <v>3.5327991908160543</v>
      </c>
      <c r="F71" s="19">
        <f t="shared" si="10"/>
        <v>2</v>
      </c>
      <c r="G71" s="19">
        <v>110</v>
      </c>
      <c r="I71" s="19">
        <f t="shared" si="15"/>
        <v>0</v>
      </c>
      <c r="L71" s="19">
        <f t="shared" si="11"/>
        <v>0</v>
      </c>
    </row>
    <row r="72" spans="1:12" x14ac:dyDescent="0.2">
      <c r="A72" s="18">
        <v>36</v>
      </c>
      <c r="B72" s="18">
        <v>217</v>
      </c>
      <c r="C72" s="19">
        <f t="shared" si="12"/>
        <v>1.6002032004064008</v>
      </c>
      <c r="D72" s="19">
        <f t="shared" si="13"/>
        <v>3.9370078740157481</v>
      </c>
      <c r="E72" s="19">
        <f t="shared" si="14"/>
        <v>4.2497860278669197</v>
      </c>
      <c r="F72" s="19">
        <f t="shared" si="10"/>
        <v>2</v>
      </c>
      <c r="G72" s="19">
        <v>110</v>
      </c>
      <c r="I72" s="19">
        <f t="shared" si="15"/>
        <v>0</v>
      </c>
      <c r="L72" s="19">
        <f t="shared" si="11"/>
        <v>0</v>
      </c>
    </row>
    <row r="73" spans="1:12" x14ac:dyDescent="0.2">
      <c r="A73" s="18">
        <v>36</v>
      </c>
      <c r="B73" s="18">
        <v>248</v>
      </c>
      <c r="C73" s="19">
        <f t="shared" si="12"/>
        <v>1.6002032004064008</v>
      </c>
      <c r="D73" s="19">
        <f t="shared" si="13"/>
        <v>4.7244094488188981</v>
      </c>
      <c r="E73" s="19">
        <f t="shared" si="14"/>
        <v>4.9880552245018475</v>
      </c>
      <c r="F73" s="19">
        <f t="shared" si="10"/>
        <v>2</v>
      </c>
      <c r="G73" s="19">
        <v>110</v>
      </c>
      <c r="I73" s="19">
        <f t="shared" si="15"/>
        <v>0</v>
      </c>
      <c r="L73" s="19">
        <f t="shared" si="11"/>
        <v>0</v>
      </c>
    </row>
    <row r="74" spans="1:12" x14ac:dyDescent="0.2">
      <c r="A74" s="21">
        <v>91</v>
      </c>
      <c r="B74" s="18">
        <v>0</v>
      </c>
      <c r="C74" s="19">
        <f t="shared" si="12"/>
        <v>0.20320040640081283</v>
      </c>
      <c r="D74" s="19">
        <f t="shared" si="13"/>
        <v>1.5748031496062993</v>
      </c>
      <c r="E74" s="19">
        <f t="shared" si="14"/>
        <v>1.5878587358991907</v>
      </c>
      <c r="F74" s="19">
        <f t="shared" si="10"/>
        <v>1.5878587358991907</v>
      </c>
      <c r="G74" s="19">
        <v>110</v>
      </c>
      <c r="I74" s="19">
        <f t="shared" si="15"/>
        <v>1.911909626761406E-5</v>
      </c>
      <c r="L74" s="19">
        <f t="shared" si="11"/>
        <v>1.9118913498816781E-5</v>
      </c>
    </row>
    <row r="75" spans="1:12" x14ac:dyDescent="0.2">
      <c r="A75" s="21">
        <v>91</v>
      </c>
      <c r="B75" s="18">
        <v>31</v>
      </c>
      <c r="C75" s="19">
        <f t="shared" si="12"/>
        <v>0.20320040640081283</v>
      </c>
      <c r="D75" s="19">
        <f t="shared" si="13"/>
        <v>0.78740157480314965</v>
      </c>
      <c r="E75" s="19">
        <f t="shared" si="14"/>
        <v>0.81319840455078096</v>
      </c>
      <c r="F75" s="19">
        <f t="shared" si="10"/>
        <v>0.81319840455078096</v>
      </c>
      <c r="G75" s="19">
        <v>110</v>
      </c>
      <c r="I75" s="19">
        <f t="shared" si="15"/>
        <v>1.8498031185979726E-2</v>
      </c>
      <c r="L75" s="19">
        <f t="shared" si="11"/>
        <v>1.8327992680499783E-2</v>
      </c>
    </row>
    <row r="76" spans="1:12" x14ac:dyDescent="0.2">
      <c r="A76" s="21">
        <v>91</v>
      </c>
      <c r="B76" s="18">
        <v>62</v>
      </c>
      <c r="C76" s="19">
        <f t="shared" si="12"/>
        <v>0.20320040640081283</v>
      </c>
      <c r="D76" s="19">
        <f t="shared" si="13"/>
        <v>0</v>
      </c>
      <c r="E76" s="19">
        <f t="shared" si="14"/>
        <v>0.20320040640081283</v>
      </c>
      <c r="F76" s="19">
        <f t="shared" si="10"/>
        <v>0.20320040640081283</v>
      </c>
      <c r="G76" s="19">
        <v>110</v>
      </c>
      <c r="I76" s="19">
        <f t="shared" si="15"/>
        <v>0.27410400562226539</v>
      </c>
      <c r="L76" s="19">
        <f t="shared" si="11"/>
        <v>0.23974699943755584</v>
      </c>
    </row>
    <row r="77" spans="1:12" x14ac:dyDescent="0.2">
      <c r="A77" s="21">
        <v>91</v>
      </c>
      <c r="B77" s="18">
        <v>93</v>
      </c>
      <c r="C77" s="19">
        <f t="shared" si="12"/>
        <v>0.20320040640081283</v>
      </c>
      <c r="D77" s="19">
        <f t="shared" si="13"/>
        <v>0.78740157480314965</v>
      </c>
      <c r="E77" s="19">
        <f t="shared" si="14"/>
        <v>0.81319840455078096</v>
      </c>
      <c r="F77" s="19">
        <f t="shared" si="10"/>
        <v>0.81319840455078096</v>
      </c>
      <c r="G77" s="19">
        <v>110</v>
      </c>
      <c r="I77" s="19">
        <f t="shared" si="15"/>
        <v>1.8498031185979726E-2</v>
      </c>
      <c r="L77" s="19">
        <f t="shared" si="11"/>
        <v>1.8327992680499783E-2</v>
      </c>
    </row>
    <row r="78" spans="1:12" x14ac:dyDescent="0.2">
      <c r="A78" s="21">
        <v>91</v>
      </c>
      <c r="B78" s="18">
        <v>124</v>
      </c>
      <c r="C78" s="19">
        <f t="shared" si="12"/>
        <v>0.20320040640081283</v>
      </c>
      <c r="D78" s="19">
        <f t="shared" si="13"/>
        <v>1.5748031496062993</v>
      </c>
      <c r="E78" s="19">
        <f t="shared" si="14"/>
        <v>1.5878587358991907</v>
      </c>
      <c r="F78" s="19">
        <f t="shared" si="10"/>
        <v>1.5878587358991907</v>
      </c>
      <c r="G78" s="19">
        <v>110</v>
      </c>
      <c r="I78" s="19">
        <f t="shared" si="15"/>
        <v>1.911909626761406E-5</v>
      </c>
      <c r="L78" s="19">
        <f t="shared" si="11"/>
        <v>1.9118913498816781E-5</v>
      </c>
    </row>
    <row r="79" spans="1:12" x14ac:dyDescent="0.2">
      <c r="A79" s="21">
        <v>91</v>
      </c>
      <c r="B79" s="18">
        <v>155</v>
      </c>
      <c r="C79" s="19">
        <f t="shared" si="12"/>
        <v>0.20320040640081283</v>
      </c>
      <c r="D79" s="19">
        <f t="shared" si="13"/>
        <v>2.3622047244094491</v>
      </c>
      <c r="E79" s="19">
        <f t="shared" si="14"/>
        <v>2.3709284184014869</v>
      </c>
      <c r="F79" s="19">
        <f t="shared" si="10"/>
        <v>2</v>
      </c>
      <c r="G79" s="19">
        <v>110</v>
      </c>
      <c r="I79" s="19">
        <f t="shared" si="15"/>
        <v>0</v>
      </c>
      <c r="L79" s="19">
        <f t="shared" si="11"/>
        <v>0</v>
      </c>
    </row>
    <row r="80" spans="1:12" x14ac:dyDescent="0.2">
      <c r="A80" s="21">
        <v>91</v>
      </c>
      <c r="B80" s="18">
        <v>186</v>
      </c>
      <c r="C80" s="19">
        <f t="shared" si="12"/>
        <v>0.20320040640081283</v>
      </c>
      <c r="D80" s="19">
        <f t="shared" si="13"/>
        <v>3.1496062992125986</v>
      </c>
      <c r="E80" s="19">
        <f t="shared" si="14"/>
        <v>3.1561543443249311</v>
      </c>
      <c r="F80" s="19">
        <f t="shared" si="10"/>
        <v>2</v>
      </c>
      <c r="G80" s="19">
        <v>110</v>
      </c>
      <c r="I80" s="19">
        <f t="shared" si="15"/>
        <v>0</v>
      </c>
      <c r="L80" s="19">
        <f t="shared" si="11"/>
        <v>0</v>
      </c>
    </row>
    <row r="81" spans="1:12" x14ac:dyDescent="0.2">
      <c r="A81" s="21">
        <v>91</v>
      </c>
      <c r="B81" s="18">
        <v>217</v>
      </c>
      <c r="C81" s="19">
        <f t="shared" si="12"/>
        <v>0.20320040640081283</v>
      </c>
      <c r="D81" s="19">
        <f t="shared" si="13"/>
        <v>3.9370078740157481</v>
      </c>
      <c r="E81" s="19">
        <f t="shared" si="14"/>
        <v>3.94224826783188</v>
      </c>
      <c r="F81" s="19">
        <f t="shared" si="10"/>
        <v>2</v>
      </c>
      <c r="G81" s="19">
        <v>110</v>
      </c>
      <c r="I81" s="19">
        <f t="shared" si="15"/>
        <v>0</v>
      </c>
      <c r="L81" s="19">
        <f t="shared" si="11"/>
        <v>0</v>
      </c>
    </row>
    <row r="82" spans="1:12" x14ac:dyDescent="0.2">
      <c r="A82" s="21">
        <v>91</v>
      </c>
      <c r="B82" s="18">
        <v>248</v>
      </c>
      <c r="C82" s="19">
        <f t="shared" si="12"/>
        <v>0.20320040640081283</v>
      </c>
      <c r="D82" s="19">
        <f t="shared" si="13"/>
        <v>4.7244094488188981</v>
      </c>
      <c r="E82" s="19">
        <f t="shared" si="14"/>
        <v>4.7287773309017984</v>
      </c>
      <c r="F82" s="19">
        <f t="shared" si="10"/>
        <v>2</v>
      </c>
      <c r="G82" s="19">
        <v>110</v>
      </c>
      <c r="I82" s="19">
        <f t="shared" si="15"/>
        <v>0</v>
      </c>
      <c r="L82" s="19">
        <f t="shared" si="11"/>
        <v>0</v>
      </c>
    </row>
    <row r="83" spans="1:12" x14ac:dyDescent="0.2">
      <c r="A83" s="21">
        <v>109</v>
      </c>
      <c r="B83" s="18">
        <v>0</v>
      </c>
      <c r="C83" s="19">
        <f t="shared" si="12"/>
        <v>0.25400050800101603</v>
      </c>
      <c r="D83" s="19">
        <f t="shared" si="13"/>
        <v>1.5748031496062993</v>
      </c>
      <c r="E83" s="19">
        <f t="shared" si="14"/>
        <v>1.5951555466708236</v>
      </c>
      <c r="F83" s="19">
        <f t="shared" si="10"/>
        <v>1.5951555466708236</v>
      </c>
      <c r="G83" s="19">
        <v>110</v>
      </c>
      <c r="I83" s="19">
        <f t="shared" si="15"/>
        <v>1.7023191134904493E-5</v>
      </c>
      <c r="L83" s="19">
        <f t="shared" si="11"/>
        <v>1.7023046241182449E-5</v>
      </c>
    </row>
    <row r="84" spans="1:12" x14ac:dyDescent="0.2">
      <c r="A84" s="21">
        <v>109</v>
      </c>
      <c r="B84" s="18">
        <v>31</v>
      </c>
      <c r="C84" s="19">
        <f t="shared" si="12"/>
        <v>0.25400050800101603</v>
      </c>
      <c r="D84" s="19">
        <f t="shared" si="13"/>
        <v>0.78740157480314965</v>
      </c>
      <c r="E84" s="19">
        <f t="shared" si="14"/>
        <v>0.82735572643649136</v>
      </c>
      <c r="F84" s="19">
        <f t="shared" si="10"/>
        <v>0.82735572643649136</v>
      </c>
      <c r="G84" s="19">
        <v>110</v>
      </c>
      <c r="I84" s="19">
        <f t="shared" si="15"/>
        <v>1.7109943827587307E-2</v>
      </c>
      <c r="L84" s="19">
        <f t="shared" si="11"/>
        <v>1.6964400003119162E-2</v>
      </c>
    </row>
    <row r="85" spans="1:12" x14ac:dyDescent="0.2">
      <c r="A85" s="21">
        <v>109</v>
      </c>
      <c r="B85" s="18">
        <v>62</v>
      </c>
      <c r="C85" s="19">
        <f t="shared" si="12"/>
        <v>0.25400050800101603</v>
      </c>
      <c r="D85" s="19">
        <f t="shared" si="13"/>
        <v>0</v>
      </c>
      <c r="E85" s="19">
        <f t="shared" si="14"/>
        <v>0.25400050800101603</v>
      </c>
      <c r="F85" s="19">
        <f t="shared" si="10"/>
        <v>0.25400050800101603</v>
      </c>
      <c r="G85" s="19">
        <v>110</v>
      </c>
      <c r="I85" s="19">
        <f t="shared" si="15"/>
        <v>0.22748588365919548</v>
      </c>
      <c r="L85" s="19">
        <f t="shared" si="11"/>
        <v>0.20346633444118545</v>
      </c>
    </row>
    <row r="86" spans="1:12" x14ac:dyDescent="0.2">
      <c r="A86" s="21">
        <v>109</v>
      </c>
      <c r="B86" s="18">
        <v>93</v>
      </c>
      <c r="C86" s="19">
        <f t="shared" si="12"/>
        <v>0.25400050800101603</v>
      </c>
      <c r="D86" s="19">
        <f t="shared" si="13"/>
        <v>0.78740157480314965</v>
      </c>
      <c r="E86" s="19">
        <f t="shared" si="14"/>
        <v>0.82735572643649136</v>
      </c>
      <c r="F86" s="19">
        <f t="shared" si="10"/>
        <v>0.82735572643649136</v>
      </c>
      <c r="G86" s="19">
        <v>110</v>
      </c>
      <c r="I86" s="19">
        <f t="shared" si="15"/>
        <v>1.7109943827587307E-2</v>
      </c>
      <c r="L86" s="19">
        <f t="shared" si="11"/>
        <v>1.6964400003119162E-2</v>
      </c>
    </row>
    <row r="87" spans="1:12" x14ac:dyDescent="0.2">
      <c r="A87" s="21">
        <v>109</v>
      </c>
      <c r="B87" s="18">
        <v>124</v>
      </c>
      <c r="C87" s="19">
        <f t="shared" si="12"/>
        <v>0.25400050800101603</v>
      </c>
      <c r="D87" s="19">
        <f t="shared" si="13"/>
        <v>1.5748031496062993</v>
      </c>
      <c r="E87" s="19">
        <f t="shared" si="14"/>
        <v>1.5951555466708236</v>
      </c>
      <c r="F87" s="19">
        <f t="shared" si="10"/>
        <v>1.5951555466708236</v>
      </c>
      <c r="G87" s="19">
        <v>110</v>
      </c>
      <c r="I87" s="19">
        <f t="shared" si="15"/>
        <v>1.7023191134904493E-5</v>
      </c>
      <c r="L87" s="19">
        <f t="shared" si="11"/>
        <v>1.7023046241182449E-5</v>
      </c>
    </row>
    <row r="88" spans="1:12" x14ac:dyDescent="0.2">
      <c r="A88" s="21">
        <v>109</v>
      </c>
      <c r="B88" s="18">
        <v>155</v>
      </c>
      <c r="C88" s="19">
        <f t="shared" si="12"/>
        <v>0.25400050800101603</v>
      </c>
      <c r="D88" s="19">
        <f t="shared" si="13"/>
        <v>2.3622047244094491</v>
      </c>
      <c r="E88" s="19">
        <f t="shared" si="14"/>
        <v>2.375821419654073</v>
      </c>
      <c r="F88" s="19">
        <f t="shared" si="10"/>
        <v>2</v>
      </c>
      <c r="G88" s="19">
        <v>110</v>
      </c>
      <c r="I88" s="19">
        <f t="shared" si="15"/>
        <v>0</v>
      </c>
      <c r="L88" s="19">
        <f t="shared" si="11"/>
        <v>0</v>
      </c>
    </row>
    <row r="89" spans="1:12" x14ac:dyDescent="0.2">
      <c r="A89" s="21">
        <v>109</v>
      </c>
      <c r="B89" s="18">
        <v>186</v>
      </c>
      <c r="C89" s="19">
        <f t="shared" si="12"/>
        <v>0.25400050800101603</v>
      </c>
      <c r="D89" s="19">
        <f t="shared" si="13"/>
        <v>3.1496062992125986</v>
      </c>
      <c r="E89" s="19">
        <f t="shared" si="14"/>
        <v>3.1598316566083793</v>
      </c>
      <c r="F89" s="19">
        <f t="shared" si="10"/>
        <v>2</v>
      </c>
      <c r="G89" s="19">
        <v>110</v>
      </c>
      <c r="I89" s="19">
        <f t="shared" si="15"/>
        <v>0</v>
      </c>
      <c r="L89" s="19">
        <f t="shared" si="11"/>
        <v>0</v>
      </c>
    </row>
    <row r="90" spans="1:12" x14ac:dyDescent="0.2">
      <c r="A90" s="21">
        <v>109</v>
      </c>
      <c r="B90" s="18">
        <v>217</v>
      </c>
      <c r="C90" s="19">
        <f t="shared" si="12"/>
        <v>0.25400050800101603</v>
      </c>
      <c r="D90" s="19">
        <f t="shared" si="13"/>
        <v>3.9370078740157481</v>
      </c>
      <c r="E90" s="19">
        <f t="shared" si="14"/>
        <v>3.9451929304061641</v>
      </c>
      <c r="F90" s="19">
        <f t="shared" si="10"/>
        <v>2</v>
      </c>
      <c r="G90" s="19">
        <v>110</v>
      </c>
      <c r="I90" s="19">
        <f t="shared" si="15"/>
        <v>0</v>
      </c>
      <c r="L90" s="19">
        <f t="shared" si="11"/>
        <v>0</v>
      </c>
    </row>
    <row r="91" spans="1:12" x14ac:dyDescent="0.2">
      <c r="A91" s="21">
        <v>109</v>
      </c>
      <c r="B91" s="18">
        <v>248</v>
      </c>
      <c r="C91" s="19">
        <f t="shared" si="12"/>
        <v>0.25400050800101603</v>
      </c>
      <c r="D91" s="19">
        <f t="shared" si="13"/>
        <v>4.7244094488188981</v>
      </c>
      <c r="E91" s="19">
        <f t="shared" si="14"/>
        <v>4.7312324925070062</v>
      </c>
      <c r="F91" s="19">
        <f t="shared" si="10"/>
        <v>2</v>
      </c>
      <c r="G91" s="19">
        <v>110</v>
      </c>
      <c r="I91" s="19">
        <f t="shared" si="15"/>
        <v>0</v>
      </c>
      <c r="L91" s="19">
        <f t="shared" si="11"/>
        <v>0</v>
      </c>
    </row>
    <row r="92" spans="1:12" x14ac:dyDescent="0.2">
      <c r="A92" s="21"/>
      <c r="B92" s="18"/>
    </row>
  </sheetData>
  <mergeCells count="2">
    <mergeCell ref="AF61:AK61"/>
    <mergeCell ref="AD61:AE6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79B5-199F-524F-BAE6-7CACE73EBBF9}">
  <sheetPr codeName="Sheet17"/>
  <dimension ref="A1:AM92"/>
  <sheetViews>
    <sheetView workbookViewId="0">
      <selection activeCell="AD58" sqref="AD58"/>
    </sheetView>
  </sheetViews>
  <sheetFormatPr baseColWidth="10" defaultColWidth="11" defaultRowHeight="16" x14ac:dyDescent="0.2"/>
  <cols>
    <col min="1" max="1" width="17" style="19" customWidth="1"/>
    <col min="2" max="9" width="11" style="19"/>
    <col min="10" max="10" width="13.6640625" style="19" bestFit="1" customWidth="1"/>
    <col min="11" max="11" width="19.6640625" style="19" bestFit="1" customWidth="1"/>
    <col min="12" max="12" width="17.83203125" style="19" bestFit="1" customWidth="1"/>
    <col min="13" max="13" width="13.5" style="19" bestFit="1" customWidth="1"/>
    <col min="14" max="17" width="11" style="19"/>
    <col min="18" max="19" width="11" style="23"/>
    <col min="20" max="36" width="11" style="19"/>
    <col min="37" max="37" width="15.5" style="19" bestFit="1" customWidth="1"/>
    <col min="38" max="16384" width="11" style="19"/>
  </cols>
  <sheetData>
    <row r="1" spans="1:21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106</v>
      </c>
      <c r="J1" s="17" t="s">
        <v>107</v>
      </c>
      <c r="K1" s="17" t="s">
        <v>108</v>
      </c>
      <c r="L1" s="17" t="s">
        <v>9</v>
      </c>
      <c r="M1" s="17" t="s">
        <v>110</v>
      </c>
      <c r="P1" s="17" t="s">
        <v>52</v>
      </c>
      <c r="S1" s="22" t="s">
        <v>118</v>
      </c>
      <c r="T1" s="22" t="s">
        <v>120</v>
      </c>
      <c r="U1" s="17" t="s">
        <v>119</v>
      </c>
    </row>
    <row r="2" spans="1:21" x14ac:dyDescent="0.2">
      <c r="A2" s="18">
        <v>0</v>
      </c>
      <c r="B2" s="18">
        <v>0</v>
      </c>
      <c r="C2" s="19">
        <f t="shared" ref="C2:C45" si="0">ABS(A2-$P$2)/39.37</f>
        <v>0</v>
      </c>
      <c r="D2" s="19">
        <f t="shared" ref="D2:D45" si="1">ABS(B2-$P$4)/39.37</f>
        <v>2.3622047244094491</v>
      </c>
      <c r="E2" s="19">
        <f>SQRT(C2^2+D2^2)</f>
        <v>2.3622047244094491</v>
      </c>
      <c r="F2" s="19">
        <f t="shared" ref="F2:F45" si="2">MIN(E2,$X$25)</f>
        <v>2</v>
      </c>
      <c r="G2" s="19">
        <v>160</v>
      </c>
      <c r="I2" s="19">
        <f>$X$27*G2*POWER(1-F2/$X$25, $X$26)</f>
        <v>0</v>
      </c>
      <c r="J2" s="19">
        <f>I2+I48</f>
        <v>0</v>
      </c>
      <c r="K2" s="19">
        <f>1-EXP(-J2)</f>
        <v>0</v>
      </c>
      <c r="L2" s="19">
        <f t="shared" ref="L2:L45" si="3">1-EXP(-$X$27*G2*POWER(1-F2/$X$25, $X$26))</f>
        <v>0</v>
      </c>
      <c r="M2" s="19">
        <f>L2+L48-L2*L48</f>
        <v>0</v>
      </c>
      <c r="P2" s="19">
        <v>0</v>
      </c>
      <c r="R2" s="19"/>
      <c r="S2" s="23">
        <v>160</v>
      </c>
      <c r="T2" s="23">
        <f>SUM(J2:J45)</f>
        <v>2.7211619861729859</v>
      </c>
      <c r="U2" s="19">
        <f>T2/S2</f>
        <v>1.7007262413581161E-2</v>
      </c>
    </row>
    <row r="3" spans="1:21" x14ac:dyDescent="0.2">
      <c r="A3" s="18">
        <v>0</v>
      </c>
      <c r="B3" s="18">
        <v>31</v>
      </c>
      <c r="C3" s="19">
        <f t="shared" si="0"/>
        <v>0</v>
      </c>
      <c r="D3" s="19">
        <f t="shared" si="1"/>
        <v>1.5748031496062993</v>
      </c>
      <c r="E3" s="19">
        <f t="shared" ref="E3:E45" si="4">SQRT(C3^2+D3^2)</f>
        <v>1.5748031496062993</v>
      </c>
      <c r="F3" s="19">
        <f t="shared" si="2"/>
        <v>1.5748031496062993</v>
      </c>
      <c r="G3" s="19">
        <v>160</v>
      </c>
      <c r="I3" s="19">
        <f t="shared" ref="I3:I45" si="5">$X$27*G3*POWER(1-F3/$X$25, $X$26)</f>
        <v>6.4989963768290865E-5</v>
      </c>
      <c r="J3" s="19">
        <f t="shared" ref="J3:J45" si="6">I3+I49</f>
        <v>6.4989963768290865E-5</v>
      </c>
      <c r="K3" s="19">
        <f t="shared" ref="K3:K45" si="7">1-EXP(-J3)</f>
        <v>6.4987851966291643E-5</v>
      </c>
      <c r="L3" s="19">
        <f t="shared" si="3"/>
        <v>6.4987851966291643E-5</v>
      </c>
      <c r="M3" s="19">
        <f t="shared" ref="M3:M45" si="8">L3+L49-L3*L49</f>
        <v>6.4987851966291643E-5</v>
      </c>
      <c r="P3" s="19" t="s">
        <v>54</v>
      </c>
      <c r="R3" s="19"/>
      <c r="T3" s="23"/>
    </row>
    <row r="4" spans="1:21" x14ac:dyDescent="0.2">
      <c r="A4" s="18">
        <v>0</v>
      </c>
      <c r="B4" s="18">
        <v>62</v>
      </c>
      <c r="C4" s="19">
        <f t="shared" si="0"/>
        <v>0</v>
      </c>
      <c r="D4" s="19">
        <f t="shared" si="1"/>
        <v>0.78740157480314965</v>
      </c>
      <c r="E4" s="19">
        <f t="shared" si="4"/>
        <v>0.78740157480314965</v>
      </c>
      <c r="F4" s="19">
        <f t="shared" si="2"/>
        <v>0.78740157480314965</v>
      </c>
      <c r="G4" s="19">
        <v>160</v>
      </c>
      <c r="I4" s="19">
        <f t="shared" si="5"/>
        <v>4.7879118852763122E-2</v>
      </c>
      <c r="J4" s="19">
        <f t="shared" si="6"/>
        <v>4.7879118852763122E-2</v>
      </c>
      <c r="K4" s="19">
        <f t="shared" si="7"/>
        <v>4.6750990052847108E-2</v>
      </c>
      <c r="L4" s="19">
        <f t="shared" si="3"/>
        <v>4.6750990052847108E-2</v>
      </c>
      <c r="M4" s="19">
        <f t="shared" si="8"/>
        <v>4.6750990052847108E-2</v>
      </c>
      <c r="P4" s="19">
        <v>93</v>
      </c>
      <c r="R4" s="19"/>
      <c r="T4" s="23"/>
    </row>
    <row r="5" spans="1:21" x14ac:dyDescent="0.2">
      <c r="A5" s="18">
        <v>0</v>
      </c>
      <c r="B5" s="18">
        <v>93</v>
      </c>
      <c r="C5" s="19">
        <f t="shared" si="0"/>
        <v>0</v>
      </c>
      <c r="D5" s="19">
        <f t="shared" si="1"/>
        <v>0</v>
      </c>
      <c r="E5" s="19">
        <f t="shared" si="4"/>
        <v>0</v>
      </c>
      <c r="F5" s="19">
        <f t="shared" si="2"/>
        <v>0</v>
      </c>
      <c r="G5" s="19">
        <v>160</v>
      </c>
      <c r="I5" s="19">
        <f t="shared" si="5"/>
        <v>1.1200000000000001</v>
      </c>
      <c r="J5" s="19">
        <f t="shared" si="6"/>
        <v>1.1200000000000001</v>
      </c>
      <c r="K5" s="19">
        <f t="shared" si="7"/>
        <v>0.67372020537696053</v>
      </c>
      <c r="L5" s="19">
        <f t="shared" si="3"/>
        <v>0.67372020537696053</v>
      </c>
      <c r="M5" s="19">
        <f t="shared" si="8"/>
        <v>0.67372020537696053</v>
      </c>
      <c r="P5" s="19" t="s">
        <v>104</v>
      </c>
      <c r="R5" s="19"/>
      <c r="T5" s="23"/>
    </row>
    <row r="6" spans="1:21" x14ac:dyDescent="0.2">
      <c r="A6" s="18">
        <v>0</v>
      </c>
      <c r="B6" s="18">
        <v>124</v>
      </c>
      <c r="C6" s="19">
        <f t="shared" si="0"/>
        <v>0</v>
      </c>
      <c r="D6" s="19">
        <f t="shared" si="1"/>
        <v>0.78740157480314965</v>
      </c>
      <c r="E6" s="19">
        <f t="shared" si="4"/>
        <v>0.78740157480314965</v>
      </c>
      <c r="F6" s="19">
        <f t="shared" si="2"/>
        <v>0.78740157480314965</v>
      </c>
      <c r="G6" s="19">
        <v>160</v>
      </c>
      <c r="I6" s="19">
        <f t="shared" si="5"/>
        <v>4.7879118852763122E-2</v>
      </c>
      <c r="J6" s="19">
        <f t="shared" si="6"/>
        <v>4.7879118852763122E-2</v>
      </c>
      <c r="K6" s="19">
        <f t="shared" si="7"/>
        <v>4.6750990052847108E-2</v>
      </c>
      <c r="L6" s="19">
        <f t="shared" si="3"/>
        <v>4.6750990052847108E-2</v>
      </c>
      <c r="M6" s="19">
        <f t="shared" si="8"/>
        <v>4.6750990052847108E-2</v>
      </c>
      <c r="P6" s="19">
        <v>20</v>
      </c>
      <c r="R6" s="19"/>
      <c r="T6" s="23"/>
    </row>
    <row r="7" spans="1:21" x14ac:dyDescent="0.2">
      <c r="A7" s="18">
        <v>0</v>
      </c>
      <c r="B7" s="18">
        <v>155</v>
      </c>
      <c r="C7" s="19">
        <f t="shared" si="0"/>
        <v>0</v>
      </c>
      <c r="D7" s="19">
        <f t="shared" si="1"/>
        <v>1.5748031496062993</v>
      </c>
      <c r="E7" s="19">
        <f t="shared" si="4"/>
        <v>1.5748031496062993</v>
      </c>
      <c r="F7" s="19">
        <f t="shared" si="2"/>
        <v>1.5748031496062993</v>
      </c>
      <c r="G7" s="19">
        <v>160</v>
      </c>
      <c r="I7" s="19">
        <f t="shared" si="5"/>
        <v>6.4989963768290865E-5</v>
      </c>
      <c r="J7" s="19">
        <f t="shared" si="6"/>
        <v>6.4989963768290865E-5</v>
      </c>
      <c r="K7" s="19">
        <f t="shared" si="7"/>
        <v>6.4987851966291643E-5</v>
      </c>
      <c r="L7" s="19">
        <f t="shared" si="3"/>
        <v>6.4987851966291643E-5</v>
      </c>
      <c r="M7" s="19">
        <f t="shared" si="8"/>
        <v>6.4987851966291643E-5</v>
      </c>
      <c r="R7" s="19"/>
      <c r="T7" s="23"/>
    </row>
    <row r="8" spans="1:21" x14ac:dyDescent="0.2">
      <c r="A8" s="18">
        <v>0</v>
      </c>
      <c r="B8" s="18">
        <v>186</v>
      </c>
      <c r="C8" s="19">
        <f t="shared" si="0"/>
        <v>0</v>
      </c>
      <c r="D8" s="19">
        <f t="shared" si="1"/>
        <v>2.3622047244094491</v>
      </c>
      <c r="E8" s="19">
        <f t="shared" si="4"/>
        <v>2.3622047244094491</v>
      </c>
      <c r="F8" s="19">
        <f t="shared" si="2"/>
        <v>2</v>
      </c>
      <c r="G8" s="19">
        <v>160</v>
      </c>
      <c r="H8" s="20"/>
      <c r="I8" s="19">
        <f t="shared" si="5"/>
        <v>0</v>
      </c>
      <c r="J8" s="19">
        <f t="shared" si="6"/>
        <v>0</v>
      </c>
      <c r="K8" s="19">
        <f t="shared" si="7"/>
        <v>0</v>
      </c>
      <c r="L8" s="19">
        <f t="shared" si="3"/>
        <v>0</v>
      </c>
      <c r="M8" s="19">
        <f t="shared" si="8"/>
        <v>0</v>
      </c>
      <c r="R8" s="19"/>
      <c r="T8" s="23"/>
    </row>
    <row r="9" spans="1:21" x14ac:dyDescent="0.2">
      <c r="A9" s="18">
        <v>0</v>
      </c>
      <c r="B9" s="18">
        <v>217</v>
      </c>
      <c r="C9" s="19">
        <f t="shared" si="0"/>
        <v>0</v>
      </c>
      <c r="D9" s="19">
        <f t="shared" si="1"/>
        <v>3.1496062992125986</v>
      </c>
      <c r="E9" s="19">
        <f t="shared" si="4"/>
        <v>3.1496062992125986</v>
      </c>
      <c r="F9" s="19">
        <f t="shared" si="2"/>
        <v>2</v>
      </c>
      <c r="G9" s="19">
        <v>160</v>
      </c>
      <c r="I9" s="19">
        <f t="shared" si="5"/>
        <v>0</v>
      </c>
      <c r="J9" s="19">
        <f t="shared" si="6"/>
        <v>0</v>
      </c>
      <c r="K9" s="19">
        <f t="shared" si="7"/>
        <v>0</v>
      </c>
      <c r="L9" s="19">
        <f t="shared" si="3"/>
        <v>0</v>
      </c>
      <c r="M9" s="19">
        <f t="shared" si="8"/>
        <v>0</v>
      </c>
      <c r="R9" s="19"/>
      <c r="T9" s="23"/>
    </row>
    <row r="10" spans="1:21" x14ac:dyDescent="0.2">
      <c r="A10" s="18">
        <v>0</v>
      </c>
      <c r="B10" s="18">
        <v>248</v>
      </c>
      <c r="C10" s="19">
        <f t="shared" si="0"/>
        <v>0</v>
      </c>
      <c r="D10" s="19">
        <f t="shared" si="1"/>
        <v>3.9370078740157481</v>
      </c>
      <c r="E10" s="19">
        <f t="shared" si="4"/>
        <v>3.9370078740157481</v>
      </c>
      <c r="F10" s="19">
        <f t="shared" si="2"/>
        <v>2</v>
      </c>
      <c r="G10" s="19">
        <v>160</v>
      </c>
      <c r="H10" s="20"/>
      <c r="I10" s="19">
        <f t="shared" si="5"/>
        <v>0</v>
      </c>
      <c r="J10" s="19">
        <f t="shared" si="6"/>
        <v>0</v>
      </c>
      <c r="K10" s="19">
        <f t="shared" si="7"/>
        <v>0</v>
      </c>
      <c r="L10" s="19">
        <f t="shared" si="3"/>
        <v>0</v>
      </c>
      <c r="M10" s="19">
        <f t="shared" si="8"/>
        <v>0</v>
      </c>
      <c r="R10" s="19"/>
      <c r="T10" s="23"/>
    </row>
    <row r="11" spans="1:21" x14ac:dyDescent="0.2">
      <c r="A11" s="18">
        <v>18</v>
      </c>
      <c r="B11" s="18">
        <v>0</v>
      </c>
      <c r="C11" s="19">
        <f t="shared" si="0"/>
        <v>0.45720091440182881</v>
      </c>
      <c r="D11" s="19">
        <f t="shared" si="1"/>
        <v>2.3622047244094491</v>
      </c>
      <c r="E11" s="19">
        <f t="shared" si="4"/>
        <v>2.4060431908326563</v>
      </c>
      <c r="F11" s="19">
        <f t="shared" si="2"/>
        <v>2</v>
      </c>
      <c r="G11" s="19">
        <v>160</v>
      </c>
      <c r="I11" s="19">
        <f t="shared" si="5"/>
        <v>0</v>
      </c>
      <c r="J11" s="19">
        <f t="shared" si="6"/>
        <v>0</v>
      </c>
      <c r="K11" s="19">
        <f t="shared" si="7"/>
        <v>0</v>
      </c>
      <c r="L11" s="19">
        <f t="shared" si="3"/>
        <v>0</v>
      </c>
      <c r="M11" s="19">
        <f t="shared" si="8"/>
        <v>0</v>
      </c>
      <c r="R11" s="19"/>
      <c r="T11" s="23"/>
    </row>
    <row r="12" spans="1:21" x14ac:dyDescent="0.2">
      <c r="A12" s="18">
        <v>18</v>
      </c>
      <c r="B12" s="18">
        <v>31</v>
      </c>
      <c r="C12" s="19">
        <f t="shared" si="0"/>
        <v>0.45720091440182881</v>
      </c>
      <c r="D12" s="19">
        <f t="shared" si="1"/>
        <v>1.5748031496062993</v>
      </c>
      <c r="E12" s="19">
        <f t="shared" si="4"/>
        <v>1.6398285386404849</v>
      </c>
      <c r="F12" s="19">
        <f t="shared" si="2"/>
        <v>1.6398285386404849</v>
      </c>
      <c r="G12" s="19">
        <v>160</v>
      </c>
      <c r="I12" s="19">
        <f t="shared" si="5"/>
        <v>2.2842184087230932E-5</v>
      </c>
      <c r="J12" s="19">
        <f t="shared" si="6"/>
        <v>2.2842184087230932E-5</v>
      </c>
      <c r="K12" s="19">
        <f t="shared" si="7"/>
        <v>2.284192320656242E-5</v>
      </c>
      <c r="L12" s="19">
        <f t="shared" si="3"/>
        <v>2.284192320656242E-5</v>
      </c>
      <c r="M12" s="19">
        <f t="shared" si="8"/>
        <v>2.284192320656242E-5</v>
      </c>
      <c r="R12" s="19"/>
      <c r="T12" s="23"/>
    </row>
    <row r="13" spans="1:21" x14ac:dyDescent="0.2">
      <c r="A13" s="18">
        <v>18</v>
      </c>
      <c r="B13" s="18">
        <v>62</v>
      </c>
      <c r="C13" s="19">
        <f t="shared" si="0"/>
        <v>0.45720091440182881</v>
      </c>
      <c r="D13" s="19">
        <f t="shared" si="1"/>
        <v>0.78740157480314965</v>
      </c>
      <c r="E13" s="19">
        <f t="shared" si="4"/>
        <v>0.91051299613588632</v>
      </c>
      <c r="F13" s="19">
        <f t="shared" si="2"/>
        <v>0.91051299613588632</v>
      </c>
      <c r="G13" s="19">
        <v>160</v>
      </c>
      <c r="I13" s="19">
        <f t="shared" si="5"/>
        <v>2.4390909260739852E-2</v>
      </c>
      <c r="J13" s="19">
        <f t="shared" si="6"/>
        <v>2.4390909260739852E-2</v>
      </c>
      <c r="K13" s="19">
        <f t="shared" si="7"/>
        <v>2.409585478374765E-2</v>
      </c>
      <c r="L13" s="19">
        <f t="shared" si="3"/>
        <v>2.409585478374765E-2</v>
      </c>
      <c r="M13" s="19">
        <f t="shared" si="8"/>
        <v>2.409585478374765E-2</v>
      </c>
      <c r="R13" s="19"/>
      <c r="T13" s="23"/>
    </row>
    <row r="14" spans="1:21" x14ac:dyDescent="0.2">
      <c r="A14" s="18">
        <v>18</v>
      </c>
      <c r="B14" s="18">
        <v>93</v>
      </c>
      <c r="C14" s="19">
        <f t="shared" si="0"/>
        <v>0.45720091440182881</v>
      </c>
      <c r="D14" s="19">
        <f t="shared" si="1"/>
        <v>0</v>
      </c>
      <c r="E14" s="19">
        <f t="shared" si="4"/>
        <v>0.45720091440182881</v>
      </c>
      <c r="F14" s="19">
        <f t="shared" si="2"/>
        <v>0.45720091440182881</v>
      </c>
      <c r="G14" s="19">
        <v>160</v>
      </c>
      <c r="I14" s="19">
        <f t="shared" si="5"/>
        <v>0.21831224644431654</v>
      </c>
      <c r="J14" s="19">
        <f t="shared" si="6"/>
        <v>0.21831224644431654</v>
      </c>
      <c r="K14" s="19">
        <f t="shared" si="7"/>
        <v>0.19612560444721727</v>
      </c>
      <c r="L14" s="19">
        <f t="shared" si="3"/>
        <v>0.19612560444721727</v>
      </c>
      <c r="M14" s="19">
        <f t="shared" si="8"/>
        <v>0.19612560444721727</v>
      </c>
      <c r="R14" s="19"/>
      <c r="T14" s="23"/>
    </row>
    <row r="15" spans="1:21" x14ac:dyDescent="0.2">
      <c r="A15" s="18">
        <v>18</v>
      </c>
      <c r="B15" s="18">
        <v>124</v>
      </c>
      <c r="C15" s="19">
        <f t="shared" si="0"/>
        <v>0.45720091440182881</v>
      </c>
      <c r="D15" s="19">
        <f t="shared" si="1"/>
        <v>0.78740157480314965</v>
      </c>
      <c r="E15" s="19">
        <f t="shared" si="4"/>
        <v>0.91051299613588632</v>
      </c>
      <c r="F15" s="19">
        <f t="shared" si="2"/>
        <v>0.91051299613588632</v>
      </c>
      <c r="G15" s="19">
        <v>160</v>
      </c>
      <c r="I15" s="19">
        <f t="shared" si="5"/>
        <v>2.4390909260739852E-2</v>
      </c>
      <c r="J15" s="19">
        <f t="shared" si="6"/>
        <v>2.4390909260739852E-2</v>
      </c>
      <c r="K15" s="19">
        <f t="shared" si="7"/>
        <v>2.409585478374765E-2</v>
      </c>
      <c r="L15" s="19">
        <f t="shared" si="3"/>
        <v>2.409585478374765E-2</v>
      </c>
      <c r="M15" s="19">
        <f t="shared" si="8"/>
        <v>2.409585478374765E-2</v>
      </c>
      <c r="R15" s="19"/>
      <c r="T15" s="23"/>
    </row>
    <row r="16" spans="1:21" x14ac:dyDescent="0.2">
      <c r="A16" s="18">
        <v>18</v>
      </c>
      <c r="B16" s="18">
        <v>155</v>
      </c>
      <c r="C16" s="19">
        <f t="shared" si="0"/>
        <v>0.45720091440182881</v>
      </c>
      <c r="D16" s="19">
        <f t="shared" si="1"/>
        <v>1.5748031496062993</v>
      </c>
      <c r="E16" s="19">
        <f t="shared" si="4"/>
        <v>1.6398285386404849</v>
      </c>
      <c r="F16" s="19">
        <f t="shared" si="2"/>
        <v>1.6398285386404849</v>
      </c>
      <c r="G16" s="19">
        <v>160</v>
      </c>
      <c r="H16" s="17"/>
      <c r="I16" s="19">
        <f t="shared" si="5"/>
        <v>2.2842184087230932E-5</v>
      </c>
      <c r="J16" s="19">
        <f t="shared" si="6"/>
        <v>2.2842184087230932E-5</v>
      </c>
      <c r="K16" s="19">
        <f t="shared" si="7"/>
        <v>2.284192320656242E-5</v>
      </c>
      <c r="L16" s="19">
        <f t="shared" si="3"/>
        <v>2.284192320656242E-5</v>
      </c>
      <c r="M16" s="19">
        <f t="shared" si="8"/>
        <v>2.284192320656242E-5</v>
      </c>
      <c r="R16" s="19"/>
      <c r="T16" s="23"/>
    </row>
    <row r="17" spans="1:34" x14ac:dyDescent="0.2">
      <c r="A17" s="18">
        <v>18</v>
      </c>
      <c r="B17" s="18">
        <v>186</v>
      </c>
      <c r="C17" s="19">
        <f t="shared" si="0"/>
        <v>0.45720091440182881</v>
      </c>
      <c r="D17" s="19">
        <f t="shared" si="1"/>
        <v>2.3622047244094491</v>
      </c>
      <c r="E17" s="19">
        <f t="shared" si="4"/>
        <v>2.4060431908326563</v>
      </c>
      <c r="F17" s="19">
        <f t="shared" si="2"/>
        <v>2</v>
      </c>
      <c r="G17" s="19">
        <v>160</v>
      </c>
      <c r="I17" s="19">
        <f t="shared" si="5"/>
        <v>0</v>
      </c>
      <c r="J17" s="19">
        <f t="shared" si="6"/>
        <v>0</v>
      </c>
      <c r="K17" s="19">
        <f t="shared" si="7"/>
        <v>0</v>
      </c>
      <c r="L17" s="19">
        <f t="shared" si="3"/>
        <v>0</v>
      </c>
      <c r="M17" s="19">
        <f t="shared" si="8"/>
        <v>0</v>
      </c>
      <c r="R17" s="19"/>
      <c r="T17" s="23"/>
    </row>
    <row r="18" spans="1:34" x14ac:dyDescent="0.2">
      <c r="A18" s="18">
        <v>18</v>
      </c>
      <c r="B18" s="18">
        <v>217</v>
      </c>
      <c r="C18" s="19">
        <f t="shared" si="0"/>
        <v>0.45720091440182881</v>
      </c>
      <c r="D18" s="19">
        <f t="shared" si="1"/>
        <v>3.1496062992125986</v>
      </c>
      <c r="E18" s="19">
        <f t="shared" si="4"/>
        <v>3.1826172431144699</v>
      </c>
      <c r="F18" s="19">
        <f t="shared" si="2"/>
        <v>2</v>
      </c>
      <c r="G18" s="19">
        <v>160</v>
      </c>
      <c r="I18" s="19">
        <f t="shared" si="5"/>
        <v>0</v>
      </c>
      <c r="J18" s="19">
        <f t="shared" si="6"/>
        <v>0</v>
      </c>
      <c r="K18" s="19">
        <f t="shared" si="7"/>
        <v>0</v>
      </c>
      <c r="L18" s="19">
        <f t="shared" si="3"/>
        <v>0</v>
      </c>
      <c r="M18" s="19">
        <f t="shared" si="8"/>
        <v>0</v>
      </c>
      <c r="R18" s="19"/>
      <c r="T18" s="23"/>
    </row>
    <row r="19" spans="1:34" x14ac:dyDescent="0.2">
      <c r="A19" s="18">
        <v>18</v>
      </c>
      <c r="B19" s="18">
        <v>248</v>
      </c>
      <c r="C19" s="19">
        <f t="shared" si="0"/>
        <v>0.45720091440182881</v>
      </c>
      <c r="D19" s="19">
        <f t="shared" si="1"/>
        <v>3.9370078740157481</v>
      </c>
      <c r="E19" s="19">
        <f t="shared" si="4"/>
        <v>3.9634661189660587</v>
      </c>
      <c r="F19" s="19">
        <f t="shared" si="2"/>
        <v>2</v>
      </c>
      <c r="G19" s="19">
        <v>160</v>
      </c>
      <c r="I19" s="19">
        <f t="shared" si="5"/>
        <v>0</v>
      </c>
      <c r="J19" s="19">
        <f t="shared" si="6"/>
        <v>0</v>
      </c>
      <c r="K19" s="19">
        <f t="shared" si="7"/>
        <v>0</v>
      </c>
      <c r="L19" s="19">
        <f t="shared" si="3"/>
        <v>0</v>
      </c>
      <c r="M19" s="19">
        <f t="shared" si="8"/>
        <v>0</v>
      </c>
      <c r="R19" s="19"/>
      <c r="T19" s="23"/>
    </row>
    <row r="20" spans="1:34" x14ac:dyDescent="0.2">
      <c r="A20" s="18">
        <v>36</v>
      </c>
      <c r="B20" s="18">
        <v>31</v>
      </c>
      <c r="C20" s="19">
        <f t="shared" si="0"/>
        <v>0.91440182880365761</v>
      </c>
      <c r="D20" s="19">
        <f t="shared" si="1"/>
        <v>1.5748031496062993</v>
      </c>
      <c r="E20" s="19">
        <f t="shared" si="4"/>
        <v>1.8210259922717726</v>
      </c>
      <c r="F20" s="19">
        <f t="shared" si="2"/>
        <v>1.8210259922717726</v>
      </c>
      <c r="G20" s="19">
        <v>160</v>
      </c>
      <c r="I20" s="19">
        <f t="shared" si="5"/>
        <v>2.7880837718019904E-7</v>
      </c>
      <c r="J20" s="19">
        <f t="shared" si="6"/>
        <v>1.2054157473075005E-6</v>
      </c>
      <c r="K20" s="19">
        <f t="shared" si="7"/>
        <v>1.2054150207996273E-6</v>
      </c>
      <c r="L20" s="19">
        <f t="shared" si="3"/>
        <v>2.7880833830540297E-7</v>
      </c>
      <c r="M20" s="19">
        <f t="shared" si="8"/>
        <v>1.2054150208027837E-6</v>
      </c>
      <c r="O20" s="19" t="s">
        <v>109</v>
      </c>
      <c r="R20" s="19"/>
      <c r="T20" s="23"/>
    </row>
    <row r="21" spans="1:34" x14ac:dyDescent="0.2">
      <c r="A21" s="18">
        <v>36</v>
      </c>
      <c r="B21" s="18">
        <v>62</v>
      </c>
      <c r="C21" s="19">
        <f t="shared" si="0"/>
        <v>0.91440182880365761</v>
      </c>
      <c r="D21" s="19">
        <f t="shared" si="1"/>
        <v>0.78740157480314965</v>
      </c>
      <c r="E21" s="19">
        <f t="shared" si="4"/>
        <v>1.206702923060168</v>
      </c>
      <c r="F21" s="19">
        <f t="shared" si="2"/>
        <v>1.206702923060168</v>
      </c>
      <c r="G21" s="19">
        <v>160</v>
      </c>
      <c r="I21" s="19">
        <f t="shared" si="5"/>
        <v>3.305026381460545E-3</v>
      </c>
      <c r="J21" s="19">
        <f t="shared" si="6"/>
        <v>3.3491140084236106E-3</v>
      </c>
      <c r="K21" s="19">
        <f t="shared" si="7"/>
        <v>3.3435119817899484E-3</v>
      </c>
      <c r="L21" s="19">
        <f t="shared" si="3"/>
        <v>3.2995707937115704E-3</v>
      </c>
      <c r="M21" s="19">
        <f t="shared" si="8"/>
        <v>3.3435119817898538E-3</v>
      </c>
      <c r="O21" s="19">
        <f>SUM(K2:K45)</f>
        <v>2.0134439117571041</v>
      </c>
      <c r="R21" s="19"/>
      <c r="T21" s="23"/>
    </row>
    <row r="22" spans="1:34" x14ac:dyDescent="0.2">
      <c r="A22" s="18">
        <v>36</v>
      </c>
      <c r="B22" s="18">
        <v>93</v>
      </c>
      <c r="C22" s="19">
        <f t="shared" si="0"/>
        <v>0.91440182880365761</v>
      </c>
      <c r="D22" s="19">
        <f t="shared" si="1"/>
        <v>0</v>
      </c>
      <c r="E22" s="19">
        <f t="shared" si="4"/>
        <v>0.91440182880365761</v>
      </c>
      <c r="F22" s="19">
        <f t="shared" si="2"/>
        <v>0.91440182880365761</v>
      </c>
      <c r="G22" s="19">
        <v>160</v>
      </c>
      <c r="I22" s="19">
        <f t="shared" si="5"/>
        <v>2.3847584654411128E-2</v>
      </c>
      <c r="J22" s="19">
        <f t="shared" si="6"/>
        <v>2.3848511261781256E-2</v>
      </c>
      <c r="K22" s="19">
        <f t="shared" si="7"/>
        <v>2.3566382748901549E-2</v>
      </c>
      <c r="L22" s="19">
        <f t="shared" si="3"/>
        <v>2.356547797789621E-2</v>
      </c>
      <c r="M22" s="19">
        <f t="shared" si="8"/>
        <v>2.3566382748901594E-2</v>
      </c>
      <c r="R22" s="19"/>
      <c r="T22" s="23"/>
    </row>
    <row r="23" spans="1:34" x14ac:dyDescent="0.2">
      <c r="A23" s="18">
        <v>36</v>
      </c>
      <c r="B23" s="18">
        <v>124</v>
      </c>
      <c r="C23" s="19">
        <f t="shared" si="0"/>
        <v>0.91440182880365761</v>
      </c>
      <c r="D23" s="19">
        <f t="shared" si="1"/>
        <v>0.78740157480314965</v>
      </c>
      <c r="E23" s="19">
        <f t="shared" si="4"/>
        <v>1.206702923060168</v>
      </c>
      <c r="F23" s="19">
        <f t="shared" si="2"/>
        <v>1.206702923060168</v>
      </c>
      <c r="G23" s="19">
        <v>160</v>
      </c>
      <c r="I23" s="19">
        <f t="shared" si="5"/>
        <v>3.305026381460545E-3</v>
      </c>
      <c r="J23" s="19">
        <f t="shared" si="6"/>
        <v>3.305026381460545E-3</v>
      </c>
      <c r="K23" s="19">
        <f t="shared" si="7"/>
        <v>3.2995707937115704E-3</v>
      </c>
      <c r="L23" s="19">
        <f t="shared" si="3"/>
        <v>3.2995707937115704E-3</v>
      </c>
      <c r="M23" s="19">
        <f t="shared" si="8"/>
        <v>3.2995707937115704E-3</v>
      </c>
      <c r="O23" s="19">
        <f>SUM(M2:M46)</f>
        <v>2.0134439117571041</v>
      </c>
      <c r="U23" s="17"/>
      <c r="V23" s="17"/>
      <c r="W23" s="17" t="s">
        <v>58</v>
      </c>
      <c r="X23" s="17">
        <v>2</v>
      </c>
      <c r="Z23" s="23"/>
      <c r="AA23" s="23"/>
      <c r="AG23" s="19" t="s">
        <v>65</v>
      </c>
      <c r="AH23" s="19" t="s">
        <v>66</v>
      </c>
    </row>
    <row r="24" spans="1:34" x14ac:dyDescent="0.2">
      <c r="A24" s="18">
        <v>36</v>
      </c>
      <c r="B24" s="18">
        <v>155</v>
      </c>
      <c r="C24" s="19">
        <f t="shared" si="0"/>
        <v>0.91440182880365761</v>
      </c>
      <c r="D24" s="19">
        <f t="shared" si="1"/>
        <v>1.5748031496062993</v>
      </c>
      <c r="E24" s="19">
        <f t="shared" si="4"/>
        <v>1.8210259922717726</v>
      </c>
      <c r="F24" s="19">
        <f t="shared" si="2"/>
        <v>1.8210259922717726</v>
      </c>
      <c r="G24" s="19">
        <v>160</v>
      </c>
      <c r="I24" s="19">
        <f t="shared" si="5"/>
        <v>2.7880837718019904E-7</v>
      </c>
      <c r="J24" s="19">
        <f t="shared" si="6"/>
        <v>2.7880837718019904E-7</v>
      </c>
      <c r="K24" s="19">
        <f t="shared" si="7"/>
        <v>2.7880833830540297E-7</v>
      </c>
      <c r="L24" s="19">
        <f t="shared" si="3"/>
        <v>2.7880833830540297E-7</v>
      </c>
      <c r="M24" s="19">
        <f t="shared" si="8"/>
        <v>2.7880833830540297E-7</v>
      </c>
      <c r="U24" s="17"/>
      <c r="V24" s="17"/>
      <c r="Y24" s="23" t="s">
        <v>88</v>
      </c>
      <c r="Z24" s="23" t="s">
        <v>89</v>
      </c>
      <c r="AA24" s="19" t="s">
        <v>90</v>
      </c>
      <c r="AB24" s="19" t="s">
        <v>91</v>
      </c>
      <c r="AC24" s="19" t="s">
        <v>112</v>
      </c>
      <c r="AF24" s="19">
        <v>13</v>
      </c>
      <c r="AG24" s="19">
        <v>81</v>
      </c>
      <c r="AH24" s="19">
        <v>31</v>
      </c>
    </row>
    <row r="25" spans="1:34" x14ac:dyDescent="0.2">
      <c r="A25" s="18">
        <v>36</v>
      </c>
      <c r="B25" s="18">
        <v>186</v>
      </c>
      <c r="C25" s="19">
        <f t="shared" si="0"/>
        <v>0.91440182880365761</v>
      </c>
      <c r="D25" s="19">
        <f t="shared" si="1"/>
        <v>2.3622047244094491</v>
      </c>
      <c r="E25" s="19">
        <f t="shared" si="4"/>
        <v>2.533010435142697</v>
      </c>
      <c r="F25" s="19">
        <f t="shared" si="2"/>
        <v>2</v>
      </c>
      <c r="G25" s="19">
        <v>160</v>
      </c>
      <c r="I25" s="19">
        <f t="shared" si="5"/>
        <v>0</v>
      </c>
      <c r="J25" s="19">
        <f t="shared" si="6"/>
        <v>0</v>
      </c>
      <c r="K25" s="19">
        <f t="shared" si="7"/>
        <v>0</v>
      </c>
      <c r="L25" s="19">
        <f t="shared" si="3"/>
        <v>0</v>
      </c>
      <c r="M25" s="19">
        <f t="shared" si="8"/>
        <v>0</v>
      </c>
      <c r="W25" s="19" t="s">
        <v>59</v>
      </c>
      <c r="X25" s="19">
        <v>2</v>
      </c>
      <c r="Y25" s="19">
        <v>3.5</v>
      </c>
      <c r="Z25" s="19">
        <v>3.5</v>
      </c>
      <c r="AA25" s="19">
        <v>3.5</v>
      </c>
      <c r="AB25" s="19">
        <v>3.5</v>
      </c>
      <c r="AC25" s="19">
        <v>2</v>
      </c>
      <c r="AF25" s="19">
        <v>27</v>
      </c>
      <c r="AG25" s="19">
        <v>36</v>
      </c>
      <c r="AH25" s="19">
        <v>124</v>
      </c>
    </row>
    <row r="26" spans="1:34" x14ac:dyDescent="0.2">
      <c r="A26" s="18">
        <v>36</v>
      </c>
      <c r="B26" s="18">
        <v>217</v>
      </c>
      <c r="C26" s="19">
        <f t="shared" si="0"/>
        <v>0.91440182880365761</v>
      </c>
      <c r="D26" s="19">
        <f t="shared" si="1"/>
        <v>3.1496062992125986</v>
      </c>
      <c r="E26" s="19">
        <f t="shared" si="4"/>
        <v>3.2796570772809699</v>
      </c>
      <c r="F26" s="19">
        <f t="shared" si="2"/>
        <v>2</v>
      </c>
      <c r="G26" s="19">
        <v>160</v>
      </c>
      <c r="I26" s="19">
        <f t="shared" si="5"/>
        <v>0</v>
      </c>
      <c r="J26" s="19">
        <f t="shared" si="6"/>
        <v>0</v>
      </c>
      <c r="K26" s="19">
        <f t="shared" si="7"/>
        <v>0</v>
      </c>
      <c r="L26" s="19">
        <f t="shared" si="3"/>
        <v>0</v>
      </c>
      <c r="M26" s="19">
        <f t="shared" si="8"/>
        <v>0</v>
      </c>
      <c r="O26" s="19">
        <f>(O21-2)/2</f>
        <v>6.7219558785520661E-3</v>
      </c>
      <c r="W26" s="19" t="s">
        <v>60</v>
      </c>
      <c r="X26" s="19">
        <v>6.3</v>
      </c>
      <c r="Y26" s="19">
        <v>2.5</v>
      </c>
      <c r="Z26" s="19">
        <v>2.4</v>
      </c>
      <c r="AA26" s="19">
        <v>3.3</v>
      </c>
      <c r="AB26" s="19">
        <v>3.8</v>
      </c>
      <c r="AC26" s="19">
        <v>6.3</v>
      </c>
      <c r="AF26" s="19">
        <v>28</v>
      </c>
      <c r="AG26" s="19">
        <v>81</v>
      </c>
      <c r="AH26" s="19">
        <v>124</v>
      </c>
    </row>
    <row r="27" spans="1:34" x14ac:dyDescent="0.2">
      <c r="A27" s="18">
        <v>36</v>
      </c>
      <c r="B27" s="18">
        <v>248</v>
      </c>
      <c r="C27" s="19">
        <f t="shared" si="0"/>
        <v>0.91440182880365761</v>
      </c>
      <c r="D27" s="19">
        <f t="shared" si="1"/>
        <v>3.9370078740157481</v>
      </c>
      <c r="E27" s="19">
        <f t="shared" si="4"/>
        <v>4.0418017893733325</v>
      </c>
      <c r="F27" s="19">
        <f t="shared" si="2"/>
        <v>2</v>
      </c>
      <c r="G27" s="19">
        <v>160</v>
      </c>
      <c r="I27" s="19">
        <f t="shared" si="5"/>
        <v>0</v>
      </c>
      <c r="J27" s="19">
        <f t="shared" si="6"/>
        <v>0</v>
      </c>
      <c r="K27" s="19">
        <f t="shared" si="7"/>
        <v>0</v>
      </c>
      <c r="L27" s="19">
        <f t="shared" si="3"/>
        <v>0</v>
      </c>
      <c r="M27" s="19">
        <f t="shared" si="8"/>
        <v>0</v>
      </c>
      <c r="W27" s="19" t="s">
        <v>61</v>
      </c>
      <c r="X27" s="19">
        <v>7.0000000000000001E-3</v>
      </c>
      <c r="Y27" s="19">
        <v>0.15</v>
      </c>
      <c r="Z27" s="19">
        <v>0.2</v>
      </c>
      <c r="AA27" s="19">
        <v>0.02</v>
      </c>
      <c r="AB27" s="19">
        <v>0.03</v>
      </c>
      <c r="AC27" s="19">
        <v>7.0000000000000001E-3</v>
      </c>
    </row>
    <row r="28" spans="1:34" x14ac:dyDescent="0.2">
      <c r="A28" s="21">
        <v>91</v>
      </c>
      <c r="B28" s="18">
        <v>0</v>
      </c>
      <c r="C28" s="19">
        <f t="shared" si="0"/>
        <v>2.311404622809246</v>
      </c>
      <c r="D28" s="19">
        <f t="shared" si="1"/>
        <v>2.3622047244094491</v>
      </c>
      <c r="E28" s="19">
        <f t="shared" si="4"/>
        <v>3.304936079618829</v>
      </c>
      <c r="F28" s="19">
        <f t="shared" si="2"/>
        <v>2</v>
      </c>
      <c r="G28" s="19">
        <v>160</v>
      </c>
      <c r="I28" s="19">
        <f t="shared" si="5"/>
        <v>0</v>
      </c>
      <c r="J28" s="19">
        <f t="shared" si="6"/>
        <v>5.339732148314645E-5</v>
      </c>
      <c r="K28" s="19">
        <f t="shared" si="7"/>
        <v>5.3395895871499732E-5</v>
      </c>
      <c r="L28" s="19">
        <f t="shared" si="3"/>
        <v>0</v>
      </c>
      <c r="M28" s="19">
        <f t="shared" si="8"/>
        <v>5.3395895871499732E-5</v>
      </c>
      <c r="W28" s="19" t="s">
        <v>62</v>
      </c>
      <c r="X28" s="23">
        <f>SUM(L2:L120)</f>
        <v>2.0134440790603376</v>
      </c>
      <c r="Z28" s="23"/>
      <c r="AA28" s="23"/>
    </row>
    <row r="29" spans="1:34" x14ac:dyDescent="0.2">
      <c r="A29" s="21">
        <v>91</v>
      </c>
      <c r="B29" s="18">
        <v>31</v>
      </c>
      <c r="C29" s="19">
        <f t="shared" si="0"/>
        <v>2.311404622809246</v>
      </c>
      <c r="D29" s="19">
        <f t="shared" si="1"/>
        <v>1.5748031496062993</v>
      </c>
      <c r="E29" s="19">
        <f t="shared" si="4"/>
        <v>2.796890468065182</v>
      </c>
      <c r="F29" s="19">
        <f t="shared" si="2"/>
        <v>2</v>
      </c>
      <c r="G29" s="19">
        <v>160</v>
      </c>
      <c r="I29" s="19">
        <f t="shared" si="5"/>
        <v>0</v>
      </c>
      <c r="J29" s="19">
        <f t="shared" si="6"/>
        <v>4.1812989107726066E-2</v>
      </c>
      <c r="K29" s="19">
        <f t="shared" si="7"/>
        <v>4.0950883565919027E-2</v>
      </c>
      <c r="L29" s="19">
        <f t="shared" si="3"/>
        <v>0</v>
      </c>
      <c r="M29" s="19">
        <f t="shared" si="8"/>
        <v>4.0950883565919027E-2</v>
      </c>
      <c r="W29" s="19" t="s">
        <v>63</v>
      </c>
      <c r="X29" s="23">
        <f>ABS(X28-X23)/X23</f>
        <v>6.7220395301688107E-3</v>
      </c>
      <c r="Z29" s="23"/>
      <c r="AA29" s="23"/>
    </row>
    <row r="30" spans="1:34" x14ac:dyDescent="0.2">
      <c r="A30" s="21">
        <v>91</v>
      </c>
      <c r="B30" s="18">
        <v>62</v>
      </c>
      <c r="C30" s="19">
        <f t="shared" si="0"/>
        <v>2.311404622809246</v>
      </c>
      <c r="D30" s="19">
        <f t="shared" si="1"/>
        <v>0.78740157480314965</v>
      </c>
      <c r="E30" s="19">
        <f t="shared" si="4"/>
        <v>2.4418420445119771</v>
      </c>
      <c r="F30" s="19">
        <f t="shared" si="2"/>
        <v>2</v>
      </c>
      <c r="G30" s="19">
        <v>160</v>
      </c>
      <c r="I30" s="19">
        <f t="shared" si="5"/>
        <v>0</v>
      </c>
      <c r="J30" s="19">
        <f t="shared" si="6"/>
        <v>0.57026509025416894</v>
      </c>
      <c r="K30" s="19">
        <f t="shared" si="7"/>
        <v>0.43462445671396233</v>
      </c>
      <c r="L30" s="19">
        <f t="shared" si="3"/>
        <v>0</v>
      </c>
      <c r="M30" s="19">
        <f t="shared" si="8"/>
        <v>0.43462445671396233</v>
      </c>
    </row>
    <row r="31" spans="1:34" x14ac:dyDescent="0.2">
      <c r="A31" s="21">
        <v>91</v>
      </c>
      <c r="B31" s="18">
        <v>93</v>
      </c>
      <c r="C31" s="19">
        <f t="shared" si="0"/>
        <v>2.311404622809246</v>
      </c>
      <c r="D31" s="19">
        <f t="shared" si="1"/>
        <v>0</v>
      </c>
      <c r="E31" s="19">
        <f t="shared" si="4"/>
        <v>2.311404622809246</v>
      </c>
      <c r="F31" s="19">
        <f t="shared" si="2"/>
        <v>2</v>
      </c>
      <c r="G31" s="19">
        <v>160</v>
      </c>
      <c r="I31" s="19">
        <f t="shared" si="5"/>
        <v>0</v>
      </c>
      <c r="J31" s="19">
        <f t="shared" si="6"/>
        <v>4.1812989107726066E-2</v>
      </c>
      <c r="K31" s="19">
        <f t="shared" si="7"/>
        <v>4.0950883565919027E-2</v>
      </c>
      <c r="L31" s="19">
        <f t="shared" si="3"/>
        <v>0</v>
      </c>
      <c r="M31" s="19">
        <f t="shared" si="8"/>
        <v>4.0950883565919027E-2</v>
      </c>
    </row>
    <row r="32" spans="1:34" x14ac:dyDescent="0.2">
      <c r="A32" s="21">
        <v>91</v>
      </c>
      <c r="B32" s="18">
        <v>124</v>
      </c>
      <c r="C32" s="19">
        <f t="shared" si="0"/>
        <v>2.311404622809246</v>
      </c>
      <c r="D32" s="19">
        <f t="shared" si="1"/>
        <v>0.78740157480314965</v>
      </c>
      <c r="E32" s="19">
        <f t="shared" si="4"/>
        <v>2.4418420445119771</v>
      </c>
      <c r="F32" s="19">
        <f t="shared" si="2"/>
        <v>2</v>
      </c>
      <c r="G32" s="19">
        <v>160</v>
      </c>
      <c r="I32" s="19">
        <f t="shared" si="5"/>
        <v>0</v>
      </c>
      <c r="J32" s="19">
        <f t="shared" si="6"/>
        <v>5.339732148314645E-5</v>
      </c>
      <c r="K32" s="19">
        <f t="shared" si="7"/>
        <v>5.3395895871499732E-5</v>
      </c>
      <c r="L32" s="19">
        <f t="shared" si="3"/>
        <v>0</v>
      </c>
      <c r="M32" s="19">
        <f t="shared" si="8"/>
        <v>5.3395895871499732E-5</v>
      </c>
    </row>
    <row r="33" spans="1:37" x14ac:dyDescent="0.2">
      <c r="A33" s="21">
        <v>91</v>
      </c>
      <c r="B33" s="18">
        <v>155</v>
      </c>
      <c r="C33" s="19">
        <f t="shared" si="0"/>
        <v>2.311404622809246</v>
      </c>
      <c r="D33" s="19">
        <f t="shared" si="1"/>
        <v>1.5748031496062993</v>
      </c>
      <c r="E33" s="19">
        <f t="shared" si="4"/>
        <v>2.796890468065182</v>
      </c>
      <c r="F33" s="19">
        <f t="shared" si="2"/>
        <v>2</v>
      </c>
      <c r="G33" s="19">
        <v>160</v>
      </c>
      <c r="I33" s="19">
        <f t="shared" si="5"/>
        <v>0</v>
      </c>
      <c r="J33" s="19">
        <f t="shared" si="6"/>
        <v>0</v>
      </c>
      <c r="K33" s="19">
        <f t="shared" si="7"/>
        <v>0</v>
      </c>
      <c r="L33" s="19">
        <f t="shared" si="3"/>
        <v>0</v>
      </c>
      <c r="M33" s="19">
        <f t="shared" si="8"/>
        <v>0</v>
      </c>
    </row>
    <row r="34" spans="1:37" x14ac:dyDescent="0.2">
      <c r="A34" s="21">
        <v>91</v>
      </c>
      <c r="B34" s="18">
        <v>186</v>
      </c>
      <c r="C34" s="19">
        <f t="shared" si="0"/>
        <v>2.311404622809246</v>
      </c>
      <c r="D34" s="19">
        <f t="shared" si="1"/>
        <v>2.3622047244094491</v>
      </c>
      <c r="E34" s="19">
        <f t="shared" si="4"/>
        <v>3.304936079618829</v>
      </c>
      <c r="F34" s="19">
        <f t="shared" si="2"/>
        <v>2</v>
      </c>
      <c r="G34" s="19">
        <v>160</v>
      </c>
      <c r="I34" s="19">
        <f t="shared" si="5"/>
        <v>0</v>
      </c>
      <c r="J34" s="19">
        <f t="shared" si="6"/>
        <v>0</v>
      </c>
      <c r="K34" s="19">
        <f t="shared" si="7"/>
        <v>0</v>
      </c>
      <c r="L34" s="19">
        <f t="shared" si="3"/>
        <v>0</v>
      </c>
      <c r="M34" s="19">
        <f t="shared" si="8"/>
        <v>0</v>
      </c>
    </row>
    <row r="35" spans="1:37" x14ac:dyDescent="0.2">
      <c r="A35" s="21">
        <v>91</v>
      </c>
      <c r="B35" s="18">
        <v>217</v>
      </c>
      <c r="C35" s="19">
        <f t="shared" si="0"/>
        <v>2.311404622809246</v>
      </c>
      <c r="D35" s="19">
        <f t="shared" si="1"/>
        <v>3.1496062992125986</v>
      </c>
      <c r="E35" s="19">
        <f t="shared" si="4"/>
        <v>3.9067391991766782</v>
      </c>
      <c r="F35" s="19">
        <f t="shared" si="2"/>
        <v>2</v>
      </c>
      <c r="G35" s="19">
        <v>160</v>
      </c>
      <c r="I35" s="19">
        <f t="shared" si="5"/>
        <v>0</v>
      </c>
      <c r="J35" s="19">
        <f t="shared" si="6"/>
        <v>0</v>
      </c>
      <c r="K35" s="19">
        <f t="shared" si="7"/>
        <v>0</v>
      </c>
      <c r="L35" s="19">
        <f t="shared" si="3"/>
        <v>0</v>
      </c>
      <c r="M35" s="19">
        <f t="shared" si="8"/>
        <v>0</v>
      </c>
    </row>
    <row r="36" spans="1:37" x14ac:dyDescent="0.2">
      <c r="A36" s="21">
        <v>91</v>
      </c>
      <c r="B36" s="18">
        <v>248</v>
      </c>
      <c r="C36" s="19">
        <f t="shared" si="0"/>
        <v>2.311404622809246</v>
      </c>
      <c r="D36" s="19">
        <f t="shared" si="1"/>
        <v>3.9370078740157481</v>
      </c>
      <c r="E36" s="19">
        <f t="shared" si="4"/>
        <v>4.5653720911231268</v>
      </c>
      <c r="F36" s="19">
        <f t="shared" si="2"/>
        <v>2</v>
      </c>
      <c r="G36" s="19">
        <v>160</v>
      </c>
      <c r="I36" s="19">
        <f t="shared" si="5"/>
        <v>0</v>
      </c>
      <c r="J36" s="19">
        <f t="shared" si="6"/>
        <v>0</v>
      </c>
      <c r="K36" s="19">
        <f t="shared" si="7"/>
        <v>0</v>
      </c>
      <c r="L36" s="19">
        <f t="shared" si="3"/>
        <v>0</v>
      </c>
      <c r="M36" s="19">
        <f t="shared" si="8"/>
        <v>0</v>
      </c>
    </row>
    <row r="37" spans="1:37" x14ac:dyDescent="0.2">
      <c r="A37" s="21">
        <v>109</v>
      </c>
      <c r="B37" s="18">
        <v>0</v>
      </c>
      <c r="C37" s="19">
        <f t="shared" si="0"/>
        <v>2.7686055372110747</v>
      </c>
      <c r="D37" s="19">
        <f t="shared" si="1"/>
        <v>2.3622047244094491</v>
      </c>
      <c r="E37" s="19">
        <f t="shared" si="4"/>
        <v>3.6393938754548327</v>
      </c>
      <c r="F37" s="19">
        <f t="shared" si="2"/>
        <v>2</v>
      </c>
      <c r="G37" s="19">
        <v>160</v>
      </c>
      <c r="I37" s="19">
        <f t="shared" si="5"/>
        <v>0</v>
      </c>
      <c r="J37" s="19">
        <f t="shared" si="6"/>
        <v>4.7713872861618611E-5</v>
      </c>
      <c r="K37" s="19">
        <f t="shared" si="7"/>
        <v>4.7712734572935567E-5</v>
      </c>
      <c r="L37" s="19">
        <f t="shared" si="3"/>
        <v>0</v>
      </c>
      <c r="M37" s="19">
        <f t="shared" si="8"/>
        <v>4.7712734572935567E-5</v>
      </c>
      <c r="AK37" s="24"/>
    </row>
    <row r="38" spans="1:37" x14ac:dyDescent="0.2">
      <c r="A38" s="21">
        <v>109</v>
      </c>
      <c r="B38" s="18">
        <v>31</v>
      </c>
      <c r="C38" s="19">
        <f t="shared" si="0"/>
        <v>2.7686055372110747</v>
      </c>
      <c r="D38" s="19">
        <f t="shared" si="1"/>
        <v>1.5748031496062993</v>
      </c>
      <c r="E38" s="19">
        <f t="shared" si="4"/>
        <v>3.1851501661123836</v>
      </c>
      <c r="F38" s="19">
        <f t="shared" si="2"/>
        <v>2</v>
      </c>
      <c r="G38" s="19">
        <v>160</v>
      </c>
      <c r="I38" s="19">
        <f t="shared" si="5"/>
        <v>0</v>
      </c>
      <c r="J38" s="19">
        <f t="shared" si="6"/>
        <v>3.876829117458732E-2</v>
      </c>
      <c r="K38" s="19">
        <f t="shared" si="7"/>
        <v>3.8026418906775827E-2</v>
      </c>
      <c r="L38" s="19">
        <f t="shared" si="3"/>
        <v>0</v>
      </c>
      <c r="M38" s="19">
        <f t="shared" si="8"/>
        <v>3.8026418906775827E-2</v>
      </c>
      <c r="Q38" s="19">
        <v>0</v>
      </c>
    </row>
    <row r="39" spans="1:37" x14ac:dyDescent="0.2">
      <c r="A39" s="21">
        <v>109</v>
      </c>
      <c r="B39" s="18">
        <v>62</v>
      </c>
      <c r="C39" s="19">
        <f t="shared" si="0"/>
        <v>2.7686055372110747</v>
      </c>
      <c r="D39" s="19">
        <f t="shared" si="1"/>
        <v>0.78740157480314965</v>
      </c>
      <c r="E39" s="19">
        <f t="shared" si="4"/>
        <v>2.8783984888611762</v>
      </c>
      <c r="F39" s="19">
        <f t="shared" si="2"/>
        <v>2</v>
      </c>
      <c r="G39" s="19">
        <v>160</v>
      </c>
      <c r="I39" s="19">
        <f t="shared" si="5"/>
        <v>0</v>
      </c>
      <c r="J39" s="19">
        <f t="shared" si="6"/>
        <v>0.4760000101226769</v>
      </c>
      <c r="K39" s="19">
        <f t="shared" si="7"/>
        <v>0.3787365240413878</v>
      </c>
      <c r="L39" s="19">
        <f t="shared" si="3"/>
        <v>0</v>
      </c>
      <c r="M39" s="19">
        <f t="shared" si="8"/>
        <v>0.3787365240413878</v>
      </c>
      <c r="Q39" s="19">
        <v>31</v>
      </c>
      <c r="R39" s="19"/>
      <c r="S39" s="19"/>
    </row>
    <row r="40" spans="1:37" x14ac:dyDescent="0.2">
      <c r="A40" s="21">
        <v>109</v>
      </c>
      <c r="B40" s="18">
        <v>93</v>
      </c>
      <c r="C40" s="19">
        <f t="shared" si="0"/>
        <v>2.7686055372110747</v>
      </c>
      <c r="D40" s="19">
        <f t="shared" si="1"/>
        <v>0</v>
      </c>
      <c r="E40" s="19">
        <f t="shared" si="4"/>
        <v>2.7686055372110747</v>
      </c>
      <c r="F40" s="19">
        <f t="shared" si="2"/>
        <v>2</v>
      </c>
      <c r="G40" s="19">
        <v>160</v>
      </c>
      <c r="I40" s="19">
        <f t="shared" si="5"/>
        <v>0</v>
      </c>
      <c r="J40" s="19">
        <f t="shared" si="6"/>
        <v>3.876829117458732E-2</v>
      </c>
      <c r="K40" s="19">
        <f t="shared" si="7"/>
        <v>3.8026418906775827E-2</v>
      </c>
      <c r="L40" s="19">
        <f t="shared" si="3"/>
        <v>0</v>
      </c>
      <c r="M40" s="19">
        <f t="shared" si="8"/>
        <v>3.8026418906775827E-2</v>
      </c>
      <c r="Q40" s="20">
        <v>62</v>
      </c>
      <c r="S40" s="25"/>
      <c r="X40" s="19" t="s">
        <v>99</v>
      </c>
    </row>
    <row r="41" spans="1:37" x14ac:dyDescent="0.2">
      <c r="A41" s="21">
        <v>109</v>
      </c>
      <c r="B41" s="18">
        <v>124</v>
      </c>
      <c r="C41" s="19">
        <f t="shared" si="0"/>
        <v>2.7686055372110747</v>
      </c>
      <c r="D41" s="19">
        <f t="shared" si="1"/>
        <v>0.78740157480314965</v>
      </c>
      <c r="E41" s="19">
        <f t="shared" si="4"/>
        <v>2.8783984888611762</v>
      </c>
      <c r="F41" s="19">
        <f t="shared" si="2"/>
        <v>2</v>
      </c>
      <c r="G41" s="19">
        <v>160</v>
      </c>
      <c r="I41" s="19">
        <f t="shared" si="5"/>
        <v>0</v>
      </c>
      <c r="J41" s="19">
        <f t="shared" si="6"/>
        <v>4.7713872861618611E-5</v>
      </c>
      <c r="K41" s="19">
        <f t="shared" si="7"/>
        <v>4.7712734572935567E-5</v>
      </c>
      <c r="L41" s="19">
        <f t="shared" si="3"/>
        <v>0</v>
      </c>
      <c r="M41" s="19">
        <f t="shared" si="8"/>
        <v>4.7712734572935567E-5</v>
      </c>
      <c r="P41" s="19" t="s">
        <v>98</v>
      </c>
      <c r="Q41" s="19">
        <v>93</v>
      </c>
      <c r="R41" s="25"/>
    </row>
    <row r="42" spans="1:37" x14ac:dyDescent="0.2">
      <c r="A42" s="21">
        <v>109</v>
      </c>
      <c r="B42" s="18">
        <v>155</v>
      </c>
      <c r="C42" s="19">
        <f t="shared" si="0"/>
        <v>2.7686055372110747</v>
      </c>
      <c r="D42" s="19">
        <f t="shared" si="1"/>
        <v>1.5748031496062993</v>
      </c>
      <c r="E42" s="19">
        <f t="shared" si="4"/>
        <v>3.1851501661123836</v>
      </c>
      <c r="F42" s="19">
        <f t="shared" si="2"/>
        <v>2</v>
      </c>
      <c r="G42" s="19">
        <v>160</v>
      </c>
      <c r="I42" s="19">
        <f t="shared" si="5"/>
        <v>0</v>
      </c>
      <c r="J42" s="19">
        <f t="shared" si="6"/>
        <v>0</v>
      </c>
      <c r="K42" s="19">
        <f t="shared" si="7"/>
        <v>0</v>
      </c>
      <c r="L42" s="19">
        <f t="shared" si="3"/>
        <v>0</v>
      </c>
      <c r="M42" s="19">
        <f t="shared" si="8"/>
        <v>0</v>
      </c>
      <c r="Q42" s="19">
        <v>124</v>
      </c>
      <c r="R42" s="25"/>
      <c r="S42" s="25"/>
    </row>
    <row r="43" spans="1:37" x14ac:dyDescent="0.2">
      <c r="A43" s="21">
        <v>109</v>
      </c>
      <c r="B43" s="18">
        <v>186</v>
      </c>
      <c r="C43" s="19">
        <f t="shared" si="0"/>
        <v>2.7686055372110747</v>
      </c>
      <c r="D43" s="19">
        <f t="shared" si="1"/>
        <v>2.3622047244094491</v>
      </c>
      <c r="E43" s="19">
        <f t="shared" si="4"/>
        <v>3.6393938754548327</v>
      </c>
      <c r="F43" s="19">
        <f t="shared" si="2"/>
        <v>2</v>
      </c>
      <c r="G43" s="19">
        <v>160</v>
      </c>
      <c r="I43" s="19">
        <f t="shared" si="5"/>
        <v>0</v>
      </c>
      <c r="J43" s="19">
        <f t="shared" si="6"/>
        <v>0</v>
      </c>
      <c r="K43" s="19">
        <f t="shared" si="7"/>
        <v>0</v>
      </c>
      <c r="L43" s="19">
        <f t="shared" si="3"/>
        <v>0</v>
      </c>
      <c r="M43" s="19">
        <f t="shared" si="8"/>
        <v>0</v>
      </c>
      <c r="Q43" s="20">
        <v>155</v>
      </c>
    </row>
    <row r="44" spans="1:37" x14ac:dyDescent="0.2">
      <c r="A44" s="21">
        <v>109</v>
      </c>
      <c r="B44" s="18">
        <v>217</v>
      </c>
      <c r="C44" s="19">
        <f t="shared" si="0"/>
        <v>2.7686055372110747</v>
      </c>
      <c r="D44" s="19">
        <f t="shared" si="1"/>
        <v>3.1496062992125986</v>
      </c>
      <c r="E44" s="19">
        <f t="shared" si="4"/>
        <v>4.1934706939139925</v>
      </c>
      <c r="F44" s="19">
        <f t="shared" si="2"/>
        <v>2</v>
      </c>
      <c r="G44" s="19">
        <v>160</v>
      </c>
      <c r="I44" s="19">
        <f t="shared" si="5"/>
        <v>0</v>
      </c>
      <c r="J44" s="19">
        <f t="shared" si="6"/>
        <v>0</v>
      </c>
      <c r="K44" s="19">
        <f t="shared" si="7"/>
        <v>0</v>
      </c>
      <c r="L44" s="19">
        <f t="shared" si="3"/>
        <v>0</v>
      </c>
      <c r="M44" s="19">
        <f t="shared" si="8"/>
        <v>0</v>
      </c>
      <c r="P44" s="26"/>
      <c r="Q44" s="19">
        <v>186</v>
      </c>
      <c r="R44" s="26"/>
      <c r="S44" s="26"/>
    </row>
    <row r="45" spans="1:37" x14ac:dyDescent="0.2">
      <c r="A45" s="21">
        <v>109</v>
      </c>
      <c r="B45" s="18">
        <v>248</v>
      </c>
      <c r="C45" s="19">
        <f t="shared" si="0"/>
        <v>2.7686055372110747</v>
      </c>
      <c r="D45" s="19">
        <f t="shared" si="1"/>
        <v>3.9370078740157481</v>
      </c>
      <c r="E45" s="19">
        <f t="shared" si="4"/>
        <v>4.813024789125631</v>
      </c>
      <c r="F45" s="19">
        <f t="shared" si="2"/>
        <v>2</v>
      </c>
      <c r="G45" s="19">
        <v>160</v>
      </c>
      <c r="I45" s="19">
        <f t="shared" si="5"/>
        <v>0</v>
      </c>
      <c r="J45" s="19">
        <f t="shared" si="6"/>
        <v>0</v>
      </c>
      <c r="K45" s="19">
        <f t="shared" si="7"/>
        <v>0</v>
      </c>
      <c r="L45" s="19">
        <f t="shared" si="3"/>
        <v>0</v>
      </c>
      <c r="M45" s="19">
        <f t="shared" si="8"/>
        <v>0</v>
      </c>
      <c r="Q45" s="19">
        <v>217</v>
      </c>
    </row>
    <row r="46" spans="1:37" x14ac:dyDescent="0.2">
      <c r="A46" s="21"/>
      <c r="B46" s="18"/>
      <c r="Q46" s="20">
        <v>248</v>
      </c>
      <c r="R46" s="25"/>
      <c r="S46" s="25"/>
    </row>
    <row r="47" spans="1:37" x14ac:dyDescent="0.2">
      <c r="A47" s="21"/>
      <c r="B47" s="18"/>
      <c r="P47" s="17" t="s">
        <v>52</v>
      </c>
      <c r="Q47" s="19">
        <v>279</v>
      </c>
      <c r="R47" s="27"/>
      <c r="S47" s="28"/>
      <c r="T47" s="28"/>
      <c r="U47" s="28"/>
    </row>
    <row r="48" spans="1:37" x14ac:dyDescent="0.2">
      <c r="A48" s="18">
        <v>0</v>
      </c>
      <c r="B48" s="18">
        <v>0</v>
      </c>
      <c r="C48" s="19">
        <f>ABS(A48-$P$48)/39.37</f>
        <v>2.5146050292100588</v>
      </c>
      <c r="D48" s="19">
        <f>ABS(B48-$P$50)/39.37</f>
        <v>1.5748031496062993</v>
      </c>
      <c r="E48" s="19">
        <f>SQRT(C48^2+D48^2)</f>
        <v>2.9670260216146471</v>
      </c>
      <c r="F48" s="19">
        <f t="shared" ref="F48:F91" si="9">MIN(E48,$X$25)</f>
        <v>2</v>
      </c>
      <c r="G48" s="19">
        <v>160</v>
      </c>
      <c r="I48" s="19">
        <f>$X$27*G48*POWER(1-F48/$X$25, $X$26)</f>
        <v>0</v>
      </c>
      <c r="L48" s="19">
        <f t="shared" ref="L48:L91" si="10">1-EXP(-$X$27*G48*POWER(1-F48/$X$25, $X$26))</f>
        <v>0</v>
      </c>
      <c r="P48" s="19">
        <v>99</v>
      </c>
      <c r="Q48" s="19">
        <v>310</v>
      </c>
      <c r="R48" s="19"/>
      <c r="S48" s="19"/>
    </row>
    <row r="49" spans="1:39" x14ac:dyDescent="0.2">
      <c r="A49" s="18">
        <v>0</v>
      </c>
      <c r="B49" s="18">
        <v>31</v>
      </c>
      <c r="C49" s="19">
        <f t="shared" ref="C49:C91" si="11">ABS(A49-$P$48)/39.37</f>
        <v>2.5146050292100588</v>
      </c>
      <c r="D49" s="19">
        <f t="shared" ref="D49:D91" si="12">ABS(B49-$P$50)/39.37</f>
        <v>0.78740157480314965</v>
      </c>
      <c r="E49" s="19">
        <f t="shared" ref="E49:E91" si="13">SQRT(C49^2+D49^2)</f>
        <v>2.635002788030973</v>
      </c>
      <c r="F49" s="19">
        <f t="shared" si="9"/>
        <v>2</v>
      </c>
      <c r="G49" s="19">
        <v>160</v>
      </c>
      <c r="I49" s="19">
        <f t="shared" ref="I49:I91" si="14">$X$27*G49*POWER(1-F49/$X$25, $X$26)</f>
        <v>0</v>
      </c>
      <c r="L49" s="19">
        <f t="shared" si="10"/>
        <v>0</v>
      </c>
      <c r="P49" s="19" t="s">
        <v>54</v>
      </c>
      <c r="Q49" s="26"/>
      <c r="R49" s="26"/>
      <c r="S49" s="26"/>
      <c r="T49" s="26"/>
      <c r="U49" s="26"/>
      <c r="V49" s="26"/>
    </row>
    <row r="50" spans="1:39" x14ac:dyDescent="0.2">
      <c r="A50" s="18">
        <v>0</v>
      </c>
      <c r="B50" s="18">
        <v>62</v>
      </c>
      <c r="C50" s="19">
        <f t="shared" si="11"/>
        <v>2.5146050292100588</v>
      </c>
      <c r="D50" s="19">
        <f t="shared" si="12"/>
        <v>0</v>
      </c>
      <c r="E50" s="19">
        <f t="shared" si="13"/>
        <v>2.5146050292100588</v>
      </c>
      <c r="F50" s="19">
        <f t="shared" si="9"/>
        <v>2</v>
      </c>
      <c r="G50" s="19">
        <v>160</v>
      </c>
      <c r="I50" s="19">
        <f t="shared" si="14"/>
        <v>0</v>
      </c>
      <c r="L50" s="19">
        <f t="shared" si="10"/>
        <v>0</v>
      </c>
      <c r="P50" s="19">
        <v>62</v>
      </c>
    </row>
    <row r="51" spans="1:39" x14ac:dyDescent="0.2">
      <c r="A51" s="18">
        <v>0</v>
      </c>
      <c r="B51" s="18">
        <v>93</v>
      </c>
      <c r="C51" s="19">
        <f t="shared" si="11"/>
        <v>2.5146050292100588</v>
      </c>
      <c r="D51" s="19">
        <f t="shared" si="12"/>
        <v>0.78740157480314965</v>
      </c>
      <c r="E51" s="19">
        <f t="shared" si="13"/>
        <v>2.635002788030973</v>
      </c>
      <c r="F51" s="19">
        <f t="shared" si="9"/>
        <v>2</v>
      </c>
      <c r="G51" s="19">
        <v>160</v>
      </c>
      <c r="I51" s="19">
        <f t="shared" si="14"/>
        <v>0</v>
      </c>
      <c r="L51" s="19">
        <f t="shared" si="10"/>
        <v>0</v>
      </c>
      <c r="P51" s="19" t="s">
        <v>104</v>
      </c>
      <c r="Q51" s="26"/>
      <c r="R51" s="26"/>
      <c r="S51" s="26"/>
      <c r="T51" s="26"/>
      <c r="U51" s="26"/>
      <c r="V51" s="26"/>
    </row>
    <row r="52" spans="1:39" x14ac:dyDescent="0.2">
      <c r="A52" s="18">
        <v>0</v>
      </c>
      <c r="B52" s="18">
        <v>124</v>
      </c>
      <c r="C52" s="19">
        <f t="shared" si="11"/>
        <v>2.5146050292100588</v>
      </c>
      <c r="D52" s="19">
        <f t="shared" si="12"/>
        <v>1.5748031496062993</v>
      </c>
      <c r="E52" s="19">
        <f t="shared" si="13"/>
        <v>2.9670260216146471</v>
      </c>
      <c r="F52" s="19">
        <f t="shared" si="9"/>
        <v>2</v>
      </c>
      <c r="G52" s="19">
        <v>160</v>
      </c>
      <c r="I52" s="19">
        <f t="shared" si="14"/>
        <v>0</v>
      </c>
      <c r="L52" s="19">
        <f t="shared" si="10"/>
        <v>0</v>
      </c>
      <c r="P52" s="19">
        <v>19</v>
      </c>
    </row>
    <row r="53" spans="1:39" x14ac:dyDescent="0.2">
      <c r="A53" s="18">
        <v>0</v>
      </c>
      <c r="B53" s="18">
        <v>155</v>
      </c>
      <c r="C53" s="19">
        <f t="shared" si="11"/>
        <v>2.5146050292100588</v>
      </c>
      <c r="D53" s="19">
        <f t="shared" si="12"/>
        <v>2.3622047244094491</v>
      </c>
      <c r="E53" s="19">
        <f t="shared" si="13"/>
        <v>3.4501086378476318</v>
      </c>
      <c r="F53" s="19">
        <f t="shared" si="9"/>
        <v>2</v>
      </c>
      <c r="G53" s="19">
        <v>160</v>
      </c>
      <c r="I53" s="19">
        <f t="shared" si="14"/>
        <v>0</v>
      </c>
      <c r="L53" s="19">
        <f t="shared" si="10"/>
        <v>0</v>
      </c>
    </row>
    <row r="54" spans="1:39" x14ac:dyDescent="0.2">
      <c r="A54" s="18">
        <v>0</v>
      </c>
      <c r="B54" s="18">
        <v>186</v>
      </c>
      <c r="C54" s="19">
        <f t="shared" si="11"/>
        <v>2.5146050292100588</v>
      </c>
      <c r="D54" s="19">
        <f t="shared" si="12"/>
        <v>3.1496062992125986</v>
      </c>
      <c r="E54" s="19">
        <f t="shared" si="13"/>
        <v>4.0302925815588377</v>
      </c>
      <c r="F54" s="19">
        <f t="shared" si="9"/>
        <v>2</v>
      </c>
      <c r="G54" s="19">
        <v>160</v>
      </c>
      <c r="H54" s="20"/>
      <c r="I54" s="19">
        <f t="shared" si="14"/>
        <v>0</v>
      </c>
      <c r="L54" s="19">
        <f t="shared" si="10"/>
        <v>0</v>
      </c>
      <c r="AC54" s="19" t="s">
        <v>101</v>
      </c>
      <c r="AD54" s="24">
        <v>0.6118055555555556</v>
      </c>
      <c r="AF54" s="24">
        <v>0.70833333333333337</v>
      </c>
      <c r="AH54" s="24">
        <v>0.73333333333333339</v>
      </c>
      <c r="AJ54" s="24">
        <v>0.78194444444444444</v>
      </c>
      <c r="AL54" s="24">
        <v>0.83680555555555547</v>
      </c>
    </row>
    <row r="55" spans="1:39" x14ac:dyDescent="0.2">
      <c r="A55" s="18">
        <v>0</v>
      </c>
      <c r="B55" s="18">
        <v>217</v>
      </c>
      <c r="C55" s="19">
        <f t="shared" si="11"/>
        <v>2.5146050292100588</v>
      </c>
      <c r="D55" s="19">
        <f t="shared" si="12"/>
        <v>3.9370078740157481</v>
      </c>
      <c r="E55" s="19">
        <f t="shared" si="13"/>
        <v>4.6715382319949521</v>
      </c>
      <c r="F55" s="19">
        <f t="shared" si="9"/>
        <v>2</v>
      </c>
      <c r="G55" s="19">
        <v>160</v>
      </c>
      <c r="I55" s="19">
        <f t="shared" si="14"/>
        <v>0</v>
      </c>
      <c r="L55" s="19">
        <f t="shared" si="10"/>
        <v>0</v>
      </c>
      <c r="AC55" s="19" t="s">
        <v>100</v>
      </c>
      <c r="AE55" s="24">
        <v>0.68611111111111101</v>
      </c>
      <c r="AG55" s="24">
        <v>0.73125000000000007</v>
      </c>
      <c r="AI55" s="24">
        <v>0.78055555555555556</v>
      </c>
      <c r="AK55" s="24">
        <v>0.8208333333333333</v>
      </c>
      <c r="AM55" s="24">
        <v>0.86319444444444438</v>
      </c>
    </row>
    <row r="56" spans="1:39" x14ac:dyDescent="0.2">
      <c r="A56" s="18">
        <v>0</v>
      </c>
      <c r="B56" s="18">
        <v>248</v>
      </c>
      <c r="C56" s="19">
        <f t="shared" si="11"/>
        <v>2.5146050292100588</v>
      </c>
      <c r="D56" s="19">
        <f t="shared" si="12"/>
        <v>4.7244094488188981</v>
      </c>
      <c r="E56" s="19">
        <f t="shared" si="13"/>
        <v>5.3519419926805831</v>
      </c>
      <c r="F56" s="19">
        <f t="shared" si="9"/>
        <v>2</v>
      </c>
      <c r="G56" s="19">
        <v>160</v>
      </c>
      <c r="H56" s="20"/>
      <c r="I56" s="19">
        <f t="shared" si="14"/>
        <v>0</v>
      </c>
      <c r="L56" s="19">
        <f t="shared" si="10"/>
        <v>0</v>
      </c>
    </row>
    <row r="57" spans="1:39" x14ac:dyDescent="0.2">
      <c r="A57" s="18">
        <v>18</v>
      </c>
      <c r="B57" s="18">
        <v>0</v>
      </c>
      <c r="C57" s="19">
        <f t="shared" si="11"/>
        <v>2.0574041148082296</v>
      </c>
      <c r="D57" s="19">
        <f t="shared" si="12"/>
        <v>1.5748031496062993</v>
      </c>
      <c r="E57" s="19">
        <f t="shared" si="13"/>
        <v>2.5909296886715696</v>
      </c>
      <c r="F57" s="19">
        <f t="shared" si="9"/>
        <v>2</v>
      </c>
      <c r="G57" s="19">
        <v>160</v>
      </c>
      <c r="I57" s="19">
        <f t="shared" si="14"/>
        <v>0</v>
      </c>
      <c r="L57" s="19">
        <f t="shared" si="10"/>
        <v>0</v>
      </c>
      <c r="R57" s="23">
        <v>0</v>
      </c>
      <c r="S57" s="19">
        <v>18</v>
      </c>
      <c r="T57" s="19">
        <v>36</v>
      </c>
      <c r="V57" s="19">
        <v>81</v>
      </c>
      <c r="W57" s="19">
        <v>99</v>
      </c>
    </row>
    <row r="58" spans="1:39" x14ac:dyDescent="0.2">
      <c r="A58" s="18">
        <v>18</v>
      </c>
      <c r="B58" s="18">
        <v>31</v>
      </c>
      <c r="C58" s="19">
        <f t="shared" si="11"/>
        <v>2.0574041148082296</v>
      </c>
      <c r="D58" s="19">
        <f t="shared" si="12"/>
        <v>0.78740157480314965</v>
      </c>
      <c r="E58" s="19">
        <f t="shared" si="13"/>
        <v>2.202932802341532</v>
      </c>
      <c r="F58" s="19">
        <f t="shared" si="9"/>
        <v>2</v>
      </c>
      <c r="G58" s="19">
        <v>160</v>
      </c>
      <c r="I58" s="19">
        <f t="shared" si="14"/>
        <v>0</v>
      </c>
      <c r="L58" s="19">
        <f t="shared" si="10"/>
        <v>0</v>
      </c>
      <c r="AD58" s="29"/>
    </row>
    <row r="59" spans="1:39" x14ac:dyDescent="0.2">
      <c r="A59" s="18">
        <v>18</v>
      </c>
      <c r="B59" s="18">
        <v>62</v>
      </c>
      <c r="C59" s="19">
        <f t="shared" si="11"/>
        <v>2.0574041148082296</v>
      </c>
      <c r="D59" s="19">
        <f t="shared" si="12"/>
        <v>0</v>
      </c>
      <c r="E59" s="19">
        <f t="shared" si="13"/>
        <v>2.0574041148082296</v>
      </c>
      <c r="F59" s="19">
        <f t="shared" si="9"/>
        <v>2</v>
      </c>
      <c r="G59" s="19">
        <v>160</v>
      </c>
      <c r="I59" s="19">
        <f t="shared" si="14"/>
        <v>0</v>
      </c>
      <c r="L59" s="19">
        <f t="shared" si="10"/>
        <v>0</v>
      </c>
    </row>
    <row r="60" spans="1:39" x14ac:dyDescent="0.2">
      <c r="A60" s="18">
        <v>18</v>
      </c>
      <c r="B60" s="18">
        <v>93</v>
      </c>
      <c r="C60" s="19">
        <f t="shared" si="11"/>
        <v>2.0574041148082296</v>
      </c>
      <c r="D60" s="19">
        <f t="shared" si="12"/>
        <v>0.78740157480314965</v>
      </c>
      <c r="E60" s="19">
        <f t="shared" si="13"/>
        <v>2.202932802341532</v>
      </c>
      <c r="F60" s="19">
        <f t="shared" si="9"/>
        <v>2</v>
      </c>
      <c r="G60" s="19">
        <v>160</v>
      </c>
      <c r="I60" s="19">
        <f t="shared" si="14"/>
        <v>0</v>
      </c>
      <c r="L60" s="19">
        <f t="shared" si="10"/>
        <v>0</v>
      </c>
    </row>
    <row r="61" spans="1:39" x14ac:dyDescent="0.2">
      <c r="A61" s="18">
        <v>18</v>
      </c>
      <c r="B61" s="18">
        <v>124</v>
      </c>
      <c r="C61" s="19">
        <f t="shared" si="11"/>
        <v>2.0574041148082296</v>
      </c>
      <c r="D61" s="19">
        <f t="shared" si="12"/>
        <v>1.5748031496062993</v>
      </c>
      <c r="E61" s="19">
        <f t="shared" si="13"/>
        <v>2.5909296886715696</v>
      </c>
      <c r="F61" s="19">
        <f t="shared" si="9"/>
        <v>2</v>
      </c>
      <c r="G61" s="19">
        <v>160</v>
      </c>
      <c r="I61" s="19">
        <f t="shared" si="14"/>
        <v>0</v>
      </c>
      <c r="L61" s="19">
        <f t="shared" si="10"/>
        <v>0</v>
      </c>
      <c r="AD61" s="30" t="s">
        <v>102</v>
      </c>
      <c r="AE61" s="30"/>
      <c r="AF61" s="30" t="s">
        <v>103</v>
      </c>
      <c r="AG61" s="30"/>
      <c r="AH61" s="30"/>
      <c r="AI61" s="30"/>
      <c r="AJ61" s="30"/>
      <c r="AK61" s="30"/>
    </row>
    <row r="62" spans="1:39" x14ac:dyDescent="0.2">
      <c r="A62" s="18">
        <v>18</v>
      </c>
      <c r="B62" s="18">
        <v>155</v>
      </c>
      <c r="C62" s="19">
        <f t="shared" si="11"/>
        <v>2.0574041148082296</v>
      </c>
      <c r="D62" s="19">
        <f t="shared" si="12"/>
        <v>2.3622047244094491</v>
      </c>
      <c r="E62" s="19">
        <f t="shared" si="13"/>
        <v>3.1325585152798276</v>
      </c>
      <c r="F62" s="19">
        <f t="shared" si="9"/>
        <v>2</v>
      </c>
      <c r="G62" s="19">
        <v>160</v>
      </c>
      <c r="H62" s="17"/>
      <c r="I62" s="19">
        <f t="shared" si="14"/>
        <v>0</v>
      </c>
      <c r="L62" s="19">
        <f t="shared" si="10"/>
        <v>0</v>
      </c>
    </row>
    <row r="63" spans="1:39" x14ac:dyDescent="0.2">
      <c r="A63" s="18">
        <v>18</v>
      </c>
      <c r="B63" s="18">
        <v>186</v>
      </c>
      <c r="C63" s="19">
        <f t="shared" si="11"/>
        <v>2.0574041148082296</v>
      </c>
      <c r="D63" s="19">
        <f t="shared" si="12"/>
        <v>3.1496062992125986</v>
      </c>
      <c r="E63" s="19">
        <f t="shared" si="13"/>
        <v>3.762038215072983</v>
      </c>
      <c r="F63" s="19">
        <f t="shared" si="9"/>
        <v>2</v>
      </c>
      <c r="G63" s="19">
        <v>160</v>
      </c>
      <c r="I63" s="19">
        <f t="shared" si="14"/>
        <v>0</v>
      </c>
      <c r="L63" s="19">
        <f t="shared" si="10"/>
        <v>0</v>
      </c>
    </row>
    <row r="64" spans="1:39" x14ac:dyDescent="0.2">
      <c r="A64" s="18">
        <v>18</v>
      </c>
      <c r="B64" s="18">
        <v>217</v>
      </c>
      <c r="C64" s="19">
        <f t="shared" si="11"/>
        <v>2.0574041148082296</v>
      </c>
      <c r="D64" s="19">
        <f t="shared" si="12"/>
        <v>3.9370078740157481</v>
      </c>
      <c r="E64" s="19">
        <f t="shared" si="13"/>
        <v>4.4421776969963549</v>
      </c>
      <c r="F64" s="19">
        <f t="shared" si="9"/>
        <v>2</v>
      </c>
      <c r="G64" s="19">
        <v>160</v>
      </c>
      <c r="I64" s="19">
        <f t="shared" si="14"/>
        <v>0</v>
      </c>
      <c r="L64" s="19">
        <f t="shared" si="10"/>
        <v>0</v>
      </c>
    </row>
    <row r="65" spans="1:12" x14ac:dyDescent="0.2">
      <c r="A65" s="18">
        <v>18</v>
      </c>
      <c r="B65" s="18">
        <v>248</v>
      </c>
      <c r="C65" s="19">
        <f t="shared" si="11"/>
        <v>2.0574041148082296</v>
      </c>
      <c r="D65" s="19">
        <f t="shared" si="12"/>
        <v>4.7244094488188981</v>
      </c>
      <c r="E65" s="19">
        <f t="shared" si="13"/>
        <v>5.1529560770221128</v>
      </c>
      <c r="F65" s="19">
        <f t="shared" si="9"/>
        <v>2</v>
      </c>
      <c r="G65" s="19">
        <v>160</v>
      </c>
      <c r="I65" s="19">
        <f t="shared" si="14"/>
        <v>0</v>
      </c>
      <c r="L65" s="19">
        <f t="shared" si="10"/>
        <v>0</v>
      </c>
    </row>
    <row r="66" spans="1:12" x14ac:dyDescent="0.2">
      <c r="A66" s="18">
        <v>36</v>
      </c>
      <c r="B66" s="18">
        <v>31</v>
      </c>
      <c r="C66" s="19">
        <f t="shared" si="11"/>
        <v>1.6002032004064008</v>
      </c>
      <c r="D66" s="19">
        <f t="shared" si="12"/>
        <v>0.78740157480314965</v>
      </c>
      <c r="E66" s="19">
        <f t="shared" si="13"/>
        <v>1.7834381185209001</v>
      </c>
      <c r="F66" s="19">
        <f t="shared" si="9"/>
        <v>1.7834381185209001</v>
      </c>
      <c r="G66" s="19">
        <v>160</v>
      </c>
      <c r="I66" s="19">
        <f t="shared" si="14"/>
        <v>9.2660737012730153E-7</v>
      </c>
      <c r="L66" s="19">
        <f t="shared" si="10"/>
        <v>9.2660694084312212E-7</v>
      </c>
    </row>
    <row r="67" spans="1:12" x14ac:dyDescent="0.2">
      <c r="A67" s="18">
        <v>36</v>
      </c>
      <c r="B67" s="18">
        <v>62</v>
      </c>
      <c r="C67" s="19">
        <f t="shared" si="11"/>
        <v>1.6002032004064008</v>
      </c>
      <c r="D67" s="19">
        <f t="shared" si="12"/>
        <v>0</v>
      </c>
      <c r="E67" s="19">
        <f t="shared" si="13"/>
        <v>1.6002032004064008</v>
      </c>
      <c r="F67" s="19">
        <f t="shared" si="9"/>
        <v>1.6002032004064008</v>
      </c>
      <c r="G67" s="19">
        <v>160</v>
      </c>
      <c r="I67" s="19">
        <f t="shared" si="14"/>
        <v>4.4087626963065598E-5</v>
      </c>
      <c r="L67" s="19">
        <f t="shared" si="10"/>
        <v>4.4086655117903106E-5</v>
      </c>
    </row>
    <row r="68" spans="1:12" x14ac:dyDescent="0.2">
      <c r="A68" s="18">
        <v>36</v>
      </c>
      <c r="B68" s="18">
        <v>93</v>
      </c>
      <c r="C68" s="19">
        <f t="shared" si="11"/>
        <v>1.6002032004064008</v>
      </c>
      <c r="D68" s="19">
        <f t="shared" si="12"/>
        <v>0.78740157480314965</v>
      </c>
      <c r="E68" s="19">
        <f t="shared" si="13"/>
        <v>1.7834381185209001</v>
      </c>
      <c r="F68" s="19">
        <f t="shared" si="9"/>
        <v>1.7834381185209001</v>
      </c>
      <c r="G68" s="19">
        <v>160</v>
      </c>
      <c r="I68" s="19">
        <f t="shared" si="14"/>
        <v>9.2660737012730153E-7</v>
      </c>
      <c r="L68" s="19">
        <f t="shared" si="10"/>
        <v>9.2660694084312212E-7</v>
      </c>
    </row>
    <row r="69" spans="1:12" x14ac:dyDescent="0.2">
      <c r="A69" s="18">
        <v>36</v>
      </c>
      <c r="B69" s="18">
        <v>124</v>
      </c>
      <c r="C69" s="19">
        <f t="shared" si="11"/>
        <v>1.6002032004064008</v>
      </c>
      <c r="D69" s="19">
        <f t="shared" si="12"/>
        <v>1.5748031496062993</v>
      </c>
      <c r="E69" s="19">
        <f t="shared" si="13"/>
        <v>2.245140361447544</v>
      </c>
      <c r="F69" s="19">
        <f t="shared" si="9"/>
        <v>2</v>
      </c>
      <c r="G69" s="19">
        <v>160</v>
      </c>
      <c r="I69" s="19">
        <f t="shared" si="14"/>
        <v>0</v>
      </c>
      <c r="L69" s="19">
        <f t="shared" si="10"/>
        <v>0</v>
      </c>
    </row>
    <row r="70" spans="1:12" x14ac:dyDescent="0.2">
      <c r="A70" s="18">
        <v>36</v>
      </c>
      <c r="B70" s="18">
        <v>155</v>
      </c>
      <c r="C70" s="19">
        <f t="shared" si="11"/>
        <v>1.6002032004064008</v>
      </c>
      <c r="D70" s="19">
        <f t="shared" si="12"/>
        <v>2.3622047244094491</v>
      </c>
      <c r="E70" s="19">
        <f t="shared" si="13"/>
        <v>2.8531844389406742</v>
      </c>
      <c r="F70" s="19">
        <f t="shared" si="9"/>
        <v>2</v>
      </c>
      <c r="G70" s="19">
        <v>160</v>
      </c>
      <c r="I70" s="19">
        <f t="shared" si="14"/>
        <v>0</v>
      </c>
      <c r="L70" s="19">
        <f t="shared" si="10"/>
        <v>0</v>
      </c>
    </row>
    <row r="71" spans="1:12" x14ac:dyDescent="0.2">
      <c r="A71" s="18">
        <v>36</v>
      </c>
      <c r="B71" s="18">
        <v>186</v>
      </c>
      <c r="C71" s="19">
        <f t="shared" si="11"/>
        <v>1.6002032004064008</v>
      </c>
      <c r="D71" s="19">
        <f t="shared" si="12"/>
        <v>3.1496062992125986</v>
      </c>
      <c r="E71" s="19">
        <f t="shared" si="13"/>
        <v>3.5327991908160543</v>
      </c>
      <c r="F71" s="19">
        <f t="shared" si="9"/>
        <v>2</v>
      </c>
      <c r="G71" s="19">
        <v>160</v>
      </c>
      <c r="I71" s="19">
        <f t="shared" si="14"/>
        <v>0</v>
      </c>
      <c r="L71" s="19">
        <f t="shared" si="10"/>
        <v>0</v>
      </c>
    </row>
    <row r="72" spans="1:12" x14ac:dyDescent="0.2">
      <c r="A72" s="18">
        <v>36</v>
      </c>
      <c r="B72" s="18">
        <v>217</v>
      </c>
      <c r="C72" s="19">
        <f t="shared" si="11"/>
        <v>1.6002032004064008</v>
      </c>
      <c r="D72" s="19">
        <f t="shared" si="12"/>
        <v>3.9370078740157481</v>
      </c>
      <c r="E72" s="19">
        <f t="shared" si="13"/>
        <v>4.2497860278669197</v>
      </c>
      <c r="F72" s="19">
        <f t="shared" si="9"/>
        <v>2</v>
      </c>
      <c r="G72" s="19">
        <v>160</v>
      </c>
      <c r="I72" s="19">
        <f t="shared" si="14"/>
        <v>0</v>
      </c>
      <c r="L72" s="19">
        <f t="shared" si="10"/>
        <v>0</v>
      </c>
    </row>
    <row r="73" spans="1:12" x14ac:dyDescent="0.2">
      <c r="A73" s="18">
        <v>36</v>
      </c>
      <c r="B73" s="18">
        <v>248</v>
      </c>
      <c r="C73" s="19">
        <f t="shared" si="11"/>
        <v>1.6002032004064008</v>
      </c>
      <c r="D73" s="19">
        <f t="shared" si="12"/>
        <v>4.7244094488188981</v>
      </c>
      <c r="E73" s="19">
        <f t="shared" si="13"/>
        <v>4.9880552245018475</v>
      </c>
      <c r="F73" s="19">
        <f t="shared" si="9"/>
        <v>2</v>
      </c>
      <c r="G73" s="19">
        <v>160</v>
      </c>
      <c r="I73" s="19">
        <f t="shared" si="14"/>
        <v>0</v>
      </c>
      <c r="L73" s="19">
        <f t="shared" si="10"/>
        <v>0</v>
      </c>
    </row>
    <row r="74" spans="1:12" x14ac:dyDescent="0.2">
      <c r="A74" s="21">
        <v>91</v>
      </c>
      <c r="B74" s="18">
        <v>0</v>
      </c>
      <c r="C74" s="19">
        <f t="shared" si="11"/>
        <v>0.20320040640081283</v>
      </c>
      <c r="D74" s="19">
        <f t="shared" si="12"/>
        <v>1.5748031496062993</v>
      </c>
      <c r="E74" s="19">
        <f t="shared" si="13"/>
        <v>1.5878587358991907</v>
      </c>
      <c r="F74" s="19">
        <f t="shared" si="9"/>
        <v>1.5878587358991907</v>
      </c>
      <c r="G74" s="19">
        <v>160</v>
      </c>
      <c r="I74" s="19">
        <f t="shared" si="14"/>
        <v>5.339732148314645E-5</v>
      </c>
      <c r="L74" s="19">
        <f t="shared" si="10"/>
        <v>5.3395895871499732E-5</v>
      </c>
    </row>
    <row r="75" spans="1:12" x14ac:dyDescent="0.2">
      <c r="A75" s="21">
        <v>91</v>
      </c>
      <c r="B75" s="18">
        <v>31</v>
      </c>
      <c r="C75" s="19">
        <f t="shared" si="11"/>
        <v>0.20320040640081283</v>
      </c>
      <c r="D75" s="19">
        <f t="shared" si="12"/>
        <v>0.78740157480314965</v>
      </c>
      <c r="E75" s="19">
        <f t="shared" si="13"/>
        <v>0.81319840455078096</v>
      </c>
      <c r="F75" s="19">
        <f t="shared" si="9"/>
        <v>0.81319840455078096</v>
      </c>
      <c r="G75" s="19">
        <v>160</v>
      </c>
      <c r="I75" s="19">
        <f t="shared" si="14"/>
        <v>4.1812989107726066E-2</v>
      </c>
      <c r="L75" s="19">
        <f t="shared" si="10"/>
        <v>4.0950883565919027E-2</v>
      </c>
    </row>
    <row r="76" spans="1:12" x14ac:dyDescent="0.2">
      <c r="A76" s="21">
        <v>91</v>
      </c>
      <c r="B76" s="18">
        <v>62</v>
      </c>
      <c r="C76" s="19">
        <f t="shared" si="11"/>
        <v>0.20320040640081283</v>
      </c>
      <c r="D76" s="19">
        <f t="shared" si="12"/>
        <v>0</v>
      </c>
      <c r="E76" s="19">
        <f t="shared" si="13"/>
        <v>0.20320040640081283</v>
      </c>
      <c r="F76" s="19">
        <f t="shared" si="9"/>
        <v>0.20320040640081283</v>
      </c>
      <c r="G76" s="19">
        <v>160</v>
      </c>
      <c r="I76" s="19">
        <f t="shared" si="14"/>
        <v>0.57026509025416894</v>
      </c>
      <c r="L76" s="19">
        <f t="shared" si="10"/>
        <v>0.43462445671396233</v>
      </c>
    </row>
    <row r="77" spans="1:12" x14ac:dyDescent="0.2">
      <c r="A77" s="21">
        <v>91</v>
      </c>
      <c r="B77" s="18">
        <v>93</v>
      </c>
      <c r="C77" s="19">
        <f t="shared" si="11"/>
        <v>0.20320040640081283</v>
      </c>
      <c r="D77" s="19">
        <f t="shared" si="12"/>
        <v>0.78740157480314965</v>
      </c>
      <c r="E77" s="19">
        <f t="shared" si="13"/>
        <v>0.81319840455078096</v>
      </c>
      <c r="F77" s="19">
        <f t="shared" si="9"/>
        <v>0.81319840455078096</v>
      </c>
      <c r="G77" s="19">
        <v>160</v>
      </c>
      <c r="I77" s="19">
        <f t="shared" si="14"/>
        <v>4.1812989107726066E-2</v>
      </c>
      <c r="L77" s="19">
        <f t="shared" si="10"/>
        <v>4.0950883565919027E-2</v>
      </c>
    </row>
    <row r="78" spans="1:12" x14ac:dyDescent="0.2">
      <c r="A78" s="21">
        <v>91</v>
      </c>
      <c r="B78" s="18">
        <v>124</v>
      </c>
      <c r="C78" s="19">
        <f t="shared" si="11"/>
        <v>0.20320040640081283</v>
      </c>
      <c r="D78" s="19">
        <f t="shared" si="12"/>
        <v>1.5748031496062993</v>
      </c>
      <c r="E78" s="19">
        <f t="shared" si="13"/>
        <v>1.5878587358991907</v>
      </c>
      <c r="F78" s="19">
        <f t="shared" si="9"/>
        <v>1.5878587358991907</v>
      </c>
      <c r="G78" s="19">
        <v>160</v>
      </c>
      <c r="I78" s="19">
        <f t="shared" si="14"/>
        <v>5.339732148314645E-5</v>
      </c>
      <c r="L78" s="19">
        <f t="shared" si="10"/>
        <v>5.3395895871499732E-5</v>
      </c>
    </row>
    <row r="79" spans="1:12" x14ac:dyDescent="0.2">
      <c r="A79" s="21">
        <v>91</v>
      </c>
      <c r="B79" s="18">
        <v>155</v>
      </c>
      <c r="C79" s="19">
        <f t="shared" si="11"/>
        <v>0.20320040640081283</v>
      </c>
      <c r="D79" s="19">
        <f t="shared" si="12"/>
        <v>2.3622047244094491</v>
      </c>
      <c r="E79" s="19">
        <f t="shared" si="13"/>
        <v>2.3709284184014869</v>
      </c>
      <c r="F79" s="19">
        <f t="shared" si="9"/>
        <v>2</v>
      </c>
      <c r="G79" s="19">
        <v>160</v>
      </c>
      <c r="I79" s="19">
        <f t="shared" si="14"/>
        <v>0</v>
      </c>
      <c r="L79" s="19">
        <f t="shared" si="10"/>
        <v>0</v>
      </c>
    </row>
    <row r="80" spans="1:12" x14ac:dyDescent="0.2">
      <c r="A80" s="21">
        <v>91</v>
      </c>
      <c r="B80" s="18">
        <v>186</v>
      </c>
      <c r="C80" s="19">
        <f t="shared" si="11"/>
        <v>0.20320040640081283</v>
      </c>
      <c r="D80" s="19">
        <f t="shared" si="12"/>
        <v>3.1496062992125986</v>
      </c>
      <c r="E80" s="19">
        <f t="shared" si="13"/>
        <v>3.1561543443249311</v>
      </c>
      <c r="F80" s="19">
        <f t="shared" si="9"/>
        <v>2</v>
      </c>
      <c r="G80" s="19">
        <v>160</v>
      </c>
      <c r="I80" s="19">
        <f t="shared" si="14"/>
        <v>0</v>
      </c>
      <c r="L80" s="19">
        <f t="shared" si="10"/>
        <v>0</v>
      </c>
    </row>
    <row r="81" spans="1:12" x14ac:dyDescent="0.2">
      <c r="A81" s="21">
        <v>91</v>
      </c>
      <c r="B81" s="18">
        <v>217</v>
      </c>
      <c r="C81" s="19">
        <f t="shared" si="11"/>
        <v>0.20320040640081283</v>
      </c>
      <c r="D81" s="19">
        <f t="shared" si="12"/>
        <v>3.9370078740157481</v>
      </c>
      <c r="E81" s="19">
        <f t="shared" si="13"/>
        <v>3.94224826783188</v>
      </c>
      <c r="F81" s="19">
        <f t="shared" si="9"/>
        <v>2</v>
      </c>
      <c r="G81" s="19">
        <v>160</v>
      </c>
      <c r="I81" s="19">
        <f t="shared" si="14"/>
        <v>0</v>
      </c>
      <c r="L81" s="19">
        <f t="shared" si="10"/>
        <v>0</v>
      </c>
    </row>
    <row r="82" spans="1:12" x14ac:dyDescent="0.2">
      <c r="A82" s="21">
        <v>91</v>
      </c>
      <c r="B82" s="18">
        <v>248</v>
      </c>
      <c r="C82" s="19">
        <f t="shared" si="11"/>
        <v>0.20320040640081283</v>
      </c>
      <c r="D82" s="19">
        <f t="shared" si="12"/>
        <v>4.7244094488188981</v>
      </c>
      <c r="E82" s="19">
        <f t="shared" si="13"/>
        <v>4.7287773309017984</v>
      </c>
      <c r="F82" s="19">
        <f t="shared" si="9"/>
        <v>2</v>
      </c>
      <c r="G82" s="19">
        <v>160</v>
      </c>
      <c r="I82" s="19">
        <f t="shared" si="14"/>
        <v>0</v>
      </c>
      <c r="L82" s="19">
        <f t="shared" si="10"/>
        <v>0</v>
      </c>
    </row>
    <row r="83" spans="1:12" x14ac:dyDescent="0.2">
      <c r="A83" s="21">
        <v>109</v>
      </c>
      <c r="B83" s="18">
        <v>0</v>
      </c>
      <c r="C83" s="19">
        <f t="shared" si="11"/>
        <v>0.25400050800101603</v>
      </c>
      <c r="D83" s="19">
        <f t="shared" si="12"/>
        <v>1.5748031496062993</v>
      </c>
      <c r="E83" s="19">
        <f t="shared" si="13"/>
        <v>1.5951555466708236</v>
      </c>
      <c r="F83" s="19">
        <f t="shared" si="9"/>
        <v>1.5951555466708236</v>
      </c>
      <c r="G83" s="19">
        <v>160</v>
      </c>
      <c r="I83" s="19">
        <f t="shared" si="14"/>
        <v>4.7713872861618611E-5</v>
      </c>
      <c r="L83" s="19">
        <f t="shared" si="10"/>
        <v>4.7712734572935567E-5</v>
      </c>
    </row>
    <row r="84" spans="1:12" x14ac:dyDescent="0.2">
      <c r="A84" s="21">
        <v>109</v>
      </c>
      <c r="B84" s="18">
        <v>31</v>
      </c>
      <c r="C84" s="19">
        <f t="shared" si="11"/>
        <v>0.25400050800101603</v>
      </c>
      <c r="D84" s="19">
        <f t="shared" si="12"/>
        <v>0.78740157480314965</v>
      </c>
      <c r="E84" s="19">
        <f t="shared" si="13"/>
        <v>0.82735572643649136</v>
      </c>
      <c r="F84" s="19">
        <f t="shared" si="9"/>
        <v>0.82735572643649136</v>
      </c>
      <c r="G84" s="19">
        <v>160</v>
      </c>
      <c r="I84" s="19">
        <f t="shared" si="14"/>
        <v>3.876829117458732E-2</v>
      </c>
      <c r="L84" s="19">
        <f t="shared" si="10"/>
        <v>3.8026418906775827E-2</v>
      </c>
    </row>
    <row r="85" spans="1:12" x14ac:dyDescent="0.2">
      <c r="A85" s="21">
        <v>109</v>
      </c>
      <c r="B85" s="18">
        <v>62</v>
      </c>
      <c r="C85" s="19">
        <f t="shared" si="11"/>
        <v>0.25400050800101603</v>
      </c>
      <c r="D85" s="19">
        <f t="shared" si="12"/>
        <v>0</v>
      </c>
      <c r="E85" s="19">
        <f t="shared" si="13"/>
        <v>0.25400050800101603</v>
      </c>
      <c r="F85" s="19">
        <f t="shared" si="9"/>
        <v>0.25400050800101603</v>
      </c>
      <c r="G85" s="19">
        <v>160</v>
      </c>
      <c r="I85" s="19">
        <f t="shared" si="14"/>
        <v>0.4760000101226769</v>
      </c>
      <c r="L85" s="19">
        <f t="shared" si="10"/>
        <v>0.3787365240413878</v>
      </c>
    </row>
    <row r="86" spans="1:12" x14ac:dyDescent="0.2">
      <c r="A86" s="21">
        <v>109</v>
      </c>
      <c r="B86" s="18">
        <v>93</v>
      </c>
      <c r="C86" s="19">
        <f t="shared" si="11"/>
        <v>0.25400050800101603</v>
      </c>
      <c r="D86" s="19">
        <f t="shared" si="12"/>
        <v>0.78740157480314965</v>
      </c>
      <c r="E86" s="19">
        <f t="shared" si="13"/>
        <v>0.82735572643649136</v>
      </c>
      <c r="F86" s="19">
        <f t="shared" si="9"/>
        <v>0.82735572643649136</v>
      </c>
      <c r="G86" s="19">
        <v>160</v>
      </c>
      <c r="I86" s="19">
        <f t="shared" si="14"/>
        <v>3.876829117458732E-2</v>
      </c>
      <c r="L86" s="19">
        <f t="shared" si="10"/>
        <v>3.8026418906775827E-2</v>
      </c>
    </row>
    <row r="87" spans="1:12" x14ac:dyDescent="0.2">
      <c r="A87" s="21">
        <v>109</v>
      </c>
      <c r="B87" s="18">
        <v>124</v>
      </c>
      <c r="C87" s="19">
        <f t="shared" si="11"/>
        <v>0.25400050800101603</v>
      </c>
      <c r="D87" s="19">
        <f t="shared" si="12"/>
        <v>1.5748031496062993</v>
      </c>
      <c r="E87" s="19">
        <f t="shared" si="13"/>
        <v>1.5951555466708236</v>
      </c>
      <c r="F87" s="19">
        <f t="shared" si="9"/>
        <v>1.5951555466708236</v>
      </c>
      <c r="G87" s="19">
        <v>160</v>
      </c>
      <c r="I87" s="19">
        <f t="shared" si="14"/>
        <v>4.7713872861618611E-5</v>
      </c>
      <c r="L87" s="19">
        <f t="shared" si="10"/>
        <v>4.7712734572935567E-5</v>
      </c>
    </row>
    <row r="88" spans="1:12" x14ac:dyDescent="0.2">
      <c r="A88" s="21">
        <v>109</v>
      </c>
      <c r="B88" s="18">
        <v>155</v>
      </c>
      <c r="C88" s="19">
        <f t="shared" si="11"/>
        <v>0.25400050800101603</v>
      </c>
      <c r="D88" s="19">
        <f t="shared" si="12"/>
        <v>2.3622047244094491</v>
      </c>
      <c r="E88" s="19">
        <f t="shared" si="13"/>
        <v>2.375821419654073</v>
      </c>
      <c r="F88" s="19">
        <f t="shared" si="9"/>
        <v>2</v>
      </c>
      <c r="G88" s="19">
        <v>160</v>
      </c>
      <c r="I88" s="19">
        <f t="shared" si="14"/>
        <v>0</v>
      </c>
      <c r="L88" s="19">
        <f t="shared" si="10"/>
        <v>0</v>
      </c>
    </row>
    <row r="89" spans="1:12" x14ac:dyDescent="0.2">
      <c r="A89" s="21">
        <v>109</v>
      </c>
      <c r="B89" s="18">
        <v>186</v>
      </c>
      <c r="C89" s="19">
        <f t="shared" si="11"/>
        <v>0.25400050800101603</v>
      </c>
      <c r="D89" s="19">
        <f t="shared" si="12"/>
        <v>3.1496062992125986</v>
      </c>
      <c r="E89" s="19">
        <f t="shared" si="13"/>
        <v>3.1598316566083793</v>
      </c>
      <c r="F89" s="19">
        <f t="shared" si="9"/>
        <v>2</v>
      </c>
      <c r="G89" s="19">
        <v>160</v>
      </c>
      <c r="I89" s="19">
        <f t="shared" si="14"/>
        <v>0</v>
      </c>
      <c r="L89" s="19">
        <f t="shared" si="10"/>
        <v>0</v>
      </c>
    </row>
    <row r="90" spans="1:12" x14ac:dyDescent="0.2">
      <c r="A90" s="21">
        <v>109</v>
      </c>
      <c r="B90" s="18">
        <v>217</v>
      </c>
      <c r="C90" s="19">
        <f t="shared" si="11"/>
        <v>0.25400050800101603</v>
      </c>
      <c r="D90" s="19">
        <f t="shared" si="12"/>
        <v>3.9370078740157481</v>
      </c>
      <c r="E90" s="19">
        <f t="shared" si="13"/>
        <v>3.9451929304061641</v>
      </c>
      <c r="F90" s="19">
        <f t="shared" si="9"/>
        <v>2</v>
      </c>
      <c r="G90" s="19">
        <v>160</v>
      </c>
      <c r="I90" s="19">
        <f t="shared" si="14"/>
        <v>0</v>
      </c>
      <c r="L90" s="19">
        <f t="shared" si="10"/>
        <v>0</v>
      </c>
    </row>
    <row r="91" spans="1:12" x14ac:dyDescent="0.2">
      <c r="A91" s="21">
        <v>109</v>
      </c>
      <c r="B91" s="18">
        <v>248</v>
      </c>
      <c r="C91" s="19">
        <f t="shared" si="11"/>
        <v>0.25400050800101603</v>
      </c>
      <c r="D91" s="19">
        <f t="shared" si="12"/>
        <v>4.7244094488188981</v>
      </c>
      <c r="E91" s="19">
        <f t="shared" si="13"/>
        <v>4.7312324925070062</v>
      </c>
      <c r="F91" s="19">
        <f t="shared" si="9"/>
        <v>2</v>
      </c>
      <c r="G91" s="19">
        <v>160</v>
      </c>
      <c r="I91" s="19">
        <f t="shared" si="14"/>
        <v>0</v>
      </c>
      <c r="L91" s="19">
        <f t="shared" si="10"/>
        <v>0</v>
      </c>
    </row>
    <row r="92" spans="1:12" x14ac:dyDescent="0.2">
      <c r="A92" s="21"/>
      <c r="B92" s="18"/>
    </row>
  </sheetData>
  <mergeCells count="2">
    <mergeCell ref="AD61:AE61"/>
    <mergeCell ref="AF61:AK6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09C6-7C5B-9E4D-AAD5-CDC0AFF92E0A}">
  <sheetPr codeName="Sheet18"/>
  <dimension ref="A1:AM92"/>
  <sheetViews>
    <sheetView workbookViewId="0">
      <selection activeCell="I8" sqref="I8"/>
    </sheetView>
  </sheetViews>
  <sheetFormatPr baseColWidth="10" defaultColWidth="11" defaultRowHeight="16" x14ac:dyDescent="0.2"/>
  <cols>
    <col min="1" max="1" width="17" style="19" customWidth="1"/>
    <col min="2" max="9" width="11" style="19"/>
    <col min="10" max="10" width="13.6640625" style="19" bestFit="1" customWidth="1"/>
    <col min="11" max="11" width="19.6640625" style="19" bestFit="1" customWidth="1"/>
    <col min="12" max="12" width="17.83203125" style="19" bestFit="1" customWidth="1"/>
    <col min="13" max="13" width="13.5" style="19" bestFit="1" customWidth="1"/>
    <col min="14" max="17" width="11" style="19"/>
    <col min="18" max="19" width="11" style="23"/>
    <col min="20" max="36" width="11" style="19"/>
    <col min="37" max="37" width="15.5" style="19" bestFit="1" customWidth="1"/>
    <col min="38" max="16384" width="11" style="19"/>
  </cols>
  <sheetData>
    <row r="1" spans="1:36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106</v>
      </c>
      <c r="J1" s="17" t="s">
        <v>107</v>
      </c>
      <c r="K1" s="17" t="s">
        <v>108</v>
      </c>
      <c r="L1" s="17" t="s">
        <v>9</v>
      </c>
      <c r="M1" s="17" t="s">
        <v>110</v>
      </c>
      <c r="O1" s="17" t="s">
        <v>105</v>
      </c>
      <c r="P1" s="17" t="s">
        <v>52</v>
      </c>
      <c r="S1" s="22"/>
      <c r="T1" s="22"/>
    </row>
    <row r="2" spans="1:36" x14ac:dyDescent="0.2">
      <c r="A2" s="18">
        <v>0</v>
      </c>
      <c r="B2" s="18">
        <v>0</v>
      </c>
      <c r="C2" s="19">
        <f t="shared" ref="C2:C45" si="0">ABS(A2-$P$2)/39.37</f>
        <v>0</v>
      </c>
      <c r="D2" s="19">
        <f t="shared" ref="D2:D45" si="1">ABS(B2-$P$4)/39.37</f>
        <v>2.3622047244094491</v>
      </c>
      <c r="E2" s="19">
        <f>SQRT(C2^2+D2^2)</f>
        <v>2.3622047244094491</v>
      </c>
      <c r="F2" s="19">
        <f t="shared" ref="F2:F45" si="2">MIN(E2,$X$25)</f>
        <v>2</v>
      </c>
      <c r="G2" s="19">
        <v>110</v>
      </c>
      <c r="I2" s="19">
        <f>$X$27*G2*POWER(1-F2/$X$25, $X$26)</f>
        <v>0</v>
      </c>
      <c r="J2" s="19">
        <f>I2+I48</f>
        <v>0</v>
      </c>
      <c r="K2" s="19">
        <f>1-POWER((1+J2/$X$23),-$X$24)</f>
        <v>0</v>
      </c>
      <c r="L2" s="19">
        <f>1-POWER((1+I2/$X$23),-$X$24)</f>
        <v>0</v>
      </c>
      <c r="M2" s="19">
        <f>L2+L48-L2*L48</f>
        <v>0</v>
      </c>
      <c r="P2" s="19">
        <v>0</v>
      </c>
      <c r="R2" s="19"/>
      <c r="T2" s="23"/>
    </row>
    <row r="3" spans="1:36" x14ac:dyDescent="0.2">
      <c r="A3" s="18">
        <v>0</v>
      </c>
      <c r="B3" s="18">
        <v>31</v>
      </c>
      <c r="C3" s="19">
        <f t="shared" si="0"/>
        <v>0</v>
      </c>
      <c r="D3" s="19">
        <f t="shared" si="1"/>
        <v>1.5748031496062993</v>
      </c>
      <c r="E3" s="19">
        <f t="shared" ref="E3:E45" si="3">SQRT(C3^2+D3^2)</f>
        <v>1.5748031496062993</v>
      </c>
      <c r="F3" s="19">
        <f t="shared" si="2"/>
        <v>1.5748031496062993</v>
      </c>
      <c r="G3" s="19">
        <v>110</v>
      </c>
      <c r="I3" s="19">
        <f t="shared" ref="I3:I45" si="4">$X$27*G3*POWER(1-F3/$X$25, $X$26)</f>
        <v>7.8543235724223975E-2</v>
      </c>
      <c r="J3" s="19">
        <f t="shared" ref="J3:J45" si="5">I3+I49</f>
        <v>7.8543235724223975E-2</v>
      </c>
      <c r="K3" s="19">
        <f t="shared" ref="K3:K45" si="6">1-POWER((1+J3/$X$23),-$X$24)</f>
        <v>3.5476216877191602E-3</v>
      </c>
      <c r="L3" s="19">
        <f t="shared" ref="L3:L66" si="7">1-POWER((1+I3/$X$23),-$X$24)</f>
        <v>3.5476216877191602E-3</v>
      </c>
      <c r="M3" s="19">
        <f t="shared" ref="M3:M45" si="8">L3+L49-L3*L49</f>
        <v>3.5476216877191602E-3</v>
      </c>
      <c r="P3" s="19" t="s">
        <v>54</v>
      </c>
      <c r="R3" s="19"/>
      <c r="T3" s="23"/>
    </row>
    <row r="4" spans="1:36" x14ac:dyDescent="0.2">
      <c r="A4" s="18">
        <v>0</v>
      </c>
      <c r="B4" s="18">
        <v>62</v>
      </c>
      <c r="C4" s="19">
        <f t="shared" si="0"/>
        <v>0</v>
      </c>
      <c r="D4" s="19">
        <f t="shared" si="1"/>
        <v>0.78740157480314965</v>
      </c>
      <c r="E4" s="19">
        <f t="shared" si="3"/>
        <v>0.78740157480314965</v>
      </c>
      <c r="F4" s="19">
        <f t="shared" si="2"/>
        <v>0.78740157480314965</v>
      </c>
      <c r="G4" s="19">
        <v>110</v>
      </c>
      <c r="I4" s="19">
        <f t="shared" si="4"/>
        <v>1.1979505395043604</v>
      </c>
      <c r="J4" s="19">
        <f t="shared" si="5"/>
        <v>1.1979505395043604</v>
      </c>
      <c r="K4" s="19">
        <f t="shared" si="6"/>
        <v>5.2197709982590323E-2</v>
      </c>
      <c r="L4" s="19">
        <f t="shared" si="7"/>
        <v>5.2197709982590323E-2</v>
      </c>
      <c r="M4" s="19">
        <f t="shared" si="8"/>
        <v>5.2197709982590323E-2</v>
      </c>
      <c r="P4" s="19">
        <v>93</v>
      </c>
      <c r="R4" s="19"/>
      <c r="T4" s="23"/>
    </row>
    <row r="5" spans="1:36" x14ac:dyDescent="0.2">
      <c r="A5" s="18">
        <v>0</v>
      </c>
      <c r="B5" s="18">
        <v>93</v>
      </c>
      <c r="C5" s="19">
        <f t="shared" si="0"/>
        <v>0</v>
      </c>
      <c r="D5" s="19">
        <f t="shared" si="1"/>
        <v>0</v>
      </c>
      <c r="E5" s="19">
        <f t="shared" si="3"/>
        <v>0</v>
      </c>
      <c r="F5" s="19">
        <f t="shared" si="2"/>
        <v>0</v>
      </c>
      <c r="G5" s="19">
        <v>110</v>
      </c>
      <c r="I5" s="19">
        <f t="shared" si="4"/>
        <v>4.4000000000000004</v>
      </c>
      <c r="J5" s="19">
        <f t="shared" si="5"/>
        <v>4.4000000000000004</v>
      </c>
      <c r="K5" s="19">
        <f t="shared" si="6"/>
        <v>0.17385356008137198</v>
      </c>
      <c r="L5" s="19">
        <f t="shared" si="7"/>
        <v>0.17385356008137198</v>
      </c>
      <c r="M5" s="19">
        <f t="shared" si="8"/>
        <v>0.17385356008137198</v>
      </c>
      <c r="P5" s="19" t="s">
        <v>104</v>
      </c>
      <c r="R5" s="19"/>
      <c r="T5" s="23"/>
    </row>
    <row r="6" spans="1:36" x14ac:dyDescent="0.2">
      <c r="A6" s="18">
        <v>0</v>
      </c>
      <c r="B6" s="18">
        <v>124</v>
      </c>
      <c r="C6" s="19">
        <f t="shared" si="0"/>
        <v>0</v>
      </c>
      <c r="D6" s="19">
        <f t="shared" si="1"/>
        <v>0.78740157480314965</v>
      </c>
      <c r="E6" s="19">
        <f t="shared" si="3"/>
        <v>0.78740157480314965</v>
      </c>
      <c r="F6" s="19">
        <f t="shared" si="2"/>
        <v>0.78740157480314965</v>
      </c>
      <c r="G6" s="19">
        <v>110</v>
      </c>
      <c r="I6" s="19">
        <f t="shared" si="4"/>
        <v>1.1979505395043604</v>
      </c>
      <c r="J6" s="19">
        <f t="shared" si="5"/>
        <v>1.1979505395043604</v>
      </c>
      <c r="K6" s="19">
        <f t="shared" si="6"/>
        <v>5.2197709982590323E-2</v>
      </c>
      <c r="L6" s="19">
        <f t="shared" si="7"/>
        <v>5.2197709982590323E-2</v>
      </c>
      <c r="M6" s="19">
        <f t="shared" si="8"/>
        <v>5.2197709982590323E-2</v>
      </c>
      <c r="P6" s="19">
        <v>20</v>
      </c>
      <c r="R6" s="19"/>
      <c r="T6" s="23"/>
    </row>
    <row r="7" spans="1:36" x14ac:dyDescent="0.2">
      <c r="A7" s="18">
        <v>0</v>
      </c>
      <c r="B7" s="18">
        <v>155</v>
      </c>
      <c r="C7" s="19">
        <f t="shared" si="0"/>
        <v>0</v>
      </c>
      <c r="D7" s="19">
        <f t="shared" si="1"/>
        <v>1.5748031496062993</v>
      </c>
      <c r="E7" s="19">
        <f t="shared" si="3"/>
        <v>1.5748031496062993</v>
      </c>
      <c r="F7" s="19">
        <f t="shared" si="2"/>
        <v>1.5748031496062993</v>
      </c>
      <c r="G7" s="19">
        <v>110</v>
      </c>
      <c r="I7" s="19">
        <f t="shared" si="4"/>
        <v>7.8543235724223975E-2</v>
      </c>
      <c r="J7" s="19">
        <f t="shared" si="5"/>
        <v>7.8543235724223975E-2</v>
      </c>
      <c r="K7" s="19">
        <f t="shared" si="6"/>
        <v>3.5476216877191602E-3</v>
      </c>
      <c r="L7" s="19">
        <f t="shared" si="7"/>
        <v>3.5476216877191602E-3</v>
      </c>
      <c r="M7" s="19">
        <f t="shared" si="8"/>
        <v>3.5476216877191602E-3</v>
      </c>
      <c r="R7" s="19"/>
      <c r="T7" s="23"/>
    </row>
    <row r="8" spans="1:36" x14ac:dyDescent="0.2">
      <c r="A8" s="18">
        <v>0</v>
      </c>
      <c r="B8" s="18">
        <v>186</v>
      </c>
      <c r="C8" s="19">
        <f t="shared" si="0"/>
        <v>0</v>
      </c>
      <c r="D8" s="19">
        <f t="shared" si="1"/>
        <v>2.3622047244094491</v>
      </c>
      <c r="E8" s="19">
        <f t="shared" si="3"/>
        <v>2.3622047244094491</v>
      </c>
      <c r="F8" s="19">
        <f t="shared" si="2"/>
        <v>2</v>
      </c>
      <c r="G8" s="19">
        <v>110</v>
      </c>
      <c r="H8" s="20"/>
      <c r="I8" s="19">
        <f t="shared" si="4"/>
        <v>0</v>
      </c>
      <c r="J8" s="19">
        <f t="shared" si="5"/>
        <v>0</v>
      </c>
      <c r="K8" s="19">
        <f t="shared" si="6"/>
        <v>0</v>
      </c>
      <c r="L8" s="19">
        <f t="shared" si="7"/>
        <v>0</v>
      </c>
      <c r="M8" s="19">
        <f t="shared" si="8"/>
        <v>0</v>
      </c>
      <c r="R8" s="19"/>
      <c r="T8" s="23"/>
    </row>
    <row r="9" spans="1:36" x14ac:dyDescent="0.2">
      <c r="A9" s="18">
        <v>0</v>
      </c>
      <c r="B9" s="18">
        <v>217</v>
      </c>
      <c r="C9" s="19">
        <f t="shared" si="0"/>
        <v>0</v>
      </c>
      <c r="D9" s="19">
        <f t="shared" si="1"/>
        <v>3.1496062992125986</v>
      </c>
      <c r="E9" s="19">
        <f t="shared" si="3"/>
        <v>3.1496062992125986</v>
      </c>
      <c r="F9" s="19">
        <f t="shared" si="2"/>
        <v>2</v>
      </c>
      <c r="G9" s="19">
        <v>110</v>
      </c>
      <c r="I9" s="19">
        <f t="shared" si="4"/>
        <v>0</v>
      </c>
      <c r="J9" s="19">
        <f t="shared" si="5"/>
        <v>0</v>
      </c>
      <c r="K9" s="19">
        <f t="shared" si="6"/>
        <v>0</v>
      </c>
      <c r="L9" s="19">
        <f t="shared" si="7"/>
        <v>0</v>
      </c>
      <c r="M9" s="19">
        <f t="shared" si="8"/>
        <v>0</v>
      </c>
      <c r="R9" s="19"/>
      <c r="T9" s="23"/>
    </row>
    <row r="10" spans="1:36" x14ac:dyDescent="0.2">
      <c r="A10" s="18">
        <v>0</v>
      </c>
      <c r="B10" s="18">
        <v>248</v>
      </c>
      <c r="C10" s="19">
        <f t="shared" si="0"/>
        <v>0</v>
      </c>
      <c r="D10" s="19">
        <f t="shared" si="1"/>
        <v>3.9370078740157481</v>
      </c>
      <c r="E10" s="19">
        <f t="shared" si="3"/>
        <v>3.9370078740157481</v>
      </c>
      <c r="F10" s="19">
        <f t="shared" si="2"/>
        <v>2</v>
      </c>
      <c r="G10" s="19">
        <v>110</v>
      </c>
      <c r="H10" s="20"/>
      <c r="I10" s="19">
        <f t="shared" si="4"/>
        <v>0</v>
      </c>
      <c r="J10" s="19">
        <f t="shared" si="5"/>
        <v>0</v>
      </c>
      <c r="K10" s="19">
        <f t="shared" si="6"/>
        <v>0</v>
      </c>
      <c r="L10" s="19">
        <f t="shared" si="7"/>
        <v>0</v>
      </c>
      <c r="M10" s="19">
        <f t="shared" si="8"/>
        <v>0</v>
      </c>
      <c r="R10" s="19"/>
      <c r="T10" s="23"/>
    </row>
    <row r="11" spans="1:36" x14ac:dyDescent="0.2">
      <c r="A11" s="18">
        <v>18</v>
      </c>
      <c r="B11" s="18">
        <v>0</v>
      </c>
      <c r="C11" s="19">
        <f t="shared" si="0"/>
        <v>0.45720091440182881</v>
      </c>
      <c r="D11" s="19">
        <f t="shared" si="1"/>
        <v>2.3622047244094491</v>
      </c>
      <c r="E11" s="19">
        <f t="shared" si="3"/>
        <v>2.4060431908326563</v>
      </c>
      <c r="F11" s="19">
        <f t="shared" si="2"/>
        <v>2</v>
      </c>
      <c r="G11" s="19">
        <v>110</v>
      </c>
      <c r="I11" s="19">
        <f t="shared" si="4"/>
        <v>0</v>
      </c>
      <c r="J11" s="19">
        <f t="shared" si="5"/>
        <v>0</v>
      </c>
      <c r="K11" s="19">
        <f t="shared" si="6"/>
        <v>0</v>
      </c>
      <c r="L11" s="19">
        <f t="shared" si="7"/>
        <v>0</v>
      </c>
      <c r="M11" s="19">
        <f t="shared" si="8"/>
        <v>0</v>
      </c>
      <c r="R11" s="19"/>
      <c r="T11" s="23"/>
    </row>
    <row r="12" spans="1:36" x14ac:dyDescent="0.2">
      <c r="A12" s="18">
        <v>18</v>
      </c>
      <c r="B12" s="18">
        <v>31</v>
      </c>
      <c r="C12" s="19">
        <f t="shared" si="0"/>
        <v>0.45720091440182881</v>
      </c>
      <c r="D12" s="19">
        <f t="shared" si="1"/>
        <v>1.5748031496062993</v>
      </c>
      <c r="E12" s="19">
        <f t="shared" si="3"/>
        <v>1.6398285386404849</v>
      </c>
      <c r="F12" s="19">
        <f t="shared" si="2"/>
        <v>1.6398285386404849</v>
      </c>
      <c r="G12" s="19">
        <v>110</v>
      </c>
      <c r="I12" s="19">
        <f t="shared" si="4"/>
        <v>5.1015114119522795E-2</v>
      </c>
      <c r="J12" s="19">
        <f t="shared" si="5"/>
        <v>5.1015114119522795E-2</v>
      </c>
      <c r="K12" s="19">
        <f t="shared" si="6"/>
        <v>2.3063047886435761E-3</v>
      </c>
      <c r="L12" s="19">
        <f t="shared" si="7"/>
        <v>2.3063047886435761E-3</v>
      </c>
      <c r="M12" s="19">
        <f t="shared" si="8"/>
        <v>2.3063047886435761E-3</v>
      </c>
      <c r="R12" s="19"/>
      <c r="T12" s="23"/>
      <c r="AF12" s="19" t="s">
        <v>93</v>
      </c>
      <c r="AG12" s="19" t="s">
        <v>92</v>
      </c>
      <c r="AH12" s="19" t="s">
        <v>94</v>
      </c>
      <c r="AI12" s="19" t="s">
        <v>95</v>
      </c>
      <c r="AJ12" s="19" t="s">
        <v>113</v>
      </c>
    </row>
    <row r="13" spans="1:36" x14ac:dyDescent="0.2">
      <c r="A13" s="18">
        <v>18</v>
      </c>
      <c r="B13" s="18">
        <v>62</v>
      </c>
      <c r="C13" s="19">
        <f t="shared" si="0"/>
        <v>0.45720091440182881</v>
      </c>
      <c r="D13" s="19">
        <f t="shared" si="1"/>
        <v>0.78740157480314965</v>
      </c>
      <c r="E13" s="19">
        <f t="shared" si="3"/>
        <v>0.91051299613588632</v>
      </c>
      <c r="F13" s="19">
        <f t="shared" si="2"/>
        <v>0.91051299613588632</v>
      </c>
      <c r="G13" s="19">
        <v>110</v>
      </c>
      <c r="I13" s="19">
        <f t="shared" si="4"/>
        <v>0.90688460248753566</v>
      </c>
      <c r="J13" s="19">
        <f t="shared" si="5"/>
        <v>0.90688460248753566</v>
      </c>
      <c r="K13" s="19">
        <f t="shared" si="6"/>
        <v>3.9882742453156483E-2</v>
      </c>
      <c r="L13" s="19">
        <f t="shared" si="7"/>
        <v>3.9882742453156483E-2</v>
      </c>
      <c r="M13" s="19">
        <f t="shared" si="8"/>
        <v>3.9882742453156483E-2</v>
      </c>
      <c r="R13" s="19"/>
      <c r="T13" s="23"/>
      <c r="AF13" s="19">
        <v>50.128630000000001</v>
      </c>
      <c r="AG13" s="19">
        <v>50.128630000000001</v>
      </c>
      <c r="AH13" s="19">
        <v>50.128630000000001</v>
      </c>
      <c r="AI13" s="19">
        <v>50.128630000000001</v>
      </c>
      <c r="AJ13" s="19">
        <v>50.128630000000001</v>
      </c>
    </row>
    <row r="14" spans="1:36" x14ac:dyDescent="0.2">
      <c r="A14" s="18">
        <v>18</v>
      </c>
      <c r="B14" s="18">
        <v>93</v>
      </c>
      <c r="C14" s="19">
        <f t="shared" si="0"/>
        <v>0.45720091440182881</v>
      </c>
      <c r="D14" s="19">
        <f t="shared" si="1"/>
        <v>0</v>
      </c>
      <c r="E14" s="19">
        <f t="shared" si="3"/>
        <v>0.45720091440182881</v>
      </c>
      <c r="F14" s="19">
        <f t="shared" si="2"/>
        <v>0.45720091440182881</v>
      </c>
      <c r="G14" s="19">
        <v>110</v>
      </c>
      <c r="I14" s="19">
        <f t="shared" si="4"/>
        <v>2.2406759720730207</v>
      </c>
      <c r="J14" s="19">
        <f t="shared" si="5"/>
        <v>2.2406759720730207</v>
      </c>
      <c r="K14" s="19">
        <f t="shared" si="6"/>
        <v>9.4495799904457667E-2</v>
      </c>
      <c r="L14" s="19">
        <f t="shared" si="7"/>
        <v>9.4495799904457667E-2</v>
      </c>
      <c r="M14" s="19">
        <f t="shared" si="8"/>
        <v>9.4495799904457667E-2</v>
      </c>
      <c r="R14" s="19"/>
      <c r="T14" s="23"/>
      <c r="AF14" s="19">
        <v>2.27</v>
      </c>
      <c r="AG14" s="19">
        <v>2.27</v>
      </c>
      <c r="AH14" s="19">
        <v>2.27</v>
      </c>
      <c r="AI14" s="19">
        <v>2.27</v>
      </c>
      <c r="AJ14" s="19">
        <v>2.27</v>
      </c>
    </row>
    <row r="15" spans="1:36" x14ac:dyDescent="0.2">
      <c r="A15" s="18">
        <v>18</v>
      </c>
      <c r="B15" s="18">
        <v>124</v>
      </c>
      <c r="C15" s="19">
        <f t="shared" si="0"/>
        <v>0.45720091440182881</v>
      </c>
      <c r="D15" s="19">
        <f t="shared" si="1"/>
        <v>0.78740157480314965</v>
      </c>
      <c r="E15" s="19">
        <f t="shared" si="3"/>
        <v>0.91051299613588632</v>
      </c>
      <c r="F15" s="19">
        <f t="shared" si="2"/>
        <v>0.91051299613588632</v>
      </c>
      <c r="G15" s="19">
        <v>110</v>
      </c>
      <c r="I15" s="19">
        <f t="shared" si="4"/>
        <v>0.90688460248753566</v>
      </c>
      <c r="J15" s="19">
        <f t="shared" si="5"/>
        <v>0.90688460248753566</v>
      </c>
      <c r="K15" s="19">
        <f t="shared" si="6"/>
        <v>3.9882742453156483E-2</v>
      </c>
      <c r="L15" s="19">
        <f t="shared" si="7"/>
        <v>3.9882742453156483E-2</v>
      </c>
      <c r="M15" s="19">
        <f t="shared" si="8"/>
        <v>3.9882742453156483E-2</v>
      </c>
      <c r="R15" s="19"/>
      <c r="T15" s="23"/>
      <c r="AF15" s="20">
        <v>3.5</v>
      </c>
      <c r="AG15" s="19">
        <v>3.5</v>
      </c>
      <c r="AH15" s="19">
        <v>3.5</v>
      </c>
      <c r="AI15" s="19">
        <v>3.5</v>
      </c>
      <c r="AJ15" s="19">
        <v>2</v>
      </c>
    </row>
    <row r="16" spans="1:36" x14ac:dyDescent="0.2">
      <c r="A16" s="18">
        <v>18</v>
      </c>
      <c r="B16" s="18">
        <v>155</v>
      </c>
      <c r="C16" s="19">
        <f t="shared" si="0"/>
        <v>0.45720091440182881</v>
      </c>
      <c r="D16" s="19">
        <f t="shared" si="1"/>
        <v>1.5748031496062993</v>
      </c>
      <c r="E16" s="19">
        <f t="shared" si="3"/>
        <v>1.6398285386404849</v>
      </c>
      <c r="F16" s="19">
        <f t="shared" si="2"/>
        <v>1.6398285386404849</v>
      </c>
      <c r="G16" s="19">
        <v>110</v>
      </c>
      <c r="H16" s="17"/>
      <c r="I16" s="19">
        <f t="shared" si="4"/>
        <v>5.1015114119522795E-2</v>
      </c>
      <c r="J16" s="19">
        <f t="shared" si="5"/>
        <v>5.1015114119522795E-2</v>
      </c>
      <c r="K16" s="19">
        <f t="shared" si="6"/>
        <v>2.3063047886435761E-3</v>
      </c>
      <c r="L16" s="19">
        <f t="shared" si="7"/>
        <v>2.3063047886435761E-3</v>
      </c>
      <c r="M16" s="19">
        <f t="shared" si="8"/>
        <v>2.3063047886435761E-3</v>
      </c>
      <c r="R16" s="19"/>
      <c r="T16" s="23"/>
      <c r="AF16" s="20">
        <v>1.6</v>
      </c>
      <c r="AG16" s="19">
        <v>1.6</v>
      </c>
      <c r="AH16" s="19">
        <v>3.6</v>
      </c>
      <c r="AI16" s="19">
        <v>2.9</v>
      </c>
      <c r="AJ16" s="19">
        <v>2.4</v>
      </c>
    </row>
    <row r="17" spans="1:36" x14ac:dyDescent="0.2">
      <c r="A17" s="18">
        <v>18</v>
      </c>
      <c r="B17" s="18">
        <v>186</v>
      </c>
      <c r="C17" s="19">
        <f t="shared" si="0"/>
        <v>0.45720091440182881</v>
      </c>
      <c r="D17" s="19">
        <f t="shared" si="1"/>
        <v>2.3622047244094491</v>
      </c>
      <c r="E17" s="19">
        <f t="shared" si="3"/>
        <v>2.4060431908326563</v>
      </c>
      <c r="F17" s="19">
        <f t="shared" si="2"/>
        <v>2</v>
      </c>
      <c r="G17" s="19">
        <v>110</v>
      </c>
      <c r="I17" s="19">
        <f t="shared" si="4"/>
        <v>0</v>
      </c>
      <c r="J17" s="19">
        <f t="shared" si="5"/>
        <v>0</v>
      </c>
      <c r="K17" s="19">
        <f t="shared" si="6"/>
        <v>0</v>
      </c>
      <c r="L17" s="19">
        <f t="shared" si="7"/>
        <v>0</v>
      </c>
      <c r="M17" s="19">
        <f t="shared" si="8"/>
        <v>0</v>
      </c>
      <c r="R17" s="19"/>
      <c r="T17" s="23"/>
      <c r="AF17" s="20">
        <v>1.45</v>
      </c>
      <c r="AG17" s="20">
        <v>1.4</v>
      </c>
      <c r="AH17" s="20">
        <v>0.6</v>
      </c>
      <c r="AI17" s="20">
        <v>0.5</v>
      </c>
      <c r="AJ17" s="19">
        <v>0.08</v>
      </c>
    </row>
    <row r="18" spans="1:36" x14ac:dyDescent="0.2">
      <c r="A18" s="18">
        <v>18</v>
      </c>
      <c r="B18" s="18">
        <v>217</v>
      </c>
      <c r="C18" s="19">
        <f t="shared" si="0"/>
        <v>0.45720091440182881</v>
      </c>
      <c r="D18" s="19">
        <f t="shared" si="1"/>
        <v>3.1496062992125986</v>
      </c>
      <c r="E18" s="19">
        <f t="shared" si="3"/>
        <v>3.1826172431144699</v>
      </c>
      <c r="F18" s="19">
        <f t="shared" si="2"/>
        <v>2</v>
      </c>
      <c r="G18" s="19">
        <v>110</v>
      </c>
      <c r="I18" s="19">
        <f t="shared" si="4"/>
        <v>0</v>
      </c>
      <c r="J18" s="19">
        <f t="shared" si="5"/>
        <v>0</v>
      </c>
      <c r="K18" s="19">
        <f t="shared" si="6"/>
        <v>0</v>
      </c>
      <c r="L18" s="19">
        <f t="shared" si="7"/>
        <v>0</v>
      </c>
      <c r="M18" s="19">
        <f t="shared" si="8"/>
        <v>0</v>
      </c>
      <c r="R18" s="19"/>
      <c r="T18" s="23"/>
    </row>
    <row r="19" spans="1:36" x14ac:dyDescent="0.2">
      <c r="A19" s="18">
        <v>18</v>
      </c>
      <c r="B19" s="18">
        <v>248</v>
      </c>
      <c r="C19" s="19">
        <f t="shared" si="0"/>
        <v>0.45720091440182881</v>
      </c>
      <c r="D19" s="19">
        <f t="shared" si="1"/>
        <v>3.9370078740157481</v>
      </c>
      <c r="E19" s="19">
        <f t="shared" si="3"/>
        <v>3.9634661189660587</v>
      </c>
      <c r="F19" s="19">
        <f t="shared" si="2"/>
        <v>2</v>
      </c>
      <c r="G19" s="19">
        <v>110</v>
      </c>
      <c r="I19" s="19">
        <f t="shared" si="4"/>
        <v>0</v>
      </c>
      <c r="J19" s="19">
        <f t="shared" si="5"/>
        <v>0</v>
      </c>
      <c r="K19" s="19">
        <f t="shared" si="6"/>
        <v>0</v>
      </c>
      <c r="L19" s="19">
        <f t="shared" si="7"/>
        <v>0</v>
      </c>
      <c r="M19" s="19">
        <f t="shared" si="8"/>
        <v>0</v>
      </c>
      <c r="R19" s="19"/>
      <c r="T19" s="23"/>
    </row>
    <row r="20" spans="1:36" x14ac:dyDescent="0.2">
      <c r="A20" s="18">
        <v>36</v>
      </c>
      <c r="B20" s="18">
        <v>31</v>
      </c>
      <c r="C20" s="19">
        <f t="shared" si="0"/>
        <v>0.91440182880365761</v>
      </c>
      <c r="D20" s="19">
        <f t="shared" si="1"/>
        <v>1.5748031496062993</v>
      </c>
      <c r="E20" s="19">
        <f t="shared" si="3"/>
        <v>1.8210259922717726</v>
      </c>
      <c r="F20" s="19">
        <f t="shared" si="2"/>
        <v>1.8210259922717726</v>
      </c>
      <c r="G20" s="19">
        <v>110</v>
      </c>
      <c r="I20" s="19">
        <f t="shared" si="4"/>
        <v>8.2799667400877668E-3</v>
      </c>
      <c r="J20" s="19">
        <f t="shared" si="5"/>
        <v>2.1872109555988652E-2</v>
      </c>
      <c r="K20" s="19">
        <f t="shared" si="6"/>
        <v>9.8973962474446786E-4</v>
      </c>
      <c r="L20" s="19">
        <f t="shared" si="7"/>
        <v>3.7484467001813737E-4</v>
      </c>
      <c r="M20" s="19">
        <f t="shared" si="8"/>
        <v>9.8984114464279772E-4</v>
      </c>
      <c r="O20" s="19" t="s">
        <v>109</v>
      </c>
      <c r="R20" s="19"/>
      <c r="T20" s="23"/>
    </row>
    <row r="21" spans="1:36" x14ac:dyDescent="0.2">
      <c r="A21" s="18">
        <v>36</v>
      </c>
      <c r="B21" s="18">
        <v>62</v>
      </c>
      <c r="C21" s="19">
        <f t="shared" si="0"/>
        <v>0.91440182880365761</v>
      </c>
      <c r="D21" s="19">
        <f t="shared" si="1"/>
        <v>0.78740157480314965</v>
      </c>
      <c r="E21" s="19">
        <f t="shared" si="3"/>
        <v>1.206702923060168</v>
      </c>
      <c r="F21" s="19">
        <f t="shared" si="2"/>
        <v>1.206702923060168</v>
      </c>
      <c r="G21" s="19">
        <v>110</v>
      </c>
      <c r="I21" s="19">
        <f t="shared" si="4"/>
        <v>0.39747325217337404</v>
      </c>
      <c r="J21" s="19">
        <f t="shared" si="5"/>
        <v>0.46439340162057374</v>
      </c>
      <c r="K21" s="19">
        <f t="shared" si="6"/>
        <v>2.0714984276309467E-2</v>
      </c>
      <c r="L21" s="19">
        <f t="shared" si="7"/>
        <v>1.7768248398170261E-2</v>
      </c>
      <c r="M21" s="19">
        <f t="shared" si="8"/>
        <v>2.0738298226318359E-2</v>
      </c>
      <c r="O21" s="19">
        <f>SUM(M2:M45)</f>
        <v>1.014759717023497</v>
      </c>
      <c r="R21" s="19"/>
      <c r="T21" s="23"/>
    </row>
    <row r="22" spans="1:36" x14ac:dyDescent="0.2">
      <c r="A22" s="18">
        <v>36</v>
      </c>
      <c r="B22" s="18">
        <v>93</v>
      </c>
      <c r="C22" s="19">
        <f t="shared" si="0"/>
        <v>0.91440182880365761</v>
      </c>
      <c r="D22" s="19">
        <f t="shared" si="1"/>
        <v>0</v>
      </c>
      <c r="E22" s="19">
        <f t="shared" si="3"/>
        <v>0.91440182880365761</v>
      </c>
      <c r="F22" s="19">
        <f t="shared" si="2"/>
        <v>0.91440182880365761</v>
      </c>
      <c r="G22" s="19">
        <v>110</v>
      </c>
      <c r="I22" s="19">
        <f t="shared" si="4"/>
        <v>0.89849229185440038</v>
      </c>
      <c r="J22" s="19">
        <f t="shared" si="5"/>
        <v>0.91208443467030131</v>
      </c>
      <c r="K22" s="19">
        <f t="shared" si="6"/>
        <v>4.010476374244043E-2</v>
      </c>
      <c r="L22" s="19">
        <f t="shared" si="7"/>
        <v>3.9524253347959726E-2</v>
      </c>
      <c r="M22" s="19">
        <f t="shared" si="8"/>
        <v>4.0115164045838779E-2</v>
      </c>
      <c r="R22" s="19"/>
      <c r="T22" s="23"/>
      <c r="W22" s="17" t="s">
        <v>58</v>
      </c>
      <c r="X22" s="17">
        <v>1</v>
      </c>
      <c r="Y22" s="19" t="s">
        <v>93</v>
      </c>
      <c r="Z22" s="19" t="s">
        <v>92</v>
      </c>
      <c r="AA22" s="19" t="s">
        <v>94</v>
      </c>
      <c r="AB22" s="19" t="s">
        <v>95</v>
      </c>
      <c r="AC22" s="19" t="s">
        <v>113</v>
      </c>
      <c r="AD22" s="19" t="s">
        <v>128</v>
      </c>
    </row>
    <row r="23" spans="1:36" x14ac:dyDescent="0.2">
      <c r="A23" s="18">
        <v>36</v>
      </c>
      <c r="B23" s="18">
        <v>124</v>
      </c>
      <c r="C23" s="19">
        <f t="shared" si="0"/>
        <v>0.91440182880365761</v>
      </c>
      <c r="D23" s="19">
        <f t="shared" si="1"/>
        <v>0.78740157480314965</v>
      </c>
      <c r="E23" s="19">
        <f t="shared" si="3"/>
        <v>1.206702923060168</v>
      </c>
      <c r="F23" s="19">
        <f t="shared" si="2"/>
        <v>1.206702923060168</v>
      </c>
      <c r="G23" s="19">
        <v>110</v>
      </c>
      <c r="I23" s="19">
        <f t="shared" si="4"/>
        <v>0.39747325217337404</v>
      </c>
      <c r="J23" s="19">
        <f t="shared" si="5"/>
        <v>0.39747325217337404</v>
      </c>
      <c r="K23" s="19">
        <f t="shared" si="6"/>
        <v>1.7768248398170261E-2</v>
      </c>
      <c r="L23" s="19">
        <f t="shared" si="7"/>
        <v>1.7768248398170261E-2</v>
      </c>
      <c r="M23" s="19">
        <f t="shared" si="8"/>
        <v>1.7768248398170261E-2</v>
      </c>
      <c r="O23" s="19">
        <f>SUM(M2:M46)</f>
        <v>1.014759717023497</v>
      </c>
      <c r="U23" s="17"/>
      <c r="V23" s="17"/>
      <c r="W23" s="19" t="s">
        <v>72</v>
      </c>
      <c r="X23" s="19">
        <v>50.128630000000001</v>
      </c>
      <c r="Y23" s="19">
        <v>50.128630000000001</v>
      </c>
      <c r="Z23" s="19">
        <v>50.128630000000001</v>
      </c>
      <c r="AA23" s="19">
        <v>50.128630000000001</v>
      </c>
      <c r="AB23" s="19">
        <v>50.128630000000001</v>
      </c>
      <c r="AC23" s="19">
        <v>50.128630000000001</v>
      </c>
      <c r="AD23" s="19">
        <v>50.128630000000001</v>
      </c>
      <c r="AG23" s="19" t="s">
        <v>65</v>
      </c>
      <c r="AH23" s="19" t="s">
        <v>66</v>
      </c>
    </row>
    <row r="24" spans="1:36" x14ac:dyDescent="0.2">
      <c r="A24" s="18">
        <v>36</v>
      </c>
      <c r="B24" s="18">
        <v>155</v>
      </c>
      <c r="C24" s="19">
        <f t="shared" si="0"/>
        <v>0.91440182880365761</v>
      </c>
      <c r="D24" s="19">
        <f t="shared" si="1"/>
        <v>1.5748031496062993</v>
      </c>
      <c r="E24" s="19">
        <f t="shared" si="3"/>
        <v>1.8210259922717726</v>
      </c>
      <c r="F24" s="19">
        <f t="shared" si="2"/>
        <v>1.8210259922717726</v>
      </c>
      <c r="G24" s="19">
        <v>110</v>
      </c>
      <c r="I24" s="19">
        <f t="shared" si="4"/>
        <v>8.2799667400877668E-3</v>
      </c>
      <c r="J24" s="19">
        <f t="shared" si="5"/>
        <v>8.2799667400877668E-3</v>
      </c>
      <c r="K24" s="19">
        <f t="shared" si="6"/>
        <v>3.7484467001813737E-4</v>
      </c>
      <c r="L24" s="19">
        <f t="shared" si="7"/>
        <v>3.7484467001813737E-4</v>
      </c>
      <c r="M24" s="19">
        <f t="shared" si="8"/>
        <v>3.7484467001813737E-4</v>
      </c>
      <c r="U24" s="17"/>
      <c r="V24" s="17"/>
      <c r="W24" s="19" t="s">
        <v>75</v>
      </c>
      <c r="X24" s="19">
        <v>2.27</v>
      </c>
      <c r="Y24" s="19">
        <v>2.27</v>
      </c>
      <c r="Z24" s="19">
        <v>2.27</v>
      </c>
      <c r="AA24" s="19">
        <v>2.27</v>
      </c>
      <c r="AB24" s="19">
        <v>2.27</v>
      </c>
      <c r="AC24" s="19">
        <v>2.27</v>
      </c>
      <c r="AD24" s="19">
        <v>2.27</v>
      </c>
      <c r="AF24" s="19">
        <v>13</v>
      </c>
      <c r="AG24" s="19">
        <v>81</v>
      </c>
      <c r="AH24" s="19">
        <v>31</v>
      </c>
    </row>
    <row r="25" spans="1:36" x14ac:dyDescent="0.2">
      <c r="A25" s="18">
        <v>36</v>
      </c>
      <c r="B25" s="18">
        <v>186</v>
      </c>
      <c r="C25" s="19">
        <f t="shared" si="0"/>
        <v>0.91440182880365761</v>
      </c>
      <c r="D25" s="19">
        <f t="shared" si="1"/>
        <v>2.3622047244094491</v>
      </c>
      <c r="E25" s="19">
        <f t="shared" si="3"/>
        <v>2.533010435142697</v>
      </c>
      <c r="F25" s="19">
        <f t="shared" si="2"/>
        <v>2</v>
      </c>
      <c r="G25" s="19">
        <v>110</v>
      </c>
      <c r="I25" s="19">
        <f t="shared" si="4"/>
        <v>0</v>
      </c>
      <c r="J25" s="19">
        <f t="shared" si="5"/>
        <v>0</v>
      </c>
      <c r="K25" s="19">
        <f t="shared" si="6"/>
        <v>0</v>
      </c>
      <c r="L25" s="19">
        <f t="shared" si="7"/>
        <v>0</v>
      </c>
      <c r="M25" s="19">
        <f t="shared" si="8"/>
        <v>0</v>
      </c>
      <c r="W25" s="19" t="s">
        <v>59</v>
      </c>
      <c r="X25" s="19">
        <v>2</v>
      </c>
      <c r="Y25" s="20">
        <v>3.5</v>
      </c>
      <c r="Z25" s="19">
        <v>3.5</v>
      </c>
      <c r="AA25" s="19">
        <v>3.5</v>
      </c>
      <c r="AB25" s="19">
        <v>3.5</v>
      </c>
      <c r="AC25" s="19">
        <v>2</v>
      </c>
      <c r="AD25" s="19">
        <v>2</v>
      </c>
      <c r="AF25" s="19">
        <v>27</v>
      </c>
      <c r="AG25" s="19">
        <v>36</v>
      </c>
      <c r="AH25" s="19">
        <v>124</v>
      </c>
    </row>
    <row r="26" spans="1:36" x14ac:dyDescent="0.2">
      <c r="A26" s="18">
        <v>36</v>
      </c>
      <c r="B26" s="18">
        <v>217</v>
      </c>
      <c r="C26" s="19">
        <f t="shared" si="0"/>
        <v>0.91440182880365761</v>
      </c>
      <c r="D26" s="19">
        <f t="shared" si="1"/>
        <v>3.1496062992125986</v>
      </c>
      <c r="E26" s="19">
        <f t="shared" si="3"/>
        <v>3.2796570772809699</v>
      </c>
      <c r="F26" s="19">
        <f t="shared" si="2"/>
        <v>2</v>
      </c>
      <c r="G26" s="19">
        <v>110</v>
      </c>
      <c r="I26" s="19">
        <f t="shared" si="4"/>
        <v>0</v>
      </c>
      <c r="J26" s="19">
        <f t="shared" si="5"/>
        <v>0</v>
      </c>
      <c r="K26" s="19">
        <f t="shared" si="6"/>
        <v>0</v>
      </c>
      <c r="L26" s="19">
        <f t="shared" si="7"/>
        <v>0</v>
      </c>
      <c r="M26" s="19">
        <f t="shared" si="8"/>
        <v>0</v>
      </c>
      <c r="O26" s="19">
        <f>(O21-1)/1</f>
        <v>1.4759717023496988E-2</v>
      </c>
      <c r="W26" s="19" t="s">
        <v>60</v>
      </c>
      <c r="X26" s="19">
        <v>2.6</v>
      </c>
      <c r="Y26" s="20">
        <v>1.6</v>
      </c>
      <c r="Z26" s="19">
        <v>1.6</v>
      </c>
      <c r="AA26" s="19">
        <v>3.6</v>
      </c>
      <c r="AB26" s="19">
        <v>2.9</v>
      </c>
      <c r="AC26" s="19">
        <v>2.5</v>
      </c>
      <c r="AD26" s="19">
        <v>2.6</v>
      </c>
      <c r="AF26" s="19">
        <v>28</v>
      </c>
      <c r="AG26" s="19">
        <v>81</v>
      </c>
      <c r="AH26" s="19">
        <v>124</v>
      </c>
    </row>
    <row r="27" spans="1:36" x14ac:dyDescent="0.2">
      <c r="A27" s="18">
        <v>36</v>
      </c>
      <c r="B27" s="18">
        <v>248</v>
      </c>
      <c r="C27" s="19">
        <f t="shared" si="0"/>
        <v>0.91440182880365761</v>
      </c>
      <c r="D27" s="19">
        <f t="shared" si="1"/>
        <v>3.9370078740157481</v>
      </c>
      <c r="E27" s="19">
        <f t="shared" si="3"/>
        <v>4.0418017893733325</v>
      </c>
      <c r="F27" s="19">
        <f t="shared" si="2"/>
        <v>2</v>
      </c>
      <c r="G27" s="19">
        <v>110</v>
      </c>
      <c r="I27" s="19">
        <f t="shared" si="4"/>
        <v>0</v>
      </c>
      <c r="J27" s="19">
        <f t="shared" si="5"/>
        <v>0</v>
      </c>
      <c r="K27" s="19">
        <f t="shared" si="6"/>
        <v>0</v>
      </c>
      <c r="L27" s="19">
        <f t="shared" si="7"/>
        <v>0</v>
      </c>
      <c r="M27" s="19">
        <f t="shared" si="8"/>
        <v>0</v>
      </c>
      <c r="W27" s="19" t="s">
        <v>61</v>
      </c>
      <c r="X27" s="19">
        <v>0.04</v>
      </c>
      <c r="Y27" s="20">
        <v>1.45</v>
      </c>
      <c r="Z27" s="20">
        <v>1.4</v>
      </c>
      <c r="AA27" s="20">
        <v>0.6</v>
      </c>
      <c r="AB27" s="20">
        <v>0.5</v>
      </c>
      <c r="AC27" s="19">
        <v>0.06</v>
      </c>
      <c r="AD27" s="19">
        <v>0.04</v>
      </c>
    </row>
    <row r="28" spans="1:36" x14ac:dyDescent="0.2">
      <c r="A28" s="21">
        <v>91</v>
      </c>
      <c r="B28" s="18">
        <v>0</v>
      </c>
      <c r="C28" s="19">
        <f t="shared" si="0"/>
        <v>2.311404622809246</v>
      </c>
      <c r="D28" s="19">
        <f t="shared" si="1"/>
        <v>2.3622047244094491</v>
      </c>
      <c r="E28" s="19">
        <f t="shared" si="3"/>
        <v>3.304936079618829</v>
      </c>
      <c r="F28" s="19">
        <f t="shared" si="2"/>
        <v>2</v>
      </c>
      <c r="G28" s="19">
        <v>110</v>
      </c>
      <c r="I28" s="19">
        <f t="shared" si="4"/>
        <v>0</v>
      </c>
      <c r="J28" s="19">
        <f t="shared" si="5"/>
        <v>7.2426007397812298E-2</v>
      </c>
      <c r="K28" s="19">
        <f t="shared" si="6"/>
        <v>3.2719717827774941E-3</v>
      </c>
      <c r="L28" s="19">
        <f t="shared" si="7"/>
        <v>0</v>
      </c>
      <c r="M28" s="19">
        <f t="shared" si="8"/>
        <v>3.2719717827774941E-3</v>
      </c>
      <c r="W28" s="19" t="s">
        <v>62</v>
      </c>
      <c r="X28" s="23">
        <f>SUM(L2:L120)</f>
        <v>1.014837991251156</v>
      </c>
      <c r="Z28" s="23"/>
      <c r="AA28" s="23"/>
    </row>
    <row r="29" spans="1:36" x14ac:dyDescent="0.2">
      <c r="A29" s="21">
        <v>91</v>
      </c>
      <c r="B29" s="18">
        <v>31</v>
      </c>
      <c r="C29" s="19">
        <f t="shared" si="0"/>
        <v>2.311404622809246</v>
      </c>
      <c r="D29" s="19">
        <f t="shared" si="1"/>
        <v>1.5748031496062993</v>
      </c>
      <c r="E29" s="19">
        <f t="shared" si="3"/>
        <v>2.796890468065182</v>
      </c>
      <c r="F29" s="19">
        <f t="shared" si="2"/>
        <v>2</v>
      </c>
      <c r="G29" s="19">
        <v>110</v>
      </c>
      <c r="I29" s="19">
        <f t="shared" si="4"/>
        <v>0</v>
      </c>
      <c r="J29" s="19">
        <f t="shared" si="5"/>
        <v>1.1328119027239381</v>
      </c>
      <c r="K29" s="19">
        <f t="shared" si="6"/>
        <v>4.9461548085831142E-2</v>
      </c>
      <c r="L29" s="19">
        <f t="shared" si="7"/>
        <v>0</v>
      </c>
      <c r="M29" s="19">
        <f t="shared" si="8"/>
        <v>4.9461548085831142E-2</v>
      </c>
      <c r="W29" s="19" t="s">
        <v>63</v>
      </c>
      <c r="X29" s="23">
        <f>ABS(X28-X22)/X22</f>
        <v>1.4837991251156035E-2</v>
      </c>
      <c r="Z29" s="23"/>
      <c r="AA29" s="23"/>
    </row>
    <row r="30" spans="1:36" x14ac:dyDescent="0.2">
      <c r="A30" s="21">
        <v>91</v>
      </c>
      <c r="B30" s="18">
        <v>62</v>
      </c>
      <c r="C30" s="19">
        <f t="shared" si="0"/>
        <v>2.311404622809246</v>
      </c>
      <c r="D30" s="19">
        <f t="shared" si="1"/>
        <v>0.78740157480314965</v>
      </c>
      <c r="E30" s="19">
        <f t="shared" si="3"/>
        <v>2.4418420445119771</v>
      </c>
      <c r="F30" s="19">
        <f t="shared" si="2"/>
        <v>2</v>
      </c>
      <c r="G30" s="19">
        <v>110</v>
      </c>
      <c r="I30" s="19">
        <f t="shared" si="4"/>
        <v>0</v>
      </c>
      <c r="J30" s="19">
        <f t="shared" si="5"/>
        <v>3.3302263558261647</v>
      </c>
      <c r="K30" s="19">
        <f t="shared" si="6"/>
        <v>0.13584785880022765</v>
      </c>
      <c r="L30" s="19">
        <f t="shared" si="7"/>
        <v>0</v>
      </c>
      <c r="M30" s="19">
        <f t="shared" si="8"/>
        <v>0.13584785880022765</v>
      </c>
    </row>
    <row r="31" spans="1:36" x14ac:dyDescent="0.2">
      <c r="A31" s="21">
        <v>91</v>
      </c>
      <c r="B31" s="18">
        <v>93</v>
      </c>
      <c r="C31" s="19">
        <f t="shared" si="0"/>
        <v>2.311404622809246</v>
      </c>
      <c r="D31" s="19">
        <f t="shared" si="1"/>
        <v>0</v>
      </c>
      <c r="E31" s="19">
        <f t="shared" si="3"/>
        <v>2.311404622809246</v>
      </c>
      <c r="F31" s="19">
        <f t="shared" si="2"/>
        <v>2</v>
      </c>
      <c r="G31" s="19">
        <v>110</v>
      </c>
      <c r="I31" s="19">
        <f t="shared" si="4"/>
        <v>0</v>
      </c>
      <c r="J31" s="19">
        <f t="shared" si="5"/>
        <v>1.1328119027239381</v>
      </c>
      <c r="K31" s="19">
        <f t="shared" si="6"/>
        <v>4.9461548085831142E-2</v>
      </c>
      <c r="L31" s="19">
        <f t="shared" si="7"/>
        <v>0</v>
      </c>
      <c r="M31" s="19">
        <f t="shared" si="8"/>
        <v>4.9461548085831142E-2</v>
      </c>
    </row>
    <row r="32" spans="1:36" x14ac:dyDescent="0.2">
      <c r="A32" s="21">
        <v>91</v>
      </c>
      <c r="B32" s="18">
        <v>124</v>
      </c>
      <c r="C32" s="19">
        <f t="shared" si="0"/>
        <v>2.311404622809246</v>
      </c>
      <c r="D32" s="19">
        <f t="shared" si="1"/>
        <v>0.78740157480314965</v>
      </c>
      <c r="E32" s="19">
        <f t="shared" si="3"/>
        <v>2.4418420445119771</v>
      </c>
      <c r="F32" s="19">
        <f t="shared" si="2"/>
        <v>2</v>
      </c>
      <c r="G32" s="19">
        <v>110</v>
      </c>
      <c r="I32" s="19">
        <f t="shared" si="4"/>
        <v>0</v>
      </c>
      <c r="J32" s="19">
        <f t="shared" si="5"/>
        <v>7.2426007397812298E-2</v>
      </c>
      <c r="K32" s="19">
        <f t="shared" si="6"/>
        <v>3.2719717827774941E-3</v>
      </c>
      <c r="L32" s="19">
        <f t="shared" si="7"/>
        <v>0</v>
      </c>
      <c r="M32" s="19">
        <f t="shared" si="8"/>
        <v>3.2719717827774941E-3</v>
      </c>
    </row>
    <row r="33" spans="1:37" x14ac:dyDescent="0.2">
      <c r="A33" s="21">
        <v>91</v>
      </c>
      <c r="B33" s="18">
        <v>155</v>
      </c>
      <c r="C33" s="19">
        <f t="shared" si="0"/>
        <v>2.311404622809246</v>
      </c>
      <c r="D33" s="19">
        <f t="shared" si="1"/>
        <v>1.5748031496062993</v>
      </c>
      <c r="E33" s="19">
        <f t="shared" si="3"/>
        <v>2.796890468065182</v>
      </c>
      <c r="F33" s="19">
        <f t="shared" si="2"/>
        <v>2</v>
      </c>
      <c r="G33" s="19">
        <v>110</v>
      </c>
      <c r="I33" s="19">
        <f t="shared" si="4"/>
        <v>0</v>
      </c>
      <c r="J33" s="19">
        <f t="shared" si="5"/>
        <v>0</v>
      </c>
      <c r="K33" s="19">
        <f t="shared" si="6"/>
        <v>0</v>
      </c>
      <c r="L33" s="19">
        <f t="shared" si="7"/>
        <v>0</v>
      </c>
      <c r="M33" s="19">
        <f t="shared" si="8"/>
        <v>0</v>
      </c>
    </row>
    <row r="34" spans="1:37" x14ac:dyDescent="0.2">
      <c r="A34" s="21">
        <v>91</v>
      </c>
      <c r="B34" s="18">
        <v>186</v>
      </c>
      <c r="C34" s="19">
        <f t="shared" si="0"/>
        <v>2.311404622809246</v>
      </c>
      <c r="D34" s="19">
        <f t="shared" si="1"/>
        <v>2.3622047244094491</v>
      </c>
      <c r="E34" s="19">
        <f t="shared" si="3"/>
        <v>3.304936079618829</v>
      </c>
      <c r="F34" s="19">
        <f t="shared" si="2"/>
        <v>2</v>
      </c>
      <c r="G34" s="19">
        <v>110</v>
      </c>
      <c r="I34" s="19">
        <f t="shared" si="4"/>
        <v>0</v>
      </c>
      <c r="J34" s="19">
        <f t="shared" si="5"/>
        <v>0</v>
      </c>
      <c r="K34" s="19">
        <f t="shared" si="6"/>
        <v>0</v>
      </c>
      <c r="L34" s="19">
        <f t="shared" si="7"/>
        <v>0</v>
      </c>
      <c r="M34" s="19">
        <f t="shared" si="8"/>
        <v>0</v>
      </c>
    </row>
    <row r="35" spans="1:37" x14ac:dyDescent="0.2">
      <c r="A35" s="21">
        <v>91</v>
      </c>
      <c r="B35" s="18">
        <v>217</v>
      </c>
      <c r="C35" s="19">
        <f t="shared" si="0"/>
        <v>2.311404622809246</v>
      </c>
      <c r="D35" s="19">
        <f t="shared" si="1"/>
        <v>3.1496062992125986</v>
      </c>
      <c r="E35" s="19">
        <f t="shared" si="3"/>
        <v>3.9067391991766782</v>
      </c>
      <c r="F35" s="19">
        <f t="shared" si="2"/>
        <v>2</v>
      </c>
      <c r="G35" s="19">
        <v>110</v>
      </c>
      <c r="I35" s="19">
        <f t="shared" si="4"/>
        <v>0</v>
      </c>
      <c r="J35" s="19">
        <f t="shared" si="5"/>
        <v>0</v>
      </c>
      <c r="K35" s="19">
        <f t="shared" si="6"/>
        <v>0</v>
      </c>
      <c r="L35" s="19">
        <f t="shared" si="7"/>
        <v>0</v>
      </c>
      <c r="M35" s="19">
        <f t="shared" si="8"/>
        <v>0</v>
      </c>
    </row>
    <row r="36" spans="1:37" x14ac:dyDescent="0.2">
      <c r="A36" s="21">
        <v>91</v>
      </c>
      <c r="B36" s="18">
        <v>248</v>
      </c>
      <c r="C36" s="19">
        <f t="shared" si="0"/>
        <v>2.311404622809246</v>
      </c>
      <c r="D36" s="19">
        <f t="shared" si="1"/>
        <v>3.9370078740157481</v>
      </c>
      <c r="E36" s="19">
        <f t="shared" si="3"/>
        <v>4.5653720911231268</v>
      </c>
      <c r="F36" s="19">
        <f t="shared" si="2"/>
        <v>2</v>
      </c>
      <c r="G36" s="19">
        <v>110</v>
      </c>
      <c r="I36" s="19">
        <f t="shared" si="4"/>
        <v>0</v>
      </c>
      <c r="J36" s="19">
        <f t="shared" si="5"/>
        <v>0</v>
      </c>
      <c r="K36" s="19">
        <f t="shared" si="6"/>
        <v>0</v>
      </c>
      <c r="L36" s="19">
        <f t="shared" si="7"/>
        <v>0</v>
      </c>
      <c r="M36" s="19">
        <f t="shared" si="8"/>
        <v>0</v>
      </c>
    </row>
    <row r="37" spans="1:37" x14ac:dyDescent="0.2">
      <c r="A37" s="21">
        <v>109</v>
      </c>
      <c r="B37" s="18">
        <v>0</v>
      </c>
      <c r="C37" s="19">
        <f t="shared" si="0"/>
        <v>2.7686055372110747</v>
      </c>
      <c r="D37" s="19">
        <f t="shared" si="1"/>
        <v>2.3622047244094491</v>
      </c>
      <c r="E37" s="19">
        <f t="shared" si="3"/>
        <v>3.6393938754548327</v>
      </c>
      <c r="F37" s="19">
        <f t="shared" si="2"/>
        <v>2</v>
      </c>
      <c r="G37" s="19">
        <v>110</v>
      </c>
      <c r="I37" s="19">
        <f t="shared" si="4"/>
        <v>0</v>
      </c>
      <c r="J37" s="19">
        <f t="shared" si="5"/>
        <v>6.9139142811236828E-2</v>
      </c>
      <c r="K37" s="19">
        <f t="shared" si="6"/>
        <v>3.1238162138598202E-3</v>
      </c>
      <c r="L37" s="19">
        <f t="shared" si="7"/>
        <v>0</v>
      </c>
      <c r="M37" s="19">
        <f t="shared" si="8"/>
        <v>3.1238162138598202E-3</v>
      </c>
      <c r="AK37" s="24"/>
    </row>
    <row r="38" spans="1:37" x14ac:dyDescent="0.2">
      <c r="A38" s="21">
        <v>109</v>
      </c>
      <c r="B38" s="18">
        <v>31</v>
      </c>
      <c r="C38" s="19">
        <f t="shared" si="0"/>
        <v>2.7686055372110747</v>
      </c>
      <c r="D38" s="19">
        <f t="shared" si="1"/>
        <v>1.5748031496062993</v>
      </c>
      <c r="E38" s="19">
        <f t="shared" si="3"/>
        <v>3.1851501661123836</v>
      </c>
      <c r="F38" s="19">
        <f t="shared" si="2"/>
        <v>2</v>
      </c>
      <c r="G38" s="19">
        <v>110</v>
      </c>
      <c r="I38" s="19">
        <f t="shared" si="4"/>
        <v>0</v>
      </c>
      <c r="J38" s="19">
        <f t="shared" si="5"/>
        <v>1.098011867796199</v>
      </c>
      <c r="K38" s="19">
        <f t="shared" si="6"/>
        <v>4.7995100124797241E-2</v>
      </c>
      <c r="L38" s="19">
        <f t="shared" si="7"/>
        <v>0</v>
      </c>
      <c r="M38" s="19">
        <f t="shared" si="8"/>
        <v>4.7995100124797241E-2</v>
      </c>
      <c r="Q38" s="19">
        <v>0</v>
      </c>
    </row>
    <row r="39" spans="1:37" x14ac:dyDescent="0.2">
      <c r="A39" s="21">
        <v>109</v>
      </c>
      <c r="B39" s="18">
        <v>62</v>
      </c>
      <c r="C39" s="19">
        <f t="shared" si="0"/>
        <v>2.7686055372110747</v>
      </c>
      <c r="D39" s="19">
        <f t="shared" si="1"/>
        <v>0.78740157480314965</v>
      </c>
      <c r="E39" s="19">
        <f t="shared" si="3"/>
        <v>2.8783984888611762</v>
      </c>
      <c r="F39" s="19">
        <f t="shared" si="2"/>
        <v>2</v>
      </c>
      <c r="G39" s="19">
        <v>110</v>
      </c>
      <c r="I39" s="19">
        <f t="shared" si="4"/>
        <v>0</v>
      </c>
      <c r="J39" s="19">
        <f t="shared" si="5"/>
        <v>3.0909315076919577</v>
      </c>
      <c r="K39" s="19">
        <f t="shared" si="6"/>
        <v>0.12700247151370103</v>
      </c>
      <c r="L39" s="19">
        <f>1-POWER((1+I39/$X$23),-$X$24)</f>
        <v>0</v>
      </c>
      <c r="M39" s="19">
        <f t="shared" si="8"/>
        <v>0.12700247151370103</v>
      </c>
      <c r="Q39" s="19">
        <v>31</v>
      </c>
      <c r="R39" s="19"/>
      <c r="S39" s="19"/>
    </row>
    <row r="40" spans="1:37" x14ac:dyDescent="0.2">
      <c r="A40" s="21">
        <v>109</v>
      </c>
      <c r="B40" s="18">
        <v>93</v>
      </c>
      <c r="C40" s="19">
        <f t="shared" si="0"/>
        <v>2.7686055372110747</v>
      </c>
      <c r="D40" s="19">
        <f t="shared" si="1"/>
        <v>0</v>
      </c>
      <c r="E40" s="19">
        <f t="shared" si="3"/>
        <v>2.7686055372110747</v>
      </c>
      <c r="F40" s="19">
        <f t="shared" si="2"/>
        <v>2</v>
      </c>
      <c r="G40" s="19">
        <v>110</v>
      </c>
      <c r="I40" s="19">
        <f t="shared" si="4"/>
        <v>0</v>
      </c>
      <c r="J40" s="19">
        <f t="shared" si="5"/>
        <v>1.098011867796199</v>
      </c>
      <c r="K40" s="19">
        <f t="shared" si="6"/>
        <v>4.7995100124797241E-2</v>
      </c>
      <c r="L40" s="19">
        <f t="shared" si="7"/>
        <v>0</v>
      </c>
      <c r="M40" s="19">
        <f t="shared" si="8"/>
        <v>4.7995100124797241E-2</v>
      </c>
      <c r="Q40" s="20">
        <v>62</v>
      </c>
      <c r="S40" s="25"/>
      <c r="X40" s="19" t="s">
        <v>99</v>
      </c>
    </row>
    <row r="41" spans="1:37" x14ac:dyDescent="0.2">
      <c r="A41" s="21">
        <v>109</v>
      </c>
      <c r="B41" s="18">
        <v>124</v>
      </c>
      <c r="C41" s="19">
        <f t="shared" si="0"/>
        <v>2.7686055372110747</v>
      </c>
      <c r="D41" s="19">
        <f t="shared" si="1"/>
        <v>0.78740157480314965</v>
      </c>
      <c r="E41" s="19">
        <f t="shared" si="3"/>
        <v>2.8783984888611762</v>
      </c>
      <c r="F41" s="19">
        <f t="shared" si="2"/>
        <v>2</v>
      </c>
      <c r="G41" s="19">
        <v>110</v>
      </c>
      <c r="I41" s="19">
        <f t="shared" si="4"/>
        <v>0</v>
      </c>
      <c r="J41" s="19">
        <f t="shared" si="5"/>
        <v>6.9139142811236828E-2</v>
      </c>
      <c r="K41" s="19">
        <f t="shared" si="6"/>
        <v>3.1238162138598202E-3</v>
      </c>
      <c r="L41" s="19">
        <f t="shared" si="7"/>
        <v>0</v>
      </c>
      <c r="M41" s="19">
        <f t="shared" si="8"/>
        <v>3.1238162138598202E-3</v>
      </c>
      <c r="P41" s="19" t="s">
        <v>98</v>
      </c>
      <c r="Q41" s="19">
        <v>93</v>
      </c>
      <c r="R41" s="25"/>
    </row>
    <row r="42" spans="1:37" x14ac:dyDescent="0.2">
      <c r="A42" s="21">
        <v>109</v>
      </c>
      <c r="B42" s="18">
        <v>155</v>
      </c>
      <c r="C42" s="19">
        <f t="shared" si="0"/>
        <v>2.7686055372110747</v>
      </c>
      <c r="D42" s="19">
        <f t="shared" si="1"/>
        <v>1.5748031496062993</v>
      </c>
      <c r="E42" s="19">
        <f t="shared" si="3"/>
        <v>3.1851501661123836</v>
      </c>
      <c r="F42" s="19">
        <f t="shared" si="2"/>
        <v>2</v>
      </c>
      <c r="G42" s="19">
        <v>110</v>
      </c>
      <c r="I42" s="19">
        <f t="shared" si="4"/>
        <v>0</v>
      </c>
      <c r="J42" s="19">
        <f t="shared" si="5"/>
        <v>0</v>
      </c>
      <c r="K42" s="19">
        <f t="shared" si="6"/>
        <v>0</v>
      </c>
      <c r="L42" s="19">
        <f t="shared" si="7"/>
        <v>0</v>
      </c>
      <c r="M42" s="19">
        <f t="shared" si="8"/>
        <v>0</v>
      </c>
      <c r="Q42" s="19">
        <v>124</v>
      </c>
      <c r="R42" s="25"/>
      <c r="S42" s="25"/>
    </row>
    <row r="43" spans="1:37" x14ac:dyDescent="0.2">
      <c r="A43" s="21">
        <v>109</v>
      </c>
      <c r="B43" s="18">
        <v>186</v>
      </c>
      <c r="C43" s="19">
        <f t="shared" si="0"/>
        <v>2.7686055372110747</v>
      </c>
      <c r="D43" s="19">
        <f t="shared" si="1"/>
        <v>2.3622047244094491</v>
      </c>
      <c r="E43" s="19">
        <f t="shared" si="3"/>
        <v>3.6393938754548327</v>
      </c>
      <c r="F43" s="19">
        <f t="shared" si="2"/>
        <v>2</v>
      </c>
      <c r="G43" s="19">
        <v>110</v>
      </c>
      <c r="I43" s="19">
        <f t="shared" si="4"/>
        <v>0</v>
      </c>
      <c r="J43" s="19">
        <f t="shared" si="5"/>
        <v>0</v>
      </c>
      <c r="K43" s="19">
        <f t="shared" si="6"/>
        <v>0</v>
      </c>
      <c r="L43" s="19">
        <f t="shared" si="7"/>
        <v>0</v>
      </c>
      <c r="M43" s="19">
        <f t="shared" si="8"/>
        <v>0</v>
      </c>
      <c r="Q43" s="20">
        <v>155</v>
      </c>
    </row>
    <row r="44" spans="1:37" x14ac:dyDescent="0.2">
      <c r="A44" s="21">
        <v>109</v>
      </c>
      <c r="B44" s="18">
        <v>217</v>
      </c>
      <c r="C44" s="19">
        <f t="shared" si="0"/>
        <v>2.7686055372110747</v>
      </c>
      <c r="D44" s="19">
        <f t="shared" si="1"/>
        <v>3.1496062992125986</v>
      </c>
      <c r="E44" s="19">
        <f t="shared" si="3"/>
        <v>4.1934706939139925</v>
      </c>
      <c r="F44" s="19">
        <f t="shared" si="2"/>
        <v>2</v>
      </c>
      <c r="G44" s="19">
        <v>110</v>
      </c>
      <c r="I44" s="19">
        <f t="shared" si="4"/>
        <v>0</v>
      </c>
      <c r="J44" s="19">
        <f t="shared" si="5"/>
        <v>0</v>
      </c>
      <c r="K44" s="19">
        <f t="shared" si="6"/>
        <v>0</v>
      </c>
      <c r="L44" s="19">
        <f t="shared" si="7"/>
        <v>0</v>
      </c>
      <c r="M44" s="19">
        <f t="shared" si="8"/>
        <v>0</v>
      </c>
      <c r="P44" s="26"/>
      <c r="Q44" s="19">
        <v>186</v>
      </c>
      <c r="R44" s="26"/>
      <c r="S44" s="26"/>
    </row>
    <row r="45" spans="1:37" x14ac:dyDescent="0.2">
      <c r="A45" s="21">
        <v>109</v>
      </c>
      <c r="B45" s="18">
        <v>248</v>
      </c>
      <c r="C45" s="19">
        <f t="shared" si="0"/>
        <v>2.7686055372110747</v>
      </c>
      <c r="D45" s="19">
        <f t="shared" si="1"/>
        <v>3.9370078740157481</v>
      </c>
      <c r="E45" s="19">
        <f t="shared" si="3"/>
        <v>4.813024789125631</v>
      </c>
      <c r="F45" s="19">
        <f t="shared" si="2"/>
        <v>2</v>
      </c>
      <c r="G45" s="19">
        <v>110</v>
      </c>
      <c r="I45" s="19">
        <f t="shared" si="4"/>
        <v>0</v>
      </c>
      <c r="J45" s="19">
        <f t="shared" si="5"/>
        <v>0</v>
      </c>
      <c r="K45" s="19">
        <f t="shared" si="6"/>
        <v>0</v>
      </c>
      <c r="L45" s="19">
        <f t="shared" si="7"/>
        <v>0</v>
      </c>
      <c r="M45" s="19">
        <f t="shared" si="8"/>
        <v>0</v>
      </c>
      <c r="Q45" s="19">
        <v>217</v>
      </c>
    </row>
    <row r="46" spans="1:37" x14ac:dyDescent="0.2">
      <c r="A46" s="21"/>
      <c r="B46" s="18"/>
      <c r="Q46" s="20">
        <v>248</v>
      </c>
      <c r="R46" s="25"/>
      <c r="S46" s="25"/>
    </row>
    <row r="47" spans="1:37" x14ac:dyDescent="0.2">
      <c r="A47" s="21"/>
      <c r="B47" s="18"/>
      <c r="J47" s="19">
        <f>SUM(J2:J45)</f>
        <v>24.079501825481131</v>
      </c>
      <c r="P47" s="17" t="s">
        <v>52</v>
      </c>
      <c r="Q47" s="19">
        <v>279</v>
      </c>
      <c r="R47" s="27"/>
      <c r="S47" s="28"/>
      <c r="T47" s="28"/>
      <c r="U47" s="28"/>
    </row>
    <row r="48" spans="1:37" x14ac:dyDescent="0.2">
      <c r="A48" s="18">
        <v>0</v>
      </c>
      <c r="B48" s="18">
        <v>0</v>
      </c>
      <c r="C48" s="19">
        <f>ABS(A48-$P$48)/39.37</f>
        <v>2.5146050292100588</v>
      </c>
      <c r="D48" s="19">
        <f>ABS(B48-$P$50)/39.37</f>
        <v>1.5748031496062993</v>
      </c>
      <c r="E48" s="19">
        <f>SQRT(C48^2+D48^2)</f>
        <v>2.9670260216146471</v>
      </c>
      <c r="F48" s="19">
        <f t="shared" ref="F48:F91" si="9">MIN(E48,$X$25)</f>
        <v>2</v>
      </c>
      <c r="G48" s="19">
        <v>110</v>
      </c>
      <c r="I48" s="19">
        <f>$X$27*G48*POWER(1-F48/$X$25, $X$26)</f>
        <v>0</v>
      </c>
      <c r="L48" s="19">
        <f t="shared" si="7"/>
        <v>0</v>
      </c>
      <c r="P48" s="19">
        <v>99</v>
      </c>
      <c r="Q48" s="19">
        <v>310</v>
      </c>
      <c r="R48" s="19"/>
      <c r="S48" s="19"/>
    </row>
    <row r="49" spans="1:39" x14ac:dyDescent="0.2">
      <c r="A49" s="18">
        <v>0</v>
      </c>
      <c r="B49" s="18">
        <v>31</v>
      </c>
      <c r="C49" s="19">
        <f t="shared" ref="C49:C91" si="10">ABS(A49-$P$48)/39.37</f>
        <v>2.5146050292100588</v>
      </c>
      <c r="D49" s="19">
        <f t="shared" ref="D49:D91" si="11">ABS(B49-$P$50)/39.37</f>
        <v>0.78740157480314965</v>
      </c>
      <c r="E49" s="19">
        <f t="shared" ref="E49:E91" si="12">SQRT(C49^2+D49^2)</f>
        <v>2.635002788030973</v>
      </c>
      <c r="F49" s="19">
        <f t="shared" si="9"/>
        <v>2</v>
      </c>
      <c r="G49" s="19">
        <v>110</v>
      </c>
      <c r="I49" s="19">
        <f t="shared" ref="I49:I91" si="13">$X$27*G49*POWER(1-F49/$X$25, $X$26)</f>
        <v>0</v>
      </c>
      <c r="L49" s="19">
        <f t="shared" si="7"/>
        <v>0</v>
      </c>
      <c r="P49" s="19" t="s">
        <v>54</v>
      </c>
      <c r="Q49" s="26"/>
      <c r="R49" s="26"/>
      <c r="S49" s="26"/>
      <c r="T49" s="26"/>
      <c r="U49" s="26"/>
      <c r="V49" s="26"/>
    </row>
    <row r="50" spans="1:39" x14ac:dyDescent="0.2">
      <c r="A50" s="18">
        <v>0</v>
      </c>
      <c r="B50" s="18">
        <v>62</v>
      </c>
      <c r="C50" s="19">
        <f t="shared" si="10"/>
        <v>2.5146050292100588</v>
      </c>
      <c r="D50" s="19">
        <f t="shared" si="11"/>
        <v>0</v>
      </c>
      <c r="E50" s="19">
        <f t="shared" si="12"/>
        <v>2.5146050292100588</v>
      </c>
      <c r="F50" s="19">
        <f t="shared" si="9"/>
        <v>2</v>
      </c>
      <c r="G50" s="19">
        <v>110</v>
      </c>
      <c r="I50" s="19">
        <f t="shared" si="13"/>
        <v>0</v>
      </c>
      <c r="L50" s="19">
        <f t="shared" si="7"/>
        <v>0</v>
      </c>
      <c r="P50" s="19">
        <v>62</v>
      </c>
    </row>
    <row r="51" spans="1:39" x14ac:dyDescent="0.2">
      <c r="A51" s="18">
        <v>0</v>
      </c>
      <c r="B51" s="18">
        <v>93</v>
      </c>
      <c r="C51" s="19">
        <f t="shared" si="10"/>
        <v>2.5146050292100588</v>
      </c>
      <c r="D51" s="19">
        <f t="shared" si="11"/>
        <v>0.78740157480314965</v>
      </c>
      <c r="E51" s="19">
        <f t="shared" si="12"/>
        <v>2.635002788030973</v>
      </c>
      <c r="F51" s="19">
        <f t="shared" si="9"/>
        <v>2</v>
      </c>
      <c r="G51" s="19">
        <v>110</v>
      </c>
      <c r="I51" s="19">
        <f t="shared" si="13"/>
        <v>0</v>
      </c>
      <c r="L51" s="19">
        <f t="shared" si="7"/>
        <v>0</v>
      </c>
      <c r="P51" s="19" t="s">
        <v>104</v>
      </c>
      <c r="Q51" s="26"/>
      <c r="R51" s="26"/>
      <c r="S51" s="26"/>
      <c r="T51" s="26"/>
      <c r="U51" s="26"/>
      <c r="V51" s="26"/>
    </row>
    <row r="52" spans="1:39" x14ac:dyDescent="0.2">
      <c r="A52" s="18">
        <v>0</v>
      </c>
      <c r="B52" s="18">
        <v>124</v>
      </c>
      <c r="C52" s="19">
        <f t="shared" si="10"/>
        <v>2.5146050292100588</v>
      </c>
      <c r="D52" s="19">
        <f t="shared" si="11"/>
        <v>1.5748031496062993</v>
      </c>
      <c r="E52" s="19">
        <f t="shared" si="12"/>
        <v>2.9670260216146471</v>
      </c>
      <c r="F52" s="19">
        <f t="shared" si="9"/>
        <v>2</v>
      </c>
      <c r="G52" s="19">
        <v>110</v>
      </c>
      <c r="I52" s="19">
        <f t="shared" si="13"/>
        <v>0</v>
      </c>
      <c r="L52" s="19">
        <f t="shared" si="7"/>
        <v>0</v>
      </c>
      <c r="P52" s="19">
        <v>19</v>
      </c>
    </row>
    <row r="53" spans="1:39" x14ac:dyDescent="0.2">
      <c r="A53" s="18">
        <v>0</v>
      </c>
      <c r="B53" s="18">
        <v>155</v>
      </c>
      <c r="C53" s="19">
        <f t="shared" si="10"/>
        <v>2.5146050292100588</v>
      </c>
      <c r="D53" s="19">
        <f t="shared" si="11"/>
        <v>2.3622047244094491</v>
      </c>
      <c r="E53" s="19">
        <f t="shared" si="12"/>
        <v>3.4501086378476318</v>
      </c>
      <c r="F53" s="19">
        <f t="shared" si="9"/>
        <v>2</v>
      </c>
      <c r="G53" s="19">
        <v>110</v>
      </c>
      <c r="I53" s="19">
        <f t="shared" si="13"/>
        <v>0</v>
      </c>
      <c r="L53" s="19">
        <f t="shared" si="7"/>
        <v>0</v>
      </c>
    </row>
    <row r="54" spans="1:39" x14ac:dyDescent="0.2">
      <c r="A54" s="18">
        <v>0</v>
      </c>
      <c r="B54" s="18">
        <v>186</v>
      </c>
      <c r="C54" s="19">
        <f t="shared" si="10"/>
        <v>2.5146050292100588</v>
      </c>
      <c r="D54" s="19">
        <f t="shared" si="11"/>
        <v>3.1496062992125986</v>
      </c>
      <c r="E54" s="19">
        <f t="shared" si="12"/>
        <v>4.0302925815588377</v>
      </c>
      <c r="F54" s="19">
        <f t="shared" si="9"/>
        <v>2</v>
      </c>
      <c r="G54" s="19">
        <v>110</v>
      </c>
      <c r="H54" s="20"/>
      <c r="I54" s="19">
        <f t="shared" si="13"/>
        <v>0</v>
      </c>
      <c r="L54" s="19">
        <f t="shared" si="7"/>
        <v>0</v>
      </c>
      <c r="AC54" s="19" t="s">
        <v>101</v>
      </c>
      <c r="AD54" s="24">
        <v>0.6118055555555556</v>
      </c>
      <c r="AF54" s="24">
        <v>0.70833333333333337</v>
      </c>
      <c r="AH54" s="24">
        <v>0.73333333333333339</v>
      </c>
      <c r="AJ54" s="24">
        <v>0.78194444444444444</v>
      </c>
      <c r="AL54" s="24">
        <v>0.83680555555555547</v>
      </c>
    </row>
    <row r="55" spans="1:39" x14ac:dyDescent="0.2">
      <c r="A55" s="18">
        <v>0</v>
      </c>
      <c r="B55" s="18">
        <v>217</v>
      </c>
      <c r="C55" s="19">
        <f t="shared" si="10"/>
        <v>2.5146050292100588</v>
      </c>
      <c r="D55" s="19">
        <f t="shared" si="11"/>
        <v>3.9370078740157481</v>
      </c>
      <c r="E55" s="19">
        <f t="shared" si="12"/>
        <v>4.6715382319949521</v>
      </c>
      <c r="F55" s="19">
        <f t="shared" si="9"/>
        <v>2</v>
      </c>
      <c r="G55" s="19">
        <v>110</v>
      </c>
      <c r="I55" s="19">
        <f t="shared" si="13"/>
        <v>0</v>
      </c>
      <c r="L55" s="19">
        <f t="shared" si="7"/>
        <v>0</v>
      </c>
      <c r="AC55" s="19" t="s">
        <v>100</v>
      </c>
      <c r="AE55" s="24">
        <v>0.68611111111111101</v>
      </c>
      <c r="AG55" s="24">
        <v>0.73125000000000007</v>
      </c>
      <c r="AI55" s="24">
        <v>0.78055555555555556</v>
      </c>
      <c r="AK55" s="24">
        <v>0.8208333333333333</v>
      </c>
      <c r="AM55" s="24">
        <v>0.86319444444444438</v>
      </c>
    </row>
    <row r="56" spans="1:39" x14ac:dyDescent="0.2">
      <c r="A56" s="18">
        <v>0</v>
      </c>
      <c r="B56" s="18">
        <v>248</v>
      </c>
      <c r="C56" s="19">
        <f t="shared" si="10"/>
        <v>2.5146050292100588</v>
      </c>
      <c r="D56" s="19">
        <f t="shared" si="11"/>
        <v>4.7244094488188981</v>
      </c>
      <c r="E56" s="19">
        <f t="shared" si="12"/>
        <v>5.3519419926805831</v>
      </c>
      <c r="F56" s="19">
        <f t="shared" si="9"/>
        <v>2</v>
      </c>
      <c r="G56" s="19">
        <v>110</v>
      </c>
      <c r="H56" s="20"/>
      <c r="I56" s="19">
        <f t="shared" si="13"/>
        <v>0</v>
      </c>
      <c r="L56" s="19">
        <f t="shared" si="7"/>
        <v>0</v>
      </c>
    </row>
    <row r="57" spans="1:39" x14ac:dyDescent="0.2">
      <c r="A57" s="18">
        <v>18</v>
      </c>
      <c r="B57" s="18">
        <v>0</v>
      </c>
      <c r="C57" s="19">
        <f t="shared" si="10"/>
        <v>2.0574041148082296</v>
      </c>
      <c r="D57" s="19">
        <f t="shared" si="11"/>
        <v>1.5748031496062993</v>
      </c>
      <c r="E57" s="19">
        <f t="shared" si="12"/>
        <v>2.5909296886715696</v>
      </c>
      <c r="F57" s="19">
        <f t="shared" si="9"/>
        <v>2</v>
      </c>
      <c r="G57" s="19">
        <v>110</v>
      </c>
      <c r="I57" s="19">
        <f t="shared" si="13"/>
        <v>0</v>
      </c>
      <c r="L57" s="19">
        <f t="shared" si="7"/>
        <v>0</v>
      </c>
      <c r="R57" s="23">
        <v>0</v>
      </c>
      <c r="S57" s="19">
        <v>18</v>
      </c>
      <c r="T57" s="19">
        <v>36</v>
      </c>
      <c r="V57" s="19">
        <v>81</v>
      </c>
      <c r="W57" s="19">
        <v>99</v>
      </c>
    </row>
    <row r="58" spans="1:39" x14ac:dyDescent="0.2">
      <c r="A58" s="18">
        <v>18</v>
      </c>
      <c r="B58" s="18">
        <v>31</v>
      </c>
      <c r="C58" s="19">
        <f t="shared" si="10"/>
        <v>2.0574041148082296</v>
      </c>
      <c r="D58" s="19">
        <f t="shared" si="11"/>
        <v>0.78740157480314965</v>
      </c>
      <c r="E58" s="19">
        <f t="shared" si="12"/>
        <v>2.202932802341532</v>
      </c>
      <c r="F58" s="19">
        <f t="shared" si="9"/>
        <v>2</v>
      </c>
      <c r="G58" s="19">
        <v>110</v>
      </c>
      <c r="I58" s="19">
        <f t="shared" si="13"/>
        <v>0</v>
      </c>
      <c r="L58" s="19">
        <f t="shared" si="7"/>
        <v>0</v>
      </c>
      <c r="AD58" s="29"/>
    </row>
    <row r="59" spans="1:39" x14ac:dyDescent="0.2">
      <c r="A59" s="18">
        <v>18</v>
      </c>
      <c r="B59" s="18">
        <v>62</v>
      </c>
      <c r="C59" s="19">
        <f t="shared" si="10"/>
        <v>2.0574041148082296</v>
      </c>
      <c r="D59" s="19">
        <f t="shared" si="11"/>
        <v>0</v>
      </c>
      <c r="E59" s="19">
        <f t="shared" si="12"/>
        <v>2.0574041148082296</v>
      </c>
      <c r="F59" s="19">
        <f t="shared" si="9"/>
        <v>2</v>
      </c>
      <c r="G59" s="19">
        <v>110</v>
      </c>
      <c r="I59" s="19">
        <f t="shared" si="13"/>
        <v>0</v>
      </c>
      <c r="L59" s="19">
        <f t="shared" si="7"/>
        <v>0</v>
      </c>
    </row>
    <row r="60" spans="1:39" x14ac:dyDescent="0.2">
      <c r="A60" s="18">
        <v>18</v>
      </c>
      <c r="B60" s="18">
        <v>93</v>
      </c>
      <c r="C60" s="19">
        <f t="shared" si="10"/>
        <v>2.0574041148082296</v>
      </c>
      <c r="D60" s="19">
        <f t="shared" si="11"/>
        <v>0.78740157480314965</v>
      </c>
      <c r="E60" s="19">
        <f t="shared" si="12"/>
        <v>2.202932802341532</v>
      </c>
      <c r="F60" s="19">
        <f t="shared" si="9"/>
        <v>2</v>
      </c>
      <c r="G60" s="19">
        <v>110</v>
      </c>
      <c r="I60" s="19">
        <f t="shared" si="13"/>
        <v>0</v>
      </c>
      <c r="L60" s="19">
        <f t="shared" si="7"/>
        <v>0</v>
      </c>
    </row>
    <row r="61" spans="1:39" x14ac:dyDescent="0.2">
      <c r="A61" s="18">
        <v>18</v>
      </c>
      <c r="B61" s="18">
        <v>124</v>
      </c>
      <c r="C61" s="19">
        <f t="shared" si="10"/>
        <v>2.0574041148082296</v>
      </c>
      <c r="D61" s="19">
        <f t="shared" si="11"/>
        <v>1.5748031496062993</v>
      </c>
      <c r="E61" s="19">
        <f t="shared" si="12"/>
        <v>2.5909296886715696</v>
      </c>
      <c r="F61" s="19">
        <f t="shared" si="9"/>
        <v>2</v>
      </c>
      <c r="G61" s="19">
        <v>110</v>
      </c>
      <c r="I61" s="19">
        <f t="shared" si="13"/>
        <v>0</v>
      </c>
      <c r="L61" s="19">
        <f t="shared" si="7"/>
        <v>0</v>
      </c>
      <c r="AD61" s="30" t="s">
        <v>102</v>
      </c>
      <c r="AE61" s="30"/>
      <c r="AF61" s="30" t="s">
        <v>103</v>
      </c>
      <c r="AG61" s="30"/>
      <c r="AH61" s="30"/>
      <c r="AI61" s="30"/>
      <c r="AJ61" s="30"/>
      <c r="AK61" s="30"/>
    </row>
    <row r="62" spans="1:39" x14ac:dyDescent="0.2">
      <c r="A62" s="18">
        <v>18</v>
      </c>
      <c r="B62" s="18">
        <v>155</v>
      </c>
      <c r="C62" s="19">
        <f t="shared" si="10"/>
        <v>2.0574041148082296</v>
      </c>
      <c r="D62" s="19">
        <f t="shared" si="11"/>
        <v>2.3622047244094491</v>
      </c>
      <c r="E62" s="19">
        <f t="shared" si="12"/>
        <v>3.1325585152798276</v>
      </c>
      <c r="F62" s="19">
        <f t="shared" si="9"/>
        <v>2</v>
      </c>
      <c r="G62" s="19">
        <v>110</v>
      </c>
      <c r="H62" s="17"/>
      <c r="I62" s="19">
        <f t="shared" si="13"/>
        <v>0</v>
      </c>
      <c r="L62" s="19">
        <f t="shared" si="7"/>
        <v>0</v>
      </c>
    </row>
    <row r="63" spans="1:39" x14ac:dyDescent="0.2">
      <c r="A63" s="18">
        <v>18</v>
      </c>
      <c r="B63" s="18">
        <v>186</v>
      </c>
      <c r="C63" s="19">
        <f t="shared" si="10"/>
        <v>2.0574041148082296</v>
      </c>
      <c r="D63" s="19">
        <f t="shared" si="11"/>
        <v>3.1496062992125986</v>
      </c>
      <c r="E63" s="19">
        <f t="shared" si="12"/>
        <v>3.762038215072983</v>
      </c>
      <c r="F63" s="19">
        <f t="shared" si="9"/>
        <v>2</v>
      </c>
      <c r="G63" s="19">
        <v>110</v>
      </c>
      <c r="I63" s="19">
        <f t="shared" si="13"/>
        <v>0</v>
      </c>
      <c r="L63" s="19">
        <f t="shared" si="7"/>
        <v>0</v>
      </c>
    </row>
    <row r="64" spans="1:39" x14ac:dyDescent="0.2">
      <c r="A64" s="18">
        <v>18</v>
      </c>
      <c r="B64" s="18">
        <v>217</v>
      </c>
      <c r="C64" s="19">
        <f t="shared" si="10"/>
        <v>2.0574041148082296</v>
      </c>
      <c r="D64" s="19">
        <f t="shared" si="11"/>
        <v>3.9370078740157481</v>
      </c>
      <c r="E64" s="19">
        <f t="shared" si="12"/>
        <v>4.4421776969963549</v>
      </c>
      <c r="F64" s="19">
        <f t="shared" si="9"/>
        <v>2</v>
      </c>
      <c r="G64" s="19">
        <v>110</v>
      </c>
      <c r="I64" s="19">
        <f t="shared" si="13"/>
        <v>0</v>
      </c>
      <c r="L64" s="19">
        <f t="shared" si="7"/>
        <v>0</v>
      </c>
    </row>
    <row r="65" spans="1:12" x14ac:dyDescent="0.2">
      <c r="A65" s="18">
        <v>18</v>
      </c>
      <c r="B65" s="18">
        <v>248</v>
      </c>
      <c r="C65" s="19">
        <f t="shared" si="10"/>
        <v>2.0574041148082296</v>
      </c>
      <c r="D65" s="19">
        <f t="shared" si="11"/>
        <v>4.7244094488188981</v>
      </c>
      <c r="E65" s="19">
        <f t="shared" si="12"/>
        <v>5.1529560770221128</v>
      </c>
      <c r="F65" s="19">
        <f t="shared" si="9"/>
        <v>2</v>
      </c>
      <c r="G65" s="19">
        <v>110</v>
      </c>
      <c r="I65" s="19">
        <f t="shared" si="13"/>
        <v>0</v>
      </c>
      <c r="L65" s="19">
        <f t="shared" si="7"/>
        <v>0</v>
      </c>
    </row>
    <row r="66" spans="1:12" x14ac:dyDescent="0.2">
      <c r="A66" s="18">
        <v>36</v>
      </c>
      <c r="B66" s="18">
        <v>31</v>
      </c>
      <c r="C66" s="19">
        <f t="shared" si="10"/>
        <v>1.6002032004064008</v>
      </c>
      <c r="D66" s="19">
        <f t="shared" si="11"/>
        <v>0.78740157480314965</v>
      </c>
      <c r="E66" s="19">
        <f t="shared" si="12"/>
        <v>1.7834381185209001</v>
      </c>
      <c r="F66" s="19">
        <f t="shared" si="9"/>
        <v>1.7834381185209001</v>
      </c>
      <c r="G66" s="19">
        <v>110</v>
      </c>
      <c r="I66" s="19">
        <f t="shared" si="13"/>
        <v>1.3592142815900885E-2</v>
      </c>
      <c r="L66" s="19">
        <f t="shared" si="7"/>
        <v>6.1522708921990521E-4</v>
      </c>
    </row>
    <row r="67" spans="1:12" x14ac:dyDescent="0.2">
      <c r="A67" s="18">
        <v>36</v>
      </c>
      <c r="B67" s="18">
        <v>62</v>
      </c>
      <c r="C67" s="19">
        <f t="shared" si="10"/>
        <v>1.6002032004064008</v>
      </c>
      <c r="D67" s="19">
        <f t="shared" si="11"/>
        <v>0</v>
      </c>
      <c r="E67" s="19">
        <f t="shared" si="12"/>
        <v>1.6002032004064008</v>
      </c>
      <c r="F67" s="19">
        <f t="shared" si="9"/>
        <v>1.6002032004064008</v>
      </c>
      <c r="G67" s="19">
        <v>110</v>
      </c>
      <c r="I67" s="19">
        <f t="shared" si="13"/>
        <v>6.6920149447199734E-2</v>
      </c>
      <c r="L67" s="19">
        <f t="shared" ref="L67:L91" si="14">1-POWER((1+I67/$X$23),-$X$24)</f>
        <v>3.0237770498708905E-3</v>
      </c>
    </row>
    <row r="68" spans="1:12" x14ac:dyDescent="0.2">
      <c r="A68" s="18">
        <v>36</v>
      </c>
      <c r="B68" s="18">
        <v>93</v>
      </c>
      <c r="C68" s="19">
        <f t="shared" si="10"/>
        <v>1.6002032004064008</v>
      </c>
      <c r="D68" s="19">
        <f t="shared" si="11"/>
        <v>0.78740157480314965</v>
      </c>
      <c r="E68" s="19">
        <f t="shared" si="12"/>
        <v>1.7834381185209001</v>
      </c>
      <c r="F68" s="19">
        <f t="shared" si="9"/>
        <v>1.7834381185209001</v>
      </c>
      <c r="G68" s="19">
        <v>110</v>
      </c>
      <c r="I68" s="19">
        <f t="shared" si="13"/>
        <v>1.3592142815900885E-2</v>
      </c>
      <c r="L68" s="19">
        <f t="shared" si="14"/>
        <v>6.1522708921990521E-4</v>
      </c>
    </row>
    <row r="69" spans="1:12" x14ac:dyDescent="0.2">
      <c r="A69" s="18">
        <v>36</v>
      </c>
      <c r="B69" s="18">
        <v>124</v>
      </c>
      <c r="C69" s="19">
        <f t="shared" si="10"/>
        <v>1.6002032004064008</v>
      </c>
      <c r="D69" s="19">
        <f t="shared" si="11"/>
        <v>1.5748031496062993</v>
      </c>
      <c r="E69" s="19">
        <f t="shared" si="12"/>
        <v>2.245140361447544</v>
      </c>
      <c r="F69" s="19">
        <f t="shared" si="9"/>
        <v>2</v>
      </c>
      <c r="G69" s="19">
        <v>110</v>
      </c>
      <c r="I69" s="19">
        <f t="shared" si="13"/>
        <v>0</v>
      </c>
      <c r="L69" s="19">
        <f t="shared" si="14"/>
        <v>0</v>
      </c>
    </row>
    <row r="70" spans="1:12" x14ac:dyDescent="0.2">
      <c r="A70" s="18">
        <v>36</v>
      </c>
      <c r="B70" s="18">
        <v>155</v>
      </c>
      <c r="C70" s="19">
        <f t="shared" si="10"/>
        <v>1.6002032004064008</v>
      </c>
      <c r="D70" s="19">
        <f t="shared" si="11"/>
        <v>2.3622047244094491</v>
      </c>
      <c r="E70" s="19">
        <f t="shared" si="12"/>
        <v>2.8531844389406742</v>
      </c>
      <c r="F70" s="19">
        <f t="shared" si="9"/>
        <v>2</v>
      </c>
      <c r="G70" s="19">
        <v>110</v>
      </c>
      <c r="I70" s="19">
        <f t="shared" si="13"/>
        <v>0</v>
      </c>
      <c r="L70" s="19">
        <f t="shared" si="14"/>
        <v>0</v>
      </c>
    </row>
    <row r="71" spans="1:12" x14ac:dyDescent="0.2">
      <c r="A71" s="18">
        <v>36</v>
      </c>
      <c r="B71" s="18">
        <v>186</v>
      </c>
      <c r="C71" s="19">
        <f t="shared" si="10"/>
        <v>1.6002032004064008</v>
      </c>
      <c r="D71" s="19">
        <f t="shared" si="11"/>
        <v>3.1496062992125986</v>
      </c>
      <c r="E71" s="19">
        <f t="shared" si="12"/>
        <v>3.5327991908160543</v>
      </c>
      <c r="F71" s="19">
        <f t="shared" si="9"/>
        <v>2</v>
      </c>
      <c r="G71" s="19">
        <v>110</v>
      </c>
      <c r="I71" s="19">
        <f t="shared" si="13"/>
        <v>0</v>
      </c>
      <c r="L71" s="19">
        <f t="shared" si="14"/>
        <v>0</v>
      </c>
    </row>
    <row r="72" spans="1:12" x14ac:dyDescent="0.2">
      <c r="A72" s="18">
        <v>36</v>
      </c>
      <c r="B72" s="18">
        <v>217</v>
      </c>
      <c r="C72" s="19">
        <f t="shared" si="10"/>
        <v>1.6002032004064008</v>
      </c>
      <c r="D72" s="19">
        <f t="shared" si="11"/>
        <v>3.9370078740157481</v>
      </c>
      <c r="E72" s="19">
        <f t="shared" si="12"/>
        <v>4.2497860278669197</v>
      </c>
      <c r="F72" s="19">
        <f t="shared" si="9"/>
        <v>2</v>
      </c>
      <c r="G72" s="19">
        <v>110</v>
      </c>
      <c r="I72" s="19">
        <f t="shared" si="13"/>
        <v>0</v>
      </c>
      <c r="L72" s="19">
        <f t="shared" si="14"/>
        <v>0</v>
      </c>
    </row>
    <row r="73" spans="1:12" x14ac:dyDescent="0.2">
      <c r="A73" s="18">
        <v>36</v>
      </c>
      <c r="B73" s="18">
        <v>248</v>
      </c>
      <c r="C73" s="19">
        <f t="shared" si="10"/>
        <v>1.6002032004064008</v>
      </c>
      <c r="D73" s="19">
        <f t="shared" si="11"/>
        <v>4.7244094488188981</v>
      </c>
      <c r="E73" s="19">
        <f t="shared" si="12"/>
        <v>4.9880552245018475</v>
      </c>
      <c r="F73" s="19">
        <f t="shared" si="9"/>
        <v>2</v>
      </c>
      <c r="G73" s="19">
        <v>110</v>
      </c>
      <c r="I73" s="19">
        <f t="shared" si="13"/>
        <v>0</v>
      </c>
      <c r="L73" s="19">
        <f t="shared" si="14"/>
        <v>0</v>
      </c>
    </row>
    <row r="74" spans="1:12" x14ac:dyDescent="0.2">
      <c r="A74" s="21">
        <v>91</v>
      </c>
      <c r="B74" s="18">
        <v>0</v>
      </c>
      <c r="C74" s="19">
        <f t="shared" si="10"/>
        <v>0.20320040640081283</v>
      </c>
      <c r="D74" s="19">
        <f t="shared" si="11"/>
        <v>1.5748031496062993</v>
      </c>
      <c r="E74" s="19">
        <f t="shared" si="12"/>
        <v>1.5878587358991907</v>
      </c>
      <c r="F74" s="19">
        <f t="shared" si="9"/>
        <v>1.5878587358991907</v>
      </c>
      <c r="G74" s="19">
        <v>110</v>
      </c>
      <c r="I74" s="19">
        <f t="shared" si="13"/>
        <v>7.2426007397812298E-2</v>
      </c>
      <c r="L74" s="19">
        <f t="shared" si="14"/>
        <v>3.2719717827774941E-3</v>
      </c>
    </row>
    <row r="75" spans="1:12" x14ac:dyDescent="0.2">
      <c r="A75" s="21">
        <v>91</v>
      </c>
      <c r="B75" s="18">
        <v>31</v>
      </c>
      <c r="C75" s="19">
        <f t="shared" si="10"/>
        <v>0.20320040640081283</v>
      </c>
      <c r="D75" s="19">
        <f t="shared" si="11"/>
        <v>0.78740157480314965</v>
      </c>
      <c r="E75" s="19">
        <f t="shared" si="12"/>
        <v>0.81319840455078096</v>
      </c>
      <c r="F75" s="19">
        <f t="shared" si="9"/>
        <v>0.81319840455078096</v>
      </c>
      <c r="G75" s="19">
        <v>110</v>
      </c>
      <c r="I75" s="19">
        <f t="shared" si="13"/>
        <v>1.1328119027239381</v>
      </c>
      <c r="L75" s="19">
        <f t="shared" si="14"/>
        <v>4.9461548085831142E-2</v>
      </c>
    </row>
    <row r="76" spans="1:12" x14ac:dyDescent="0.2">
      <c r="A76" s="21">
        <v>91</v>
      </c>
      <c r="B76" s="18">
        <v>62</v>
      </c>
      <c r="C76" s="19">
        <f t="shared" si="10"/>
        <v>0.20320040640081283</v>
      </c>
      <c r="D76" s="19">
        <f t="shared" si="11"/>
        <v>0</v>
      </c>
      <c r="E76" s="19">
        <f t="shared" si="12"/>
        <v>0.20320040640081283</v>
      </c>
      <c r="F76" s="19">
        <f t="shared" si="9"/>
        <v>0.20320040640081283</v>
      </c>
      <c r="G76" s="19">
        <v>110</v>
      </c>
      <c r="I76" s="19">
        <f t="shared" si="13"/>
        <v>3.3302263558261647</v>
      </c>
      <c r="L76" s="19">
        <f t="shared" si="14"/>
        <v>0.13584785880022765</v>
      </c>
    </row>
    <row r="77" spans="1:12" x14ac:dyDescent="0.2">
      <c r="A77" s="21">
        <v>91</v>
      </c>
      <c r="B77" s="18">
        <v>93</v>
      </c>
      <c r="C77" s="19">
        <f t="shared" si="10"/>
        <v>0.20320040640081283</v>
      </c>
      <c r="D77" s="19">
        <f t="shared" si="11"/>
        <v>0.78740157480314965</v>
      </c>
      <c r="E77" s="19">
        <f t="shared" si="12"/>
        <v>0.81319840455078096</v>
      </c>
      <c r="F77" s="19">
        <f t="shared" si="9"/>
        <v>0.81319840455078096</v>
      </c>
      <c r="G77" s="19">
        <v>110</v>
      </c>
      <c r="I77" s="19">
        <f t="shared" si="13"/>
        <v>1.1328119027239381</v>
      </c>
      <c r="L77" s="19">
        <f t="shared" si="14"/>
        <v>4.9461548085831142E-2</v>
      </c>
    </row>
    <row r="78" spans="1:12" x14ac:dyDescent="0.2">
      <c r="A78" s="21">
        <v>91</v>
      </c>
      <c r="B78" s="18">
        <v>124</v>
      </c>
      <c r="C78" s="19">
        <f t="shared" si="10"/>
        <v>0.20320040640081283</v>
      </c>
      <c r="D78" s="19">
        <f t="shared" si="11"/>
        <v>1.5748031496062993</v>
      </c>
      <c r="E78" s="19">
        <f t="shared" si="12"/>
        <v>1.5878587358991907</v>
      </c>
      <c r="F78" s="19">
        <f t="shared" si="9"/>
        <v>1.5878587358991907</v>
      </c>
      <c r="G78" s="19">
        <v>110</v>
      </c>
      <c r="I78" s="19">
        <f t="shared" si="13"/>
        <v>7.2426007397812298E-2</v>
      </c>
      <c r="L78" s="19">
        <f t="shared" si="14"/>
        <v>3.2719717827774941E-3</v>
      </c>
    </row>
    <row r="79" spans="1:12" x14ac:dyDescent="0.2">
      <c r="A79" s="21">
        <v>91</v>
      </c>
      <c r="B79" s="18">
        <v>155</v>
      </c>
      <c r="C79" s="19">
        <f t="shared" si="10"/>
        <v>0.20320040640081283</v>
      </c>
      <c r="D79" s="19">
        <f t="shared" si="11"/>
        <v>2.3622047244094491</v>
      </c>
      <c r="E79" s="19">
        <f t="shared" si="12"/>
        <v>2.3709284184014869</v>
      </c>
      <c r="F79" s="19">
        <f t="shared" si="9"/>
        <v>2</v>
      </c>
      <c r="G79" s="19">
        <v>110</v>
      </c>
      <c r="I79" s="19">
        <f t="shared" si="13"/>
        <v>0</v>
      </c>
      <c r="L79" s="19">
        <f t="shared" si="14"/>
        <v>0</v>
      </c>
    </row>
    <row r="80" spans="1:12" x14ac:dyDescent="0.2">
      <c r="A80" s="21">
        <v>91</v>
      </c>
      <c r="B80" s="18">
        <v>186</v>
      </c>
      <c r="C80" s="19">
        <f t="shared" si="10"/>
        <v>0.20320040640081283</v>
      </c>
      <c r="D80" s="19">
        <f t="shared" si="11"/>
        <v>3.1496062992125986</v>
      </c>
      <c r="E80" s="19">
        <f t="shared" si="12"/>
        <v>3.1561543443249311</v>
      </c>
      <c r="F80" s="19">
        <f t="shared" si="9"/>
        <v>2</v>
      </c>
      <c r="G80" s="19">
        <v>110</v>
      </c>
      <c r="I80" s="19">
        <f t="shared" si="13"/>
        <v>0</v>
      </c>
      <c r="L80" s="19">
        <f t="shared" si="14"/>
        <v>0</v>
      </c>
    </row>
    <row r="81" spans="1:12" x14ac:dyDescent="0.2">
      <c r="A81" s="21">
        <v>91</v>
      </c>
      <c r="B81" s="18">
        <v>217</v>
      </c>
      <c r="C81" s="19">
        <f t="shared" si="10"/>
        <v>0.20320040640081283</v>
      </c>
      <c r="D81" s="19">
        <f t="shared" si="11"/>
        <v>3.9370078740157481</v>
      </c>
      <c r="E81" s="19">
        <f t="shared" si="12"/>
        <v>3.94224826783188</v>
      </c>
      <c r="F81" s="19">
        <f t="shared" si="9"/>
        <v>2</v>
      </c>
      <c r="G81" s="19">
        <v>110</v>
      </c>
      <c r="I81" s="19">
        <f t="shared" si="13"/>
        <v>0</v>
      </c>
      <c r="L81" s="19">
        <f t="shared" si="14"/>
        <v>0</v>
      </c>
    </row>
    <row r="82" spans="1:12" x14ac:dyDescent="0.2">
      <c r="A82" s="21">
        <v>91</v>
      </c>
      <c r="B82" s="18">
        <v>248</v>
      </c>
      <c r="C82" s="19">
        <f t="shared" si="10"/>
        <v>0.20320040640081283</v>
      </c>
      <c r="D82" s="19">
        <f t="shared" si="11"/>
        <v>4.7244094488188981</v>
      </c>
      <c r="E82" s="19">
        <f t="shared" si="12"/>
        <v>4.7287773309017984</v>
      </c>
      <c r="F82" s="19">
        <f t="shared" si="9"/>
        <v>2</v>
      </c>
      <c r="G82" s="19">
        <v>110</v>
      </c>
      <c r="I82" s="19">
        <f t="shared" si="13"/>
        <v>0</v>
      </c>
      <c r="L82" s="19">
        <f t="shared" si="14"/>
        <v>0</v>
      </c>
    </row>
    <row r="83" spans="1:12" x14ac:dyDescent="0.2">
      <c r="A83" s="21">
        <v>109</v>
      </c>
      <c r="B83" s="18">
        <v>0</v>
      </c>
      <c r="C83" s="19">
        <f t="shared" si="10"/>
        <v>0.25400050800101603</v>
      </c>
      <c r="D83" s="19">
        <f t="shared" si="11"/>
        <v>1.5748031496062993</v>
      </c>
      <c r="E83" s="19">
        <f t="shared" si="12"/>
        <v>1.5951555466708236</v>
      </c>
      <c r="F83" s="19">
        <f t="shared" si="9"/>
        <v>1.5951555466708236</v>
      </c>
      <c r="G83" s="19">
        <v>110</v>
      </c>
      <c r="I83" s="19">
        <f t="shared" si="13"/>
        <v>6.9139142811236828E-2</v>
      </c>
      <c r="L83" s="19">
        <f t="shared" si="14"/>
        <v>3.1238162138598202E-3</v>
      </c>
    </row>
    <row r="84" spans="1:12" x14ac:dyDescent="0.2">
      <c r="A84" s="21">
        <v>109</v>
      </c>
      <c r="B84" s="18">
        <v>31</v>
      </c>
      <c r="C84" s="19">
        <f t="shared" si="10"/>
        <v>0.25400050800101603</v>
      </c>
      <c r="D84" s="19">
        <f t="shared" si="11"/>
        <v>0.78740157480314965</v>
      </c>
      <c r="E84" s="19">
        <f t="shared" si="12"/>
        <v>0.82735572643649136</v>
      </c>
      <c r="F84" s="19">
        <f t="shared" si="9"/>
        <v>0.82735572643649136</v>
      </c>
      <c r="G84" s="19">
        <v>110</v>
      </c>
      <c r="I84" s="19">
        <f t="shared" si="13"/>
        <v>1.098011867796199</v>
      </c>
      <c r="L84" s="19">
        <f t="shared" si="14"/>
        <v>4.7995100124797241E-2</v>
      </c>
    </row>
    <row r="85" spans="1:12" x14ac:dyDescent="0.2">
      <c r="A85" s="21">
        <v>109</v>
      </c>
      <c r="B85" s="18">
        <v>62</v>
      </c>
      <c r="C85" s="19">
        <f t="shared" si="10"/>
        <v>0.25400050800101603</v>
      </c>
      <c r="D85" s="19">
        <f t="shared" si="11"/>
        <v>0</v>
      </c>
      <c r="E85" s="19">
        <f t="shared" si="12"/>
        <v>0.25400050800101603</v>
      </c>
      <c r="F85" s="19">
        <f t="shared" si="9"/>
        <v>0.25400050800101603</v>
      </c>
      <c r="G85" s="19">
        <v>110</v>
      </c>
      <c r="I85" s="19">
        <f t="shared" si="13"/>
        <v>3.0909315076919577</v>
      </c>
      <c r="L85" s="19">
        <f t="shared" si="14"/>
        <v>0.12700247151370103</v>
      </c>
    </row>
    <row r="86" spans="1:12" x14ac:dyDescent="0.2">
      <c r="A86" s="21">
        <v>109</v>
      </c>
      <c r="B86" s="18">
        <v>93</v>
      </c>
      <c r="C86" s="19">
        <f t="shared" si="10"/>
        <v>0.25400050800101603</v>
      </c>
      <c r="D86" s="19">
        <f t="shared" si="11"/>
        <v>0.78740157480314965</v>
      </c>
      <c r="E86" s="19">
        <f t="shared" si="12"/>
        <v>0.82735572643649136</v>
      </c>
      <c r="F86" s="19">
        <f t="shared" si="9"/>
        <v>0.82735572643649136</v>
      </c>
      <c r="G86" s="19">
        <v>110</v>
      </c>
      <c r="I86" s="19">
        <f t="shared" si="13"/>
        <v>1.098011867796199</v>
      </c>
      <c r="L86" s="19">
        <f t="shared" si="14"/>
        <v>4.7995100124797241E-2</v>
      </c>
    </row>
    <row r="87" spans="1:12" x14ac:dyDescent="0.2">
      <c r="A87" s="21">
        <v>109</v>
      </c>
      <c r="B87" s="18">
        <v>124</v>
      </c>
      <c r="C87" s="19">
        <f t="shared" si="10"/>
        <v>0.25400050800101603</v>
      </c>
      <c r="D87" s="19">
        <f t="shared" si="11"/>
        <v>1.5748031496062993</v>
      </c>
      <c r="E87" s="19">
        <f t="shared" si="12"/>
        <v>1.5951555466708236</v>
      </c>
      <c r="F87" s="19">
        <f t="shared" si="9"/>
        <v>1.5951555466708236</v>
      </c>
      <c r="G87" s="19">
        <v>110</v>
      </c>
      <c r="I87" s="19">
        <f t="shared" si="13"/>
        <v>6.9139142811236828E-2</v>
      </c>
      <c r="L87" s="19">
        <f t="shared" si="14"/>
        <v>3.1238162138598202E-3</v>
      </c>
    </row>
    <row r="88" spans="1:12" x14ac:dyDescent="0.2">
      <c r="A88" s="21">
        <v>109</v>
      </c>
      <c r="B88" s="18">
        <v>155</v>
      </c>
      <c r="C88" s="19">
        <f t="shared" si="10"/>
        <v>0.25400050800101603</v>
      </c>
      <c r="D88" s="19">
        <f t="shared" si="11"/>
        <v>2.3622047244094491</v>
      </c>
      <c r="E88" s="19">
        <f t="shared" si="12"/>
        <v>2.375821419654073</v>
      </c>
      <c r="F88" s="19">
        <f t="shared" si="9"/>
        <v>2</v>
      </c>
      <c r="G88" s="19">
        <v>110</v>
      </c>
      <c r="I88" s="19">
        <f t="shared" si="13"/>
        <v>0</v>
      </c>
      <c r="L88" s="19">
        <f t="shared" si="14"/>
        <v>0</v>
      </c>
    </row>
    <row r="89" spans="1:12" x14ac:dyDescent="0.2">
      <c r="A89" s="21">
        <v>109</v>
      </c>
      <c r="B89" s="18">
        <v>186</v>
      </c>
      <c r="C89" s="19">
        <f t="shared" si="10"/>
        <v>0.25400050800101603</v>
      </c>
      <c r="D89" s="19">
        <f t="shared" si="11"/>
        <v>3.1496062992125986</v>
      </c>
      <c r="E89" s="19">
        <f t="shared" si="12"/>
        <v>3.1598316566083793</v>
      </c>
      <c r="F89" s="19">
        <f t="shared" si="9"/>
        <v>2</v>
      </c>
      <c r="G89" s="19">
        <v>110</v>
      </c>
      <c r="I89" s="19">
        <f t="shared" si="13"/>
        <v>0</v>
      </c>
      <c r="L89" s="19">
        <f t="shared" si="14"/>
        <v>0</v>
      </c>
    </row>
    <row r="90" spans="1:12" x14ac:dyDescent="0.2">
      <c r="A90" s="21">
        <v>109</v>
      </c>
      <c r="B90" s="18">
        <v>217</v>
      </c>
      <c r="C90" s="19">
        <f t="shared" si="10"/>
        <v>0.25400050800101603</v>
      </c>
      <c r="D90" s="19">
        <f t="shared" si="11"/>
        <v>3.9370078740157481</v>
      </c>
      <c r="E90" s="19">
        <f t="shared" si="12"/>
        <v>3.9451929304061641</v>
      </c>
      <c r="F90" s="19">
        <f t="shared" si="9"/>
        <v>2</v>
      </c>
      <c r="G90" s="19">
        <v>110</v>
      </c>
      <c r="I90" s="19">
        <f t="shared" si="13"/>
        <v>0</v>
      </c>
      <c r="L90" s="19">
        <f t="shared" si="14"/>
        <v>0</v>
      </c>
    </row>
    <row r="91" spans="1:12" x14ac:dyDescent="0.2">
      <c r="A91" s="21">
        <v>109</v>
      </c>
      <c r="B91" s="18">
        <v>248</v>
      </c>
      <c r="C91" s="19">
        <f t="shared" si="10"/>
        <v>0.25400050800101603</v>
      </c>
      <c r="D91" s="19">
        <f t="shared" si="11"/>
        <v>4.7244094488188981</v>
      </c>
      <c r="E91" s="19">
        <f t="shared" si="12"/>
        <v>4.7312324925070062</v>
      </c>
      <c r="F91" s="19">
        <f t="shared" si="9"/>
        <v>2</v>
      </c>
      <c r="G91" s="19">
        <v>110</v>
      </c>
      <c r="I91" s="19">
        <f t="shared" si="13"/>
        <v>0</v>
      </c>
      <c r="L91" s="19">
        <f t="shared" si="14"/>
        <v>0</v>
      </c>
    </row>
    <row r="92" spans="1:12" x14ac:dyDescent="0.2">
      <c r="A92" s="21"/>
      <c r="B92" s="18"/>
    </row>
  </sheetData>
  <mergeCells count="2">
    <mergeCell ref="AD61:AE61"/>
    <mergeCell ref="AF61:AK6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6EE2-9A05-8649-BA4C-E0417D77BD56}">
  <sheetPr codeName="Sheet19"/>
  <dimension ref="A1:AM92"/>
  <sheetViews>
    <sheetView tabSelected="1" topLeftCell="W1" workbookViewId="0">
      <selection activeCell="AA18" sqref="A1:XFD1048576"/>
    </sheetView>
  </sheetViews>
  <sheetFormatPr baseColWidth="10" defaultColWidth="11" defaultRowHeight="16" x14ac:dyDescent="0.2"/>
  <cols>
    <col min="1" max="1" width="17" style="31" customWidth="1"/>
    <col min="2" max="9" width="11" style="31"/>
    <col min="10" max="10" width="13.6640625" style="31" bestFit="1" customWidth="1"/>
    <col min="11" max="11" width="19.6640625" style="31" bestFit="1" customWidth="1"/>
    <col min="12" max="12" width="17.83203125" style="31" bestFit="1" customWidth="1"/>
    <col min="13" max="13" width="13.5" style="31" bestFit="1" customWidth="1"/>
    <col min="14" max="17" width="11" style="31"/>
    <col min="18" max="18" width="11" style="32"/>
    <col min="19" max="19" width="11.6640625" style="32" bestFit="1" customWidth="1"/>
    <col min="20" max="20" width="11.1640625" style="31" bestFit="1" customWidth="1"/>
    <col min="21" max="21" width="15.33203125" style="31" bestFit="1" customWidth="1"/>
    <col min="22" max="36" width="11" style="31"/>
    <col min="37" max="37" width="15.5" style="31" bestFit="1" customWidth="1"/>
    <col min="38" max="16384" width="11" style="31"/>
  </cols>
  <sheetData>
    <row r="1" spans="1:21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106</v>
      </c>
      <c r="J1" s="17" t="s">
        <v>107</v>
      </c>
      <c r="K1" s="17" t="s">
        <v>108</v>
      </c>
      <c r="L1" s="17" t="s">
        <v>9</v>
      </c>
      <c r="M1" s="17" t="s">
        <v>110</v>
      </c>
      <c r="O1" s="17" t="s">
        <v>105</v>
      </c>
      <c r="P1" s="17" t="s">
        <v>52</v>
      </c>
      <c r="R1" s="17" t="s">
        <v>118</v>
      </c>
      <c r="S1" s="22" t="s">
        <v>122</v>
      </c>
      <c r="T1" s="22" t="s">
        <v>123</v>
      </c>
      <c r="U1" s="17" t="s">
        <v>124</v>
      </c>
    </row>
    <row r="2" spans="1:21" s="31" customFormat="1" x14ac:dyDescent="0.2">
      <c r="A2" s="40">
        <v>0</v>
      </c>
      <c r="B2" s="40">
        <v>0</v>
      </c>
      <c r="C2" s="31">
        <f t="shared" ref="C2:C45" si="0">ABS(A2-$P$2)/39.37</f>
        <v>0</v>
      </c>
      <c r="D2" s="31">
        <f t="shared" ref="D2:D45" si="1">ABS(B2-$P$4)/39.37</f>
        <v>2.3622047244094491</v>
      </c>
      <c r="E2" s="31">
        <f>SQRT(C2^2+D2^2)</f>
        <v>2.3622047244094491</v>
      </c>
      <c r="F2" s="31">
        <f t="shared" ref="F2:F45" si="2">MIN(E2,$X$25)</f>
        <v>2</v>
      </c>
      <c r="G2" s="31">
        <v>160</v>
      </c>
      <c r="I2" s="31">
        <f>$X$27*G2*POWER(1-F2/$X$25, $X$26)</f>
        <v>0</v>
      </c>
      <c r="J2" s="31">
        <f>I2+I48</f>
        <v>0</v>
      </c>
      <c r="K2" s="31">
        <f>1-POWER((1+J2/$X$23),-$X$24)</f>
        <v>0</v>
      </c>
      <c r="L2" s="31">
        <f>1-POWER((1+I2/$X$23),-$X$24)</f>
        <v>0</v>
      </c>
      <c r="M2" s="31">
        <f>L2+L48-L2*L48</f>
        <v>0</v>
      </c>
      <c r="P2" s="31">
        <v>0</v>
      </c>
      <c r="R2" s="31">
        <v>160</v>
      </c>
      <c r="S2" s="36">
        <f>SUM(J2:J45)</f>
        <v>54.426810095311957</v>
      </c>
      <c r="T2" s="36">
        <f>S2/R2</f>
        <v>0.34016756309569973</v>
      </c>
      <c r="U2" s="31">
        <f>T2/2</f>
        <v>0.17008378154784987</v>
      </c>
    </row>
    <row r="3" spans="1:21" s="31" customFormat="1" x14ac:dyDescent="0.2">
      <c r="A3" s="40">
        <v>0</v>
      </c>
      <c r="B3" s="40">
        <v>31</v>
      </c>
      <c r="C3" s="31">
        <f t="shared" si="0"/>
        <v>0</v>
      </c>
      <c r="D3" s="31">
        <f t="shared" si="1"/>
        <v>1.5748031496062993</v>
      </c>
      <c r="E3" s="31">
        <f t="shared" ref="E3:E45" si="3">SQRT(C3^2+D3^2)</f>
        <v>1.5748031496062993</v>
      </c>
      <c r="F3" s="31">
        <f t="shared" si="2"/>
        <v>1.5748031496062993</v>
      </c>
      <c r="G3" s="31">
        <v>160</v>
      </c>
      <c r="I3" s="31">
        <f t="shared" ref="I3:I45" si="4">$X$27*G3*POWER(1-F3/$X$25, $X$26)</f>
        <v>0.20006510254800253</v>
      </c>
      <c r="J3" s="31">
        <f t="shared" ref="J3:J45" si="5">I3+I49</f>
        <v>0.20006510254800253</v>
      </c>
      <c r="K3" s="31">
        <f t="shared" ref="K3:K45" si="6">1-POWER((1+J3/$X$23),-$X$24)</f>
        <v>9.0008655616488076E-3</v>
      </c>
      <c r="L3" s="31">
        <f t="shared" ref="L3:L66" si="7">1-POWER((1+I3/$X$23),-$X$24)</f>
        <v>9.0008655616488076E-3</v>
      </c>
      <c r="M3" s="31">
        <f t="shared" ref="M3:M45" si="8">L3+L49-L3*L49</f>
        <v>9.0008655616488076E-3</v>
      </c>
      <c r="P3" s="31" t="s">
        <v>54</v>
      </c>
      <c r="S3" s="32"/>
      <c r="T3" s="32"/>
    </row>
    <row r="4" spans="1:21" s="31" customFormat="1" x14ac:dyDescent="0.2">
      <c r="A4" s="40">
        <v>0</v>
      </c>
      <c r="B4" s="40">
        <v>62</v>
      </c>
      <c r="C4" s="31">
        <f t="shared" si="0"/>
        <v>0</v>
      </c>
      <c r="D4" s="31">
        <f t="shared" si="1"/>
        <v>0.78740157480314965</v>
      </c>
      <c r="E4" s="31">
        <f t="shared" si="3"/>
        <v>0.78740157480314965</v>
      </c>
      <c r="F4" s="31">
        <f t="shared" si="2"/>
        <v>0.78740157480314965</v>
      </c>
      <c r="G4" s="31">
        <v>160</v>
      </c>
      <c r="I4" s="31">
        <f t="shared" si="4"/>
        <v>2.74782293173367</v>
      </c>
      <c r="J4" s="31">
        <f t="shared" si="5"/>
        <v>2.74782293173367</v>
      </c>
      <c r="K4" s="31">
        <f t="shared" si="6"/>
        <v>0.11409042816408865</v>
      </c>
      <c r="L4" s="31">
        <f t="shared" si="7"/>
        <v>0.11409042816408865</v>
      </c>
      <c r="M4" s="31">
        <f t="shared" si="8"/>
        <v>0.11409042816408865</v>
      </c>
      <c r="P4" s="31">
        <v>93</v>
      </c>
      <c r="S4" s="32"/>
      <c r="T4" s="32"/>
    </row>
    <row r="5" spans="1:21" s="31" customFormat="1" x14ac:dyDescent="0.2">
      <c r="A5" s="40">
        <v>0</v>
      </c>
      <c r="B5" s="40">
        <v>93</v>
      </c>
      <c r="C5" s="31">
        <f t="shared" si="0"/>
        <v>0</v>
      </c>
      <c r="D5" s="31">
        <f t="shared" si="1"/>
        <v>0</v>
      </c>
      <c r="E5" s="31">
        <f t="shared" si="3"/>
        <v>0</v>
      </c>
      <c r="F5" s="31">
        <f t="shared" si="2"/>
        <v>0</v>
      </c>
      <c r="G5" s="31">
        <v>160</v>
      </c>
      <c r="I5" s="31">
        <f t="shared" si="4"/>
        <v>9.6</v>
      </c>
      <c r="J5" s="31">
        <f t="shared" si="5"/>
        <v>9.6</v>
      </c>
      <c r="K5" s="31">
        <f t="shared" si="6"/>
        <v>0.32816836385850245</v>
      </c>
      <c r="L5" s="31">
        <f t="shared" si="7"/>
        <v>0.32816836385850245</v>
      </c>
      <c r="M5" s="31">
        <f t="shared" si="8"/>
        <v>0.32816836385850245</v>
      </c>
      <c r="P5" s="31" t="s">
        <v>104</v>
      </c>
      <c r="S5" s="32"/>
      <c r="T5" s="32"/>
    </row>
    <row r="6" spans="1:21" s="31" customFormat="1" x14ac:dyDescent="0.2">
      <c r="A6" s="40">
        <v>0</v>
      </c>
      <c r="B6" s="40">
        <v>124</v>
      </c>
      <c r="C6" s="31">
        <f t="shared" si="0"/>
        <v>0</v>
      </c>
      <c r="D6" s="31">
        <f t="shared" si="1"/>
        <v>0.78740157480314965</v>
      </c>
      <c r="E6" s="31">
        <f t="shared" si="3"/>
        <v>0.78740157480314965</v>
      </c>
      <c r="F6" s="31">
        <f t="shared" si="2"/>
        <v>0.78740157480314965</v>
      </c>
      <c r="G6" s="31">
        <v>160</v>
      </c>
      <c r="I6" s="31">
        <f t="shared" si="4"/>
        <v>2.74782293173367</v>
      </c>
      <c r="J6" s="31">
        <f t="shared" si="5"/>
        <v>2.74782293173367</v>
      </c>
      <c r="K6" s="31">
        <f t="shared" si="6"/>
        <v>0.11409042816408865</v>
      </c>
      <c r="L6" s="31">
        <f t="shared" si="7"/>
        <v>0.11409042816408865</v>
      </c>
      <c r="M6" s="31">
        <f t="shared" si="8"/>
        <v>0.11409042816408865</v>
      </c>
      <c r="P6" s="31">
        <v>20</v>
      </c>
      <c r="S6" s="32"/>
      <c r="T6" s="32"/>
    </row>
    <row r="7" spans="1:21" s="31" customFormat="1" x14ac:dyDescent="0.2">
      <c r="A7" s="40">
        <v>0</v>
      </c>
      <c r="B7" s="40">
        <v>155</v>
      </c>
      <c r="C7" s="31">
        <f t="shared" si="0"/>
        <v>0</v>
      </c>
      <c r="D7" s="31">
        <f t="shared" si="1"/>
        <v>1.5748031496062993</v>
      </c>
      <c r="E7" s="31">
        <f t="shared" si="3"/>
        <v>1.5748031496062993</v>
      </c>
      <c r="F7" s="31">
        <f t="shared" si="2"/>
        <v>1.5748031496062993</v>
      </c>
      <c r="G7" s="31">
        <v>160</v>
      </c>
      <c r="I7" s="31">
        <f t="shared" si="4"/>
        <v>0.20006510254800253</v>
      </c>
      <c r="J7" s="31">
        <f t="shared" si="5"/>
        <v>0.20006510254800253</v>
      </c>
      <c r="K7" s="31">
        <f t="shared" si="6"/>
        <v>9.0008655616488076E-3</v>
      </c>
      <c r="L7" s="31">
        <f t="shared" si="7"/>
        <v>9.0008655616488076E-3</v>
      </c>
      <c r="M7" s="31">
        <f t="shared" si="8"/>
        <v>9.0008655616488076E-3</v>
      </c>
      <c r="S7" s="32"/>
      <c r="T7" s="32"/>
    </row>
    <row r="8" spans="1:21" s="31" customFormat="1" x14ac:dyDescent="0.2">
      <c r="A8" s="40">
        <v>0</v>
      </c>
      <c r="B8" s="40">
        <v>186</v>
      </c>
      <c r="C8" s="31">
        <f t="shared" si="0"/>
        <v>0</v>
      </c>
      <c r="D8" s="31">
        <f t="shared" si="1"/>
        <v>2.3622047244094491</v>
      </c>
      <c r="E8" s="31">
        <f t="shared" si="3"/>
        <v>2.3622047244094491</v>
      </c>
      <c r="F8" s="31">
        <f t="shared" si="2"/>
        <v>2</v>
      </c>
      <c r="G8" s="31">
        <v>160</v>
      </c>
      <c r="I8" s="31">
        <f t="shared" si="4"/>
        <v>0</v>
      </c>
      <c r="J8" s="31">
        <f t="shared" si="5"/>
        <v>0</v>
      </c>
      <c r="K8" s="31">
        <f t="shared" si="6"/>
        <v>0</v>
      </c>
      <c r="L8" s="31">
        <f t="shared" si="7"/>
        <v>0</v>
      </c>
      <c r="M8" s="31">
        <f t="shared" si="8"/>
        <v>0</v>
      </c>
      <c r="S8" s="32"/>
      <c r="T8" s="32"/>
    </row>
    <row r="9" spans="1:21" s="31" customFormat="1" x14ac:dyDescent="0.2">
      <c r="A9" s="40">
        <v>0</v>
      </c>
      <c r="B9" s="40">
        <v>217</v>
      </c>
      <c r="C9" s="31">
        <f t="shared" si="0"/>
        <v>0</v>
      </c>
      <c r="D9" s="31">
        <f t="shared" si="1"/>
        <v>3.1496062992125986</v>
      </c>
      <c r="E9" s="31">
        <f t="shared" si="3"/>
        <v>3.1496062992125986</v>
      </c>
      <c r="F9" s="31">
        <f t="shared" si="2"/>
        <v>2</v>
      </c>
      <c r="G9" s="31">
        <v>160</v>
      </c>
      <c r="I9" s="31">
        <f t="shared" si="4"/>
        <v>0</v>
      </c>
      <c r="J9" s="31">
        <f t="shared" si="5"/>
        <v>0</v>
      </c>
      <c r="K9" s="31">
        <f t="shared" si="6"/>
        <v>0</v>
      </c>
      <c r="L9" s="31">
        <f t="shared" si="7"/>
        <v>0</v>
      </c>
      <c r="M9" s="31">
        <f t="shared" si="8"/>
        <v>0</v>
      </c>
      <c r="S9" s="32"/>
      <c r="T9" s="32"/>
    </row>
    <row r="10" spans="1:21" s="31" customFormat="1" x14ac:dyDescent="0.2">
      <c r="A10" s="40">
        <v>0</v>
      </c>
      <c r="B10" s="40">
        <v>248</v>
      </c>
      <c r="C10" s="31">
        <f t="shared" si="0"/>
        <v>0</v>
      </c>
      <c r="D10" s="31">
        <f t="shared" si="1"/>
        <v>3.9370078740157481</v>
      </c>
      <c r="E10" s="31">
        <f t="shared" si="3"/>
        <v>3.9370078740157481</v>
      </c>
      <c r="F10" s="31">
        <f t="shared" si="2"/>
        <v>2</v>
      </c>
      <c r="G10" s="31">
        <v>160</v>
      </c>
      <c r="I10" s="31">
        <f t="shared" si="4"/>
        <v>0</v>
      </c>
      <c r="J10" s="31">
        <f t="shared" si="5"/>
        <v>0</v>
      </c>
      <c r="K10" s="31">
        <f t="shared" si="6"/>
        <v>0</v>
      </c>
      <c r="L10" s="31">
        <f t="shared" si="7"/>
        <v>0</v>
      </c>
      <c r="M10" s="31">
        <f t="shared" si="8"/>
        <v>0</v>
      </c>
      <c r="S10" s="32"/>
      <c r="T10" s="32"/>
    </row>
    <row r="11" spans="1:21" s="31" customFormat="1" x14ac:dyDescent="0.2">
      <c r="A11" s="40">
        <v>18</v>
      </c>
      <c r="B11" s="40">
        <v>0</v>
      </c>
      <c r="C11" s="31">
        <f t="shared" si="0"/>
        <v>0.45720091440182881</v>
      </c>
      <c r="D11" s="31">
        <f t="shared" si="1"/>
        <v>2.3622047244094491</v>
      </c>
      <c r="E11" s="31">
        <f t="shared" si="3"/>
        <v>2.4060431908326563</v>
      </c>
      <c r="F11" s="31">
        <f t="shared" si="2"/>
        <v>2</v>
      </c>
      <c r="G11" s="31">
        <v>160</v>
      </c>
      <c r="I11" s="31">
        <f t="shared" si="4"/>
        <v>0</v>
      </c>
      <c r="J11" s="31">
        <f t="shared" si="5"/>
        <v>0</v>
      </c>
      <c r="K11" s="31">
        <f t="shared" si="6"/>
        <v>0</v>
      </c>
      <c r="L11" s="31">
        <f t="shared" si="7"/>
        <v>0</v>
      </c>
      <c r="M11" s="31">
        <f t="shared" si="8"/>
        <v>0</v>
      </c>
      <c r="S11" s="32"/>
      <c r="T11" s="32"/>
    </row>
    <row r="12" spans="1:21" s="31" customFormat="1" x14ac:dyDescent="0.2">
      <c r="A12" s="40">
        <v>18</v>
      </c>
      <c r="B12" s="40">
        <v>31</v>
      </c>
      <c r="C12" s="31">
        <f t="shared" si="0"/>
        <v>0.45720091440182881</v>
      </c>
      <c r="D12" s="31">
        <f t="shared" si="1"/>
        <v>1.5748031496062993</v>
      </c>
      <c r="E12" s="31">
        <f t="shared" si="3"/>
        <v>1.6398285386404849</v>
      </c>
      <c r="F12" s="31">
        <f t="shared" si="2"/>
        <v>1.6398285386404849</v>
      </c>
      <c r="G12" s="31">
        <v>160</v>
      </c>
      <c r="I12" s="31">
        <f t="shared" si="4"/>
        <v>0.13212028103590817</v>
      </c>
      <c r="J12" s="31">
        <f t="shared" si="5"/>
        <v>0.13212028103590817</v>
      </c>
      <c r="K12" s="31">
        <f t="shared" si="6"/>
        <v>5.9571839489543921E-3</v>
      </c>
      <c r="L12" s="31">
        <f t="shared" si="7"/>
        <v>5.9571839489543921E-3</v>
      </c>
      <c r="M12" s="31">
        <f t="shared" si="8"/>
        <v>5.9571839489543921E-3</v>
      </c>
      <c r="S12" s="32"/>
      <c r="T12" s="32"/>
    </row>
    <row r="13" spans="1:21" s="31" customFormat="1" x14ac:dyDescent="0.2">
      <c r="A13" s="40">
        <v>18</v>
      </c>
      <c r="B13" s="40">
        <v>62</v>
      </c>
      <c r="C13" s="31">
        <f t="shared" si="0"/>
        <v>0.45720091440182881</v>
      </c>
      <c r="D13" s="31">
        <f t="shared" si="1"/>
        <v>0.78740157480314965</v>
      </c>
      <c r="E13" s="31">
        <f t="shared" si="3"/>
        <v>0.91051299613588632</v>
      </c>
      <c r="F13" s="31">
        <f t="shared" si="2"/>
        <v>0.91051299613588632</v>
      </c>
      <c r="G13" s="31">
        <v>160</v>
      </c>
      <c r="I13" s="31">
        <f t="shared" si="4"/>
        <v>2.1025744323548206</v>
      </c>
      <c r="J13" s="31">
        <f t="shared" si="5"/>
        <v>2.1025744323548206</v>
      </c>
      <c r="K13" s="31">
        <f t="shared" si="6"/>
        <v>8.9051857345302632E-2</v>
      </c>
      <c r="L13" s="31">
        <f t="shared" si="7"/>
        <v>8.9051857345302632E-2</v>
      </c>
      <c r="M13" s="31">
        <f t="shared" si="8"/>
        <v>8.9051857345302632E-2</v>
      </c>
      <c r="S13" s="32"/>
      <c r="T13" s="32"/>
    </row>
    <row r="14" spans="1:21" s="31" customFormat="1" x14ac:dyDescent="0.2">
      <c r="A14" s="40">
        <v>18</v>
      </c>
      <c r="B14" s="40">
        <v>93</v>
      </c>
      <c r="C14" s="31">
        <f t="shared" si="0"/>
        <v>0.45720091440182881</v>
      </c>
      <c r="D14" s="31">
        <f t="shared" si="1"/>
        <v>0</v>
      </c>
      <c r="E14" s="31">
        <f t="shared" si="3"/>
        <v>0.45720091440182881</v>
      </c>
      <c r="F14" s="31">
        <f t="shared" si="2"/>
        <v>0.45720091440182881</v>
      </c>
      <c r="G14" s="31">
        <v>160</v>
      </c>
      <c r="I14" s="31">
        <f t="shared" si="4"/>
        <v>5.0172954509325729</v>
      </c>
      <c r="J14" s="31">
        <f t="shared" si="5"/>
        <v>5.0172954509325729</v>
      </c>
      <c r="K14" s="31">
        <f t="shared" si="6"/>
        <v>0.19469691614461027</v>
      </c>
      <c r="L14" s="31">
        <f t="shared" si="7"/>
        <v>0.19469691614461027</v>
      </c>
      <c r="M14" s="31">
        <f t="shared" si="8"/>
        <v>0.19469691614461027</v>
      </c>
      <c r="S14" s="32"/>
      <c r="T14" s="32"/>
    </row>
    <row r="15" spans="1:21" s="31" customFormat="1" x14ac:dyDescent="0.2">
      <c r="A15" s="40">
        <v>18</v>
      </c>
      <c r="B15" s="40">
        <v>124</v>
      </c>
      <c r="C15" s="31">
        <f t="shared" si="0"/>
        <v>0.45720091440182881</v>
      </c>
      <c r="D15" s="31">
        <f t="shared" si="1"/>
        <v>0.78740157480314965</v>
      </c>
      <c r="E15" s="31">
        <f t="shared" si="3"/>
        <v>0.91051299613588632</v>
      </c>
      <c r="F15" s="31">
        <f t="shared" si="2"/>
        <v>0.91051299613588632</v>
      </c>
      <c r="G15" s="31">
        <v>160</v>
      </c>
      <c r="I15" s="31">
        <f t="shared" si="4"/>
        <v>2.1025744323548206</v>
      </c>
      <c r="J15" s="31">
        <f t="shared" si="5"/>
        <v>2.1025744323548206</v>
      </c>
      <c r="K15" s="31">
        <f t="shared" si="6"/>
        <v>8.9051857345302632E-2</v>
      </c>
      <c r="L15" s="31">
        <f t="shared" si="7"/>
        <v>8.9051857345302632E-2</v>
      </c>
      <c r="M15" s="31">
        <f t="shared" si="8"/>
        <v>8.9051857345302632E-2</v>
      </c>
      <c r="S15" s="32"/>
      <c r="T15" s="32"/>
    </row>
    <row r="16" spans="1:21" s="31" customFormat="1" x14ac:dyDescent="0.2">
      <c r="A16" s="40">
        <v>18</v>
      </c>
      <c r="B16" s="40">
        <v>155</v>
      </c>
      <c r="C16" s="31">
        <f t="shared" si="0"/>
        <v>0.45720091440182881</v>
      </c>
      <c r="D16" s="31">
        <f t="shared" si="1"/>
        <v>1.5748031496062993</v>
      </c>
      <c r="E16" s="31">
        <f t="shared" si="3"/>
        <v>1.6398285386404849</v>
      </c>
      <c r="F16" s="31">
        <f t="shared" si="2"/>
        <v>1.6398285386404849</v>
      </c>
      <c r="G16" s="31">
        <v>160</v>
      </c>
      <c r="H16" s="17"/>
      <c r="I16" s="31">
        <f t="shared" si="4"/>
        <v>0.13212028103590817</v>
      </c>
      <c r="J16" s="31">
        <f t="shared" si="5"/>
        <v>0.13212028103590817</v>
      </c>
      <c r="K16" s="31">
        <f t="shared" si="6"/>
        <v>5.9571839489543921E-3</v>
      </c>
      <c r="L16" s="31">
        <f t="shared" si="7"/>
        <v>5.9571839489543921E-3</v>
      </c>
      <c r="M16" s="31">
        <f t="shared" si="8"/>
        <v>5.9571839489543921E-3</v>
      </c>
      <c r="S16" s="32"/>
      <c r="T16" s="32"/>
    </row>
    <row r="17" spans="1:34" s="31" customFormat="1" x14ac:dyDescent="0.2">
      <c r="A17" s="40">
        <v>18</v>
      </c>
      <c r="B17" s="40">
        <v>186</v>
      </c>
      <c r="C17" s="31">
        <f t="shared" si="0"/>
        <v>0.45720091440182881</v>
      </c>
      <c r="D17" s="31">
        <f t="shared" si="1"/>
        <v>2.3622047244094491</v>
      </c>
      <c r="E17" s="31">
        <f t="shared" si="3"/>
        <v>2.4060431908326563</v>
      </c>
      <c r="F17" s="31">
        <f t="shared" si="2"/>
        <v>2</v>
      </c>
      <c r="G17" s="31">
        <v>160</v>
      </c>
      <c r="I17" s="31">
        <f t="shared" si="4"/>
        <v>0</v>
      </c>
      <c r="J17" s="31">
        <f t="shared" si="5"/>
        <v>0</v>
      </c>
      <c r="K17" s="31">
        <f t="shared" si="6"/>
        <v>0</v>
      </c>
      <c r="L17" s="31">
        <f t="shared" si="7"/>
        <v>0</v>
      </c>
      <c r="M17" s="31">
        <f t="shared" si="8"/>
        <v>0</v>
      </c>
      <c r="S17" s="32"/>
      <c r="T17" s="32"/>
    </row>
    <row r="18" spans="1:34" s="31" customFormat="1" x14ac:dyDescent="0.2">
      <c r="A18" s="40">
        <v>18</v>
      </c>
      <c r="B18" s="40">
        <v>217</v>
      </c>
      <c r="C18" s="31">
        <f t="shared" si="0"/>
        <v>0.45720091440182881</v>
      </c>
      <c r="D18" s="31">
        <f t="shared" si="1"/>
        <v>3.1496062992125986</v>
      </c>
      <c r="E18" s="31">
        <f t="shared" si="3"/>
        <v>3.1826172431144699</v>
      </c>
      <c r="F18" s="31">
        <f t="shared" si="2"/>
        <v>2</v>
      </c>
      <c r="G18" s="31">
        <v>160</v>
      </c>
      <c r="I18" s="31">
        <f t="shared" si="4"/>
        <v>0</v>
      </c>
      <c r="J18" s="31">
        <f t="shared" si="5"/>
        <v>0</v>
      </c>
      <c r="K18" s="31">
        <f t="shared" si="6"/>
        <v>0</v>
      </c>
      <c r="L18" s="31">
        <f t="shared" si="7"/>
        <v>0</v>
      </c>
      <c r="M18" s="31">
        <f t="shared" si="8"/>
        <v>0</v>
      </c>
      <c r="S18" s="32"/>
      <c r="T18" s="32"/>
    </row>
    <row r="19" spans="1:34" s="31" customFormat="1" x14ac:dyDescent="0.2">
      <c r="A19" s="40">
        <v>18</v>
      </c>
      <c r="B19" s="40">
        <v>248</v>
      </c>
      <c r="C19" s="31">
        <f t="shared" si="0"/>
        <v>0.45720091440182881</v>
      </c>
      <c r="D19" s="31">
        <f t="shared" si="1"/>
        <v>3.9370078740157481</v>
      </c>
      <c r="E19" s="31">
        <f t="shared" si="3"/>
        <v>3.9634661189660587</v>
      </c>
      <c r="F19" s="31">
        <f t="shared" si="2"/>
        <v>2</v>
      </c>
      <c r="G19" s="31">
        <v>160</v>
      </c>
      <c r="I19" s="31">
        <f t="shared" si="4"/>
        <v>0</v>
      </c>
      <c r="J19" s="31">
        <f t="shared" si="5"/>
        <v>0</v>
      </c>
      <c r="K19" s="31">
        <f t="shared" si="6"/>
        <v>0</v>
      </c>
      <c r="L19" s="31">
        <f t="shared" si="7"/>
        <v>0</v>
      </c>
      <c r="M19" s="31">
        <f t="shared" si="8"/>
        <v>0</v>
      </c>
      <c r="S19" s="32"/>
      <c r="T19" s="32"/>
    </row>
    <row r="20" spans="1:34" s="31" customFormat="1" x14ac:dyDescent="0.2">
      <c r="A20" s="40">
        <v>36</v>
      </c>
      <c r="B20" s="40">
        <v>31</v>
      </c>
      <c r="C20" s="31">
        <f t="shared" si="0"/>
        <v>0.91440182880365761</v>
      </c>
      <c r="D20" s="31">
        <f t="shared" si="1"/>
        <v>1.5748031496062993</v>
      </c>
      <c r="E20" s="31">
        <f t="shared" si="3"/>
        <v>1.8210259922717726</v>
      </c>
      <c r="F20" s="31">
        <f t="shared" si="2"/>
        <v>1.8210259922717726</v>
      </c>
      <c r="G20" s="31">
        <v>160</v>
      </c>
      <c r="I20" s="31">
        <f t="shared" si="4"/>
        <v>2.2996998244147009E-2</v>
      </c>
      <c r="J20" s="31">
        <f t="shared" si="5"/>
        <v>6.0035318594559642E-2</v>
      </c>
      <c r="K20" s="31">
        <f t="shared" si="6"/>
        <v>2.7132952723417647E-3</v>
      </c>
      <c r="L20" s="31">
        <f t="shared" si="7"/>
        <v>1.0406040501715896E-3</v>
      </c>
      <c r="M20" s="31">
        <f t="shared" si="8"/>
        <v>2.7140617095841972E-3</v>
      </c>
      <c r="O20" s="31" t="s">
        <v>109</v>
      </c>
      <c r="S20" s="32"/>
      <c r="T20" s="32"/>
    </row>
    <row r="21" spans="1:34" s="31" customFormat="1" x14ac:dyDescent="0.2">
      <c r="A21" s="40">
        <v>36</v>
      </c>
      <c r="B21" s="40">
        <v>62</v>
      </c>
      <c r="C21" s="31">
        <f t="shared" si="0"/>
        <v>0.91440182880365761</v>
      </c>
      <c r="D21" s="31">
        <f t="shared" si="1"/>
        <v>0.78740157480314965</v>
      </c>
      <c r="E21" s="31">
        <f t="shared" si="3"/>
        <v>1.206702923060168</v>
      </c>
      <c r="F21" s="31">
        <f t="shared" si="2"/>
        <v>1.206702923060168</v>
      </c>
      <c r="G21" s="31">
        <v>160</v>
      </c>
      <c r="I21" s="31">
        <f t="shared" si="4"/>
        <v>0.95123074543626518</v>
      </c>
      <c r="J21" s="31">
        <f t="shared" si="5"/>
        <v>1.122742751634102</v>
      </c>
      <c r="K21" s="31">
        <f t="shared" si="6"/>
        <v>4.9037576178585396E-2</v>
      </c>
      <c r="L21" s="31">
        <f t="shared" si="7"/>
        <v>4.1773852542947298E-2</v>
      </c>
      <c r="M21" s="31">
        <f t="shared" si="8"/>
        <v>4.9174643268530854E-2</v>
      </c>
      <c r="O21" s="31">
        <f>SUM(M2:M45)</f>
        <v>2.1233631204221801</v>
      </c>
      <c r="S21" s="32"/>
      <c r="T21" s="32"/>
    </row>
    <row r="22" spans="1:34" s="31" customFormat="1" x14ac:dyDescent="0.2">
      <c r="A22" s="40">
        <v>36</v>
      </c>
      <c r="B22" s="40">
        <v>93</v>
      </c>
      <c r="C22" s="31">
        <f t="shared" si="0"/>
        <v>0.91440182880365761</v>
      </c>
      <c r="D22" s="31">
        <f t="shared" si="1"/>
        <v>0</v>
      </c>
      <c r="E22" s="31">
        <f t="shared" si="3"/>
        <v>0.91440182880365761</v>
      </c>
      <c r="F22" s="31">
        <f t="shared" si="2"/>
        <v>0.91440182880365761</v>
      </c>
      <c r="G22" s="31">
        <v>160</v>
      </c>
      <c r="I22" s="31">
        <f t="shared" si="4"/>
        <v>2.0838622219807825</v>
      </c>
      <c r="J22" s="31">
        <f t="shared" si="5"/>
        <v>2.1209005423311953</v>
      </c>
      <c r="K22" s="31">
        <f t="shared" si="6"/>
        <v>8.9776978663467233E-2</v>
      </c>
      <c r="L22" s="31">
        <f t="shared" si="7"/>
        <v>8.8310600006340834E-2</v>
      </c>
      <c r="M22" s="31">
        <f t="shared" si="8"/>
        <v>8.9837862891709697E-2</v>
      </c>
      <c r="S22" s="32"/>
      <c r="T22" s="32"/>
      <c r="W22" s="17" t="s">
        <v>58</v>
      </c>
      <c r="X22" s="17">
        <v>1</v>
      </c>
      <c r="Y22" s="31" t="s">
        <v>93</v>
      </c>
      <c r="Z22" s="31" t="s">
        <v>92</v>
      </c>
      <c r="AA22" s="31" t="s">
        <v>94</v>
      </c>
      <c r="AB22" s="31" t="s">
        <v>95</v>
      </c>
      <c r="AC22" s="31" t="s">
        <v>113</v>
      </c>
    </row>
    <row r="23" spans="1:34" s="31" customFormat="1" x14ac:dyDescent="0.2">
      <c r="A23" s="40">
        <v>36</v>
      </c>
      <c r="B23" s="40">
        <v>124</v>
      </c>
      <c r="C23" s="31">
        <f t="shared" si="0"/>
        <v>0.91440182880365761</v>
      </c>
      <c r="D23" s="31">
        <f t="shared" si="1"/>
        <v>0.78740157480314965</v>
      </c>
      <c r="E23" s="31">
        <f t="shared" si="3"/>
        <v>1.206702923060168</v>
      </c>
      <c r="F23" s="31">
        <f t="shared" si="2"/>
        <v>1.206702923060168</v>
      </c>
      <c r="G23" s="31">
        <v>160</v>
      </c>
      <c r="I23" s="31">
        <f t="shared" si="4"/>
        <v>0.95123074543626518</v>
      </c>
      <c r="J23" s="31">
        <f t="shared" si="5"/>
        <v>0.95123074543626518</v>
      </c>
      <c r="K23" s="31">
        <f t="shared" si="6"/>
        <v>4.1773852542947298E-2</v>
      </c>
      <c r="L23" s="31">
        <f t="shared" si="7"/>
        <v>4.1773852542947298E-2</v>
      </c>
      <c r="M23" s="31">
        <f t="shared" si="8"/>
        <v>4.1773852542947298E-2</v>
      </c>
      <c r="O23" s="31">
        <f>SUM(M2:M46)</f>
        <v>2.1233631204221801</v>
      </c>
      <c r="R23" s="32"/>
      <c r="S23" s="32"/>
      <c r="U23" s="17"/>
      <c r="V23" s="17"/>
      <c r="W23" s="31" t="s">
        <v>72</v>
      </c>
      <c r="X23" s="31">
        <v>50.128630000000001</v>
      </c>
      <c r="Y23" s="31">
        <v>50.128630000000001</v>
      </c>
      <c r="Z23" s="31">
        <v>50.128630000000001</v>
      </c>
      <c r="AA23" s="31">
        <v>50.128630000000001</v>
      </c>
      <c r="AB23" s="31">
        <v>50.128630000000001</v>
      </c>
      <c r="AC23" s="31">
        <v>50.128630000000001</v>
      </c>
      <c r="AG23" s="31" t="s">
        <v>65</v>
      </c>
      <c r="AH23" s="31" t="s">
        <v>66</v>
      </c>
    </row>
    <row r="24" spans="1:34" s="31" customFormat="1" x14ac:dyDescent="0.2">
      <c r="A24" s="40">
        <v>36</v>
      </c>
      <c r="B24" s="40">
        <v>155</v>
      </c>
      <c r="C24" s="31">
        <f t="shared" si="0"/>
        <v>0.91440182880365761</v>
      </c>
      <c r="D24" s="31">
        <f t="shared" si="1"/>
        <v>1.5748031496062993</v>
      </c>
      <c r="E24" s="31">
        <f t="shared" si="3"/>
        <v>1.8210259922717726</v>
      </c>
      <c r="F24" s="31">
        <f t="shared" si="2"/>
        <v>1.8210259922717726</v>
      </c>
      <c r="G24" s="31">
        <v>160</v>
      </c>
      <c r="I24" s="31">
        <f t="shared" si="4"/>
        <v>2.2996998244147009E-2</v>
      </c>
      <c r="J24" s="31">
        <f t="shared" si="5"/>
        <v>2.2996998244147009E-2</v>
      </c>
      <c r="K24" s="31">
        <f t="shared" si="6"/>
        <v>1.0406040501715896E-3</v>
      </c>
      <c r="L24" s="31">
        <f t="shared" si="7"/>
        <v>1.0406040501715896E-3</v>
      </c>
      <c r="M24" s="31">
        <f t="shared" si="8"/>
        <v>1.0406040501715896E-3</v>
      </c>
      <c r="R24" s="32"/>
      <c r="S24" s="32"/>
      <c r="U24" s="17"/>
      <c r="V24" s="17"/>
      <c r="W24" s="31" t="s">
        <v>75</v>
      </c>
      <c r="X24" s="31">
        <v>2.27</v>
      </c>
      <c r="Y24" s="31">
        <v>2.27</v>
      </c>
      <c r="Z24" s="31">
        <v>2.27</v>
      </c>
      <c r="AA24" s="31">
        <v>2.27</v>
      </c>
      <c r="AB24" s="31">
        <v>2.27</v>
      </c>
      <c r="AC24" s="31">
        <v>2.27</v>
      </c>
      <c r="AF24" s="31">
        <v>13</v>
      </c>
      <c r="AG24" s="31">
        <v>81</v>
      </c>
      <c r="AH24" s="31">
        <v>31</v>
      </c>
    </row>
    <row r="25" spans="1:34" s="31" customFormat="1" x14ac:dyDescent="0.2">
      <c r="A25" s="40">
        <v>36</v>
      </c>
      <c r="B25" s="40">
        <v>186</v>
      </c>
      <c r="C25" s="31">
        <f t="shared" si="0"/>
        <v>0.91440182880365761</v>
      </c>
      <c r="D25" s="31">
        <f t="shared" si="1"/>
        <v>2.3622047244094491</v>
      </c>
      <c r="E25" s="31">
        <f t="shared" si="3"/>
        <v>2.533010435142697</v>
      </c>
      <c r="F25" s="31">
        <f t="shared" si="2"/>
        <v>2</v>
      </c>
      <c r="G25" s="31">
        <v>160</v>
      </c>
      <c r="I25" s="31">
        <f t="shared" si="4"/>
        <v>0</v>
      </c>
      <c r="J25" s="31">
        <f t="shared" si="5"/>
        <v>0</v>
      </c>
      <c r="K25" s="31">
        <f t="shared" si="6"/>
        <v>0</v>
      </c>
      <c r="L25" s="31">
        <f t="shared" si="7"/>
        <v>0</v>
      </c>
      <c r="M25" s="31">
        <f t="shared" si="8"/>
        <v>0</v>
      </c>
      <c r="R25" s="32"/>
      <c r="S25" s="32"/>
      <c r="W25" s="31" t="s">
        <v>59</v>
      </c>
      <c r="X25" s="31">
        <v>2</v>
      </c>
      <c r="Y25" s="31">
        <v>3.5</v>
      </c>
      <c r="Z25" s="31">
        <v>3.5</v>
      </c>
      <c r="AA25" s="31">
        <v>3.5</v>
      </c>
      <c r="AB25" s="31">
        <v>3.5</v>
      </c>
      <c r="AC25" s="31">
        <v>2</v>
      </c>
      <c r="AF25" s="31">
        <v>27</v>
      </c>
      <c r="AG25" s="31">
        <v>36</v>
      </c>
      <c r="AH25" s="31">
        <v>124</v>
      </c>
    </row>
    <row r="26" spans="1:34" s="31" customFormat="1" x14ac:dyDescent="0.2">
      <c r="A26" s="40">
        <v>36</v>
      </c>
      <c r="B26" s="40">
        <v>217</v>
      </c>
      <c r="C26" s="31">
        <f t="shared" si="0"/>
        <v>0.91440182880365761</v>
      </c>
      <c r="D26" s="31">
        <f t="shared" si="1"/>
        <v>3.1496062992125986</v>
      </c>
      <c r="E26" s="31">
        <f t="shared" si="3"/>
        <v>3.2796570772809699</v>
      </c>
      <c r="F26" s="31">
        <f t="shared" si="2"/>
        <v>2</v>
      </c>
      <c r="G26" s="31">
        <v>160</v>
      </c>
      <c r="I26" s="31">
        <f t="shared" si="4"/>
        <v>0</v>
      </c>
      <c r="J26" s="31">
        <f t="shared" si="5"/>
        <v>0</v>
      </c>
      <c r="K26" s="31">
        <f t="shared" si="6"/>
        <v>0</v>
      </c>
      <c r="L26" s="31">
        <f t="shared" si="7"/>
        <v>0</v>
      </c>
      <c r="M26" s="31">
        <f t="shared" si="8"/>
        <v>0</v>
      </c>
      <c r="O26" s="31">
        <f>(O21-1)/1</f>
        <v>1.1233631204221801</v>
      </c>
      <c r="R26" s="32"/>
      <c r="S26" s="32"/>
      <c r="W26" s="31" t="s">
        <v>60</v>
      </c>
      <c r="X26" s="31">
        <v>2.5</v>
      </c>
      <c r="Y26" s="31">
        <v>1.6</v>
      </c>
      <c r="Z26" s="31">
        <v>1.6</v>
      </c>
      <c r="AA26" s="31">
        <v>3.6</v>
      </c>
      <c r="AB26" s="31">
        <v>2.9</v>
      </c>
      <c r="AC26" s="31">
        <v>2.5</v>
      </c>
      <c r="AF26" s="31">
        <v>28</v>
      </c>
      <c r="AG26" s="31">
        <v>81</v>
      </c>
      <c r="AH26" s="31">
        <v>124</v>
      </c>
    </row>
    <row r="27" spans="1:34" s="31" customFormat="1" x14ac:dyDescent="0.2">
      <c r="A27" s="40">
        <v>36</v>
      </c>
      <c r="B27" s="40">
        <v>248</v>
      </c>
      <c r="C27" s="31">
        <f t="shared" si="0"/>
        <v>0.91440182880365761</v>
      </c>
      <c r="D27" s="31">
        <f t="shared" si="1"/>
        <v>3.9370078740157481</v>
      </c>
      <c r="E27" s="31">
        <f t="shared" si="3"/>
        <v>4.0418017893733325</v>
      </c>
      <c r="F27" s="31">
        <f t="shared" si="2"/>
        <v>2</v>
      </c>
      <c r="G27" s="31">
        <v>160</v>
      </c>
      <c r="I27" s="31">
        <f t="shared" si="4"/>
        <v>0</v>
      </c>
      <c r="J27" s="31">
        <f t="shared" si="5"/>
        <v>0</v>
      </c>
      <c r="K27" s="31">
        <f t="shared" si="6"/>
        <v>0</v>
      </c>
      <c r="L27" s="31">
        <f t="shared" si="7"/>
        <v>0</v>
      </c>
      <c r="M27" s="31">
        <f t="shared" si="8"/>
        <v>0</v>
      </c>
      <c r="R27" s="32"/>
      <c r="S27" s="32"/>
      <c r="W27" s="31" t="s">
        <v>61</v>
      </c>
      <c r="X27" s="31">
        <v>0.06</v>
      </c>
      <c r="Y27" s="31">
        <v>1.45</v>
      </c>
      <c r="Z27" s="31">
        <v>1.4</v>
      </c>
      <c r="AA27" s="31">
        <v>0.6</v>
      </c>
      <c r="AB27" s="31">
        <v>0.5</v>
      </c>
      <c r="AC27" s="31">
        <v>0.06</v>
      </c>
    </row>
    <row r="28" spans="1:34" s="31" customFormat="1" x14ac:dyDescent="0.2">
      <c r="A28" s="40">
        <v>91</v>
      </c>
      <c r="B28" s="40">
        <v>0</v>
      </c>
      <c r="C28" s="31">
        <f t="shared" si="0"/>
        <v>2.311404622809246</v>
      </c>
      <c r="D28" s="31">
        <f t="shared" si="1"/>
        <v>2.3622047244094491</v>
      </c>
      <c r="E28" s="31">
        <f t="shared" si="3"/>
        <v>3.304936079618829</v>
      </c>
      <c r="F28" s="31">
        <f t="shared" si="2"/>
        <v>2</v>
      </c>
      <c r="G28" s="31">
        <v>160</v>
      </c>
      <c r="I28" s="31">
        <f t="shared" si="4"/>
        <v>0</v>
      </c>
      <c r="J28" s="31">
        <f t="shared" si="5"/>
        <v>0.18505954536582361</v>
      </c>
      <c r="K28" s="31">
        <f t="shared" si="6"/>
        <v>8.3298272207695812E-3</v>
      </c>
      <c r="L28" s="31">
        <f t="shared" si="7"/>
        <v>0</v>
      </c>
      <c r="M28" s="31">
        <f t="shared" si="8"/>
        <v>8.3298272207695812E-3</v>
      </c>
      <c r="R28" s="32"/>
      <c r="S28" s="32"/>
      <c r="W28" s="31" t="s">
        <v>62</v>
      </c>
      <c r="X28" s="32">
        <f>SUM(L2:L120)</f>
        <v>2.1238354389832272</v>
      </c>
      <c r="Z28" s="32"/>
      <c r="AA28" s="32"/>
    </row>
    <row r="29" spans="1:34" s="31" customFormat="1" x14ac:dyDescent="0.2">
      <c r="A29" s="40">
        <v>91</v>
      </c>
      <c r="B29" s="40">
        <v>31</v>
      </c>
      <c r="C29" s="31">
        <f t="shared" si="0"/>
        <v>2.311404622809246</v>
      </c>
      <c r="D29" s="31">
        <f t="shared" si="1"/>
        <v>1.5748031496062993</v>
      </c>
      <c r="E29" s="31">
        <f t="shared" si="3"/>
        <v>2.796890468065182</v>
      </c>
      <c r="F29" s="31">
        <f t="shared" si="2"/>
        <v>2</v>
      </c>
      <c r="G29" s="31">
        <v>160</v>
      </c>
      <c r="I29" s="31">
        <f t="shared" si="4"/>
        <v>0</v>
      </c>
      <c r="J29" s="31">
        <f t="shared" si="5"/>
        <v>2.6040034037771984</v>
      </c>
      <c r="K29" s="31">
        <f t="shared" si="6"/>
        <v>0.10859621734234426</v>
      </c>
      <c r="L29" s="31">
        <f t="shared" si="7"/>
        <v>0</v>
      </c>
      <c r="M29" s="31">
        <f t="shared" si="8"/>
        <v>0.10859621734234426</v>
      </c>
      <c r="R29" s="32"/>
      <c r="S29" s="32"/>
      <c r="W29" s="31" t="s">
        <v>63</v>
      </c>
      <c r="X29" s="32">
        <f>ABS(X28-X22)/X22</f>
        <v>1.1238354389832272</v>
      </c>
      <c r="Z29" s="32"/>
      <c r="AA29" s="32"/>
    </row>
    <row r="30" spans="1:34" s="31" customFormat="1" x14ac:dyDescent="0.2">
      <c r="A30" s="40">
        <v>91</v>
      </c>
      <c r="B30" s="40">
        <v>62</v>
      </c>
      <c r="C30" s="31">
        <f t="shared" si="0"/>
        <v>2.311404622809246</v>
      </c>
      <c r="D30" s="31">
        <f t="shared" si="1"/>
        <v>0.78740157480314965</v>
      </c>
      <c r="E30" s="31">
        <f t="shared" si="3"/>
        <v>2.4418420445119771</v>
      </c>
      <c r="F30" s="31">
        <f t="shared" si="2"/>
        <v>2</v>
      </c>
      <c r="G30" s="31">
        <v>160</v>
      </c>
      <c r="I30" s="31">
        <f t="shared" si="4"/>
        <v>0</v>
      </c>
      <c r="J30" s="31">
        <f t="shared" si="5"/>
        <v>7.3442143804372924</v>
      </c>
      <c r="K30" s="31">
        <f t="shared" si="6"/>
        <v>0.26681336845313064</v>
      </c>
      <c r="L30" s="31">
        <f t="shared" si="7"/>
        <v>0</v>
      </c>
      <c r="M30" s="31">
        <f t="shared" si="8"/>
        <v>0.26681336845313064</v>
      </c>
      <c r="R30" s="32"/>
      <c r="S30" s="32"/>
    </row>
    <row r="31" spans="1:34" s="31" customFormat="1" x14ac:dyDescent="0.2">
      <c r="A31" s="40">
        <v>91</v>
      </c>
      <c r="B31" s="40">
        <v>93</v>
      </c>
      <c r="C31" s="31">
        <f t="shared" si="0"/>
        <v>2.311404622809246</v>
      </c>
      <c r="D31" s="31">
        <f t="shared" si="1"/>
        <v>0</v>
      </c>
      <c r="E31" s="31">
        <f t="shared" si="3"/>
        <v>2.311404622809246</v>
      </c>
      <c r="F31" s="31">
        <f t="shared" si="2"/>
        <v>2</v>
      </c>
      <c r="G31" s="31">
        <v>160</v>
      </c>
      <c r="I31" s="31">
        <f t="shared" si="4"/>
        <v>0</v>
      </c>
      <c r="J31" s="31">
        <f t="shared" si="5"/>
        <v>2.6040034037771984</v>
      </c>
      <c r="K31" s="31">
        <f t="shared" si="6"/>
        <v>0.10859621734234426</v>
      </c>
      <c r="L31" s="31">
        <f t="shared" si="7"/>
        <v>0</v>
      </c>
      <c r="M31" s="31">
        <f t="shared" si="8"/>
        <v>0.10859621734234426</v>
      </c>
      <c r="R31" s="32"/>
      <c r="S31" s="32"/>
    </row>
    <row r="32" spans="1:34" s="31" customFormat="1" x14ac:dyDescent="0.2">
      <c r="A32" s="40">
        <v>91</v>
      </c>
      <c r="B32" s="40">
        <v>124</v>
      </c>
      <c r="C32" s="31">
        <f t="shared" si="0"/>
        <v>2.311404622809246</v>
      </c>
      <c r="D32" s="31">
        <f t="shared" si="1"/>
        <v>0.78740157480314965</v>
      </c>
      <c r="E32" s="31">
        <f t="shared" si="3"/>
        <v>2.4418420445119771</v>
      </c>
      <c r="F32" s="31">
        <f t="shared" si="2"/>
        <v>2</v>
      </c>
      <c r="G32" s="31">
        <v>160</v>
      </c>
      <c r="I32" s="31">
        <f t="shared" si="4"/>
        <v>0</v>
      </c>
      <c r="J32" s="31">
        <f t="shared" si="5"/>
        <v>0.18505954536582361</v>
      </c>
      <c r="K32" s="31">
        <f t="shared" si="6"/>
        <v>8.3298272207695812E-3</v>
      </c>
      <c r="L32" s="31">
        <f t="shared" si="7"/>
        <v>0</v>
      </c>
      <c r="M32" s="31">
        <f t="shared" si="8"/>
        <v>8.3298272207695812E-3</v>
      </c>
      <c r="R32" s="32"/>
      <c r="S32" s="32"/>
    </row>
    <row r="33" spans="1:37" s="31" customFormat="1" x14ac:dyDescent="0.2">
      <c r="A33" s="40">
        <v>91</v>
      </c>
      <c r="B33" s="40">
        <v>155</v>
      </c>
      <c r="C33" s="31">
        <f t="shared" si="0"/>
        <v>2.311404622809246</v>
      </c>
      <c r="D33" s="31">
        <f t="shared" si="1"/>
        <v>1.5748031496062993</v>
      </c>
      <c r="E33" s="31">
        <f t="shared" si="3"/>
        <v>2.796890468065182</v>
      </c>
      <c r="F33" s="31">
        <f t="shared" si="2"/>
        <v>2</v>
      </c>
      <c r="G33" s="31">
        <v>160</v>
      </c>
      <c r="I33" s="31">
        <f t="shared" si="4"/>
        <v>0</v>
      </c>
      <c r="J33" s="31">
        <f t="shared" si="5"/>
        <v>0</v>
      </c>
      <c r="K33" s="31">
        <f t="shared" si="6"/>
        <v>0</v>
      </c>
      <c r="L33" s="31">
        <f t="shared" si="7"/>
        <v>0</v>
      </c>
      <c r="M33" s="31">
        <f t="shared" si="8"/>
        <v>0</v>
      </c>
      <c r="R33" s="32"/>
      <c r="S33" s="32"/>
    </row>
    <row r="34" spans="1:37" s="31" customFormat="1" x14ac:dyDescent="0.2">
      <c r="A34" s="40">
        <v>91</v>
      </c>
      <c r="B34" s="40">
        <v>186</v>
      </c>
      <c r="C34" s="31">
        <f t="shared" si="0"/>
        <v>2.311404622809246</v>
      </c>
      <c r="D34" s="31">
        <f t="shared" si="1"/>
        <v>2.3622047244094491</v>
      </c>
      <c r="E34" s="31">
        <f t="shared" si="3"/>
        <v>3.304936079618829</v>
      </c>
      <c r="F34" s="31">
        <f t="shared" si="2"/>
        <v>2</v>
      </c>
      <c r="G34" s="31">
        <v>160</v>
      </c>
      <c r="I34" s="31">
        <f t="shared" si="4"/>
        <v>0</v>
      </c>
      <c r="J34" s="31">
        <f t="shared" si="5"/>
        <v>0</v>
      </c>
      <c r="K34" s="31">
        <f t="shared" si="6"/>
        <v>0</v>
      </c>
      <c r="L34" s="31">
        <f t="shared" si="7"/>
        <v>0</v>
      </c>
      <c r="M34" s="31">
        <f t="shared" si="8"/>
        <v>0</v>
      </c>
      <c r="R34" s="32"/>
      <c r="S34" s="32"/>
    </row>
    <row r="35" spans="1:37" s="31" customFormat="1" x14ac:dyDescent="0.2">
      <c r="A35" s="40">
        <v>91</v>
      </c>
      <c r="B35" s="40">
        <v>217</v>
      </c>
      <c r="C35" s="31">
        <f t="shared" si="0"/>
        <v>2.311404622809246</v>
      </c>
      <c r="D35" s="31">
        <f t="shared" si="1"/>
        <v>3.1496062992125986</v>
      </c>
      <c r="E35" s="31">
        <f t="shared" si="3"/>
        <v>3.9067391991766782</v>
      </c>
      <c r="F35" s="31">
        <f t="shared" si="2"/>
        <v>2</v>
      </c>
      <c r="G35" s="31">
        <v>160</v>
      </c>
      <c r="I35" s="31">
        <f t="shared" si="4"/>
        <v>0</v>
      </c>
      <c r="J35" s="31">
        <f t="shared" si="5"/>
        <v>0</v>
      </c>
      <c r="K35" s="31">
        <f t="shared" si="6"/>
        <v>0</v>
      </c>
      <c r="L35" s="31">
        <f t="shared" si="7"/>
        <v>0</v>
      </c>
      <c r="M35" s="31">
        <f t="shared" si="8"/>
        <v>0</v>
      </c>
      <c r="R35" s="32"/>
      <c r="S35" s="32"/>
    </row>
    <row r="36" spans="1:37" s="31" customFormat="1" x14ac:dyDescent="0.2">
      <c r="A36" s="40">
        <v>91</v>
      </c>
      <c r="B36" s="40">
        <v>248</v>
      </c>
      <c r="C36" s="31">
        <f t="shared" si="0"/>
        <v>2.311404622809246</v>
      </c>
      <c r="D36" s="31">
        <f t="shared" si="1"/>
        <v>3.9370078740157481</v>
      </c>
      <c r="E36" s="31">
        <f t="shared" si="3"/>
        <v>4.5653720911231268</v>
      </c>
      <c r="F36" s="31">
        <f t="shared" si="2"/>
        <v>2</v>
      </c>
      <c r="G36" s="31">
        <v>160</v>
      </c>
      <c r="I36" s="31">
        <f t="shared" si="4"/>
        <v>0</v>
      </c>
      <c r="J36" s="31">
        <f t="shared" si="5"/>
        <v>0</v>
      </c>
      <c r="K36" s="31">
        <f t="shared" si="6"/>
        <v>0</v>
      </c>
      <c r="L36" s="31">
        <f t="shared" si="7"/>
        <v>0</v>
      </c>
      <c r="M36" s="31">
        <f t="shared" si="8"/>
        <v>0</v>
      </c>
      <c r="R36" s="32"/>
      <c r="S36" s="32"/>
    </row>
    <row r="37" spans="1:37" s="31" customFormat="1" x14ac:dyDescent="0.2">
      <c r="A37" s="40">
        <v>109</v>
      </c>
      <c r="B37" s="40">
        <v>0</v>
      </c>
      <c r="C37" s="31">
        <f t="shared" si="0"/>
        <v>2.7686055372110747</v>
      </c>
      <c r="D37" s="31">
        <f t="shared" si="1"/>
        <v>2.3622047244094491</v>
      </c>
      <c r="E37" s="31">
        <f t="shared" si="3"/>
        <v>3.6393938754548327</v>
      </c>
      <c r="F37" s="31">
        <f t="shared" si="2"/>
        <v>2</v>
      </c>
      <c r="G37" s="31">
        <v>160</v>
      </c>
      <c r="I37" s="31">
        <f t="shared" si="4"/>
        <v>0</v>
      </c>
      <c r="J37" s="31">
        <f t="shared" si="5"/>
        <v>0.17697695870672081</v>
      </c>
      <c r="K37" s="31">
        <f t="shared" si="6"/>
        <v>7.9681081622658967E-3</v>
      </c>
      <c r="L37" s="31">
        <f t="shared" si="7"/>
        <v>0</v>
      </c>
      <c r="M37" s="31">
        <f t="shared" si="8"/>
        <v>7.9681081622658967E-3</v>
      </c>
      <c r="R37" s="32"/>
      <c r="S37" s="32"/>
      <c r="AK37" s="41"/>
    </row>
    <row r="38" spans="1:37" s="31" customFormat="1" x14ac:dyDescent="0.2">
      <c r="A38" s="40">
        <v>109</v>
      </c>
      <c r="B38" s="40">
        <v>31</v>
      </c>
      <c r="C38" s="31">
        <f t="shared" si="0"/>
        <v>2.7686055372110747</v>
      </c>
      <c r="D38" s="31">
        <f t="shared" si="1"/>
        <v>1.5748031496062993</v>
      </c>
      <c r="E38" s="31">
        <f t="shared" si="3"/>
        <v>3.1851501661123836</v>
      </c>
      <c r="F38" s="31">
        <f t="shared" si="2"/>
        <v>2</v>
      </c>
      <c r="G38" s="31">
        <v>160</v>
      </c>
      <c r="I38" s="31">
        <f t="shared" si="4"/>
        <v>0</v>
      </c>
      <c r="J38" s="31">
        <f t="shared" si="5"/>
        <v>2.5270390996324519</v>
      </c>
      <c r="K38" s="31">
        <f t="shared" si="6"/>
        <v>0.10563583709700997</v>
      </c>
      <c r="L38" s="31">
        <f t="shared" si="7"/>
        <v>0</v>
      </c>
      <c r="M38" s="31">
        <f t="shared" si="8"/>
        <v>0.10563583709700997</v>
      </c>
      <c r="Q38" s="31">
        <v>0</v>
      </c>
      <c r="R38" s="32"/>
      <c r="S38" s="32"/>
    </row>
    <row r="39" spans="1:37" s="31" customFormat="1" x14ac:dyDescent="0.2">
      <c r="A39" s="40">
        <v>109</v>
      </c>
      <c r="B39" s="40">
        <v>62</v>
      </c>
      <c r="C39" s="31">
        <f t="shared" si="0"/>
        <v>2.7686055372110747</v>
      </c>
      <c r="D39" s="31">
        <f t="shared" si="1"/>
        <v>0.78740157480314965</v>
      </c>
      <c r="E39" s="31">
        <f t="shared" si="3"/>
        <v>2.8783984888611762</v>
      </c>
      <c r="F39" s="31">
        <f t="shared" si="2"/>
        <v>2</v>
      </c>
      <c r="G39" s="31">
        <v>160</v>
      </c>
      <c r="I39" s="31">
        <f t="shared" si="4"/>
        <v>0</v>
      </c>
      <c r="J39" s="31">
        <f t="shared" si="5"/>
        <v>6.8360703973926311</v>
      </c>
      <c r="K39" s="31">
        <f t="shared" si="6"/>
        <v>0.25188279781822498</v>
      </c>
      <c r="L39" s="31">
        <f>1-POWER((1+I39/$X$23),-$X$24)</f>
        <v>0</v>
      </c>
      <c r="M39" s="31">
        <f t="shared" si="8"/>
        <v>0.25188279781822498</v>
      </c>
      <c r="Q39" s="31">
        <v>31</v>
      </c>
    </row>
    <row r="40" spans="1:37" s="31" customFormat="1" x14ac:dyDescent="0.2">
      <c r="A40" s="40">
        <v>109</v>
      </c>
      <c r="B40" s="40">
        <v>93</v>
      </c>
      <c r="C40" s="31">
        <f t="shared" si="0"/>
        <v>2.7686055372110747</v>
      </c>
      <c r="D40" s="31">
        <f t="shared" si="1"/>
        <v>0</v>
      </c>
      <c r="E40" s="31">
        <f t="shared" si="3"/>
        <v>2.7686055372110747</v>
      </c>
      <c r="F40" s="31">
        <f t="shared" si="2"/>
        <v>2</v>
      </c>
      <c r="G40" s="31">
        <v>160</v>
      </c>
      <c r="I40" s="31">
        <f t="shared" si="4"/>
        <v>0</v>
      </c>
      <c r="J40" s="31">
        <f t="shared" si="5"/>
        <v>2.5270390996324519</v>
      </c>
      <c r="K40" s="31">
        <f t="shared" si="6"/>
        <v>0.10563583709700997</v>
      </c>
      <c r="L40" s="31">
        <f t="shared" si="7"/>
        <v>0</v>
      </c>
      <c r="M40" s="31">
        <f t="shared" si="8"/>
        <v>0.10563583709700997</v>
      </c>
      <c r="Q40" s="31">
        <v>62</v>
      </c>
      <c r="R40" s="32"/>
      <c r="S40" s="32"/>
      <c r="X40" s="31" t="s">
        <v>99</v>
      </c>
    </row>
    <row r="41" spans="1:37" s="31" customFormat="1" x14ac:dyDescent="0.2">
      <c r="A41" s="40">
        <v>109</v>
      </c>
      <c r="B41" s="40">
        <v>124</v>
      </c>
      <c r="C41" s="31">
        <f t="shared" si="0"/>
        <v>2.7686055372110747</v>
      </c>
      <c r="D41" s="31">
        <f t="shared" si="1"/>
        <v>0.78740157480314965</v>
      </c>
      <c r="E41" s="31">
        <f t="shared" si="3"/>
        <v>2.8783984888611762</v>
      </c>
      <c r="F41" s="31">
        <f t="shared" si="2"/>
        <v>2</v>
      </c>
      <c r="G41" s="31">
        <v>160</v>
      </c>
      <c r="I41" s="31">
        <f t="shared" si="4"/>
        <v>0</v>
      </c>
      <c r="J41" s="31">
        <f t="shared" si="5"/>
        <v>0.17697695870672081</v>
      </c>
      <c r="K41" s="31">
        <f t="shared" si="6"/>
        <v>7.9681081622658967E-3</v>
      </c>
      <c r="L41" s="31">
        <f t="shared" si="7"/>
        <v>0</v>
      </c>
      <c r="M41" s="31">
        <f t="shared" si="8"/>
        <v>7.9681081622658967E-3</v>
      </c>
      <c r="P41" s="31" t="s">
        <v>98</v>
      </c>
      <c r="Q41" s="31">
        <v>93</v>
      </c>
      <c r="R41" s="32"/>
      <c r="S41" s="32"/>
    </row>
    <row r="42" spans="1:37" s="31" customFormat="1" x14ac:dyDescent="0.2">
      <c r="A42" s="40">
        <v>109</v>
      </c>
      <c r="B42" s="40">
        <v>155</v>
      </c>
      <c r="C42" s="31">
        <f t="shared" si="0"/>
        <v>2.7686055372110747</v>
      </c>
      <c r="D42" s="31">
        <f t="shared" si="1"/>
        <v>1.5748031496062993</v>
      </c>
      <c r="E42" s="31">
        <f t="shared" si="3"/>
        <v>3.1851501661123836</v>
      </c>
      <c r="F42" s="31">
        <f t="shared" si="2"/>
        <v>2</v>
      </c>
      <c r="G42" s="31">
        <v>160</v>
      </c>
      <c r="I42" s="31">
        <f t="shared" si="4"/>
        <v>0</v>
      </c>
      <c r="J42" s="31">
        <f t="shared" si="5"/>
        <v>0</v>
      </c>
      <c r="K42" s="31">
        <f t="shared" si="6"/>
        <v>0</v>
      </c>
      <c r="L42" s="31">
        <f t="shared" si="7"/>
        <v>0</v>
      </c>
      <c r="M42" s="31">
        <f t="shared" si="8"/>
        <v>0</v>
      </c>
      <c r="Q42" s="31">
        <v>124</v>
      </c>
      <c r="R42" s="32"/>
      <c r="S42" s="32"/>
    </row>
    <row r="43" spans="1:37" s="31" customFormat="1" x14ac:dyDescent="0.2">
      <c r="A43" s="40">
        <v>109</v>
      </c>
      <c r="B43" s="40">
        <v>186</v>
      </c>
      <c r="C43" s="31">
        <f t="shared" si="0"/>
        <v>2.7686055372110747</v>
      </c>
      <c r="D43" s="31">
        <f t="shared" si="1"/>
        <v>2.3622047244094491</v>
      </c>
      <c r="E43" s="31">
        <f t="shared" si="3"/>
        <v>3.6393938754548327</v>
      </c>
      <c r="F43" s="31">
        <f t="shared" si="2"/>
        <v>2</v>
      </c>
      <c r="G43" s="31">
        <v>160</v>
      </c>
      <c r="I43" s="31">
        <f t="shared" si="4"/>
        <v>0</v>
      </c>
      <c r="J43" s="31">
        <f t="shared" si="5"/>
        <v>0</v>
      </c>
      <c r="K43" s="31">
        <f t="shared" si="6"/>
        <v>0</v>
      </c>
      <c r="L43" s="31">
        <f t="shared" si="7"/>
        <v>0</v>
      </c>
      <c r="M43" s="31">
        <f t="shared" si="8"/>
        <v>0</v>
      </c>
      <c r="Q43" s="31">
        <v>155</v>
      </c>
      <c r="R43" s="32"/>
      <c r="S43" s="32"/>
    </row>
    <row r="44" spans="1:37" s="31" customFormat="1" x14ac:dyDescent="0.2">
      <c r="A44" s="40">
        <v>109</v>
      </c>
      <c r="B44" s="40">
        <v>217</v>
      </c>
      <c r="C44" s="31">
        <f t="shared" si="0"/>
        <v>2.7686055372110747</v>
      </c>
      <c r="D44" s="31">
        <f t="shared" si="1"/>
        <v>3.1496062992125986</v>
      </c>
      <c r="E44" s="31">
        <f t="shared" si="3"/>
        <v>4.1934706939139925</v>
      </c>
      <c r="F44" s="31">
        <f t="shared" si="2"/>
        <v>2</v>
      </c>
      <c r="G44" s="31">
        <v>160</v>
      </c>
      <c r="I44" s="31">
        <f t="shared" si="4"/>
        <v>0</v>
      </c>
      <c r="J44" s="31">
        <f t="shared" si="5"/>
        <v>0</v>
      </c>
      <c r="K44" s="31">
        <f t="shared" si="6"/>
        <v>0</v>
      </c>
      <c r="L44" s="31">
        <f t="shared" si="7"/>
        <v>0</v>
      </c>
      <c r="M44" s="31">
        <f t="shared" si="8"/>
        <v>0</v>
      </c>
      <c r="P44" s="34"/>
      <c r="Q44" s="31">
        <v>186</v>
      </c>
      <c r="R44" s="34"/>
      <c r="S44" s="34"/>
    </row>
    <row r="45" spans="1:37" s="31" customFormat="1" x14ac:dyDescent="0.2">
      <c r="A45" s="40">
        <v>109</v>
      </c>
      <c r="B45" s="40">
        <v>248</v>
      </c>
      <c r="C45" s="31">
        <f t="shared" si="0"/>
        <v>2.7686055372110747</v>
      </c>
      <c r="D45" s="31">
        <f t="shared" si="1"/>
        <v>3.9370078740157481</v>
      </c>
      <c r="E45" s="31">
        <f t="shared" si="3"/>
        <v>4.813024789125631</v>
      </c>
      <c r="F45" s="31">
        <f t="shared" si="2"/>
        <v>2</v>
      </c>
      <c r="G45" s="31">
        <v>160</v>
      </c>
      <c r="I45" s="31">
        <f t="shared" si="4"/>
        <v>0</v>
      </c>
      <c r="J45" s="31">
        <f t="shared" si="5"/>
        <v>0</v>
      </c>
      <c r="K45" s="31">
        <f t="shared" si="6"/>
        <v>0</v>
      </c>
      <c r="L45" s="31">
        <f t="shared" si="7"/>
        <v>0</v>
      </c>
      <c r="M45" s="31">
        <f t="shared" si="8"/>
        <v>0</v>
      </c>
      <c r="Q45" s="31">
        <v>217</v>
      </c>
      <c r="R45" s="32"/>
      <c r="S45" s="32"/>
    </row>
    <row r="46" spans="1:37" s="31" customFormat="1" x14ac:dyDescent="0.2">
      <c r="A46" s="40"/>
      <c r="B46" s="40"/>
      <c r="Q46" s="31">
        <v>248</v>
      </c>
      <c r="R46" s="32"/>
      <c r="S46" s="32"/>
    </row>
    <row r="47" spans="1:37" s="31" customFormat="1" x14ac:dyDescent="0.2">
      <c r="A47" s="40"/>
      <c r="B47" s="40"/>
      <c r="P47" s="17" t="s">
        <v>52</v>
      </c>
      <c r="Q47" s="31">
        <v>279</v>
      </c>
      <c r="R47" s="35"/>
      <c r="S47" s="35"/>
      <c r="T47" s="35"/>
      <c r="U47" s="35"/>
    </row>
    <row r="48" spans="1:37" s="31" customFormat="1" x14ac:dyDescent="0.2">
      <c r="A48" s="40">
        <v>0</v>
      </c>
      <c r="B48" s="40">
        <v>0</v>
      </c>
      <c r="C48" s="31">
        <f>ABS(A48-$P$48)/39.37</f>
        <v>2.5146050292100588</v>
      </c>
      <c r="D48" s="31">
        <f>ABS(B48-$P$50)/39.37</f>
        <v>1.5748031496062993</v>
      </c>
      <c r="E48" s="31">
        <f>SQRT(C48^2+D48^2)</f>
        <v>2.9670260216146471</v>
      </c>
      <c r="F48" s="31">
        <f t="shared" ref="F48:F91" si="9">MIN(E48,$X$25)</f>
        <v>2</v>
      </c>
      <c r="G48" s="31">
        <v>160</v>
      </c>
      <c r="I48" s="31">
        <f>$X$27*G48*POWER(1-F48/$X$25, $X$26)</f>
        <v>0</v>
      </c>
      <c r="L48" s="31">
        <f t="shared" si="7"/>
        <v>0</v>
      </c>
      <c r="P48" s="31">
        <v>99</v>
      </c>
      <c r="Q48" s="31">
        <v>310</v>
      </c>
    </row>
    <row r="49" spans="1:39" s="31" customFormat="1" x14ac:dyDescent="0.2">
      <c r="A49" s="40">
        <v>0</v>
      </c>
      <c r="B49" s="40">
        <v>31</v>
      </c>
      <c r="C49" s="31">
        <f t="shared" ref="C49:C91" si="10">ABS(A49-$P$48)/39.37</f>
        <v>2.5146050292100588</v>
      </c>
      <c r="D49" s="31">
        <f t="shared" ref="D49:D91" si="11">ABS(B49-$P$50)/39.37</f>
        <v>0.78740157480314965</v>
      </c>
      <c r="E49" s="31">
        <f t="shared" ref="E49:E91" si="12">SQRT(C49^2+D49^2)</f>
        <v>2.635002788030973</v>
      </c>
      <c r="F49" s="31">
        <f t="shared" si="9"/>
        <v>2</v>
      </c>
      <c r="G49" s="31">
        <v>160</v>
      </c>
      <c r="I49" s="31">
        <f t="shared" ref="I49:I91" si="13">$X$27*G49*POWER(1-F49/$X$25, $X$26)</f>
        <v>0</v>
      </c>
      <c r="L49" s="31">
        <f t="shared" si="7"/>
        <v>0</v>
      </c>
      <c r="P49" s="31" t="s">
        <v>54</v>
      </c>
      <c r="Q49" s="34"/>
      <c r="R49" s="34"/>
      <c r="S49" s="34"/>
      <c r="T49" s="34"/>
      <c r="U49" s="34"/>
      <c r="V49" s="34"/>
    </row>
    <row r="50" spans="1:39" s="31" customFormat="1" x14ac:dyDescent="0.2">
      <c r="A50" s="40">
        <v>0</v>
      </c>
      <c r="B50" s="40">
        <v>62</v>
      </c>
      <c r="C50" s="31">
        <f t="shared" si="10"/>
        <v>2.5146050292100588</v>
      </c>
      <c r="D50" s="31">
        <f t="shared" si="11"/>
        <v>0</v>
      </c>
      <c r="E50" s="31">
        <f t="shared" si="12"/>
        <v>2.5146050292100588</v>
      </c>
      <c r="F50" s="31">
        <f t="shared" si="9"/>
        <v>2</v>
      </c>
      <c r="G50" s="31">
        <v>160</v>
      </c>
      <c r="I50" s="31">
        <f t="shared" si="13"/>
        <v>0</v>
      </c>
      <c r="L50" s="31">
        <f t="shared" si="7"/>
        <v>0</v>
      </c>
      <c r="P50" s="31">
        <v>62</v>
      </c>
      <c r="R50" s="32"/>
      <c r="S50" s="32"/>
    </row>
    <row r="51" spans="1:39" s="31" customFormat="1" x14ac:dyDescent="0.2">
      <c r="A51" s="40">
        <v>0</v>
      </c>
      <c r="B51" s="40">
        <v>93</v>
      </c>
      <c r="C51" s="31">
        <f t="shared" si="10"/>
        <v>2.5146050292100588</v>
      </c>
      <c r="D51" s="31">
        <f t="shared" si="11"/>
        <v>0.78740157480314965</v>
      </c>
      <c r="E51" s="31">
        <f t="shared" si="12"/>
        <v>2.635002788030973</v>
      </c>
      <c r="F51" s="31">
        <f t="shared" si="9"/>
        <v>2</v>
      </c>
      <c r="G51" s="31">
        <v>160</v>
      </c>
      <c r="I51" s="31">
        <f t="shared" si="13"/>
        <v>0</v>
      </c>
      <c r="L51" s="31">
        <f t="shared" si="7"/>
        <v>0</v>
      </c>
      <c r="P51" s="31" t="s">
        <v>104</v>
      </c>
      <c r="Q51" s="34"/>
      <c r="R51" s="34"/>
      <c r="S51" s="34"/>
      <c r="T51" s="34"/>
      <c r="U51" s="34"/>
      <c r="V51" s="34"/>
    </row>
    <row r="52" spans="1:39" s="31" customFormat="1" x14ac:dyDescent="0.2">
      <c r="A52" s="40">
        <v>0</v>
      </c>
      <c r="B52" s="40">
        <v>124</v>
      </c>
      <c r="C52" s="31">
        <f t="shared" si="10"/>
        <v>2.5146050292100588</v>
      </c>
      <c r="D52" s="31">
        <f t="shared" si="11"/>
        <v>1.5748031496062993</v>
      </c>
      <c r="E52" s="31">
        <f t="shared" si="12"/>
        <v>2.9670260216146471</v>
      </c>
      <c r="F52" s="31">
        <f t="shared" si="9"/>
        <v>2</v>
      </c>
      <c r="G52" s="31">
        <v>160</v>
      </c>
      <c r="I52" s="31">
        <f t="shared" si="13"/>
        <v>0</v>
      </c>
      <c r="L52" s="31">
        <f t="shared" si="7"/>
        <v>0</v>
      </c>
      <c r="P52" s="31">
        <v>19</v>
      </c>
      <c r="R52" s="32"/>
      <c r="S52" s="32"/>
    </row>
    <row r="53" spans="1:39" s="31" customFormat="1" x14ac:dyDescent="0.2">
      <c r="A53" s="40">
        <v>0</v>
      </c>
      <c r="B53" s="40">
        <v>155</v>
      </c>
      <c r="C53" s="31">
        <f t="shared" si="10"/>
        <v>2.5146050292100588</v>
      </c>
      <c r="D53" s="31">
        <f t="shared" si="11"/>
        <v>2.3622047244094491</v>
      </c>
      <c r="E53" s="31">
        <f t="shared" si="12"/>
        <v>3.4501086378476318</v>
      </c>
      <c r="F53" s="31">
        <f t="shared" si="9"/>
        <v>2</v>
      </c>
      <c r="G53" s="31">
        <v>160</v>
      </c>
      <c r="I53" s="31">
        <f t="shared" si="13"/>
        <v>0</v>
      </c>
      <c r="L53" s="31">
        <f t="shared" si="7"/>
        <v>0</v>
      </c>
      <c r="R53" s="32"/>
      <c r="S53" s="32"/>
    </row>
    <row r="54" spans="1:39" s="31" customFormat="1" x14ac:dyDescent="0.2">
      <c r="A54" s="40">
        <v>0</v>
      </c>
      <c r="B54" s="40">
        <v>186</v>
      </c>
      <c r="C54" s="31">
        <f t="shared" si="10"/>
        <v>2.5146050292100588</v>
      </c>
      <c r="D54" s="31">
        <f t="shared" si="11"/>
        <v>3.1496062992125986</v>
      </c>
      <c r="E54" s="31">
        <f t="shared" si="12"/>
        <v>4.0302925815588377</v>
      </c>
      <c r="F54" s="31">
        <f t="shared" si="9"/>
        <v>2</v>
      </c>
      <c r="G54" s="31">
        <v>160</v>
      </c>
      <c r="I54" s="31">
        <f t="shared" si="13"/>
        <v>0</v>
      </c>
      <c r="L54" s="31">
        <f t="shared" si="7"/>
        <v>0</v>
      </c>
      <c r="R54" s="32"/>
      <c r="S54" s="32"/>
      <c r="AC54" s="31" t="s">
        <v>101</v>
      </c>
      <c r="AD54" s="41">
        <v>0.6118055555555556</v>
      </c>
      <c r="AF54" s="41">
        <v>0.70833333333333337</v>
      </c>
      <c r="AH54" s="41">
        <v>0.73333333333333339</v>
      </c>
      <c r="AJ54" s="41">
        <v>0.78194444444444444</v>
      </c>
      <c r="AL54" s="41">
        <v>0.83680555555555547</v>
      </c>
    </row>
    <row r="55" spans="1:39" s="31" customFormat="1" x14ac:dyDescent="0.2">
      <c r="A55" s="40">
        <v>0</v>
      </c>
      <c r="B55" s="40">
        <v>217</v>
      </c>
      <c r="C55" s="31">
        <f t="shared" si="10"/>
        <v>2.5146050292100588</v>
      </c>
      <c r="D55" s="31">
        <f t="shared" si="11"/>
        <v>3.9370078740157481</v>
      </c>
      <c r="E55" s="31">
        <f t="shared" si="12"/>
        <v>4.6715382319949521</v>
      </c>
      <c r="F55" s="31">
        <f t="shared" si="9"/>
        <v>2</v>
      </c>
      <c r="G55" s="31">
        <v>160</v>
      </c>
      <c r="I55" s="31">
        <f t="shared" si="13"/>
        <v>0</v>
      </c>
      <c r="L55" s="31">
        <f t="shared" si="7"/>
        <v>0</v>
      </c>
      <c r="R55" s="32"/>
      <c r="S55" s="32"/>
      <c r="AC55" s="31" t="s">
        <v>100</v>
      </c>
      <c r="AE55" s="41">
        <v>0.68611111111111101</v>
      </c>
      <c r="AG55" s="41">
        <v>0.73125000000000007</v>
      </c>
      <c r="AI55" s="41">
        <v>0.78055555555555556</v>
      </c>
      <c r="AK55" s="41">
        <v>0.8208333333333333</v>
      </c>
      <c r="AM55" s="41">
        <v>0.86319444444444438</v>
      </c>
    </row>
    <row r="56" spans="1:39" s="31" customFormat="1" x14ac:dyDescent="0.2">
      <c r="A56" s="40">
        <v>0</v>
      </c>
      <c r="B56" s="40">
        <v>248</v>
      </c>
      <c r="C56" s="31">
        <f t="shared" si="10"/>
        <v>2.5146050292100588</v>
      </c>
      <c r="D56" s="31">
        <f t="shared" si="11"/>
        <v>4.7244094488188981</v>
      </c>
      <c r="E56" s="31">
        <f t="shared" si="12"/>
        <v>5.3519419926805831</v>
      </c>
      <c r="F56" s="31">
        <f t="shared" si="9"/>
        <v>2</v>
      </c>
      <c r="G56" s="31">
        <v>160</v>
      </c>
      <c r="I56" s="31">
        <f t="shared" si="13"/>
        <v>0</v>
      </c>
      <c r="L56" s="31">
        <f t="shared" si="7"/>
        <v>0</v>
      </c>
      <c r="R56" s="32"/>
      <c r="S56" s="32"/>
    </row>
    <row r="57" spans="1:39" s="31" customFormat="1" x14ac:dyDescent="0.2">
      <c r="A57" s="40">
        <v>18</v>
      </c>
      <c r="B57" s="40">
        <v>0</v>
      </c>
      <c r="C57" s="31">
        <f t="shared" si="10"/>
        <v>2.0574041148082296</v>
      </c>
      <c r="D57" s="31">
        <f t="shared" si="11"/>
        <v>1.5748031496062993</v>
      </c>
      <c r="E57" s="31">
        <f t="shared" si="12"/>
        <v>2.5909296886715696</v>
      </c>
      <c r="F57" s="31">
        <f t="shared" si="9"/>
        <v>2</v>
      </c>
      <c r="G57" s="31">
        <v>160</v>
      </c>
      <c r="I57" s="31">
        <f t="shared" si="13"/>
        <v>0</v>
      </c>
      <c r="L57" s="31">
        <f t="shared" si="7"/>
        <v>0</v>
      </c>
      <c r="R57" s="32">
        <v>0</v>
      </c>
      <c r="S57" s="31">
        <v>18</v>
      </c>
      <c r="T57" s="31">
        <v>36</v>
      </c>
      <c r="V57" s="31">
        <v>81</v>
      </c>
      <c r="W57" s="31">
        <v>99</v>
      </c>
    </row>
    <row r="58" spans="1:39" s="31" customFormat="1" x14ac:dyDescent="0.2">
      <c r="A58" s="40">
        <v>18</v>
      </c>
      <c r="B58" s="40">
        <v>31</v>
      </c>
      <c r="C58" s="31">
        <f t="shared" si="10"/>
        <v>2.0574041148082296</v>
      </c>
      <c r="D58" s="31">
        <f t="shared" si="11"/>
        <v>0.78740157480314965</v>
      </c>
      <c r="E58" s="31">
        <f t="shared" si="12"/>
        <v>2.202932802341532</v>
      </c>
      <c r="F58" s="31">
        <f t="shared" si="9"/>
        <v>2</v>
      </c>
      <c r="G58" s="31">
        <v>160</v>
      </c>
      <c r="I58" s="31">
        <f t="shared" si="13"/>
        <v>0</v>
      </c>
      <c r="L58" s="31">
        <f t="shared" si="7"/>
        <v>0</v>
      </c>
      <c r="R58" s="32"/>
      <c r="S58" s="32"/>
    </row>
    <row r="59" spans="1:39" s="31" customFormat="1" x14ac:dyDescent="0.2">
      <c r="A59" s="40">
        <v>18</v>
      </c>
      <c r="B59" s="40">
        <v>62</v>
      </c>
      <c r="C59" s="31">
        <f t="shared" si="10"/>
        <v>2.0574041148082296</v>
      </c>
      <c r="D59" s="31">
        <f t="shared" si="11"/>
        <v>0</v>
      </c>
      <c r="E59" s="31">
        <f t="shared" si="12"/>
        <v>2.0574041148082296</v>
      </c>
      <c r="F59" s="31">
        <f t="shared" si="9"/>
        <v>2</v>
      </c>
      <c r="G59" s="31">
        <v>160</v>
      </c>
      <c r="I59" s="31">
        <f t="shared" si="13"/>
        <v>0</v>
      </c>
      <c r="L59" s="31">
        <f t="shared" si="7"/>
        <v>0</v>
      </c>
      <c r="R59" s="32"/>
      <c r="S59" s="32"/>
    </row>
    <row r="60" spans="1:39" s="31" customFormat="1" x14ac:dyDescent="0.2">
      <c r="A60" s="40">
        <v>18</v>
      </c>
      <c r="B60" s="40">
        <v>93</v>
      </c>
      <c r="C60" s="31">
        <f t="shared" si="10"/>
        <v>2.0574041148082296</v>
      </c>
      <c r="D60" s="31">
        <f t="shared" si="11"/>
        <v>0.78740157480314965</v>
      </c>
      <c r="E60" s="31">
        <f t="shared" si="12"/>
        <v>2.202932802341532</v>
      </c>
      <c r="F60" s="31">
        <f t="shared" si="9"/>
        <v>2</v>
      </c>
      <c r="G60" s="31">
        <v>160</v>
      </c>
      <c r="I60" s="31">
        <f t="shared" si="13"/>
        <v>0</v>
      </c>
      <c r="L60" s="31">
        <f t="shared" si="7"/>
        <v>0</v>
      </c>
      <c r="R60" s="32"/>
      <c r="S60" s="32"/>
    </row>
    <row r="61" spans="1:39" s="31" customFormat="1" x14ac:dyDescent="0.2">
      <c r="A61" s="40">
        <v>18</v>
      </c>
      <c r="B61" s="40">
        <v>124</v>
      </c>
      <c r="C61" s="31">
        <f t="shared" si="10"/>
        <v>2.0574041148082296</v>
      </c>
      <c r="D61" s="31">
        <f t="shared" si="11"/>
        <v>1.5748031496062993</v>
      </c>
      <c r="E61" s="31">
        <f t="shared" si="12"/>
        <v>2.5909296886715696</v>
      </c>
      <c r="F61" s="31">
        <f t="shared" si="9"/>
        <v>2</v>
      </c>
      <c r="G61" s="31">
        <v>160</v>
      </c>
      <c r="I61" s="31">
        <f t="shared" si="13"/>
        <v>0</v>
      </c>
      <c r="L61" s="31">
        <f t="shared" si="7"/>
        <v>0</v>
      </c>
      <c r="R61" s="32"/>
      <c r="S61" s="32"/>
      <c r="AD61" s="42" t="s">
        <v>102</v>
      </c>
      <c r="AE61" s="42"/>
      <c r="AF61" s="42" t="s">
        <v>103</v>
      </c>
      <c r="AG61" s="42"/>
      <c r="AH61" s="42"/>
      <c r="AI61" s="42"/>
      <c r="AJ61" s="42"/>
      <c r="AK61" s="42"/>
    </row>
    <row r="62" spans="1:39" s="31" customFormat="1" x14ac:dyDescent="0.2">
      <c r="A62" s="40">
        <v>18</v>
      </c>
      <c r="B62" s="40">
        <v>155</v>
      </c>
      <c r="C62" s="31">
        <f t="shared" si="10"/>
        <v>2.0574041148082296</v>
      </c>
      <c r="D62" s="31">
        <f t="shared" si="11"/>
        <v>2.3622047244094491</v>
      </c>
      <c r="E62" s="31">
        <f t="shared" si="12"/>
        <v>3.1325585152798276</v>
      </c>
      <c r="F62" s="31">
        <f t="shared" si="9"/>
        <v>2</v>
      </c>
      <c r="G62" s="31">
        <v>160</v>
      </c>
      <c r="H62" s="17"/>
      <c r="I62" s="31">
        <f t="shared" si="13"/>
        <v>0</v>
      </c>
      <c r="L62" s="31">
        <f t="shared" si="7"/>
        <v>0</v>
      </c>
      <c r="R62" s="32"/>
      <c r="S62" s="32"/>
    </row>
    <row r="63" spans="1:39" s="31" customFormat="1" x14ac:dyDescent="0.2">
      <c r="A63" s="40">
        <v>18</v>
      </c>
      <c r="B63" s="40">
        <v>186</v>
      </c>
      <c r="C63" s="31">
        <f t="shared" si="10"/>
        <v>2.0574041148082296</v>
      </c>
      <c r="D63" s="31">
        <f t="shared" si="11"/>
        <v>3.1496062992125986</v>
      </c>
      <c r="E63" s="31">
        <f t="shared" si="12"/>
        <v>3.762038215072983</v>
      </c>
      <c r="F63" s="31">
        <f t="shared" si="9"/>
        <v>2</v>
      </c>
      <c r="G63" s="31">
        <v>160</v>
      </c>
      <c r="I63" s="31">
        <f t="shared" si="13"/>
        <v>0</v>
      </c>
      <c r="L63" s="31">
        <f t="shared" si="7"/>
        <v>0</v>
      </c>
      <c r="R63" s="32"/>
      <c r="S63" s="32"/>
    </row>
    <row r="64" spans="1:39" s="31" customFormat="1" x14ac:dyDescent="0.2">
      <c r="A64" s="40">
        <v>18</v>
      </c>
      <c r="B64" s="40">
        <v>217</v>
      </c>
      <c r="C64" s="31">
        <f t="shared" si="10"/>
        <v>2.0574041148082296</v>
      </c>
      <c r="D64" s="31">
        <f t="shared" si="11"/>
        <v>3.9370078740157481</v>
      </c>
      <c r="E64" s="31">
        <f t="shared" si="12"/>
        <v>4.4421776969963549</v>
      </c>
      <c r="F64" s="31">
        <f t="shared" si="9"/>
        <v>2</v>
      </c>
      <c r="G64" s="31">
        <v>160</v>
      </c>
      <c r="I64" s="31">
        <f t="shared" si="13"/>
        <v>0</v>
      </c>
      <c r="L64" s="31">
        <f t="shared" si="7"/>
        <v>0</v>
      </c>
      <c r="R64" s="32"/>
      <c r="S64" s="32"/>
    </row>
    <row r="65" spans="1:19" s="31" customFormat="1" x14ac:dyDescent="0.2">
      <c r="A65" s="40">
        <v>18</v>
      </c>
      <c r="B65" s="40">
        <v>248</v>
      </c>
      <c r="C65" s="31">
        <f t="shared" si="10"/>
        <v>2.0574041148082296</v>
      </c>
      <c r="D65" s="31">
        <f t="shared" si="11"/>
        <v>4.7244094488188981</v>
      </c>
      <c r="E65" s="31">
        <f t="shared" si="12"/>
        <v>5.1529560770221128</v>
      </c>
      <c r="F65" s="31">
        <f t="shared" si="9"/>
        <v>2</v>
      </c>
      <c r="G65" s="31">
        <v>160</v>
      </c>
      <c r="I65" s="31">
        <f t="shared" si="13"/>
        <v>0</v>
      </c>
      <c r="L65" s="31">
        <f t="shared" si="7"/>
        <v>0</v>
      </c>
      <c r="R65" s="32"/>
      <c r="S65" s="32"/>
    </row>
    <row r="66" spans="1:19" s="31" customFormat="1" x14ac:dyDescent="0.2">
      <c r="A66" s="40">
        <v>36</v>
      </c>
      <c r="B66" s="40">
        <v>31</v>
      </c>
      <c r="C66" s="31">
        <f t="shared" si="10"/>
        <v>1.6002032004064008</v>
      </c>
      <c r="D66" s="31">
        <f t="shared" si="11"/>
        <v>0.78740157480314965</v>
      </c>
      <c r="E66" s="31">
        <f t="shared" si="12"/>
        <v>1.7834381185209001</v>
      </c>
      <c r="F66" s="31">
        <f t="shared" si="9"/>
        <v>1.7834381185209001</v>
      </c>
      <c r="G66" s="31">
        <v>160</v>
      </c>
      <c r="I66" s="31">
        <f t="shared" si="13"/>
        <v>3.7038320350412636E-2</v>
      </c>
      <c r="L66" s="31">
        <f t="shared" si="7"/>
        <v>1.6752008802334295E-3</v>
      </c>
      <c r="R66" s="32"/>
      <c r="S66" s="32"/>
    </row>
    <row r="67" spans="1:19" s="31" customFormat="1" x14ac:dyDescent="0.2">
      <c r="A67" s="40">
        <v>36</v>
      </c>
      <c r="B67" s="40">
        <v>62</v>
      </c>
      <c r="C67" s="31">
        <f t="shared" si="10"/>
        <v>1.6002032004064008</v>
      </c>
      <c r="D67" s="31">
        <f t="shared" si="11"/>
        <v>0</v>
      </c>
      <c r="E67" s="31">
        <f t="shared" si="12"/>
        <v>1.6002032004064008</v>
      </c>
      <c r="F67" s="31">
        <f t="shared" si="9"/>
        <v>1.6002032004064008</v>
      </c>
      <c r="G67" s="31">
        <v>160</v>
      </c>
      <c r="I67" s="31">
        <f t="shared" si="13"/>
        <v>0.17151200619783682</v>
      </c>
      <c r="L67" s="31">
        <f t="shared" ref="L67:L91" si="14">1-POWER((1+I67/$X$23),-$X$24)</f>
        <v>7.7234280709452818E-3</v>
      </c>
      <c r="R67" s="32"/>
      <c r="S67" s="32"/>
    </row>
    <row r="68" spans="1:19" s="31" customFormat="1" x14ac:dyDescent="0.2">
      <c r="A68" s="40">
        <v>36</v>
      </c>
      <c r="B68" s="40">
        <v>93</v>
      </c>
      <c r="C68" s="31">
        <f t="shared" si="10"/>
        <v>1.6002032004064008</v>
      </c>
      <c r="D68" s="31">
        <f t="shared" si="11"/>
        <v>0.78740157480314965</v>
      </c>
      <c r="E68" s="31">
        <f t="shared" si="12"/>
        <v>1.7834381185209001</v>
      </c>
      <c r="F68" s="31">
        <f t="shared" si="9"/>
        <v>1.7834381185209001</v>
      </c>
      <c r="G68" s="31">
        <v>160</v>
      </c>
      <c r="I68" s="31">
        <f t="shared" si="13"/>
        <v>3.7038320350412636E-2</v>
      </c>
      <c r="L68" s="31">
        <f t="shared" si="14"/>
        <v>1.6752008802334295E-3</v>
      </c>
      <c r="R68" s="32"/>
      <c r="S68" s="32"/>
    </row>
    <row r="69" spans="1:19" s="31" customFormat="1" x14ac:dyDescent="0.2">
      <c r="A69" s="40">
        <v>36</v>
      </c>
      <c r="B69" s="40">
        <v>124</v>
      </c>
      <c r="C69" s="31">
        <f t="shared" si="10"/>
        <v>1.6002032004064008</v>
      </c>
      <c r="D69" s="31">
        <f t="shared" si="11"/>
        <v>1.5748031496062993</v>
      </c>
      <c r="E69" s="31">
        <f t="shared" si="12"/>
        <v>2.245140361447544</v>
      </c>
      <c r="F69" s="31">
        <f t="shared" si="9"/>
        <v>2</v>
      </c>
      <c r="G69" s="31">
        <v>160</v>
      </c>
      <c r="I69" s="31">
        <f t="shared" si="13"/>
        <v>0</v>
      </c>
      <c r="L69" s="31">
        <f t="shared" si="14"/>
        <v>0</v>
      </c>
      <c r="R69" s="32"/>
      <c r="S69" s="32"/>
    </row>
    <row r="70" spans="1:19" s="31" customFormat="1" x14ac:dyDescent="0.2">
      <c r="A70" s="40">
        <v>36</v>
      </c>
      <c r="B70" s="40">
        <v>155</v>
      </c>
      <c r="C70" s="31">
        <f t="shared" si="10"/>
        <v>1.6002032004064008</v>
      </c>
      <c r="D70" s="31">
        <f t="shared" si="11"/>
        <v>2.3622047244094491</v>
      </c>
      <c r="E70" s="31">
        <f t="shared" si="12"/>
        <v>2.8531844389406742</v>
      </c>
      <c r="F70" s="31">
        <f t="shared" si="9"/>
        <v>2</v>
      </c>
      <c r="G70" s="31">
        <v>160</v>
      </c>
      <c r="I70" s="31">
        <f t="shared" si="13"/>
        <v>0</v>
      </c>
      <c r="L70" s="31">
        <f t="shared" si="14"/>
        <v>0</v>
      </c>
      <c r="R70" s="32"/>
      <c r="S70" s="32"/>
    </row>
    <row r="71" spans="1:19" s="31" customFormat="1" x14ac:dyDescent="0.2">
      <c r="A71" s="40">
        <v>36</v>
      </c>
      <c r="B71" s="40">
        <v>186</v>
      </c>
      <c r="C71" s="31">
        <f t="shared" si="10"/>
        <v>1.6002032004064008</v>
      </c>
      <c r="D71" s="31">
        <f t="shared" si="11"/>
        <v>3.1496062992125986</v>
      </c>
      <c r="E71" s="31">
        <f t="shared" si="12"/>
        <v>3.5327991908160543</v>
      </c>
      <c r="F71" s="31">
        <f t="shared" si="9"/>
        <v>2</v>
      </c>
      <c r="G71" s="31">
        <v>160</v>
      </c>
      <c r="I71" s="31">
        <f t="shared" si="13"/>
        <v>0</v>
      </c>
      <c r="L71" s="31">
        <f t="shared" si="14"/>
        <v>0</v>
      </c>
      <c r="R71" s="32"/>
      <c r="S71" s="32"/>
    </row>
    <row r="72" spans="1:19" s="31" customFormat="1" x14ac:dyDescent="0.2">
      <c r="A72" s="40">
        <v>36</v>
      </c>
      <c r="B72" s="40">
        <v>217</v>
      </c>
      <c r="C72" s="31">
        <f t="shared" si="10"/>
        <v>1.6002032004064008</v>
      </c>
      <c r="D72" s="31">
        <f t="shared" si="11"/>
        <v>3.9370078740157481</v>
      </c>
      <c r="E72" s="31">
        <f t="shared" si="12"/>
        <v>4.2497860278669197</v>
      </c>
      <c r="F72" s="31">
        <f t="shared" si="9"/>
        <v>2</v>
      </c>
      <c r="G72" s="31">
        <v>160</v>
      </c>
      <c r="I72" s="31">
        <f t="shared" si="13"/>
        <v>0</v>
      </c>
      <c r="L72" s="31">
        <f t="shared" si="14"/>
        <v>0</v>
      </c>
      <c r="R72" s="32"/>
      <c r="S72" s="32"/>
    </row>
    <row r="73" spans="1:19" s="31" customFormat="1" x14ac:dyDescent="0.2">
      <c r="A73" s="40">
        <v>36</v>
      </c>
      <c r="B73" s="40">
        <v>248</v>
      </c>
      <c r="C73" s="31">
        <f t="shared" si="10"/>
        <v>1.6002032004064008</v>
      </c>
      <c r="D73" s="31">
        <f t="shared" si="11"/>
        <v>4.7244094488188981</v>
      </c>
      <c r="E73" s="31">
        <f t="shared" si="12"/>
        <v>4.9880552245018475</v>
      </c>
      <c r="F73" s="31">
        <f t="shared" si="9"/>
        <v>2</v>
      </c>
      <c r="G73" s="31">
        <v>160</v>
      </c>
      <c r="I73" s="31">
        <f t="shared" si="13"/>
        <v>0</v>
      </c>
      <c r="L73" s="31">
        <f t="shared" si="14"/>
        <v>0</v>
      </c>
      <c r="R73" s="32"/>
      <c r="S73" s="32"/>
    </row>
    <row r="74" spans="1:19" s="31" customFormat="1" x14ac:dyDescent="0.2">
      <c r="A74" s="40">
        <v>91</v>
      </c>
      <c r="B74" s="40">
        <v>0</v>
      </c>
      <c r="C74" s="31">
        <f t="shared" si="10"/>
        <v>0.20320040640081283</v>
      </c>
      <c r="D74" s="31">
        <f t="shared" si="11"/>
        <v>1.5748031496062993</v>
      </c>
      <c r="E74" s="31">
        <f t="shared" si="12"/>
        <v>1.5878587358991907</v>
      </c>
      <c r="F74" s="31">
        <f t="shared" si="9"/>
        <v>1.5878587358991907</v>
      </c>
      <c r="G74" s="31">
        <v>160</v>
      </c>
      <c r="I74" s="31">
        <f t="shared" si="13"/>
        <v>0.18505954536582361</v>
      </c>
      <c r="L74" s="31">
        <f t="shared" si="14"/>
        <v>8.3298272207695812E-3</v>
      </c>
      <c r="R74" s="32"/>
      <c r="S74" s="32"/>
    </row>
    <row r="75" spans="1:19" s="31" customFormat="1" x14ac:dyDescent="0.2">
      <c r="A75" s="40">
        <v>91</v>
      </c>
      <c r="B75" s="40">
        <v>31</v>
      </c>
      <c r="C75" s="31">
        <f t="shared" si="10"/>
        <v>0.20320040640081283</v>
      </c>
      <c r="D75" s="31">
        <f t="shared" si="11"/>
        <v>0.78740157480314965</v>
      </c>
      <c r="E75" s="31">
        <f t="shared" si="12"/>
        <v>0.81319840455078096</v>
      </c>
      <c r="F75" s="31">
        <f t="shared" si="9"/>
        <v>0.81319840455078096</v>
      </c>
      <c r="G75" s="31">
        <v>160</v>
      </c>
      <c r="I75" s="31">
        <f t="shared" si="13"/>
        <v>2.6040034037771984</v>
      </c>
      <c r="L75" s="31">
        <f t="shared" si="14"/>
        <v>0.10859621734234426</v>
      </c>
      <c r="R75" s="32"/>
      <c r="S75" s="32"/>
    </row>
    <row r="76" spans="1:19" s="31" customFormat="1" x14ac:dyDescent="0.2">
      <c r="A76" s="40">
        <v>91</v>
      </c>
      <c r="B76" s="40">
        <v>62</v>
      </c>
      <c r="C76" s="31">
        <f t="shared" si="10"/>
        <v>0.20320040640081283</v>
      </c>
      <c r="D76" s="31">
        <f t="shared" si="11"/>
        <v>0</v>
      </c>
      <c r="E76" s="31">
        <f t="shared" si="12"/>
        <v>0.20320040640081283</v>
      </c>
      <c r="F76" s="31">
        <f t="shared" si="9"/>
        <v>0.20320040640081283</v>
      </c>
      <c r="G76" s="31">
        <v>160</v>
      </c>
      <c r="I76" s="31">
        <f t="shared" si="13"/>
        <v>7.3442143804372924</v>
      </c>
      <c r="L76" s="31">
        <f t="shared" si="14"/>
        <v>0.26681336845313064</v>
      </c>
      <c r="R76" s="32"/>
      <c r="S76" s="32"/>
    </row>
    <row r="77" spans="1:19" s="31" customFormat="1" x14ac:dyDescent="0.2">
      <c r="A77" s="40">
        <v>91</v>
      </c>
      <c r="B77" s="40">
        <v>93</v>
      </c>
      <c r="C77" s="31">
        <f t="shared" si="10"/>
        <v>0.20320040640081283</v>
      </c>
      <c r="D77" s="31">
        <f t="shared" si="11"/>
        <v>0.78740157480314965</v>
      </c>
      <c r="E77" s="31">
        <f t="shared" si="12"/>
        <v>0.81319840455078096</v>
      </c>
      <c r="F77" s="31">
        <f t="shared" si="9"/>
        <v>0.81319840455078096</v>
      </c>
      <c r="G77" s="31">
        <v>160</v>
      </c>
      <c r="I77" s="31">
        <f t="shared" si="13"/>
        <v>2.6040034037771984</v>
      </c>
      <c r="L77" s="31">
        <f t="shared" si="14"/>
        <v>0.10859621734234426</v>
      </c>
      <c r="R77" s="32"/>
      <c r="S77" s="32"/>
    </row>
    <row r="78" spans="1:19" s="31" customFormat="1" x14ac:dyDescent="0.2">
      <c r="A78" s="40">
        <v>91</v>
      </c>
      <c r="B78" s="40">
        <v>124</v>
      </c>
      <c r="C78" s="31">
        <f t="shared" si="10"/>
        <v>0.20320040640081283</v>
      </c>
      <c r="D78" s="31">
        <f t="shared" si="11"/>
        <v>1.5748031496062993</v>
      </c>
      <c r="E78" s="31">
        <f t="shared" si="12"/>
        <v>1.5878587358991907</v>
      </c>
      <c r="F78" s="31">
        <f t="shared" si="9"/>
        <v>1.5878587358991907</v>
      </c>
      <c r="G78" s="31">
        <v>160</v>
      </c>
      <c r="I78" s="31">
        <f t="shared" si="13"/>
        <v>0.18505954536582361</v>
      </c>
      <c r="L78" s="31">
        <f t="shared" si="14"/>
        <v>8.3298272207695812E-3</v>
      </c>
      <c r="R78" s="32"/>
      <c r="S78" s="32"/>
    </row>
    <row r="79" spans="1:19" s="31" customFormat="1" x14ac:dyDescent="0.2">
      <c r="A79" s="40">
        <v>91</v>
      </c>
      <c r="B79" s="40">
        <v>155</v>
      </c>
      <c r="C79" s="31">
        <f t="shared" si="10"/>
        <v>0.20320040640081283</v>
      </c>
      <c r="D79" s="31">
        <f t="shared" si="11"/>
        <v>2.3622047244094491</v>
      </c>
      <c r="E79" s="31">
        <f t="shared" si="12"/>
        <v>2.3709284184014869</v>
      </c>
      <c r="F79" s="31">
        <f t="shared" si="9"/>
        <v>2</v>
      </c>
      <c r="G79" s="31">
        <v>160</v>
      </c>
      <c r="I79" s="31">
        <f t="shared" si="13"/>
        <v>0</v>
      </c>
      <c r="L79" s="31">
        <f t="shared" si="14"/>
        <v>0</v>
      </c>
      <c r="R79" s="32"/>
      <c r="S79" s="32"/>
    </row>
    <row r="80" spans="1:19" s="31" customFormat="1" x14ac:dyDescent="0.2">
      <c r="A80" s="40">
        <v>91</v>
      </c>
      <c r="B80" s="40">
        <v>186</v>
      </c>
      <c r="C80" s="31">
        <f t="shared" si="10"/>
        <v>0.20320040640081283</v>
      </c>
      <c r="D80" s="31">
        <f t="shared" si="11"/>
        <v>3.1496062992125986</v>
      </c>
      <c r="E80" s="31">
        <f t="shared" si="12"/>
        <v>3.1561543443249311</v>
      </c>
      <c r="F80" s="31">
        <f t="shared" si="9"/>
        <v>2</v>
      </c>
      <c r="G80" s="31">
        <v>160</v>
      </c>
      <c r="I80" s="31">
        <f t="shared" si="13"/>
        <v>0</v>
      </c>
      <c r="L80" s="31">
        <f t="shared" si="14"/>
        <v>0</v>
      </c>
      <c r="R80" s="32"/>
      <c r="S80" s="32"/>
    </row>
    <row r="81" spans="1:19" s="31" customFormat="1" x14ac:dyDescent="0.2">
      <c r="A81" s="40">
        <v>91</v>
      </c>
      <c r="B81" s="40">
        <v>217</v>
      </c>
      <c r="C81" s="31">
        <f t="shared" si="10"/>
        <v>0.20320040640081283</v>
      </c>
      <c r="D81" s="31">
        <f t="shared" si="11"/>
        <v>3.9370078740157481</v>
      </c>
      <c r="E81" s="31">
        <f t="shared" si="12"/>
        <v>3.94224826783188</v>
      </c>
      <c r="F81" s="31">
        <f t="shared" si="9"/>
        <v>2</v>
      </c>
      <c r="G81" s="31">
        <v>160</v>
      </c>
      <c r="I81" s="31">
        <f t="shared" si="13"/>
        <v>0</v>
      </c>
      <c r="L81" s="31">
        <f t="shared" si="14"/>
        <v>0</v>
      </c>
      <c r="R81" s="32"/>
      <c r="S81" s="32"/>
    </row>
    <row r="82" spans="1:19" s="31" customFormat="1" x14ac:dyDescent="0.2">
      <c r="A82" s="40">
        <v>91</v>
      </c>
      <c r="B82" s="40">
        <v>248</v>
      </c>
      <c r="C82" s="31">
        <f t="shared" si="10"/>
        <v>0.20320040640081283</v>
      </c>
      <c r="D82" s="31">
        <f t="shared" si="11"/>
        <v>4.7244094488188981</v>
      </c>
      <c r="E82" s="31">
        <f t="shared" si="12"/>
        <v>4.7287773309017984</v>
      </c>
      <c r="F82" s="31">
        <f t="shared" si="9"/>
        <v>2</v>
      </c>
      <c r="G82" s="31">
        <v>160</v>
      </c>
      <c r="I82" s="31">
        <f t="shared" si="13"/>
        <v>0</v>
      </c>
      <c r="L82" s="31">
        <f t="shared" si="14"/>
        <v>0</v>
      </c>
      <c r="R82" s="32"/>
      <c r="S82" s="32"/>
    </row>
    <row r="83" spans="1:19" s="31" customFormat="1" x14ac:dyDescent="0.2">
      <c r="A83" s="40">
        <v>109</v>
      </c>
      <c r="B83" s="40">
        <v>0</v>
      </c>
      <c r="C83" s="31">
        <f t="shared" si="10"/>
        <v>0.25400050800101603</v>
      </c>
      <c r="D83" s="31">
        <f t="shared" si="11"/>
        <v>1.5748031496062993</v>
      </c>
      <c r="E83" s="31">
        <f t="shared" si="12"/>
        <v>1.5951555466708236</v>
      </c>
      <c r="F83" s="31">
        <f t="shared" si="9"/>
        <v>1.5951555466708236</v>
      </c>
      <c r="G83" s="31">
        <v>160</v>
      </c>
      <c r="I83" s="31">
        <f t="shared" si="13"/>
        <v>0.17697695870672081</v>
      </c>
      <c r="L83" s="31">
        <f t="shared" si="14"/>
        <v>7.9681081622658967E-3</v>
      </c>
      <c r="R83" s="32"/>
      <c r="S83" s="32"/>
    </row>
    <row r="84" spans="1:19" s="31" customFormat="1" x14ac:dyDescent="0.2">
      <c r="A84" s="40">
        <v>109</v>
      </c>
      <c r="B84" s="40">
        <v>31</v>
      </c>
      <c r="C84" s="31">
        <f t="shared" si="10"/>
        <v>0.25400050800101603</v>
      </c>
      <c r="D84" s="31">
        <f t="shared" si="11"/>
        <v>0.78740157480314965</v>
      </c>
      <c r="E84" s="31">
        <f t="shared" si="12"/>
        <v>0.82735572643649136</v>
      </c>
      <c r="F84" s="31">
        <f t="shared" si="9"/>
        <v>0.82735572643649136</v>
      </c>
      <c r="G84" s="31">
        <v>160</v>
      </c>
      <c r="I84" s="31">
        <f t="shared" si="13"/>
        <v>2.5270390996324519</v>
      </c>
      <c r="L84" s="31">
        <f t="shared" si="14"/>
        <v>0.10563583709700997</v>
      </c>
      <c r="R84" s="32"/>
      <c r="S84" s="32"/>
    </row>
    <row r="85" spans="1:19" s="31" customFormat="1" x14ac:dyDescent="0.2">
      <c r="A85" s="40">
        <v>109</v>
      </c>
      <c r="B85" s="40">
        <v>62</v>
      </c>
      <c r="C85" s="31">
        <f t="shared" si="10"/>
        <v>0.25400050800101603</v>
      </c>
      <c r="D85" s="31">
        <f t="shared" si="11"/>
        <v>0</v>
      </c>
      <c r="E85" s="31">
        <f t="shared" si="12"/>
        <v>0.25400050800101603</v>
      </c>
      <c r="F85" s="31">
        <f t="shared" si="9"/>
        <v>0.25400050800101603</v>
      </c>
      <c r="G85" s="31">
        <v>160</v>
      </c>
      <c r="I85" s="31">
        <f t="shared" si="13"/>
        <v>6.8360703973926311</v>
      </c>
      <c r="L85" s="31">
        <f t="shared" si="14"/>
        <v>0.25188279781822498</v>
      </c>
      <c r="R85" s="32"/>
      <c r="S85" s="32"/>
    </row>
    <row r="86" spans="1:19" s="31" customFormat="1" x14ac:dyDescent="0.2">
      <c r="A86" s="40">
        <v>109</v>
      </c>
      <c r="B86" s="40">
        <v>93</v>
      </c>
      <c r="C86" s="31">
        <f t="shared" si="10"/>
        <v>0.25400050800101603</v>
      </c>
      <c r="D86" s="31">
        <f t="shared" si="11"/>
        <v>0.78740157480314965</v>
      </c>
      <c r="E86" s="31">
        <f t="shared" si="12"/>
        <v>0.82735572643649136</v>
      </c>
      <c r="F86" s="31">
        <f t="shared" si="9"/>
        <v>0.82735572643649136</v>
      </c>
      <c r="G86" s="31">
        <v>160</v>
      </c>
      <c r="I86" s="31">
        <f t="shared" si="13"/>
        <v>2.5270390996324519</v>
      </c>
      <c r="L86" s="31">
        <f t="shared" si="14"/>
        <v>0.10563583709700997</v>
      </c>
      <c r="R86" s="32"/>
      <c r="S86" s="32"/>
    </row>
    <row r="87" spans="1:19" s="31" customFormat="1" x14ac:dyDescent="0.2">
      <c r="A87" s="40">
        <v>109</v>
      </c>
      <c r="B87" s="40">
        <v>124</v>
      </c>
      <c r="C87" s="31">
        <f t="shared" si="10"/>
        <v>0.25400050800101603</v>
      </c>
      <c r="D87" s="31">
        <f t="shared" si="11"/>
        <v>1.5748031496062993</v>
      </c>
      <c r="E87" s="31">
        <f t="shared" si="12"/>
        <v>1.5951555466708236</v>
      </c>
      <c r="F87" s="31">
        <f t="shared" si="9"/>
        <v>1.5951555466708236</v>
      </c>
      <c r="G87" s="31">
        <v>160</v>
      </c>
      <c r="I87" s="31">
        <f t="shared" si="13"/>
        <v>0.17697695870672081</v>
      </c>
      <c r="L87" s="31">
        <f t="shared" si="14"/>
        <v>7.9681081622658967E-3</v>
      </c>
      <c r="R87" s="32"/>
      <c r="S87" s="32"/>
    </row>
    <row r="88" spans="1:19" s="31" customFormat="1" x14ac:dyDescent="0.2">
      <c r="A88" s="40">
        <v>109</v>
      </c>
      <c r="B88" s="40">
        <v>155</v>
      </c>
      <c r="C88" s="31">
        <f t="shared" si="10"/>
        <v>0.25400050800101603</v>
      </c>
      <c r="D88" s="31">
        <f t="shared" si="11"/>
        <v>2.3622047244094491</v>
      </c>
      <c r="E88" s="31">
        <f t="shared" si="12"/>
        <v>2.375821419654073</v>
      </c>
      <c r="F88" s="31">
        <f t="shared" si="9"/>
        <v>2</v>
      </c>
      <c r="G88" s="31">
        <v>160</v>
      </c>
      <c r="I88" s="31">
        <f t="shared" si="13"/>
        <v>0</v>
      </c>
      <c r="L88" s="31">
        <f t="shared" si="14"/>
        <v>0</v>
      </c>
      <c r="R88" s="32"/>
      <c r="S88" s="32"/>
    </row>
    <row r="89" spans="1:19" s="31" customFormat="1" x14ac:dyDescent="0.2">
      <c r="A89" s="40">
        <v>109</v>
      </c>
      <c r="B89" s="40">
        <v>186</v>
      </c>
      <c r="C89" s="31">
        <f t="shared" si="10"/>
        <v>0.25400050800101603</v>
      </c>
      <c r="D89" s="31">
        <f t="shared" si="11"/>
        <v>3.1496062992125986</v>
      </c>
      <c r="E89" s="31">
        <f t="shared" si="12"/>
        <v>3.1598316566083793</v>
      </c>
      <c r="F89" s="31">
        <f t="shared" si="9"/>
        <v>2</v>
      </c>
      <c r="G89" s="31">
        <v>160</v>
      </c>
      <c r="I89" s="31">
        <f t="shared" si="13"/>
        <v>0</v>
      </c>
      <c r="L89" s="31">
        <f t="shared" si="14"/>
        <v>0</v>
      </c>
      <c r="R89" s="32"/>
      <c r="S89" s="32"/>
    </row>
    <row r="90" spans="1:19" s="31" customFormat="1" x14ac:dyDescent="0.2">
      <c r="A90" s="40">
        <v>109</v>
      </c>
      <c r="B90" s="40">
        <v>217</v>
      </c>
      <c r="C90" s="31">
        <f t="shared" si="10"/>
        <v>0.25400050800101603</v>
      </c>
      <c r="D90" s="31">
        <f t="shared" si="11"/>
        <v>3.9370078740157481</v>
      </c>
      <c r="E90" s="31">
        <f t="shared" si="12"/>
        <v>3.9451929304061641</v>
      </c>
      <c r="F90" s="31">
        <f t="shared" si="9"/>
        <v>2</v>
      </c>
      <c r="G90" s="31">
        <v>160</v>
      </c>
      <c r="I90" s="31">
        <f t="shared" si="13"/>
        <v>0</v>
      </c>
      <c r="L90" s="31">
        <f t="shared" si="14"/>
        <v>0</v>
      </c>
      <c r="R90" s="32"/>
      <c r="S90" s="32"/>
    </row>
    <row r="91" spans="1:19" s="31" customFormat="1" x14ac:dyDescent="0.2">
      <c r="A91" s="40">
        <v>109</v>
      </c>
      <c r="B91" s="40">
        <v>248</v>
      </c>
      <c r="C91" s="31">
        <f t="shared" si="10"/>
        <v>0.25400050800101603</v>
      </c>
      <c r="D91" s="31">
        <f t="shared" si="11"/>
        <v>4.7244094488188981</v>
      </c>
      <c r="E91" s="31">
        <f t="shared" si="12"/>
        <v>4.7312324925070062</v>
      </c>
      <c r="F91" s="31">
        <f t="shared" si="9"/>
        <v>2</v>
      </c>
      <c r="G91" s="31">
        <v>160</v>
      </c>
      <c r="I91" s="31">
        <f t="shared" si="13"/>
        <v>0</v>
      </c>
      <c r="L91" s="31">
        <f t="shared" si="14"/>
        <v>0</v>
      </c>
      <c r="R91" s="32"/>
      <c r="S91" s="32"/>
    </row>
    <row r="92" spans="1:19" s="31" customFormat="1" x14ac:dyDescent="0.2">
      <c r="A92" s="40"/>
      <c r="B92" s="40"/>
      <c r="R92" s="32"/>
      <c r="S92" s="32"/>
    </row>
  </sheetData>
  <mergeCells count="2">
    <mergeCell ref="AD61:AE61"/>
    <mergeCell ref="AF61:AK6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0783-96AB-E140-82DB-C90E7E70368B}">
  <sheetPr codeName="Sheet20"/>
  <dimension ref="A1:AL92"/>
  <sheetViews>
    <sheetView workbookViewId="0">
      <selection activeCell="H16" sqref="A1:XFD1048576"/>
    </sheetView>
  </sheetViews>
  <sheetFormatPr baseColWidth="10" defaultColWidth="11" defaultRowHeight="16" x14ac:dyDescent="0.2"/>
  <cols>
    <col min="1" max="1" width="17" style="31" customWidth="1"/>
    <col min="2" max="9" width="11" style="31"/>
    <col min="10" max="10" width="13.6640625" style="31" bestFit="1" customWidth="1"/>
    <col min="11" max="11" width="17.83203125" style="31" bestFit="1" customWidth="1"/>
    <col min="12" max="12" width="13.5" style="31" bestFit="1" customWidth="1"/>
    <col min="13" max="16" width="11" style="31"/>
    <col min="17" max="18" width="11" style="32"/>
    <col min="19" max="35" width="11" style="31"/>
    <col min="36" max="36" width="15.5" style="31" bestFit="1" customWidth="1"/>
    <col min="37" max="16384" width="11" style="31"/>
  </cols>
  <sheetData>
    <row r="1" spans="1:28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106</v>
      </c>
      <c r="J1" s="17" t="s">
        <v>107</v>
      </c>
      <c r="K1" s="17" t="s">
        <v>9</v>
      </c>
      <c r="L1" s="17" t="s">
        <v>110</v>
      </c>
      <c r="O1" s="17" t="s">
        <v>52</v>
      </c>
      <c r="R1" s="22"/>
      <c r="S1" s="22" t="s">
        <v>117</v>
      </c>
    </row>
    <row r="2" spans="1:28" s="31" customFormat="1" x14ac:dyDescent="0.2">
      <c r="A2" s="40">
        <v>0</v>
      </c>
      <c r="B2" s="40">
        <v>0</v>
      </c>
      <c r="C2" s="31">
        <f t="shared" ref="C2:C45" si="0">ABS(A2-$O$2)/39.37</f>
        <v>0</v>
      </c>
      <c r="D2" s="31">
        <f t="shared" ref="D2:D45" si="1">ABS(B2-$O$4)/39.37</f>
        <v>2.3622047244094491</v>
      </c>
      <c r="E2" s="31">
        <f>SQRT(C2^2+D2^2)</f>
        <v>2.3622047244094491</v>
      </c>
      <c r="F2" s="31">
        <f t="shared" ref="F2:F45" si="2">MIN(E2,$W$25)</f>
        <v>2.3622047244094491</v>
      </c>
      <c r="G2" s="31">
        <v>110</v>
      </c>
      <c r="I2" s="31">
        <f t="shared" ref="I2:I45" si="3">$W$27*G2*POWER(1-F2/$W$25, $W$26)</f>
        <v>10.805943126360189</v>
      </c>
      <c r="J2" s="31">
        <f>I2+I48</f>
        <v>14.270322920533392</v>
      </c>
      <c r="K2" s="31">
        <f>1-EXP(-$W$23*POWER(I2,$W$24))</f>
        <v>6.7539926613029544E-2</v>
      </c>
      <c r="L2" s="31">
        <f>K2+K48-K2*K48</f>
        <v>8.1905040484640951E-2</v>
      </c>
      <c r="O2" s="31">
        <v>0</v>
      </c>
      <c r="R2" s="32"/>
      <c r="S2" s="32">
        <f>SUM(I2:I91)</f>
        <v>1154.9464123844934</v>
      </c>
    </row>
    <row r="3" spans="1:28" s="31" customFormat="1" x14ac:dyDescent="0.2">
      <c r="A3" s="40">
        <v>0</v>
      </c>
      <c r="B3" s="40">
        <v>31</v>
      </c>
      <c r="C3" s="31">
        <f t="shared" si="0"/>
        <v>0</v>
      </c>
      <c r="D3" s="31">
        <f t="shared" si="1"/>
        <v>1.5748031496062993</v>
      </c>
      <c r="E3" s="31">
        <f t="shared" ref="E3:E45" si="4">SQRT(C3^2+D3^2)</f>
        <v>1.5748031496062993</v>
      </c>
      <c r="F3" s="31">
        <f t="shared" si="2"/>
        <v>1.5748031496062993</v>
      </c>
      <c r="G3" s="31">
        <v>110</v>
      </c>
      <c r="I3" s="31">
        <f t="shared" si="3"/>
        <v>23.783688160556707</v>
      </c>
      <c r="J3" s="31">
        <f t="shared" ref="J3:J45" si="5">I3+I49</f>
        <v>30.946582579876033</v>
      </c>
      <c r="K3" s="31">
        <f t="shared" ref="K3:K66" si="6">1-EXP(-$W$23*POWER(I3,$W$24))</f>
        <v>0.18010699781202366</v>
      </c>
      <c r="L3" s="31">
        <f t="shared" ref="L3:L45" si="7">K3+K49-K3*K49</f>
        <v>0.21271894328746355</v>
      </c>
      <c r="O3" s="31" t="s">
        <v>54</v>
      </c>
      <c r="R3" s="32"/>
      <c r="S3" s="32"/>
    </row>
    <row r="4" spans="1:28" s="31" customFormat="1" x14ac:dyDescent="0.2">
      <c r="A4" s="40">
        <v>0</v>
      </c>
      <c r="B4" s="40">
        <v>62</v>
      </c>
      <c r="C4" s="31">
        <f t="shared" si="0"/>
        <v>0</v>
      </c>
      <c r="D4" s="31">
        <f t="shared" si="1"/>
        <v>0.78740157480314965</v>
      </c>
      <c r="E4" s="31">
        <f t="shared" si="4"/>
        <v>0.78740157480314965</v>
      </c>
      <c r="F4" s="31">
        <f t="shared" si="2"/>
        <v>0.78740157480314965</v>
      </c>
      <c r="G4" s="31">
        <v>110</v>
      </c>
      <c r="I4" s="31">
        <f t="shared" si="3"/>
        <v>39.778165117429381</v>
      </c>
      <c r="J4" s="31">
        <f t="shared" si="5"/>
        <v>48.487440047378009</v>
      </c>
      <c r="K4" s="31">
        <f t="shared" si="6"/>
        <v>0.32439664509109478</v>
      </c>
      <c r="L4" s="31">
        <f t="shared" si="7"/>
        <v>0.35899411587391911</v>
      </c>
      <c r="O4" s="31">
        <v>93</v>
      </c>
      <c r="R4" s="32"/>
      <c r="S4" s="32"/>
    </row>
    <row r="5" spans="1:28" s="31" customFormat="1" x14ac:dyDescent="0.2">
      <c r="A5" s="40">
        <v>0</v>
      </c>
      <c r="B5" s="40">
        <v>93</v>
      </c>
      <c r="C5" s="31">
        <f t="shared" si="0"/>
        <v>0</v>
      </c>
      <c r="D5" s="31">
        <f t="shared" si="1"/>
        <v>0</v>
      </c>
      <c r="E5" s="31">
        <f t="shared" si="4"/>
        <v>0</v>
      </c>
      <c r="F5" s="31">
        <f t="shared" si="2"/>
        <v>0</v>
      </c>
      <c r="G5" s="31">
        <v>110</v>
      </c>
      <c r="I5" s="31">
        <f t="shared" si="3"/>
        <v>58.300000000000004</v>
      </c>
      <c r="J5" s="31">
        <f t="shared" si="5"/>
        <v>65.462894419319326</v>
      </c>
      <c r="K5" s="31">
        <f t="shared" si="6"/>
        <v>0.47810065348360176</v>
      </c>
      <c r="L5" s="31">
        <f t="shared" si="7"/>
        <v>0.49885964640931318</v>
      </c>
      <c r="O5" s="31" t="s">
        <v>104</v>
      </c>
      <c r="R5" s="32"/>
      <c r="S5" s="32"/>
    </row>
    <row r="6" spans="1:28" s="31" customFormat="1" x14ac:dyDescent="0.2">
      <c r="A6" s="40">
        <v>0</v>
      </c>
      <c r="B6" s="40">
        <v>124</v>
      </c>
      <c r="C6" s="31">
        <f t="shared" si="0"/>
        <v>0</v>
      </c>
      <c r="D6" s="31">
        <f t="shared" si="1"/>
        <v>0.78740157480314965</v>
      </c>
      <c r="E6" s="31">
        <f t="shared" si="4"/>
        <v>0.78740157480314965</v>
      </c>
      <c r="F6" s="31">
        <f t="shared" si="2"/>
        <v>0.78740157480314965</v>
      </c>
      <c r="G6" s="31">
        <v>110</v>
      </c>
      <c r="I6" s="31">
        <f t="shared" si="3"/>
        <v>39.778165117429381</v>
      </c>
      <c r="J6" s="31">
        <f t="shared" si="5"/>
        <v>43.242544911602586</v>
      </c>
      <c r="K6" s="31">
        <f t="shared" si="6"/>
        <v>0.32439664509109478</v>
      </c>
      <c r="L6" s="31">
        <f t="shared" si="7"/>
        <v>0.33480472518192084</v>
      </c>
      <c r="O6" s="31">
        <v>20</v>
      </c>
      <c r="R6" s="32"/>
      <c r="S6" s="32"/>
    </row>
    <row r="7" spans="1:28" s="31" customFormat="1" x14ac:dyDescent="0.2">
      <c r="A7" s="40">
        <v>0</v>
      </c>
      <c r="B7" s="40">
        <v>155</v>
      </c>
      <c r="C7" s="31">
        <f t="shared" si="0"/>
        <v>0</v>
      </c>
      <c r="D7" s="31">
        <f t="shared" si="1"/>
        <v>1.5748031496062993</v>
      </c>
      <c r="E7" s="31">
        <f t="shared" si="4"/>
        <v>1.5748031496062993</v>
      </c>
      <c r="F7" s="31">
        <f t="shared" si="2"/>
        <v>1.5748031496062993</v>
      </c>
      <c r="G7" s="31">
        <v>110</v>
      </c>
      <c r="I7" s="31">
        <f t="shared" si="3"/>
        <v>23.783688160556707</v>
      </c>
      <c r="J7" s="31">
        <f t="shared" si="5"/>
        <v>23.882909373148713</v>
      </c>
      <c r="K7" s="31">
        <f t="shared" si="6"/>
        <v>0.18010699781202366</v>
      </c>
      <c r="L7" s="31">
        <f t="shared" si="7"/>
        <v>0.18022270373251384</v>
      </c>
      <c r="R7" s="32"/>
      <c r="S7" s="32"/>
    </row>
    <row r="8" spans="1:28" s="31" customFormat="1" x14ac:dyDescent="0.2">
      <c r="A8" s="40">
        <v>0</v>
      </c>
      <c r="B8" s="40">
        <v>186</v>
      </c>
      <c r="C8" s="31">
        <f t="shared" si="0"/>
        <v>0</v>
      </c>
      <c r="D8" s="31">
        <f t="shared" si="1"/>
        <v>2.3622047244094491</v>
      </c>
      <c r="E8" s="31">
        <f t="shared" si="4"/>
        <v>2.3622047244094491</v>
      </c>
      <c r="F8" s="31">
        <f t="shared" si="2"/>
        <v>2.3622047244094491</v>
      </c>
      <c r="G8" s="31">
        <v>110</v>
      </c>
      <c r="I8" s="31">
        <f t="shared" si="3"/>
        <v>10.805943126360189</v>
      </c>
      <c r="J8" s="31">
        <f t="shared" si="5"/>
        <v>10.805943126360189</v>
      </c>
      <c r="K8" s="31">
        <f t="shared" si="6"/>
        <v>6.7539926613029544E-2</v>
      </c>
      <c r="L8" s="31">
        <f t="shared" si="7"/>
        <v>6.7539926613029544E-2</v>
      </c>
      <c r="R8" s="32"/>
      <c r="S8" s="32"/>
    </row>
    <row r="9" spans="1:28" s="31" customFormat="1" x14ac:dyDescent="0.2">
      <c r="A9" s="40">
        <v>0</v>
      </c>
      <c r="B9" s="40">
        <v>217</v>
      </c>
      <c r="C9" s="31">
        <f t="shared" si="0"/>
        <v>0</v>
      </c>
      <c r="D9" s="31">
        <f t="shared" si="1"/>
        <v>3.1496062992125986</v>
      </c>
      <c r="E9" s="31">
        <f t="shared" si="4"/>
        <v>3.1496062992125986</v>
      </c>
      <c r="F9" s="31">
        <f t="shared" si="2"/>
        <v>3.1496062992125986</v>
      </c>
      <c r="G9" s="31">
        <v>110</v>
      </c>
      <c r="I9" s="31">
        <f t="shared" si="3"/>
        <v>1.8467194499422228</v>
      </c>
      <c r="J9" s="31">
        <f t="shared" si="5"/>
        <v>1.8467194499422228</v>
      </c>
      <c r="K9" s="31">
        <f t="shared" si="6"/>
        <v>6.7313761572432851E-3</v>
      </c>
      <c r="L9" s="31">
        <f t="shared" si="7"/>
        <v>6.7313761572432851E-3</v>
      </c>
      <c r="R9" s="32"/>
      <c r="S9" s="32"/>
    </row>
    <row r="10" spans="1:28" s="31" customFormat="1" x14ac:dyDescent="0.2">
      <c r="A10" s="40">
        <v>0</v>
      </c>
      <c r="B10" s="40">
        <v>248</v>
      </c>
      <c r="C10" s="31">
        <f t="shared" si="0"/>
        <v>0</v>
      </c>
      <c r="D10" s="31">
        <f t="shared" si="1"/>
        <v>3.9370078740157481</v>
      </c>
      <c r="E10" s="31">
        <f t="shared" si="4"/>
        <v>3.9370078740157481</v>
      </c>
      <c r="F10" s="31">
        <f t="shared" si="2"/>
        <v>3.5</v>
      </c>
      <c r="G10" s="31">
        <v>110</v>
      </c>
      <c r="I10" s="31">
        <f t="shared" si="3"/>
        <v>0</v>
      </c>
      <c r="J10" s="31">
        <f t="shared" si="5"/>
        <v>0</v>
      </c>
      <c r="K10" s="31">
        <f t="shared" si="6"/>
        <v>0</v>
      </c>
      <c r="L10" s="31">
        <f t="shared" si="7"/>
        <v>0</v>
      </c>
      <c r="R10" s="32"/>
      <c r="S10" s="32"/>
    </row>
    <row r="11" spans="1:28" s="31" customFormat="1" x14ac:dyDescent="0.2">
      <c r="A11" s="40">
        <v>18</v>
      </c>
      <c r="B11" s="40">
        <v>0</v>
      </c>
      <c r="C11" s="31">
        <f t="shared" si="0"/>
        <v>0.45720091440182881</v>
      </c>
      <c r="D11" s="31">
        <f t="shared" si="1"/>
        <v>2.3622047244094491</v>
      </c>
      <c r="E11" s="31">
        <f t="shared" si="4"/>
        <v>2.4060431908326563</v>
      </c>
      <c r="F11" s="31">
        <f t="shared" si="2"/>
        <v>2.4060431908326563</v>
      </c>
      <c r="G11" s="31">
        <v>110</v>
      </c>
      <c r="I11" s="31">
        <f t="shared" si="3"/>
        <v>10.187479597219365</v>
      </c>
      <c r="J11" s="31">
        <f t="shared" si="5"/>
        <v>17.904731922074077</v>
      </c>
      <c r="K11" s="31">
        <f t="shared" si="6"/>
        <v>6.2635915677360487E-2</v>
      </c>
      <c r="L11" s="31">
        <f t="shared" si="7"/>
        <v>0.10369902274494587</v>
      </c>
      <c r="R11" s="32"/>
      <c r="S11" s="32"/>
    </row>
    <row r="12" spans="1:28" s="31" customFormat="1" x14ac:dyDescent="0.2">
      <c r="A12" s="40">
        <v>18</v>
      </c>
      <c r="B12" s="40">
        <v>31</v>
      </c>
      <c r="C12" s="31">
        <f t="shared" si="0"/>
        <v>0.45720091440182881</v>
      </c>
      <c r="D12" s="31">
        <f t="shared" si="1"/>
        <v>1.5748031496062993</v>
      </c>
      <c r="E12" s="31">
        <f t="shared" si="4"/>
        <v>1.6398285386404849</v>
      </c>
      <c r="F12" s="31">
        <f t="shared" si="2"/>
        <v>1.6398285386404849</v>
      </c>
      <c r="G12" s="31">
        <v>110</v>
      </c>
      <c r="I12" s="31">
        <f t="shared" si="3"/>
        <v>22.588945311936655</v>
      </c>
      <c r="J12" s="31">
        <f t="shared" si="5"/>
        <v>35.741502618572</v>
      </c>
      <c r="K12" s="31">
        <f t="shared" si="6"/>
        <v>0.16930466718084958</v>
      </c>
      <c r="L12" s="31">
        <f t="shared" si="7"/>
        <v>0.24132725283545092</v>
      </c>
      <c r="R12" s="32"/>
      <c r="S12" s="32"/>
    </row>
    <row r="13" spans="1:28" s="31" customFormat="1" x14ac:dyDescent="0.2">
      <c r="A13" s="40">
        <v>18</v>
      </c>
      <c r="B13" s="40">
        <v>62</v>
      </c>
      <c r="C13" s="31">
        <f t="shared" si="0"/>
        <v>0.45720091440182881</v>
      </c>
      <c r="D13" s="31">
        <f t="shared" si="1"/>
        <v>0.78740157480314965</v>
      </c>
      <c r="E13" s="31">
        <f t="shared" si="4"/>
        <v>0.91051299613588632</v>
      </c>
      <c r="F13" s="31">
        <f t="shared" si="2"/>
        <v>0.91051299613588632</v>
      </c>
      <c r="G13" s="31">
        <v>110</v>
      </c>
      <c r="I13" s="31">
        <f t="shared" si="3"/>
        <v>37.101126118246441</v>
      </c>
      <c r="J13" s="31">
        <f t="shared" si="5"/>
        <v>52.528198666587343</v>
      </c>
      <c r="K13" s="31">
        <f t="shared" si="6"/>
        <v>0.30066040805502547</v>
      </c>
      <c r="L13" s="31">
        <f t="shared" si="7"/>
        <v>0.37475982971491184</v>
      </c>
      <c r="R13" s="32"/>
      <c r="S13" s="32"/>
    </row>
    <row r="14" spans="1:28" s="31" customFormat="1" x14ac:dyDescent="0.2">
      <c r="A14" s="40">
        <v>18</v>
      </c>
      <c r="B14" s="40">
        <v>93</v>
      </c>
      <c r="C14" s="31">
        <f t="shared" si="0"/>
        <v>0.45720091440182881</v>
      </c>
      <c r="D14" s="31">
        <f t="shared" si="1"/>
        <v>0</v>
      </c>
      <c r="E14" s="31">
        <f t="shared" si="4"/>
        <v>0.45720091440182881</v>
      </c>
      <c r="F14" s="31">
        <f t="shared" si="2"/>
        <v>0.45720091440182881</v>
      </c>
      <c r="G14" s="31">
        <v>110</v>
      </c>
      <c r="I14" s="31">
        <f t="shared" si="3"/>
        <v>47.258115984390045</v>
      </c>
      <c r="J14" s="31">
        <f t="shared" si="5"/>
        <v>60.41067329102539</v>
      </c>
      <c r="K14" s="31">
        <f t="shared" si="6"/>
        <v>0.38893604014484262</v>
      </c>
      <c r="L14" s="31">
        <f t="shared" si="7"/>
        <v>0.44191624197136403</v>
      </c>
      <c r="R14" s="32"/>
      <c r="S14" s="32"/>
      <c r="X14" s="31" t="s">
        <v>93</v>
      </c>
      <c r="Y14" s="31" t="s">
        <v>92</v>
      </c>
      <c r="Z14" s="31" t="s">
        <v>94</v>
      </c>
      <c r="AA14" s="31" t="s">
        <v>95</v>
      </c>
      <c r="AB14" s="31" t="s">
        <v>114</v>
      </c>
    </row>
    <row r="15" spans="1:28" s="31" customFormat="1" x14ac:dyDescent="0.2">
      <c r="A15" s="40">
        <v>18</v>
      </c>
      <c r="B15" s="40">
        <v>124</v>
      </c>
      <c r="C15" s="31">
        <f t="shared" si="0"/>
        <v>0.45720091440182881</v>
      </c>
      <c r="D15" s="31">
        <f t="shared" si="1"/>
        <v>0.78740157480314965</v>
      </c>
      <c r="E15" s="31">
        <f t="shared" si="4"/>
        <v>0.91051299613588632</v>
      </c>
      <c r="F15" s="31">
        <f t="shared" si="2"/>
        <v>0.91051299613588632</v>
      </c>
      <c r="G15" s="31">
        <v>110</v>
      </c>
      <c r="I15" s="31">
        <f t="shared" si="3"/>
        <v>37.101126118246441</v>
      </c>
      <c r="J15" s="31">
        <f t="shared" si="5"/>
        <v>44.818378443101153</v>
      </c>
      <c r="K15" s="31">
        <f t="shared" si="6"/>
        <v>0.30066040805502547</v>
      </c>
      <c r="L15" s="31">
        <f t="shared" si="7"/>
        <v>0.33129637653400723</v>
      </c>
      <c r="R15" s="32"/>
      <c r="S15" s="32"/>
      <c r="X15" s="31">
        <v>3.0000000000000001E-3</v>
      </c>
      <c r="Y15" s="31">
        <v>3.0000000000000001E-3</v>
      </c>
      <c r="Z15" s="31">
        <v>3.0000000000000001E-3</v>
      </c>
      <c r="AA15" s="31">
        <v>3.0000000000000001E-3</v>
      </c>
      <c r="AB15" s="31">
        <v>3.0000000000000001E-3</v>
      </c>
    </row>
    <row r="16" spans="1:28" s="31" customFormat="1" x14ac:dyDescent="0.2">
      <c r="A16" s="40">
        <v>18</v>
      </c>
      <c r="B16" s="40">
        <v>155</v>
      </c>
      <c r="C16" s="31">
        <f t="shared" si="0"/>
        <v>0.45720091440182881</v>
      </c>
      <c r="D16" s="31">
        <f t="shared" si="1"/>
        <v>1.5748031496062993</v>
      </c>
      <c r="E16" s="31">
        <f t="shared" si="4"/>
        <v>1.6398285386404849</v>
      </c>
      <c r="F16" s="31">
        <f t="shared" si="2"/>
        <v>1.6398285386404849</v>
      </c>
      <c r="G16" s="31">
        <v>110</v>
      </c>
      <c r="H16" s="17"/>
      <c r="I16" s="31">
        <f t="shared" si="3"/>
        <v>22.588945311936655</v>
      </c>
      <c r="J16" s="31">
        <f t="shared" si="5"/>
        <v>24.572064282989651</v>
      </c>
      <c r="K16" s="31">
        <f t="shared" si="6"/>
        <v>0.16930466718084958</v>
      </c>
      <c r="L16" s="31">
        <f t="shared" si="7"/>
        <v>0.17544716206812605</v>
      </c>
      <c r="R16" s="32"/>
      <c r="S16" s="32"/>
      <c r="X16" s="31">
        <v>1.323</v>
      </c>
      <c r="Y16" s="31">
        <v>1.323</v>
      </c>
      <c r="Z16" s="31">
        <v>1.323</v>
      </c>
      <c r="AA16" s="31">
        <v>1.323</v>
      </c>
      <c r="AB16" s="31">
        <v>1.323</v>
      </c>
    </row>
    <row r="17" spans="1:33" s="31" customFormat="1" x14ac:dyDescent="0.2">
      <c r="A17" s="40">
        <v>18</v>
      </c>
      <c r="B17" s="40">
        <v>186</v>
      </c>
      <c r="C17" s="31">
        <f t="shared" si="0"/>
        <v>0.45720091440182881</v>
      </c>
      <c r="D17" s="31">
        <f t="shared" si="1"/>
        <v>2.3622047244094491</v>
      </c>
      <c r="E17" s="31">
        <f t="shared" si="4"/>
        <v>2.4060431908326563</v>
      </c>
      <c r="F17" s="31">
        <f t="shared" si="2"/>
        <v>2.4060431908326563</v>
      </c>
      <c r="G17" s="31">
        <v>110</v>
      </c>
      <c r="I17" s="31">
        <f t="shared" si="3"/>
        <v>10.187479597219365</v>
      </c>
      <c r="J17" s="31">
        <f t="shared" si="5"/>
        <v>10.187479597219365</v>
      </c>
      <c r="K17" s="31">
        <f t="shared" si="6"/>
        <v>6.2635915677360487E-2</v>
      </c>
      <c r="L17" s="31">
        <f t="shared" si="7"/>
        <v>6.2635915677360487E-2</v>
      </c>
      <c r="R17" s="32"/>
      <c r="S17" s="32"/>
      <c r="X17" s="31">
        <v>3.5</v>
      </c>
      <c r="Y17" s="31">
        <v>3.5</v>
      </c>
      <c r="Z17" s="31">
        <v>3.5</v>
      </c>
      <c r="AA17" s="31">
        <v>3.5</v>
      </c>
      <c r="AB17" s="31">
        <v>2</v>
      </c>
    </row>
    <row r="18" spans="1:33" s="31" customFormat="1" x14ac:dyDescent="0.2">
      <c r="A18" s="40">
        <v>18</v>
      </c>
      <c r="B18" s="40">
        <v>217</v>
      </c>
      <c r="C18" s="31">
        <f t="shared" si="0"/>
        <v>0.45720091440182881</v>
      </c>
      <c r="D18" s="31">
        <f t="shared" si="1"/>
        <v>3.1496062992125986</v>
      </c>
      <c r="E18" s="31">
        <f t="shared" si="4"/>
        <v>3.1826172431144699</v>
      </c>
      <c r="F18" s="31">
        <f t="shared" si="2"/>
        <v>3.1826172431144699</v>
      </c>
      <c r="G18" s="31">
        <v>110</v>
      </c>
      <c r="I18" s="31">
        <f t="shared" si="3"/>
        <v>1.5919941978775269</v>
      </c>
      <c r="J18" s="31">
        <f t="shared" si="5"/>
        <v>1.5919941978775269</v>
      </c>
      <c r="K18" s="31">
        <f t="shared" si="6"/>
        <v>5.5345871761451892E-3</v>
      </c>
      <c r="L18" s="31">
        <f t="shared" si="7"/>
        <v>5.5345871761451892E-3</v>
      </c>
      <c r="R18" s="32"/>
      <c r="S18" s="32"/>
      <c r="X18" s="31">
        <v>1.5</v>
      </c>
      <c r="Y18" s="31">
        <v>1.45</v>
      </c>
      <c r="Z18" s="31">
        <v>1.5</v>
      </c>
      <c r="AA18" s="31">
        <v>1.45</v>
      </c>
      <c r="AB18" s="31">
        <v>2.2000000000000002</v>
      </c>
      <c r="AC18" s="31">
        <v>3.0000000000000001E-3</v>
      </c>
    </row>
    <row r="19" spans="1:33" s="31" customFormat="1" x14ac:dyDescent="0.2">
      <c r="A19" s="40">
        <v>18</v>
      </c>
      <c r="B19" s="40">
        <v>248</v>
      </c>
      <c r="C19" s="31">
        <f t="shared" si="0"/>
        <v>0.45720091440182881</v>
      </c>
      <c r="D19" s="31">
        <f t="shared" si="1"/>
        <v>3.9370078740157481</v>
      </c>
      <c r="E19" s="31">
        <f t="shared" si="4"/>
        <v>3.9634661189660587</v>
      </c>
      <c r="F19" s="31">
        <f t="shared" si="2"/>
        <v>3.5</v>
      </c>
      <c r="G19" s="31">
        <v>110</v>
      </c>
      <c r="I19" s="31">
        <f t="shared" si="3"/>
        <v>0</v>
      </c>
      <c r="J19" s="31">
        <f t="shared" si="5"/>
        <v>0</v>
      </c>
      <c r="K19" s="31">
        <f t="shared" si="6"/>
        <v>0</v>
      </c>
      <c r="L19" s="31">
        <f t="shared" si="7"/>
        <v>0</v>
      </c>
      <c r="R19" s="32"/>
      <c r="S19" s="32"/>
      <c r="X19" s="31">
        <v>0.53</v>
      </c>
      <c r="Y19" s="31">
        <v>1.2</v>
      </c>
      <c r="Z19" s="31">
        <v>2.9</v>
      </c>
      <c r="AA19" s="31">
        <v>2</v>
      </c>
      <c r="AB19" s="31">
        <v>0.3</v>
      </c>
      <c r="AC19" s="31">
        <v>1.323</v>
      </c>
    </row>
    <row r="20" spans="1:33" s="31" customFormat="1" x14ac:dyDescent="0.2">
      <c r="A20" s="40">
        <v>36</v>
      </c>
      <c r="B20" s="40">
        <v>31</v>
      </c>
      <c r="C20" s="31">
        <f t="shared" si="0"/>
        <v>0.91440182880365761</v>
      </c>
      <c r="D20" s="31">
        <f t="shared" si="1"/>
        <v>1.5748031496062993</v>
      </c>
      <c r="E20" s="31">
        <f t="shared" si="4"/>
        <v>1.8210259922717726</v>
      </c>
      <c r="F20" s="31">
        <f t="shared" si="2"/>
        <v>1.8210259922717726</v>
      </c>
      <c r="G20" s="31">
        <v>110</v>
      </c>
      <c r="I20" s="31">
        <f t="shared" si="3"/>
        <v>19.370126078775577</v>
      </c>
      <c r="J20" s="31">
        <f t="shared" si="5"/>
        <v>39.394349604492561</v>
      </c>
      <c r="K20" s="31">
        <f t="shared" si="6"/>
        <v>0.14045770589774964</v>
      </c>
      <c r="L20" s="31">
        <f t="shared" si="7"/>
        <v>0.26619281278512597</v>
      </c>
      <c r="N20" s="31" t="s">
        <v>109</v>
      </c>
      <c r="R20" s="32"/>
      <c r="S20" s="32"/>
      <c r="AC20" s="31">
        <v>2</v>
      </c>
    </row>
    <row r="21" spans="1:33" s="31" customFormat="1" x14ac:dyDescent="0.2">
      <c r="A21" s="40">
        <v>36</v>
      </c>
      <c r="B21" s="40">
        <v>62</v>
      </c>
      <c r="C21" s="31">
        <f t="shared" si="0"/>
        <v>0.91440182880365761</v>
      </c>
      <c r="D21" s="31">
        <f t="shared" si="1"/>
        <v>0.78740157480314965</v>
      </c>
      <c r="E21" s="31">
        <f t="shared" si="4"/>
        <v>1.206702923060168</v>
      </c>
      <c r="F21" s="31">
        <f t="shared" si="2"/>
        <v>1.206702923060168</v>
      </c>
      <c r="G21" s="31">
        <v>110</v>
      </c>
      <c r="I21" s="31">
        <f t="shared" si="3"/>
        <v>30.921244475008884</v>
      </c>
      <c r="J21" s="31">
        <f t="shared" si="5"/>
        <v>54.235804050874833</v>
      </c>
      <c r="K21" s="31">
        <f t="shared" si="6"/>
        <v>0.24498382842115307</v>
      </c>
      <c r="L21" s="31">
        <f t="shared" si="7"/>
        <v>0.37776158816215261</v>
      </c>
      <c r="N21" s="31">
        <f>SUM(L2:L45)</f>
        <v>8.2726697509256955</v>
      </c>
      <c r="R21" s="32"/>
      <c r="S21" s="32"/>
      <c r="AC21" s="31">
        <v>2.2000000000000002</v>
      </c>
    </row>
    <row r="22" spans="1:33" s="31" customFormat="1" x14ac:dyDescent="0.2">
      <c r="A22" s="40">
        <v>36</v>
      </c>
      <c r="B22" s="40">
        <v>93</v>
      </c>
      <c r="C22" s="31">
        <f t="shared" si="0"/>
        <v>0.91440182880365761</v>
      </c>
      <c r="D22" s="31">
        <f t="shared" si="1"/>
        <v>0</v>
      </c>
      <c r="E22" s="31">
        <f t="shared" si="4"/>
        <v>0.91440182880365761</v>
      </c>
      <c r="F22" s="31">
        <f t="shared" si="2"/>
        <v>0.91440182880365761</v>
      </c>
      <c r="G22" s="31">
        <v>110</v>
      </c>
      <c r="I22" s="31">
        <f t="shared" si="3"/>
        <v>37.017581063755081</v>
      </c>
      <c r="J22" s="31">
        <f t="shared" si="5"/>
        <v>57.041804589472065</v>
      </c>
      <c r="K22" s="31">
        <f t="shared" si="6"/>
        <v>0.29991520396621185</v>
      </c>
      <c r="L22" s="31">
        <f t="shared" si="7"/>
        <v>0.40232463426826981</v>
      </c>
      <c r="R22" s="32"/>
      <c r="S22" s="32"/>
      <c r="V22" s="17" t="s">
        <v>58</v>
      </c>
      <c r="W22" s="17">
        <v>1</v>
      </c>
      <c r="AC22" s="31">
        <v>0.3</v>
      </c>
    </row>
    <row r="23" spans="1:33" s="31" customFormat="1" x14ac:dyDescent="0.2">
      <c r="A23" s="40">
        <v>36</v>
      </c>
      <c r="B23" s="40">
        <v>124</v>
      </c>
      <c r="C23" s="31">
        <f t="shared" si="0"/>
        <v>0.91440182880365761</v>
      </c>
      <c r="D23" s="31">
        <f t="shared" si="1"/>
        <v>0.78740157480314965</v>
      </c>
      <c r="E23" s="31">
        <f t="shared" si="4"/>
        <v>1.206702923060168</v>
      </c>
      <c r="F23" s="31">
        <f t="shared" si="2"/>
        <v>1.206702923060168</v>
      </c>
      <c r="G23" s="31">
        <v>110</v>
      </c>
      <c r="I23" s="31">
        <f t="shared" si="3"/>
        <v>30.921244475008884</v>
      </c>
      <c r="J23" s="31">
        <f t="shared" si="5"/>
        <v>43.437061762942527</v>
      </c>
      <c r="K23" s="31">
        <f t="shared" si="6"/>
        <v>0.24498382842115307</v>
      </c>
      <c r="L23" s="31">
        <f t="shared" si="7"/>
        <v>0.30645964517337854</v>
      </c>
      <c r="N23" s="31">
        <f>SUM(L2:L46)</f>
        <v>8.2726697509256955</v>
      </c>
      <c r="Q23" s="32"/>
      <c r="R23" s="32"/>
      <c r="T23" s="17"/>
      <c r="U23" s="17"/>
      <c r="V23" s="31" t="s">
        <v>85</v>
      </c>
      <c r="W23" s="31">
        <v>3.0000000000000001E-3</v>
      </c>
      <c r="Y23" s="32"/>
      <c r="Z23" s="32"/>
      <c r="AF23" s="31" t="s">
        <v>65</v>
      </c>
      <c r="AG23" s="31" t="s">
        <v>66</v>
      </c>
    </row>
    <row r="24" spans="1:33" s="31" customFormat="1" x14ac:dyDescent="0.2">
      <c r="A24" s="40">
        <v>36</v>
      </c>
      <c r="B24" s="40">
        <v>155</v>
      </c>
      <c r="C24" s="31">
        <f t="shared" si="0"/>
        <v>0.91440182880365761</v>
      </c>
      <c r="D24" s="31">
        <f t="shared" si="1"/>
        <v>1.5748031496062993</v>
      </c>
      <c r="E24" s="31">
        <f t="shared" si="4"/>
        <v>1.8210259922717726</v>
      </c>
      <c r="F24" s="31">
        <f t="shared" si="2"/>
        <v>1.8210259922717726</v>
      </c>
      <c r="G24" s="31">
        <v>110</v>
      </c>
      <c r="I24" s="31">
        <f t="shared" si="3"/>
        <v>19.370126078775577</v>
      </c>
      <c r="J24" s="31">
        <f t="shared" si="5"/>
        <v>24.001791478839419</v>
      </c>
      <c r="K24" s="31">
        <f t="shared" si="6"/>
        <v>0.14045770589774964</v>
      </c>
      <c r="L24" s="31">
        <f t="shared" si="7"/>
        <v>0.15983163621525243</v>
      </c>
      <c r="Q24" s="32"/>
      <c r="R24" s="32"/>
      <c r="T24" s="17"/>
      <c r="U24" s="17"/>
      <c r="V24" s="31" t="s">
        <v>87</v>
      </c>
      <c r="W24" s="31">
        <v>1.323</v>
      </c>
      <c r="X24" s="32"/>
      <c r="Y24" s="32"/>
      <c r="AE24" s="31">
        <v>13</v>
      </c>
      <c r="AF24" s="31">
        <v>81</v>
      </c>
      <c r="AG24" s="31">
        <v>31</v>
      </c>
    </row>
    <row r="25" spans="1:33" s="31" customFormat="1" x14ac:dyDescent="0.2">
      <c r="A25" s="40">
        <v>36</v>
      </c>
      <c r="B25" s="40">
        <v>186</v>
      </c>
      <c r="C25" s="31">
        <f t="shared" si="0"/>
        <v>0.91440182880365761</v>
      </c>
      <c r="D25" s="31">
        <f t="shared" si="1"/>
        <v>2.3622047244094491</v>
      </c>
      <c r="E25" s="31">
        <f t="shared" si="4"/>
        <v>2.533010435142697</v>
      </c>
      <c r="F25" s="31">
        <f t="shared" si="2"/>
        <v>2.533010435142697</v>
      </c>
      <c r="G25" s="31">
        <v>110</v>
      </c>
      <c r="I25" s="31">
        <f t="shared" si="3"/>
        <v>8.4664075313258031</v>
      </c>
      <c r="J25" s="31">
        <f t="shared" si="5"/>
        <v>8.4664075313258031</v>
      </c>
      <c r="K25" s="31">
        <f t="shared" si="6"/>
        <v>4.9376236776374149E-2</v>
      </c>
      <c r="L25" s="31">
        <f t="shared" si="7"/>
        <v>4.9376236776374149E-2</v>
      </c>
      <c r="Q25" s="32"/>
      <c r="R25" s="32"/>
      <c r="V25" s="31" t="s">
        <v>59</v>
      </c>
      <c r="W25" s="31">
        <v>3.5</v>
      </c>
      <c r="AE25" s="31">
        <v>27</v>
      </c>
      <c r="AF25" s="31">
        <v>36</v>
      </c>
      <c r="AG25" s="31">
        <v>124</v>
      </c>
    </row>
    <row r="26" spans="1:33" s="31" customFormat="1" x14ac:dyDescent="0.2">
      <c r="A26" s="40">
        <v>36</v>
      </c>
      <c r="B26" s="40">
        <v>217</v>
      </c>
      <c r="C26" s="31">
        <f t="shared" si="0"/>
        <v>0.91440182880365761</v>
      </c>
      <c r="D26" s="31">
        <f t="shared" si="1"/>
        <v>3.1496062992125986</v>
      </c>
      <c r="E26" s="31">
        <f t="shared" si="4"/>
        <v>3.2796570772809699</v>
      </c>
      <c r="F26" s="31">
        <f t="shared" si="2"/>
        <v>3.2796570772809699</v>
      </c>
      <c r="G26" s="31">
        <v>110</v>
      </c>
      <c r="I26" s="31">
        <f t="shared" si="3"/>
        <v>0.92090567000883761</v>
      </c>
      <c r="J26" s="31">
        <f t="shared" si="5"/>
        <v>0.92090567000883761</v>
      </c>
      <c r="K26" s="31">
        <f t="shared" si="6"/>
        <v>2.6865434230102236E-3</v>
      </c>
      <c r="L26" s="31">
        <f t="shared" si="7"/>
        <v>2.6865434230102236E-3</v>
      </c>
      <c r="N26" s="31">
        <f>(N21-1)/1</f>
        <v>7.2726697509256955</v>
      </c>
      <c r="Q26" s="32"/>
      <c r="R26" s="32"/>
      <c r="V26" s="31" t="s">
        <v>60</v>
      </c>
      <c r="W26" s="31">
        <v>1.5</v>
      </c>
      <c r="AE26" s="31">
        <v>28</v>
      </c>
      <c r="AF26" s="31">
        <v>81</v>
      </c>
      <c r="AG26" s="31">
        <v>124</v>
      </c>
    </row>
    <row r="27" spans="1:33" s="31" customFormat="1" x14ac:dyDescent="0.2">
      <c r="A27" s="40">
        <v>36</v>
      </c>
      <c r="B27" s="40">
        <v>248</v>
      </c>
      <c r="C27" s="31">
        <f t="shared" si="0"/>
        <v>0.91440182880365761</v>
      </c>
      <c r="D27" s="31">
        <f t="shared" si="1"/>
        <v>3.9370078740157481</v>
      </c>
      <c r="E27" s="31">
        <f t="shared" si="4"/>
        <v>4.0418017893733325</v>
      </c>
      <c r="F27" s="31">
        <f t="shared" si="2"/>
        <v>3.5</v>
      </c>
      <c r="G27" s="31">
        <v>110</v>
      </c>
      <c r="I27" s="31">
        <f t="shared" si="3"/>
        <v>0</v>
      </c>
      <c r="J27" s="31">
        <f t="shared" si="5"/>
        <v>0</v>
      </c>
      <c r="K27" s="31">
        <f t="shared" si="6"/>
        <v>0</v>
      </c>
      <c r="L27" s="31">
        <f t="shared" si="7"/>
        <v>0</v>
      </c>
      <c r="Q27" s="32"/>
      <c r="R27" s="32"/>
      <c r="V27" s="31" t="s">
        <v>61</v>
      </c>
      <c r="W27" s="31">
        <v>0.53</v>
      </c>
    </row>
    <row r="28" spans="1:33" s="31" customFormat="1" x14ac:dyDescent="0.2">
      <c r="A28" s="40">
        <v>91</v>
      </c>
      <c r="B28" s="40">
        <v>0</v>
      </c>
      <c r="C28" s="31">
        <f t="shared" si="0"/>
        <v>2.311404622809246</v>
      </c>
      <c r="D28" s="31">
        <f t="shared" si="1"/>
        <v>2.3622047244094491</v>
      </c>
      <c r="E28" s="31">
        <f t="shared" si="4"/>
        <v>3.304936079618829</v>
      </c>
      <c r="F28" s="31">
        <f t="shared" si="2"/>
        <v>3.304936079618829</v>
      </c>
      <c r="G28" s="31">
        <v>110</v>
      </c>
      <c r="I28" s="31">
        <f t="shared" si="3"/>
        <v>0.76706454750696562</v>
      </c>
      <c r="J28" s="31">
        <f t="shared" si="5"/>
        <v>24.309232233532111</v>
      </c>
      <c r="K28" s="31">
        <f t="shared" si="6"/>
        <v>2.1100622857019857E-3</v>
      </c>
      <c r="L28" s="31">
        <f t="shared" si="7"/>
        <v>0.17965491084822555</v>
      </c>
      <c r="Q28" s="32"/>
      <c r="R28" s="32"/>
      <c r="V28" s="31" t="s">
        <v>62</v>
      </c>
      <c r="W28" s="32">
        <f>SUM(K2:K120)</f>
        <v>8.6436680805500021</v>
      </c>
      <c r="Y28" s="32"/>
      <c r="Z28" s="32"/>
    </row>
    <row r="29" spans="1:33" s="31" customFormat="1" x14ac:dyDescent="0.2">
      <c r="A29" s="40">
        <v>91</v>
      </c>
      <c r="B29" s="40">
        <v>31</v>
      </c>
      <c r="C29" s="31">
        <f t="shared" si="0"/>
        <v>2.311404622809246</v>
      </c>
      <c r="D29" s="31">
        <f t="shared" si="1"/>
        <v>1.5748031496062993</v>
      </c>
      <c r="E29" s="31">
        <f t="shared" si="4"/>
        <v>2.796890468065182</v>
      </c>
      <c r="F29" s="31">
        <f t="shared" si="2"/>
        <v>2.796890468065182</v>
      </c>
      <c r="G29" s="31">
        <v>110</v>
      </c>
      <c r="I29" s="31">
        <f t="shared" si="3"/>
        <v>5.2492948396614674</v>
      </c>
      <c r="J29" s="31">
        <f t="shared" si="5"/>
        <v>44.461375245706385</v>
      </c>
      <c r="K29" s="31">
        <f t="shared" si="6"/>
        <v>2.6545189456291363E-2</v>
      </c>
      <c r="L29" s="31">
        <f t="shared" si="7"/>
        <v>0.33746823390723923</v>
      </c>
      <c r="Q29" s="32"/>
      <c r="R29" s="32"/>
      <c r="V29" s="31" t="s">
        <v>63</v>
      </c>
      <c r="W29" s="32">
        <f>ABS(W28-W22)/W22</f>
        <v>7.6436680805500021</v>
      </c>
      <c r="Y29" s="32"/>
      <c r="Z29" s="32"/>
    </row>
    <row r="30" spans="1:33" s="31" customFormat="1" x14ac:dyDescent="0.2">
      <c r="A30" s="40">
        <v>91</v>
      </c>
      <c r="B30" s="40">
        <v>62</v>
      </c>
      <c r="C30" s="31">
        <f t="shared" si="0"/>
        <v>2.311404622809246</v>
      </c>
      <c r="D30" s="31">
        <f t="shared" si="1"/>
        <v>0.78740157480314965</v>
      </c>
      <c r="E30" s="31">
        <f t="shared" si="4"/>
        <v>2.4418420445119771</v>
      </c>
      <c r="F30" s="31">
        <f t="shared" si="2"/>
        <v>2.4418420445119771</v>
      </c>
      <c r="G30" s="31">
        <v>110</v>
      </c>
      <c r="I30" s="31">
        <f t="shared" si="3"/>
        <v>9.6915276772355892</v>
      </c>
      <c r="J30" s="31">
        <f t="shared" si="5"/>
        <v>62.988840151035696</v>
      </c>
      <c r="K30" s="31">
        <f t="shared" si="6"/>
        <v>5.8753824828096324E-2</v>
      </c>
      <c r="L30" s="31">
        <f t="shared" si="7"/>
        <v>0.4716789253205228</v>
      </c>
      <c r="Q30" s="32"/>
      <c r="R30" s="32"/>
    </row>
    <row r="31" spans="1:33" s="31" customFormat="1" x14ac:dyDescent="0.2">
      <c r="A31" s="40">
        <v>91</v>
      </c>
      <c r="B31" s="40">
        <v>93</v>
      </c>
      <c r="C31" s="31">
        <f t="shared" si="0"/>
        <v>2.311404622809246</v>
      </c>
      <c r="D31" s="31">
        <f t="shared" si="1"/>
        <v>0</v>
      </c>
      <c r="E31" s="31">
        <f t="shared" si="4"/>
        <v>2.311404622809246</v>
      </c>
      <c r="F31" s="31">
        <f t="shared" si="2"/>
        <v>2.311404622809246</v>
      </c>
      <c r="G31" s="31">
        <v>110</v>
      </c>
      <c r="I31" s="31">
        <f t="shared" si="3"/>
        <v>11.537654866188063</v>
      </c>
      <c r="J31" s="31">
        <f t="shared" si="5"/>
        <v>50.749735272232982</v>
      </c>
      <c r="K31" s="31">
        <f t="shared" si="6"/>
        <v>7.3425704657774427E-2</v>
      </c>
      <c r="L31" s="31">
        <f t="shared" si="7"/>
        <v>0.36937503656038867</v>
      </c>
      <c r="Q31" s="32"/>
      <c r="R31" s="32"/>
    </row>
    <row r="32" spans="1:33" s="31" customFormat="1" x14ac:dyDescent="0.2">
      <c r="A32" s="40">
        <v>91</v>
      </c>
      <c r="B32" s="40">
        <v>124</v>
      </c>
      <c r="C32" s="31">
        <f t="shared" si="0"/>
        <v>2.311404622809246</v>
      </c>
      <c r="D32" s="31">
        <f t="shared" si="1"/>
        <v>0.78740157480314965</v>
      </c>
      <c r="E32" s="31">
        <f t="shared" si="4"/>
        <v>2.4418420445119771</v>
      </c>
      <c r="F32" s="31">
        <f t="shared" si="2"/>
        <v>2.4418420445119771</v>
      </c>
      <c r="G32" s="31">
        <v>110</v>
      </c>
      <c r="I32" s="31">
        <f t="shared" si="3"/>
        <v>9.6915276772355892</v>
      </c>
      <c r="J32" s="31">
        <f t="shared" si="5"/>
        <v>33.233695363260736</v>
      </c>
      <c r="K32" s="31">
        <f t="shared" si="6"/>
        <v>5.8753824828096324E-2</v>
      </c>
      <c r="L32" s="31">
        <f t="shared" si="7"/>
        <v>0.22622059978499118</v>
      </c>
      <c r="Q32" s="32"/>
      <c r="R32" s="32"/>
    </row>
    <row r="33" spans="1:36" s="31" customFormat="1" x14ac:dyDescent="0.2">
      <c r="A33" s="40">
        <v>91</v>
      </c>
      <c r="B33" s="40">
        <v>155</v>
      </c>
      <c r="C33" s="31">
        <f t="shared" si="0"/>
        <v>2.311404622809246</v>
      </c>
      <c r="D33" s="31">
        <f t="shared" si="1"/>
        <v>1.5748031496062993</v>
      </c>
      <c r="E33" s="31">
        <f t="shared" si="4"/>
        <v>2.796890468065182</v>
      </c>
      <c r="F33" s="31">
        <f t="shared" si="2"/>
        <v>2.796890468065182</v>
      </c>
      <c r="G33" s="31">
        <v>110</v>
      </c>
      <c r="I33" s="31">
        <f t="shared" si="3"/>
        <v>5.2492948396614674</v>
      </c>
      <c r="J33" s="31">
        <f t="shared" si="5"/>
        <v>15.931199635865159</v>
      </c>
      <c r="K33" s="31">
        <f t="shared" si="6"/>
        <v>2.6545189456291363E-2</v>
      </c>
      <c r="L33" s="31">
        <f t="shared" si="7"/>
        <v>9.1329583916201648E-2</v>
      </c>
      <c r="Q33" s="32"/>
      <c r="R33" s="32"/>
    </row>
    <row r="34" spans="1:36" s="31" customFormat="1" x14ac:dyDescent="0.2">
      <c r="A34" s="40">
        <v>91</v>
      </c>
      <c r="B34" s="40">
        <v>186</v>
      </c>
      <c r="C34" s="31">
        <f t="shared" si="0"/>
        <v>2.311404622809246</v>
      </c>
      <c r="D34" s="31">
        <f t="shared" si="1"/>
        <v>2.3622047244094491</v>
      </c>
      <c r="E34" s="31">
        <f t="shared" si="4"/>
        <v>3.304936079618829</v>
      </c>
      <c r="F34" s="31">
        <f t="shared" si="2"/>
        <v>3.304936079618829</v>
      </c>
      <c r="G34" s="31">
        <v>110</v>
      </c>
      <c r="I34" s="31">
        <f t="shared" si="3"/>
        <v>0.76706454750696562</v>
      </c>
      <c r="J34" s="31">
        <f t="shared" si="5"/>
        <v>2.5622602530022154</v>
      </c>
      <c r="K34" s="31">
        <f t="shared" si="6"/>
        <v>2.1100622857019857E-3</v>
      </c>
      <c r="L34" s="31">
        <f t="shared" si="7"/>
        <v>8.5812176347708647E-3</v>
      </c>
      <c r="Q34" s="32"/>
      <c r="R34" s="32"/>
    </row>
    <row r="35" spans="1:36" s="31" customFormat="1" x14ac:dyDescent="0.2">
      <c r="A35" s="40">
        <v>91</v>
      </c>
      <c r="B35" s="40">
        <v>217</v>
      </c>
      <c r="C35" s="31">
        <f t="shared" si="0"/>
        <v>2.311404622809246</v>
      </c>
      <c r="D35" s="31">
        <f t="shared" si="1"/>
        <v>3.1496062992125986</v>
      </c>
      <c r="E35" s="31">
        <f t="shared" si="4"/>
        <v>3.9067391991766782</v>
      </c>
      <c r="F35" s="31">
        <f t="shared" si="2"/>
        <v>3.5</v>
      </c>
      <c r="G35" s="31">
        <v>110</v>
      </c>
      <c r="I35" s="31">
        <f t="shared" si="3"/>
        <v>0</v>
      </c>
      <c r="J35" s="31">
        <f t="shared" si="5"/>
        <v>0</v>
      </c>
      <c r="K35" s="31">
        <f t="shared" si="6"/>
        <v>0</v>
      </c>
      <c r="L35" s="31">
        <f t="shared" si="7"/>
        <v>0</v>
      </c>
      <c r="Q35" s="32"/>
      <c r="R35" s="32"/>
    </row>
    <row r="36" spans="1:36" s="31" customFormat="1" x14ac:dyDescent="0.2">
      <c r="A36" s="40">
        <v>91</v>
      </c>
      <c r="B36" s="40">
        <v>248</v>
      </c>
      <c r="C36" s="31">
        <f t="shared" si="0"/>
        <v>2.311404622809246</v>
      </c>
      <c r="D36" s="31">
        <f t="shared" si="1"/>
        <v>3.9370078740157481</v>
      </c>
      <c r="E36" s="31">
        <f t="shared" si="4"/>
        <v>4.5653720911231268</v>
      </c>
      <c r="F36" s="31">
        <f t="shared" si="2"/>
        <v>3.5</v>
      </c>
      <c r="G36" s="31">
        <v>110</v>
      </c>
      <c r="I36" s="31">
        <f t="shared" si="3"/>
        <v>0</v>
      </c>
      <c r="J36" s="31">
        <f t="shared" si="5"/>
        <v>0</v>
      </c>
      <c r="K36" s="31">
        <f t="shared" si="6"/>
        <v>0</v>
      </c>
      <c r="L36" s="31">
        <f t="shared" si="7"/>
        <v>0</v>
      </c>
      <c r="Q36" s="32"/>
      <c r="R36" s="32"/>
    </row>
    <row r="37" spans="1:36" s="31" customFormat="1" x14ac:dyDescent="0.2">
      <c r="A37" s="40">
        <v>109</v>
      </c>
      <c r="B37" s="40">
        <v>0</v>
      </c>
      <c r="C37" s="31">
        <f t="shared" si="0"/>
        <v>2.7686055372110747</v>
      </c>
      <c r="D37" s="31">
        <f t="shared" si="1"/>
        <v>2.3622047244094491</v>
      </c>
      <c r="E37" s="31">
        <f t="shared" si="4"/>
        <v>3.6393938754548327</v>
      </c>
      <c r="F37" s="31">
        <f t="shared" si="2"/>
        <v>3.5</v>
      </c>
      <c r="G37" s="31">
        <v>110</v>
      </c>
      <c r="I37" s="31">
        <f t="shared" si="3"/>
        <v>0</v>
      </c>
      <c r="J37" s="31">
        <f t="shared" si="5"/>
        <v>23.407539487464966</v>
      </c>
      <c r="K37" s="31">
        <f t="shared" si="6"/>
        <v>0</v>
      </c>
      <c r="L37" s="31">
        <f t="shared" si="7"/>
        <v>0.17670196288179141</v>
      </c>
      <c r="Q37" s="32"/>
      <c r="R37" s="32"/>
      <c r="AJ37" s="41"/>
    </row>
    <row r="38" spans="1:36" s="31" customFormat="1" x14ac:dyDescent="0.2">
      <c r="A38" s="40">
        <v>109</v>
      </c>
      <c r="B38" s="40">
        <v>31</v>
      </c>
      <c r="C38" s="31">
        <f t="shared" si="0"/>
        <v>2.7686055372110747</v>
      </c>
      <c r="D38" s="31">
        <f t="shared" si="1"/>
        <v>1.5748031496062993</v>
      </c>
      <c r="E38" s="31">
        <f t="shared" si="4"/>
        <v>3.1851501661123836</v>
      </c>
      <c r="F38" s="31">
        <f t="shared" si="2"/>
        <v>3.1851501661123836</v>
      </c>
      <c r="G38" s="31">
        <v>110</v>
      </c>
      <c r="I38" s="31">
        <f t="shared" si="3"/>
        <v>1.5729745318855006</v>
      </c>
      <c r="J38" s="31">
        <f t="shared" si="5"/>
        <v>40.475538531788658</v>
      </c>
      <c r="K38" s="31">
        <f t="shared" si="6"/>
        <v>5.4475151313498893E-3</v>
      </c>
      <c r="L38" s="31">
        <f t="shared" si="7"/>
        <v>0.32038727462784417</v>
      </c>
      <c r="P38" s="31">
        <v>0</v>
      </c>
      <c r="Q38" s="32"/>
      <c r="R38" s="32"/>
    </row>
    <row r="39" spans="1:36" s="31" customFormat="1" x14ac:dyDescent="0.2">
      <c r="A39" s="40">
        <v>109</v>
      </c>
      <c r="B39" s="40">
        <v>62</v>
      </c>
      <c r="C39" s="31">
        <f t="shared" si="0"/>
        <v>2.7686055372110747</v>
      </c>
      <c r="D39" s="31">
        <f t="shared" si="1"/>
        <v>0.78740157480314965</v>
      </c>
      <c r="E39" s="31">
        <f t="shared" si="4"/>
        <v>2.8783984888611762</v>
      </c>
      <c r="F39" s="31">
        <f t="shared" si="2"/>
        <v>2.8783984888611762</v>
      </c>
      <c r="G39" s="31">
        <v>110</v>
      </c>
      <c r="I39" s="31">
        <f t="shared" si="3"/>
        <v>4.3634959841209708</v>
      </c>
      <c r="J39" s="31">
        <f t="shared" si="5"/>
        <v>56.433685640393492</v>
      </c>
      <c r="K39" s="31">
        <f t="shared" si="6"/>
        <v>2.0847577077584445E-2</v>
      </c>
      <c r="L39" s="31">
        <f t="shared" si="7"/>
        <v>0.4406853320524054</v>
      </c>
      <c r="P39" s="31">
        <v>31</v>
      </c>
    </row>
    <row r="40" spans="1:36" s="31" customFormat="1" x14ac:dyDescent="0.2">
      <c r="A40" s="40">
        <v>109</v>
      </c>
      <c r="B40" s="40">
        <v>93</v>
      </c>
      <c r="C40" s="31">
        <f t="shared" si="0"/>
        <v>2.7686055372110747</v>
      </c>
      <c r="D40" s="31">
        <f t="shared" si="1"/>
        <v>0</v>
      </c>
      <c r="E40" s="31">
        <f t="shared" si="4"/>
        <v>2.7686055372110747</v>
      </c>
      <c r="F40" s="31">
        <f t="shared" si="2"/>
        <v>2.7686055372110747</v>
      </c>
      <c r="G40" s="31">
        <v>110</v>
      </c>
      <c r="I40" s="31">
        <f t="shared" si="3"/>
        <v>5.5692150789907711</v>
      </c>
      <c r="J40" s="31">
        <f t="shared" si="5"/>
        <v>44.471779078893931</v>
      </c>
      <c r="K40" s="31">
        <f t="shared" si="6"/>
        <v>2.8675057134791793E-2</v>
      </c>
      <c r="L40" s="31">
        <f t="shared" si="7"/>
        <v>0.33625947178669008</v>
      </c>
      <c r="P40" s="31">
        <v>62</v>
      </c>
      <c r="Q40" s="32"/>
      <c r="R40" s="32"/>
      <c r="W40" s="31" t="s">
        <v>99</v>
      </c>
    </row>
    <row r="41" spans="1:36" s="31" customFormat="1" x14ac:dyDescent="0.2">
      <c r="A41" s="40">
        <v>109</v>
      </c>
      <c r="B41" s="40">
        <v>124</v>
      </c>
      <c r="C41" s="31">
        <f t="shared" si="0"/>
        <v>2.7686055372110747</v>
      </c>
      <c r="D41" s="31">
        <f t="shared" si="1"/>
        <v>0.78740157480314965</v>
      </c>
      <c r="E41" s="31">
        <f t="shared" si="4"/>
        <v>2.8783984888611762</v>
      </c>
      <c r="F41" s="31">
        <f t="shared" si="2"/>
        <v>2.8783984888611762</v>
      </c>
      <c r="G41" s="31">
        <v>110</v>
      </c>
      <c r="I41" s="31">
        <f t="shared" si="3"/>
        <v>4.3634959841209708</v>
      </c>
      <c r="J41" s="31">
        <f t="shared" si="5"/>
        <v>27.771035471585936</v>
      </c>
      <c r="K41" s="31">
        <f t="shared" si="6"/>
        <v>2.0847577077584445E-2</v>
      </c>
      <c r="L41" s="31">
        <f t="shared" si="7"/>
        <v>0.19386573216843725</v>
      </c>
      <c r="O41" s="31" t="s">
        <v>98</v>
      </c>
      <c r="P41" s="31">
        <v>93</v>
      </c>
      <c r="Q41" s="32"/>
      <c r="R41" s="32"/>
    </row>
    <row r="42" spans="1:36" s="31" customFormat="1" x14ac:dyDescent="0.2">
      <c r="A42" s="40">
        <v>109</v>
      </c>
      <c r="B42" s="40">
        <v>155</v>
      </c>
      <c r="C42" s="31">
        <f t="shared" si="0"/>
        <v>2.7686055372110747</v>
      </c>
      <c r="D42" s="31">
        <f t="shared" si="1"/>
        <v>1.5748031496062993</v>
      </c>
      <c r="E42" s="31">
        <f t="shared" si="4"/>
        <v>3.1851501661123836</v>
      </c>
      <c r="F42" s="31">
        <f t="shared" si="2"/>
        <v>3.1851501661123836</v>
      </c>
      <c r="G42" s="31">
        <v>110</v>
      </c>
      <c r="I42" s="31">
        <f t="shared" si="3"/>
        <v>1.5729745318855006</v>
      </c>
      <c r="J42" s="31">
        <f t="shared" si="5"/>
        <v>12.185517154107869</v>
      </c>
      <c r="K42" s="31">
        <f t="shared" si="6"/>
        <v>5.4475151313498893E-3</v>
      </c>
      <c r="L42" s="31">
        <f t="shared" si="7"/>
        <v>7.1087138629204849E-2</v>
      </c>
      <c r="P42" s="31">
        <v>124</v>
      </c>
      <c r="Q42" s="32"/>
      <c r="R42" s="32"/>
    </row>
    <row r="43" spans="1:36" s="31" customFormat="1" x14ac:dyDescent="0.2">
      <c r="A43" s="40">
        <v>109</v>
      </c>
      <c r="B43" s="40">
        <v>186</v>
      </c>
      <c r="C43" s="31">
        <f t="shared" si="0"/>
        <v>2.7686055372110747</v>
      </c>
      <c r="D43" s="31">
        <f t="shared" si="1"/>
        <v>2.3622047244094491</v>
      </c>
      <c r="E43" s="31">
        <f t="shared" si="4"/>
        <v>3.6393938754548327</v>
      </c>
      <c r="F43" s="31">
        <f t="shared" si="2"/>
        <v>3.5</v>
      </c>
      <c r="G43" s="31">
        <v>110</v>
      </c>
      <c r="I43" s="31">
        <f t="shared" si="3"/>
        <v>0</v>
      </c>
      <c r="J43" s="31">
        <f t="shared" si="5"/>
        <v>1.7664743300607115</v>
      </c>
      <c r="K43" s="31">
        <f t="shared" si="6"/>
        <v>0</v>
      </c>
      <c r="L43" s="31">
        <f t="shared" si="7"/>
        <v>6.3483675410630491E-3</v>
      </c>
      <c r="P43" s="31">
        <v>155</v>
      </c>
      <c r="Q43" s="32"/>
      <c r="R43" s="32"/>
    </row>
    <row r="44" spans="1:36" s="31" customFormat="1" x14ac:dyDescent="0.2">
      <c r="A44" s="40">
        <v>109</v>
      </c>
      <c r="B44" s="40">
        <v>217</v>
      </c>
      <c r="C44" s="31">
        <f t="shared" si="0"/>
        <v>2.7686055372110747</v>
      </c>
      <c r="D44" s="31">
        <f t="shared" si="1"/>
        <v>3.1496062992125986</v>
      </c>
      <c r="E44" s="31">
        <f t="shared" si="4"/>
        <v>4.1934706939139925</v>
      </c>
      <c r="F44" s="31">
        <f t="shared" si="2"/>
        <v>3.5</v>
      </c>
      <c r="G44" s="31">
        <v>110</v>
      </c>
      <c r="I44" s="31">
        <f t="shared" si="3"/>
        <v>0</v>
      </c>
      <c r="J44" s="31">
        <f t="shared" si="5"/>
        <v>0</v>
      </c>
      <c r="K44" s="31">
        <f t="shared" si="6"/>
        <v>0</v>
      </c>
      <c r="L44" s="31">
        <f t="shared" si="7"/>
        <v>0</v>
      </c>
      <c r="O44" s="34"/>
      <c r="P44" s="31">
        <v>186</v>
      </c>
      <c r="Q44" s="34"/>
      <c r="R44" s="34"/>
    </row>
    <row r="45" spans="1:36" s="31" customFormat="1" x14ac:dyDescent="0.2">
      <c r="A45" s="40">
        <v>109</v>
      </c>
      <c r="B45" s="40">
        <v>248</v>
      </c>
      <c r="C45" s="31">
        <f t="shared" si="0"/>
        <v>2.7686055372110747</v>
      </c>
      <c r="D45" s="31">
        <f t="shared" si="1"/>
        <v>3.9370078740157481</v>
      </c>
      <c r="E45" s="31">
        <f t="shared" si="4"/>
        <v>4.813024789125631</v>
      </c>
      <c r="F45" s="31">
        <f t="shared" si="2"/>
        <v>3.5</v>
      </c>
      <c r="G45" s="31">
        <v>110</v>
      </c>
      <c r="I45" s="31">
        <f t="shared" si="3"/>
        <v>0</v>
      </c>
      <c r="J45" s="31">
        <f t="shared" si="5"/>
        <v>0</v>
      </c>
      <c r="K45" s="31">
        <f t="shared" si="6"/>
        <v>0</v>
      </c>
      <c r="L45" s="31">
        <f t="shared" si="7"/>
        <v>0</v>
      </c>
      <c r="P45" s="31">
        <v>217</v>
      </c>
      <c r="Q45" s="32"/>
      <c r="R45" s="32"/>
    </row>
    <row r="46" spans="1:36" s="31" customFormat="1" x14ac:dyDescent="0.2">
      <c r="A46" s="40"/>
      <c r="B46" s="40"/>
      <c r="P46" s="31">
        <v>248</v>
      </c>
      <c r="Q46" s="32"/>
      <c r="R46" s="32"/>
    </row>
    <row r="47" spans="1:36" s="31" customFormat="1" x14ac:dyDescent="0.2">
      <c r="A47" s="40"/>
      <c r="B47" s="40"/>
      <c r="J47" s="31">
        <f>SUM(J2:J45)</f>
        <v>1154.9464123844939</v>
      </c>
      <c r="O47" s="17" t="s">
        <v>52</v>
      </c>
      <c r="P47" s="31">
        <v>279</v>
      </c>
      <c r="Q47" s="35"/>
      <c r="R47" s="35"/>
      <c r="S47" s="35"/>
      <c r="T47" s="35"/>
    </row>
    <row r="48" spans="1:36" s="31" customFormat="1" x14ac:dyDescent="0.2">
      <c r="A48" s="40">
        <v>0</v>
      </c>
      <c r="B48" s="40">
        <v>0</v>
      </c>
      <c r="C48" s="31">
        <f>ABS(A48-$O$48)/39.37</f>
        <v>2.5146050292100588</v>
      </c>
      <c r="D48" s="31">
        <f>ABS(B48-$O$50)/39.37</f>
        <v>1.5748031496062993</v>
      </c>
      <c r="E48" s="31">
        <f>SQRT(C48^2+D48^2)</f>
        <v>2.9670260216146471</v>
      </c>
      <c r="F48" s="31">
        <f t="shared" ref="F48:F91" si="8">MIN(E48,$W$25)</f>
        <v>2.9670260216146471</v>
      </c>
      <c r="G48" s="31">
        <v>110</v>
      </c>
      <c r="I48" s="31">
        <f>$W$27*G48*POWER(1-F48/$W$25, $W$26)</f>
        <v>3.4643797941732033</v>
      </c>
      <c r="K48" s="31">
        <f t="shared" si="6"/>
        <v>1.5405607469532789E-2</v>
      </c>
      <c r="O48" s="31">
        <v>99</v>
      </c>
      <c r="P48" s="31">
        <v>310</v>
      </c>
    </row>
    <row r="49" spans="1:38" s="31" customFormat="1" x14ac:dyDescent="0.2">
      <c r="A49" s="40">
        <v>0</v>
      </c>
      <c r="B49" s="40">
        <v>31</v>
      </c>
      <c r="C49" s="31">
        <f t="shared" ref="C49:C91" si="9">ABS(A49-$O$48)/39.37</f>
        <v>2.5146050292100588</v>
      </c>
      <c r="D49" s="31">
        <f t="shared" ref="D49:D91" si="10">ABS(B49-$O$50)/39.37</f>
        <v>0.78740157480314965</v>
      </c>
      <c r="E49" s="31">
        <f t="shared" ref="E49:E91" si="11">SQRT(C49^2+D49^2)</f>
        <v>2.635002788030973</v>
      </c>
      <c r="F49" s="31">
        <f t="shared" si="8"/>
        <v>2.635002788030973</v>
      </c>
      <c r="G49" s="31">
        <v>110</v>
      </c>
      <c r="I49" s="31">
        <f t="shared" ref="I49:I91" si="12">$W$27*G49*POWER(1-F49/$W$25, $W$26)</f>
        <v>7.1628944193193265</v>
      </c>
      <c r="K49" s="31">
        <f t="shared" si="6"/>
        <v>3.9775855371873226E-2</v>
      </c>
      <c r="O49" s="31" t="s">
        <v>54</v>
      </c>
      <c r="P49" s="34"/>
      <c r="Q49" s="34"/>
      <c r="R49" s="34"/>
      <c r="S49" s="34"/>
      <c r="T49" s="34"/>
      <c r="U49" s="34"/>
    </row>
    <row r="50" spans="1:38" s="31" customFormat="1" x14ac:dyDescent="0.2">
      <c r="A50" s="40">
        <v>0</v>
      </c>
      <c r="B50" s="40">
        <v>62</v>
      </c>
      <c r="C50" s="31">
        <f t="shared" si="9"/>
        <v>2.5146050292100588</v>
      </c>
      <c r="D50" s="31">
        <f t="shared" si="10"/>
        <v>0</v>
      </c>
      <c r="E50" s="31">
        <f t="shared" si="11"/>
        <v>2.5146050292100588</v>
      </c>
      <c r="F50" s="31">
        <f t="shared" si="8"/>
        <v>2.5146050292100588</v>
      </c>
      <c r="G50" s="31">
        <v>110</v>
      </c>
      <c r="I50" s="31">
        <f t="shared" si="12"/>
        <v>8.709274929948629</v>
      </c>
      <c r="K50" s="31">
        <f t="shared" si="6"/>
        <v>5.1209737979304837E-2</v>
      </c>
      <c r="O50" s="31">
        <v>62</v>
      </c>
      <c r="Q50" s="32"/>
      <c r="R50" s="32"/>
    </row>
    <row r="51" spans="1:38" s="31" customFormat="1" x14ac:dyDescent="0.2">
      <c r="A51" s="40">
        <v>0</v>
      </c>
      <c r="B51" s="40">
        <v>93</v>
      </c>
      <c r="C51" s="31">
        <f t="shared" si="9"/>
        <v>2.5146050292100588</v>
      </c>
      <c r="D51" s="31">
        <f t="shared" si="10"/>
        <v>0.78740157480314965</v>
      </c>
      <c r="E51" s="31">
        <f t="shared" si="11"/>
        <v>2.635002788030973</v>
      </c>
      <c r="F51" s="31">
        <f t="shared" si="8"/>
        <v>2.635002788030973</v>
      </c>
      <c r="G51" s="31">
        <v>110</v>
      </c>
      <c r="I51" s="31">
        <f t="shared" si="12"/>
        <v>7.1628944193193265</v>
      </c>
      <c r="K51" s="31">
        <f t="shared" si="6"/>
        <v>3.9775855371873226E-2</v>
      </c>
      <c r="O51" s="31" t="s">
        <v>104</v>
      </c>
      <c r="P51" s="34"/>
      <c r="Q51" s="34"/>
      <c r="R51" s="34"/>
      <c r="S51" s="34"/>
      <c r="T51" s="34"/>
      <c r="U51" s="34"/>
    </row>
    <row r="52" spans="1:38" s="31" customFormat="1" x14ac:dyDescent="0.2">
      <c r="A52" s="40">
        <v>0</v>
      </c>
      <c r="B52" s="40">
        <v>124</v>
      </c>
      <c r="C52" s="31">
        <f t="shared" si="9"/>
        <v>2.5146050292100588</v>
      </c>
      <c r="D52" s="31">
        <f t="shared" si="10"/>
        <v>1.5748031496062993</v>
      </c>
      <c r="E52" s="31">
        <f t="shared" si="11"/>
        <v>2.9670260216146471</v>
      </c>
      <c r="F52" s="31">
        <f t="shared" si="8"/>
        <v>2.9670260216146471</v>
      </c>
      <c r="G52" s="31">
        <v>110</v>
      </c>
      <c r="I52" s="31">
        <f t="shared" si="12"/>
        <v>3.4643797941732033</v>
      </c>
      <c r="K52" s="31">
        <f t="shared" si="6"/>
        <v>1.5405607469532789E-2</v>
      </c>
      <c r="O52" s="31">
        <v>19</v>
      </c>
      <c r="Q52" s="32"/>
      <c r="R52" s="32"/>
    </row>
    <row r="53" spans="1:38" s="31" customFormat="1" x14ac:dyDescent="0.2">
      <c r="A53" s="40">
        <v>0</v>
      </c>
      <c r="B53" s="40">
        <v>155</v>
      </c>
      <c r="C53" s="31">
        <f t="shared" si="9"/>
        <v>2.5146050292100588</v>
      </c>
      <c r="D53" s="31">
        <f t="shared" si="10"/>
        <v>2.3622047244094491</v>
      </c>
      <c r="E53" s="31">
        <f t="shared" si="11"/>
        <v>3.4501086378476318</v>
      </c>
      <c r="F53" s="31">
        <f t="shared" si="8"/>
        <v>3.4501086378476318</v>
      </c>
      <c r="G53" s="31">
        <v>110</v>
      </c>
      <c r="I53" s="31">
        <f t="shared" si="12"/>
        <v>9.9221212592004671E-2</v>
      </c>
      <c r="K53" s="31">
        <f t="shared" si="6"/>
        <v>1.4112319556502939E-4</v>
      </c>
      <c r="Q53" s="32"/>
      <c r="R53" s="32"/>
    </row>
    <row r="54" spans="1:38" s="31" customFormat="1" x14ac:dyDescent="0.2">
      <c r="A54" s="40">
        <v>0</v>
      </c>
      <c r="B54" s="40">
        <v>186</v>
      </c>
      <c r="C54" s="31">
        <f t="shared" si="9"/>
        <v>2.5146050292100588</v>
      </c>
      <c r="D54" s="31">
        <f t="shared" si="10"/>
        <v>3.1496062992125986</v>
      </c>
      <c r="E54" s="31">
        <f t="shared" si="11"/>
        <v>4.0302925815588377</v>
      </c>
      <c r="F54" s="31">
        <f t="shared" si="8"/>
        <v>3.5</v>
      </c>
      <c r="G54" s="31">
        <v>110</v>
      </c>
      <c r="I54" s="31">
        <f t="shared" si="12"/>
        <v>0</v>
      </c>
      <c r="K54" s="31">
        <f t="shared" si="6"/>
        <v>0</v>
      </c>
      <c r="Q54" s="32"/>
      <c r="R54" s="32"/>
      <c r="AB54" s="31" t="s">
        <v>101</v>
      </c>
      <c r="AC54" s="41">
        <v>0.6118055555555556</v>
      </c>
      <c r="AE54" s="41">
        <v>0.70833333333333337</v>
      </c>
      <c r="AG54" s="41">
        <v>0.73333333333333339</v>
      </c>
      <c r="AI54" s="41">
        <v>0.78194444444444444</v>
      </c>
      <c r="AK54" s="41">
        <v>0.83680555555555547</v>
      </c>
    </row>
    <row r="55" spans="1:38" s="31" customFormat="1" x14ac:dyDescent="0.2">
      <c r="A55" s="40">
        <v>0</v>
      </c>
      <c r="B55" s="40">
        <v>217</v>
      </c>
      <c r="C55" s="31">
        <f t="shared" si="9"/>
        <v>2.5146050292100588</v>
      </c>
      <c r="D55" s="31">
        <f t="shared" si="10"/>
        <v>3.9370078740157481</v>
      </c>
      <c r="E55" s="31">
        <f t="shared" si="11"/>
        <v>4.6715382319949521</v>
      </c>
      <c r="F55" s="31">
        <f t="shared" si="8"/>
        <v>3.5</v>
      </c>
      <c r="G55" s="31">
        <v>110</v>
      </c>
      <c r="I55" s="31">
        <f t="shared" si="12"/>
        <v>0</v>
      </c>
      <c r="K55" s="31">
        <f t="shared" si="6"/>
        <v>0</v>
      </c>
      <c r="Q55" s="32"/>
      <c r="R55" s="32"/>
      <c r="AB55" s="31" t="s">
        <v>100</v>
      </c>
      <c r="AD55" s="41">
        <v>0.68611111111111101</v>
      </c>
      <c r="AF55" s="41">
        <v>0.73125000000000007</v>
      </c>
      <c r="AH55" s="41">
        <v>0.78055555555555556</v>
      </c>
      <c r="AJ55" s="41">
        <v>0.8208333333333333</v>
      </c>
      <c r="AL55" s="41">
        <v>0.86319444444444438</v>
      </c>
    </row>
    <row r="56" spans="1:38" s="31" customFormat="1" x14ac:dyDescent="0.2">
      <c r="A56" s="40">
        <v>0</v>
      </c>
      <c r="B56" s="40">
        <v>248</v>
      </c>
      <c r="C56" s="31">
        <f t="shared" si="9"/>
        <v>2.5146050292100588</v>
      </c>
      <c r="D56" s="31">
        <f t="shared" si="10"/>
        <v>4.7244094488188981</v>
      </c>
      <c r="E56" s="31">
        <f t="shared" si="11"/>
        <v>5.3519419926805831</v>
      </c>
      <c r="F56" s="31">
        <f t="shared" si="8"/>
        <v>3.5</v>
      </c>
      <c r="G56" s="31">
        <v>110</v>
      </c>
      <c r="I56" s="31">
        <f t="shared" si="12"/>
        <v>0</v>
      </c>
      <c r="K56" s="31">
        <f t="shared" si="6"/>
        <v>0</v>
      </c>
      <c r="Q56" s="32"/>
      <c r="R56" s="32"/>
    </row>
    <row r="57" spans="1:38" s="31" customFormat="1" x14ac:dyDescent="0.2">
      <c r="A57" s="40">
        <v>18</v>
      </c>
      <c r="B57" s="40">
        <v>0</v>
      </c>
      <c r="C57" s="31">
        <f t="shared" si="9"/>
        <v>2.0574041148082296</v>
      </c>
      <c r="D57" s="31">
        <f t="shared" si="10"/>
        <v>1.5748031496062993</v>
      </c>
      <c r="E57" s="31">
        <f t="shared" si="11"/>
        <v>2.5909296886715696</v>
      </c>
      <c r="F57" s="31">
        <f t="shared" si="8"/>
        <v>2.5909296886715696</v>
      </c>
      <c r="G57" s="31">
        <v>110</v>
      </c>
      <c r="I57" s="31">
        <f t="shared" si="12"/>
        <v>7.7172523248547131</v>
      </c>
      <c r="K57" s="31">
        <f t="shared" si="6"/>
        <v>4.3806998533828523E-2</v>
      </c>
      <c r="Q57" s="32">
        <v>0</v>
      </c>
      <c r="R57" s="31">
        <v>18</v>
      </c>
      <c r="S57" s="31">
        <v>36</v>
      </c>
      <c r="U57" s="31">
        <v>81</v>
      </c>
      <c r="V57" s="31">
        <v>99</v>
      </c>
    </row>
    <row r="58" spans="1:38" s="31" customFormat="1" x14ac:dyDescent="0.2">
      <c r="A58" s="40">
        <v>18</v>
      </c>
      <c r="B58" s="40">
        <v>31</v>
      </c>
      <c r="C58" s="31">
        <f t="shared" si="9"/>
        <v>2.0574041148082296</v>
      </c>
      <c r="D58" s="31">
        <f t="shared" si="10"/>
        <v>0.78740157480314965</v>
      </c>
      <c r="E58" s="31">
        <f t="shared" si="11"/>
        <v>2.202932802341532</v>
      </c>
      <c r="F58" s="31">
        <f t="shared" si="8"/>
        <v>2.202932802341532</v>
      </c>
      <c r="G58" s="31">
        <v>110</v>
      </c>
      <c r="I58" s="31">
        <f t="shared" si="12"/>
        <v>13.152557306635348</v>
      </c>
      <c r="K58" s="31">
        <f t="shared" si="6"/>
        <v>8.6701565314176721E-2</v>
      </c>
      <c r="Q58" s="32"/>
      <c r="R58" s="32"/>
    </row>
    <row r="59" spans="1:38" s="31" customFormat="1" x14ac:dyDescent="0.2">
      <c r="A59" s="40">
        <v>18</v>
      </c>
      <c r="B59" s="40">
        <v>62</v>
      </c>
      <c r="C59" s="31">
        <f t="shared" si="9"/>
        <v>2.0574041148082296</v>
      </c>
      <c r="D59" s="31">
        <f t="shared" si="10"/>
        <v>0</v>
      </c>
      <c r="E59" s="31">
        <f t="shared" si="11"/>
        <v>2.0574041148082296</v>
      </c>
      <c r="F59" s="31">
        <f t="shared" si="8"/>
        <v>2.0574041148082296</v>
      </c>
      <c r="G59" s="31">
        <v>110</v>
      </c>
      <c r="I59" s="31">
        <f t="shared" si="12"/>
        <v>15.427072548340906</v>
      </c>
      <c r="K59" s="31">
        <f t="shared" si="6"/>
        <v>0.1059562800581676</v>
      </c>
      <c r="Q59" s="32"/>
      <c r="R59" s="32"/>
    </row>
    <row r="60" spans="1:38" s="31" customFormat="1" x14ac:dyDescent="0.2">
      <c r="A60" s="40">
        <v>18</v>
      </c>
      <c r="B60" s="40">
        <v>93</v>
      </c>
      <c r="C60" s="31">
        <f t="shared" si="9"/>
        <v>2.0574041148082296</v>
      </c>
      <c r="D60" s="31">
        <f t="shared" si="10"/>
        <v>0.78740157480314965</v>
      </c>
      <c r="E60" s="31">
        <f t="shared" si="11"/>
        <v>2.202932802341532</v>
      </c>
      <c r="F60" s="31">
        <f t="shared" si="8"/>
        <v>2.202932802341532</v>
      </c>
      <c r="G60" s="31">
        <v>110</v>
      </c>
      <c r="I60" s="31">
        <f t="shared" si="12"/>
        <v>13.152557306635348</v>
      </c>
      <c r="K60" s="31">
        <f t="shared" si="6"/>
        <v>8.6701565314176721E-2</v>
      </c>
      <c r="Q60" s="32"/>
      <c r="R60" s="32"/>
    </row>
    <row r="61" spans="1:38" s="31" customFormat="1" x14ac:dyDescent="0.2">
      <c r="A61" s="40">
        <v>18</v>
      </c>
      <c r="B61" s="40">
        <v>124</v>
      </c>
      <c r="C61" s="31">
        <f t="shared" si="9"/>
        <v>2.0574041148082296</v>
      </c>
      <c r="D61" s="31">
        <f t="shared" si="10"/>
        <v>1.5748031496062993</v>
      </c>
      <c r="E61" s="31">
        <f t="shared" si="11"/>
        <v>2.5909296886715696</v>
      </c>
      <c r="F61" s="31">
        <f t="shared" si="8"/>
        <v>2.5909296886715696</v>
      </c>
      <c r="G61" s="31">
        <v>110</v>
      </c>
      <c r="I61" s="31">
        <f t="shared" si="12"/>
        <v>7.7172523248547131</v>
      </c>
      <c r="K61" s="31">
        <f t="shared" si="6"/>
        <v>4.3806998533828523E-2</v>
      </c>
      <c r="Q61" s="32"/>
      <c r="R61" s="32"/>
      <c r="AC61" s="42" t="s">
        <v>102</v>
      </c>
      <c r="AD61" s="42"/>
      <c r="AE61" s="42" t="s">
        <v>103</v>
      </c>
      <c r="AF61" s="42"/>
      <c r="AG61" s="42"/>
      <c r="AH61" s="42"/>
      <c r="AI61" s="42"/>
      <c r="AJ61" s="42"/>
    </row>
    <row r="62" spans="1:38" s="31" customFormat="1" x14ac:dyDescent="0.2">
      <c r="A62" s="40">
        <v>18</v>
      </c>
      <c r="B62" s="40">
        <v>155</v>
      </c>
      <c r="C62" s="31">
        <f t="shared" si="9"/>
        <v>2.0574041148082296</v>
      </c>
      <c r="D62" s="31">
        <f t="shared" si="10"/>
        <v>2.3622047244094491</v>
      </c>
      <c r="E62" s="31">
        <f t="shared" si="11"/>
        <v>3.1325585152798276</v>
      </c>
      <c r="F62" s="31">
        <f t="shared" si="8"/>
        <v>3.1325585152798276</v>
      </c>
      <c r="G62" s="31">
        <v>110</v>
      </c>
      <c r="H62" s="17"/>
      <c r="I62" s="31">
        <f t="shared" si="12"/>
        <v>1.9831189710529971</v>
      </c>
      <c r="K62" s="31">
        <f t="shared" si="6"/>
        <v>7.3944015869579216E-3</v>
      </c>
      <c r="Q62" s="32"/>
      <c r="R62" s="32"/>
    </row>
    <row r="63" spans="1:38" s="31" customFormat="1" x14ac:dyDescent="0.2">
      <c r="A63" s="40">
        <v>18</v>
      </c>
      <c r="B63" s="40">
        <v>186</v>
      </c>
      <c r="C63" s="31">
        <f t="shared" si="9"/>
        <v>2.0574041148082296</v>
      </c>
      <c r="D63" s="31">
        <f t="shared" si="10"/>
        <v>3.1496062992125986</v>
      </c>
      <c r="E63" s="31">
        <f t="shared" si="11"/>
        <v>3.762038215072983</v>
      </c>
      <c r="F63" s="31">
        <f t="shared" si="8"/>
        <v>3.5</v>
      </c>
      <c r="G63" s="31">
        <v>110</v>
      </c>
      <c r="I63" s="31">
        <f t="shared" si="12"/>
        <v>0</v>
      </c>
      <c r="K63" s="31">
        <f t="shared" si="6"/>
        <v>0</v>
      </c>
      <c r="Q63" s="32"/>
      <c r="R63" s="32"/>
    </row>
    <row r="64" spans="1:38" s="31" customFormat="1" x14ac:dyDescent="0.2">
      <c r="A64" s="40">
        <v>18</v>
      </c>
      <c r="B64" s="40">
        <v>217</v>
      </c>
      <c r="C64" s="31">
        <f t="shared" si="9"/>
        <v>2.0574041148082296</v>
      </c>
      <c r="D64" s="31">
        <f t="shared" si="10"/>
        <v>3.9370078740157481</v>
      </c>
      <c r="E64" s="31">
        <f t="shared" si="11"/>
        <v>4.4421776969963549</v>
      </c>
      <c r="F64" s="31">
        <f t="shared" si="8"/>
        <v>3.5</v>
      </c>
      <c r="G64" s="31">
        <v>110</v>
      </c>
      <c r="I64" s="31">
        <f t="shared" si="12"/>
        <v>0</v>
      </c>
      <c r="K64" s="31">
        <f t="shared" si="6"/>
        <v>0</v>
      </c>
      <c r="Q64" s="32"/>
      <c r="R64" s="32"/>
    </row>
    <row r="65" spans="1:18" s="31" customFormat="1" x14ac:dyDescent="0.2">
      <c r="A65" s="40">
        <v>18</v>
      </c>
      <c r="B65" s="40">
        <v>248</v>
      </c>
      <c r="C65" s="31">
        <f t="shared" si="9"/>
        <v>2.0574041148082296</v>
      </c>
      <c r="D65" s="31">
        <f t="shared" si="10"/>
        <v>4.7244094488188981</v>
      </c>
      <c r="E65" s="31">
        <f t="shared" si="11"/>
        <v>5.1529560770221128</v>
      </c>
      <c r="F65" s="31">
        <f t="shared" si="8"/>
        <v>3.5</v>
      </c>
      <c r="G65" s="31">
        <v>110</v>
      </c>
      <c r="I65" s="31">
        <f t="shared" si="12"/>
        <v>0</v>
      </c>
      <c r="K65" s="31">
        <f t="shared" si="6"/>
        <v>0</v>
      </c>
      <c r="Q65" s="32"/>
      <c r="R65" s="32"/>
    </row>
    <row r="66" spans="1:18" s="31" customFormat="1" x14ac:dyDescent="0.2">
      <c r="A66" s="40">
        <v>36</v>
      </c>
      <c r="B66" s="40">
        <v>31</v>
      </c>
      <c r="C66" s="31">
        <f t="shared" si="9"/>
        <v>1.6002032004064008</v>
      </c>
      <c r="D66" s="31">
        <f t="shared" si="10"/>
        <v>0.78740157480314965</v>
      </c>
      <c r="E66" s="31">
        <f t="shared" si="11"/>
        <v>1.7834381185209001</v>
      </c>
      <c r="F66" s="31">
        <f t="shared" si="8"/>
        <v>1.7834381185209001</v>
      </c>
      <c r="G66" s="31">
        <v>110</v>
      </c>
      <c r="I66" s="31">
        <f t="shared" si="12"/>
        <v>20.024223525716984</v>
      </c>
      <c r="K66" s="31">
        <f t="shared" si="6"/>
        <v>0.14628146601988967</v>
      </c>
      <c r="Q66" s="32"/>
      <c r="R66" s="32"/>
    </row>
    <row r="67" spans="1:18" s="31" customFormat="1" x14ac:dyDescent="0.2">
      <c r="A67" s="40">
        <v>36</v>
      </c>
      <c r="B67" s="40">
        <v>62</v>
      </c>
      <c r="C67" s="31">
        <f t="shared" si="9"/>
        <v>1.6002032004064008</v>
      </c>
      <c r="D67" s="31">
        <f t="shared" si="10"/>
        <v>0</v>
      </c>
      <c r="E67" s="31">
        <f t="shared" si="11"/>
        <v>1.6002032004064008</v>
      </c>
      <c r="F67" s="31">
        <f t="shared" si="8"/>
        <v>1.6002032004064008</v>
      </c>
      <c r="G67" s="31">
        <v>110</v>
      </c>
      <c r="I67" s="31">
        <f t="shared" si="12"/>
        <v>23.314559575865953</v>
      </c>
      <c r="K67" s="31">
        <f t="shared" ref="K67:K91" si="13">1-EXP(-$W$23*POWER(I67,$W$24))</f>
        <v>0.17586081562113065</v>
      </c>
      <c r="Q67" s="32"/>
      <c r="R67" s="32"/>
    </row>
    <row r="68" spans="1:18" s="31" customFormat="1" x14ac:dyDescent="0.2">
      <c r="A68" s="40">
        <v>36</v>
      </c>
      <c r="B68" s="40">
        <v>93</v>
      </c>
      <c r="C68" s="31">
        <f t="shared" si="9"/>
        <v>1.6002032004064008</v>
      </c>
      <c r="D68" s="31">
        <f t="shared" si="10"/>
        <v>0.78740157480314965</v>
      </c>
      <c r="E68" s="31">
        <f t="shared" si="11"/>
        <v>1.7834381185209001</v>
      </c>
      <c r="F68" s="31">
        <f t="shared" si="8"/>
        <v>1.7834381185209001</v>
      </c>
      <c r="G68" s="31">
        <v>110</v>
      </c>
      <c r="I68" s="31">
        <f t="shared" si="12"/>
        <v>20.024223525716984</v>
      </c>
      <c r="K68" s="31">
        <f t="shared" si="13"/>
        <v>0.14628146601988967</v>
      </c>
      <c r="Q68" s="32"/>
      <c r="R68" s="32"/>
    </row>
    <row r="69" spans="1:18" s="31" customFormat="1" x14ac:dyDescent="0.2">
      <c r="A69" s="40">
        <v>36</v>
      </c>
      <c r="B69" s="40">
        <v>124</v>
      </c>
      <c r="C69" s="31">
        <f t="shared" si="9"/>
        <v>1.6002032004064008</v>
      </c>
      <c r="D69" s="31">
        <f t="shared" si="10"/>
        <v>1.5748031496062993</v>
      </c>
      <c r="E69" s="31">
        <f t="shared" si="11"/>
        <v>2.245140361447544</v>
      </c>
      <c r="F69" s="31">
        <f t="shared" si="8"/>
        <v>2.245140361447544</v>
      </c>
      <c r="G69" s="31">
        <v>110</v>
      </c>
      <c r="I69" s="31">
        <f t="shared" si="12"/>
        <v>12.515817287933642</v>
      </c>
      <c r="K69" s="31">
        <f t="shared" si="13"/>
        <v>8.142317882234329E-2</v>
      </c>
      <c r="Q69" s="32"/>
      <c r="R69" s="32"/>
    </row>
    <row r="70" spans="1:18" s="31" customFormat="1" x14ac:dyDescent="0.2">
      <c r="A70" s="40">
        <v>36</v>
      </c>
      <c r="B70" s="40">
        <v>155</v>
      </c>
      <c r="C70" s="31">
        <f t="shared" si="9"/>
        <v>1.6002032004064008</v>
      </c>
      <c r="D70" s="31">
        <f t="shared" si="10"/>
        <v>2.3622047244094491</v>
      </c>
      <c r="E70" s="31">
        <f t="shared" si="11"/>
        <v>2.8531844389406742</v>
      </c>
      <c r="F70" s="31">
        <f t="shared" si="8"/>
        <v>2.8531844389406742</v>
      </c>
      <c r="G70" s="31">
        <v>110</v>
      </c>
      <c r="I70" s="31">
        <f t="shared" si="12"/>
        <v>4.6316654000638415</v>
      </c>
      <c r="K70" s="31">
        <f t="shared" si="13"/>
        <v>2.2539822008104782E-2</v>
      </c>
      <c r="Q70" s="32"/>
      <c r="R70" s="32"/>
    </row>
    <row r="71" spans="1:18" s="31" customFormat="1" x14ac:dyDescent="0.2">
      <c r="A71" s="40">
        <v>36</v>
      </c>
      <c r="B71" s="40">
        <v>186</v>
      </c>
      <c r="C71" s="31">
        <f t="shared" si="9"/>
        <v>1.6002032004064008</v>
      </c>
      <c r="D71" s="31">
        <f t="shared" si="10"/>
        <v>3.1496062992125986</v>
      </c>
      <c r="E71" s="31">
        <f t="shared" si="11"/>
        <v>3.5327991908160543</v>
      </c>
      <c r="F71" s="31">
        <f t="shared" si="8"/>
        <v>3.5</v>
      </c>
      <c r="G71" s="31">
        <v>110</v>
      </c>
      <c r="I71" s="31">
        <f t="shared" si="12"/>
        <v>0</v>
      </c>
      <c r="K71" s="31">
        <f t="shared" si="13"/>
        <v>0</v>
      </c>
      <c r="Q71" s="32"/>
      <c r="R71" s="32"/>
    </row>
    <row r="72" spans="1:18" s="31" customFormat="1" x14ac:dyDescent="0.2">
      <c r="A72" s="40">
        <v>36</v>
      </c>
      <c r="B72" s="40">
        <v>217</v>
      </c>
      <c r="C72" s="31">
        <f t="shared" si="9"/>
        <v>1.6002032004064008</v>
      </c>
      <c r="D72" s="31">
        <f t="shared" si="10"/>
        <v>3.9370078740157481</v>
      </c>
      <c r="E72" s="31">
        <f t="shared" si="11"/>
        <v>4.2497860278669197</v>
      </c>
      <c r="F72" s="31">
        <f t="shared" si="8"/>
        <v>3.5</v>
      </c>
      <c r="G72" s="31">
        <v>110</v>
      </c>
      <c r="I72" s="31">
        <f t="shared" si="12"/>
        <v>0</v>
      </c>
      <c r="K72" s="31">
        <f t="shared" si="13"/>
        <v>0</v>
      </c>
      <c r="Q72" s="32"/>
      <c r="R72" s="32"/>
    </row>
    <row r="73" spans="1:18" s="31" customFormat="1" x14ac:dyDescent="0.2">
      <c r="A73" s="40">
        <v>36</v>
      </c>
      <c r="B73" s="40">
        <v>248</v>
      </c>
      <c r="C73" s="31">
        <f t="shared" si="9"/>
        <v>1.6002032004064008</v>
      </c>
      <c r="D73" s="31">
        <f t="shared" si="10"/>
        <v>4.7244094488188981</v>
      </c>
      <c r="E73" s="31">
        <f t="shared" si="11"/>
        <v>4.9880552245018475</v>
      </c>
      <c r="F73" s="31">
        <f t="shared" si="8"/>
        <v>3.5</v>
      </c>
      <c r="G73" s="31">
        <v>110</v>
      </c>
      <c r="I73" s="31">
        <f t="shared" si="12"/>
        <v>0</v>
      </c>
      <c r="K73" s="31">
        <f t="shared" si="13"/>
        <v>0</v>
      </c>
      <c r="Q73" s="32"/>
      <c r="R73" s="32"/>
    </row>
    <row r="74" spans="1:18" s="31" customFormat="1" x14ac:dyDescent="0.2">
      <c r="A74" s="40">
        <v>91</v>
      </c>
      <c r="B74" s="40">
        <v>0</v>
      </c>
      <c r="C74" s="31">
        <f t="shared" si="9"/>
        <v>0.20320040640081283</v>
      </c>
      <c r="D74" s="31">
        <f t="shared" si="10"/>
        <v>1.5748031496062993</v>
      </c>
      <c r="E74" s="31">
        <f t="shared" si="11"/>
        <v>1.5878587358991907</v>
      </c>
      <c r="F74" s="31">
        <f t="shared" si="8"/>
        <v>1.5878587358991907</v>
      </c>
      <c r="G74" s="31">
        <v>110</v>
      </c>
      <c r="I74" s="31">
        <f t="shared" si="12"/>
        <v>23.542167686025145</v>
      </c>
      <c r="K74" s="31">
        <f t="shared" si="13"/>
        <v>0.17792027141710265</v>
      </c>
      <c r="Q74" s="32"/>
      <c r="R74" s="32"/>
    </row>
    <row r="75" spans="1:18" s="31" customFormat="1" x14ac:dyDescent="0.2">
      <c r="A75" s="40">
        <v>91</v>
      </c>
      <c r="B75" s="40">
        <v>31</v>
      </c>
      <c r="C75" s="31">
        <f t="shared" si="9"/>
        <v>0.20320040640081283</v>
      </c>
      <c r="D75" s="31">
        <f t="shared" si="10"/>
        <v>0.78740157480314965</v>
      </c>
      <c r="E75" s="31">
        <f t="shared" si="11"/>
        <v>0.81319840455078096</v>
      </c>
      <c r="F75" s="31">
        <f t="shared" si="8"/>
        <v>0.81319840455078096</v>
      </c>
      <c r="G75" s="31">
        <v>110</v>
      </c>
      <c r="I75" s="31">
        <f t="shared" si="12"/>
        <v>39.212080406044919</v>
      </c>
      <c r="K75" s="31">
        <f t="shared" si="13"/>
        <v>0.31940162099284963</v>
      </c>
      <c r="Q75" s="32"/>
      <c r="R75" s="32"/>
    </row>
    <row r="76" spans="1:18" s="31" customFormat="1" x14ac:dyDescent="0.2">
      <c r="A76" s="40">
        <v>91</v>
      </c>
      <c r="B76" s="40">
        <v>62</v>
      </c>
      <c r="C76" s="31">
        <f t="shared" si="9"/>
        <v>0.20320040640081283</v>
      </c>
      <c r="D76" s="31">
        <f t="shared" si="10"/>
        <v>0</v>
      </c>
      <c r="E76" s="31">
        <f t="shared" si="11"/>
        <v>0.20320040640081283</v>
      </c>
      <c r="F76" s="31">
        <f t="shared" si="8"/>
        <v>0.20320040640081283</v>
      </c>
      <c r="G76" s="31">
        <v>110</v>
      </c>
      <c r="I76" s="31">
        <f t="shared" si="12"/>
        <v>53.297312473800105</v>
      </c>
      <c r="K76" s="31">
        <f t="shared" si="13"/>
        <v>0.4387004286280497</v>
      </c>
      <c r="Q76" s="32"/>
      <c r="R76" s="32"/>
    </row>
    <row r="77" spans="1:18" s="31" customFormat="1" x14ac:dyDescent="0.2">
      <c r="A77" s="40">
        <v>91</v>
      </c>
      <c r="B77" s="40">
        <v>93</v>
      </c>
      <c r="C77" s="31">
        <f t="shared" si="9"/>
        <v>0.20320040640081283</v>
      </c>
      <c r="D77" s="31">
        <f t="shared" si="10"/>
        <v>0.78740157480314965</v>
      </c>
      <c r="E77" s="31">
        <f t="shared" si="11"/>
        <v>0.81319840455078096</v>
      </c>
      <c r="F77" s="31">
        <f t="shared" si="8"/>
        <v>0.81319840455078096</v>
      </c>
      <c r="G77" s="31">
        <v>110</v>
      </c>
      <c r="I77" s="31">
        <f t="shared" si="12"/>
        <v>39.212080406044919</v>
      </c>
      <c r="K77" s="31">
        <f t="shared" si="13"/>
        <v>0.31940162099284963</v>
      </c>
      <c r="Q77" s="32"/>
      <c r="R77" s="32"/>
    </row>
    <row r="78" spans="1:18" s="31" customFormat="1" x14ac:dyDescent="0.2">
      <c r="A78" s="40">
        <v>91</v>
      </c>
      <c r="B78" s="40">
        <v>124</v>
      </c>
      <c r="C78" s="31">
        <f t="shared" si="9"/>
        <v>0.20320040640081283</v>
      </c>
      <c r="D78" s="31">
        <f t="shared" si="10"/>
        <v>1.5748031496062993</v>
      </c>
      <c r="E78" s="31">
        <f t="shared" si="11"/>
        <v>1.5878587358991907</v>
      </c>
      <c r="F78" s="31">
        <f t="shared" si="8"/>
        <v>1.5878587358991907</v>
      </c>
      <c r="G78" s="31">
        <v>110</v>
      </c>
      <c r="I78" s="31">
        <f t="shared" si="12"/>
        <v>23.542167686025145</v>
      </c>
      <c r="K78" s="31">
        <f t="shared" si="13"/>
        <v>0.17792027141710265</v>
      </c>
      <c r="Q78" s="32"/>
      <c r="R78" s="32"/>
    </row>
    <row r="79" spans="1:18" s="31" customFormat="1" x14ac:dyDescent="0.2">
      <c r="A79" s="40">
        <v>91</v>
      </c>
      <c r="B79" s="40">
        <v>155</v>
      </c>
      <c r="C79" s="31">
        <f t="shared" si="9"/>
        <v>0.20320040640081283</v>
      </c>
      <c r="D79" s="31">
        <f t="shared" si="10"/>
        <v>2.3622047244094491</v>
      </c>
      <c r="E79" s="31">
        <f t="shared" si="11"/>
        <v>2.3709284184014869</v>
      </c>
      <c r="F79" s="31">
        <f t="shared" si="8"/>
        <v>2.3709284184014869</v>
      </c>
      <c r="G79" s="31">
        <v>110</v>
      </c>
      <c r="I79" s="31">
        <f t="shared" si="12"/>
        <v>10.681904796203691</v>
      </c>
      <c r="K79" s="31">
        <f t="shared" si="13"/>
        <v>6.6551003455133095E-2</v>
      </c>
      <c r="Q79" s="32"/>
      <c r="R79" s="32"/>
    </row>
    <row r="80" spans="1:18" s="31" customFormat="1" x14ac:dyDescent="0.2">
      <c r="A80" s="40">
        <v>91</v>
      </c>
      <c r="B80" s="40">
        <v>186</v>
      </c>
      <c r="C80" s="31">
        <f t="shared" si="9"/>
        <v>0.20320040640081283</v>
      </c>
      <c r="D80" s="31">
        <f t="shared" si="10"/>
        <v>3.1496062992125986</v>
      </c>
      <c r="E80" s="31">
        <f t="shared" si="11"/>
        <v>3.1561543443249311</v>
      </c>
      <c r="F80" s="31">
        <f t="shared" si="8"/>
        <v>3.1561543443249311</v>
      </c>
      <c r="G80" s="31">
        <v>110</v>
      </c>
      <c r="I80" s="31">
        <f t="shared" si="12"/>
        <v>1.7951957054952499</v>
      </c>
      <c r="K80" s="31">
        <f t="shared" si="13"/>
        <v>6.4848387627710613E-3</v>
      </c>
      <c r="Q80" s="32"/>
      <c r="R80" s="32"/>
    </row>
    <row r="81" spans="1:18" s="31" customFormat="1" x14ac:dyDescent="0.2">
      <c r="A81" s="40">
        <v>91</v>
      </c>
      <c r="B81" s="40">
        <v>217</v>
      </c>
      <c r="C81" s="31">
        <f t="shared" si="9"/>
        <v>0.20320040640081283</v>
      </c>
      <c r="D81" s="31">
        <f t="shared" si="10"/>
        <v>3.9370078740157481</v>
      </c>
      <c r="E81" s="31">
        <f t="shared" si="11"/>
        <v>3.94224826783188</v>
      </c>
      <c r="F81" s="31">
        <f t="shared" si="8"/>
        <v>3.5</v>
      </c>
      <c r="G81" s="31">
        <v>110</v>
      </c>
      <c r="I81" s="31">
        <f t="shared" si="12"/>
        <v>0</v>
      </c>
      <c r="K81" s="31">
        <f t="shared" si="13"/>
        <v>0</v>
      </c>
      <c r="Q81" s="32"/>
      <c r="R81" s="32"/>
    </row>
    <row r="82" spans="1:18" s="31" customFormat="1" x14ac:dyDescent="0.2">
      <c r="A82" s="40">
        <v>91</v>
      </c>
      <c r="B82" s="40">
        <v>248</v>
      </c>
      <c r="C82" s="31">
        <f t="shared" si="9"/>
        <v>0.20320040640081283</v>
      </c>
      <c r="D82" s="31">
        <f t="shared" si="10"/>
        <v>4.7244094488188981</v>
      </c>
      <c r="E82" s="31">
        <f t="shared" si="11"/>
        <v>4.7287773309017984</v>
      </c>
      <c r="F82" s="31">
        <f t="shared" si="8"/>
        <v>3.5</v>
      </c>
      <c r="G82" s="31">
        <v>110</v>
      </c>
      <c r="I82" s="31">
        <f t="shared" si="12"/>
        <v>0</v>
      </c>
      <c r="K82" s="31">
        <f t="shared" si="13"/>
        <v>0</v>
      </c>
      <c r="Q82" s="32"/>
      <c r="R82" s="32"/>
    </row>
    <row r="83" spans="1:18" s="31" customFormat="1" x14ac:dyDescent="0.2">
      <c r="A83" s="40">
        <v>109</v>
      </c>
      <c r="B83" s="40">
        <v>0</v>
      </c>
      <c r="C83" s="31">
        <f t="shared" si="9"/>
        <v>0.25400050800101603</v>
      </c>
      <c r="D83" s="31">
        <f t="shared" si="10"/>
        <v>1.5748031496062993</v>
      </c>
      <c r="E83" s="31">
        <f t="shared" si="11"/>
        <v>1.5951555466708236</v>
      </c>
      <c r="F83" s="31">
        <f t="shared" si="8"/>
        <v>1.5951555466708236</v>
      </c>
      <c r="G83" s="31">
        <v>110</v>
      </c>
      <c r="I83" s="31">
        <f t="shared" si="12"/>
        <v>23.407539487464966</v>
      </c>
      <c r="K83" s="31">
        <f t="shared" si="13"/>
        <v>0.17670196288179141</v>
      </c>
      <c r="Q83" s="32"/>
      <c r="R83" s="32"/>
    </row>
    <row r="84" spans="1:18" s="31" customFormat="1" x14ac:dyDescent="0.2">
      <c r="A84" s="40">
        <v>109</v>
      </c>
      <c r="B84" s="40">
        <v>31</v>
      </c>
      <c r="C84" s="31">
        <f t="shared" si="9"/>
        <v>0.25400050800101603</v>
      </c>
      <c r="D84" s="31">
        <f t="shared" si="10"/>
        <v>0.78740157480314965</v>
      </c>
      <c r="E84" s="31">
        <f t="shared" si="11"/>
        <v>0.82735572643649136</v>
      </c>
      <c r="F84" s="31">
        <f t="shared" si="8"/>
        <v>0.82735572643649136</v>
      </c>
      <c r="G84" s="31">
        <v>110</v>
      </c>
      <c r="I84" s="31">
        <f t="shared" si="12"/>
        <v>38.902563999903158</v>
      </c>
      <c r="K84" s="31">
        <f t="shared" si="13"/>
        <v>0.3166647957629789</v>
      </c>
      <c r="Q84" s="32"/>
      <c r="R84" s="32"/>
    </row>
    <row r="85" spans="1:18" s="31" customFormat="1" x14ac:dyDescent="0.2">
      <c r="A85" s="40">
        <v>109</v>
      </c>
      <c r="B85" s="40">
        <v>62</v>
      </c>
      <c r="C85" s="31">
        <f t="shared" si="9"/>
        <v>0.25400050800101603</v>
      </c>
      <c r="D85" s="31">
        <f t="shared" si="10"/>
        <v>0</v>
      </c>
      <c r="E85" s="31">
        <f t="shared" si="11"/>
        <v>0.25400050800101603</v>
      </c>
      <c r="F85" s="31">
        <f t="shared" si="8"/>
        <v>0.25400050800101603</v>
      </c>
      <c r="G85" s="31">
        <v>110</v>
      </c>
      <c r="I85" s="31">
        <f t="shared" si="12"/>
        <v>52.070189656272518</v>
      </c>
      <c r="K85" s="31">
        <f t="shared" si="13"/>
        <v>0.42877671049595856</v>
      </c>
      <c r="Q85" s="32"/>
      <c r="R85" s="32"/>
    </row>
    <row r="86" spans="1:18" s="31" customFormat="1" x14ac:dyDescent="0.2">
      <c r="A86" s="40">
        <v>109</v>
      </c>
      <c r="B86" s="40">
        <v>93</v>
      </c>
      <c r="C86" s="31">
        <f t="shared" si="9"/>
        <v>0.25400050800101603</v>
      </c>
      <c r="D86" s="31">
        <f t="shared" si="10"/>
        <v>0.78740157480314965</v>
      </c>
      <c r="E86" s="31">
        <f t="shared" si="11"/>
        <v>0.82735572643649136</v>
      </c>
      <c r="F86" s="31">
        <f t="shared" si="8"/>
        <v>0.82735572643649136</v>
      </c>
      <c r="G86" s="31">
        <v>110</v>
      </c>
      <c r="I86" s="31">
        <f t="shared" si="12"/>
        <v>38.902563999903158</v>
      </c>
      <c r="K86" s="31">
        <f t="shared" si="13"/>
        <v>0.3166647957629789</v>
      </c>
      <c r="Q86" s="32"/>
      <c r="R86" s="32"/>
    </row>
    <row r="87" spans="1:18" s="31" customFormat="1" x14ac:dyDescent="0.2">
      <c r="A87" s="40">
        <v>109</v>
      </c>
      <c r="B87" s="40">
        <v>124</v>
      </c>
      <c r="C87" s="31">
        <f t="shared" si="9"/>
        <v>0.25400050800101603</v>
      </c>
      <c r="D87" s="31">
        <f t="shared" si="10"/>
        <v>1.5748031496062993</v>
      </c>
      <c r="E87" s="31">
        <f t="shared" si="11"/>
        <v>1.5951555466708236</v>
      </c>
      <c r="F87" s="31">
        <f t="shared" si="8"/>
        <v>1.5951555466708236</v>
      </c>
      <c r="G87" s="31">
        <v>110</v>
      </c>
      <c r="I87" s="31">
        <f t="shared" si="12"/>
        <v>23.407539487464966</v>
      </c>
      <c r="K87" s="31">
        <f t="shared" si="13"/>
        <v>0.17670196288179141</v>
      </c>
      <c r="Q87" s="32"/>
      <c r="R87" s="32"/>
    </row>
    <row r="88" spans="1:18" s="31" customFormat="1" x14ac:dyDescent="0.2">
      <c r="A88" s="40">
        <v>109</v>
      </c>
      <c r="B88" s="40">
        <v>155</v>
      </c>
      <c r="C88" s="31">
        <f t="shared" si="9"/>
        <v>0.25400050800101603</v>
      </c>
      <c r="D88" s="31">
        <f t="shared" si="10"/>
        <v>2.3622047244094491</v>
      </c>
      <c r="E88" s="31">
        <f t="shared" si="11"/>
        <v>2.375821419654073</v>
      </c>
      <c r="F88" s="31">
        <f t="shared" si="8"/>
        <v>2.375821419654073</v>
      </c>
      <c r="G88" s="31">
        <v>110</v>
      </c>
      <c r="I88" s="31">
        <f t="shared" si="12"/>
        <v>10.612542622222367</v>
      </c>
      <c r="K88" s="31">
        <f t="shared" si="13"/>
        <v>6.5999154892789735E-2</v>
      </c>
      <c r="Q88" s="32"/>
      <c r="R88" s="32"/>
    </row>
    <row r="89" spans="1:18" s="31" customFormat="1" x14ac:dyDescent="0.2">
      <c r="A89" s="40">
        <v>109</v>
      </c>
      <c r="B89" s="40">
        <v>186</v>
      </c>
      <c r="C89" s="31">
        <f t="shared" si="9"/>
        <v>0.25400050800101603</v>
      </c>
      <c r="D89" s="31">
        <f t="shared" si="10"/>
        <v>3.1496062992125986</v>
      </c>
      <c r="E89" s="31">
        <f t="shared" si="11"/>
        <v>3.1598316566083793</v>
      </c>
      <c r="F89" s="31">
        <f t="shared" si="8"/>
        <v>3.1598316566083793</v>
      </c>
      <c r="G89" s="31">
        <v>110</v>
      </c>
      <c r="I89" s="31">
        <f t="shared" si="12"/>
        <v>1.7664743300607115</v>
      </c>
      <c r="K89" s="31">
        <f t="shared" si="13"/>
        <v>6.3483675410630491E-3</v>
      </c>
      <c r="Q89" s="32"/>
      <c r="R89" s="32"/>
    </row>
    <row r="90" spans="1:18" s="31" customFormat="1" x14ac:dyDescent="0.2">
      <c r="A90" s="40">
        <v>109</v>
      </c>
      <c r="B90" s="40">
        <v>217</v>
      </c>
      <c r="C90" s="31">
        <f t="shared" si="9"/>
        <v>0.25400050800101603</v>
      </c>
      <c r="D90" s="31">
        <f t="shared" si="10"/>
        <v>3.9370078740157481</v>
      </c>
      <c r="E90" s="31">
        <f t="shared" si="11"/>
        <v>3.9451929304061641</v>
      </c>
      <c r="F90" s="31">
        <f t="shared" si="8"/>
        <v>3.5</v>
      </c>
      <c r="G90" s="31">
        <v>110</v>
      </c>
      <c r="I90" s="31">
        <f t="shared" si="12"/>
        <v>0</v>
      </c>
      <c r="K90" s="31">
        <f t="shared" si="13"/>
        <v>0</v>
      </c>
      <c r="Q90" s="32"/>
      <c r="R90" s="32"/>
    </row>
    <row r="91" spans="1:18" s="31" customFormat="1" x14ac:dyDescent="0.2">
      <c r="A91" s="40">
        <v>109</v>
      </c>
      <c r="B91" s="40">
        <v>248</v>
      </c>
      <c r="C91" s="31">
        <f t="shared" si="9"/>
        <v>0.25400050800101603</v>
      </c>
      <c r="D91" s="31">
        <f t="shared" si="10"/>
        <v>4.7244094488188981</v>
      </c>
      <c r="E91" s="31">
        <f t="shared" si="11"/>
        <v>4.7312324925070062</v>
      </c>
      <c r="F91" s="31">
        <f t="shared" si="8"/>
        <v>3.5</v>
      </c>
      <c r="G91" s="31">
        <v>110</v>
      </c>
      <c r="I91" s="31">
        <f t="shared" si="12"/>
        <v>0</v>
      </c>
      <c r="K91" s="31">
        <f t="shared" si="13"/>
        <v>0</v>
      </c>
      <c r="Q91" s="32"/>
      <c r="R91" s="32"/>
    </row>
    <row r="92" spans="1:18" s="31" customFormat="1" x14ac:dyDescent="0.2">
      <c r="A92" s="40"/>
      <c r="B92" s="40"/>
      <c r="Q92" s="32"/>
      <c r="R92" s="32"/>
    </row>
  </sheetData>
  <mergeCells count="2">
    <mergeCell ref="AC61:AD61"/>
    <mergeCell ref="AE61:AJ6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BBB2-4894-DE4A-80C6-F970F2747994}">
  <sheetPr codeName="Sheet21"/>
  <dimension ref="A1:AL92"/>
  <sheetViews>
    <sheetView topLeftCell="G1" workbookViewId="0">
      <selection activeCell="P17" sqref="A1:XFD1048576"/>
    </sheetView>
  </sheetViews>
  <sheetFormatPr baseColWidth="10" defaultColWidth="11" defaultRowHeight="16" x14ac:dyDescent="0.2"/>
  <cols>
    <col min="1" max="1" width="17" style="31" customWidth="1"/>
    <col min="2" max="9" width="11" style="31"/>
    <col min="10" max="10" width="13.6640625" style="31" bestFit="1" customWidth="1"/>
    <col min="11" max="11" width="17.83203125" style="31" bestFit="1" customWidth="1"/>
    <col min="12" max="12" width="13.5" style="31" bestFit="1" customWidth="1"/>
    <col min="13" max="16" width="11" style="31"/>
    <col min="17" max="18" width="11" style="32"/>
    <col min="19" max="35" width="11" style="31"/>
    <col min="36" max="36" width="15.5" style="31" bestFit="1" customWidth="1"/>
    <col min="37" max="16384" width="11" style="31"/>
  </cols>
  <sheetData>
    <row r="1" spans="1:20" s="17" customFormat="1" x14ac:dyDescent="0.2">
      <c r="A1" s="17" t="s">
        <v>1</v>
      </c>
      <c r="B1" s="17" t="s">
        <v>2</v>
      </c>
      <c r="C1" s="17" t="s">
        <v>50</v>
      </c>
      <c r="D1" s="17" t="s">
        <v>51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106</v>
      </c>
      <c r="J1" s="17" t="s">
        <v>107</v>
      </c>
      <c r="K1" s="17" t="s">
        <v>9</v>
      </c>
      <c r="L1" s="17" t="s">
        <v>110</v>
      </c>
      <c r="N1" s="17" t="s">
        <v>105</v>
      </c>
      <c r="O1" s="17" t="s">
        <v>52</v>
      </c>
      <c r="Q1" s="17" t="s">
        <v>118</v>
      </c>
      <c r="R1" s="22" t="s">
        <v>120</v>
      </c>
      <c r="S1" s="22" t="s">
        <v>119</v>
      </c>
      <c r="T1" s="17" t="s">
        <v>126</v>
      </c>
    </row>
    <row r="2" spans="1:20" s="31" customFormat="1" x14ac:dyDescent="0.2">
      <c r="A2" s="40">
        <v>0</v>
      </c>
      <c r="B2" s="40">
        <v>0</v>
      </c>
      <c r="C2" s="31">
        <f t="shared" ref="C2:C45" si="0">ABS(A2-$O$2)/39.37</f>
        <v>0</v>
      </c>
      <c r="D2" s="31">
        <f t="shared" ref="D2:D45" si="1">ABS(B2-$O$4)/39.37</f>
        <v>2.3622047244094491</v>
      </c>
      <c r="E2" s="31">
        <f>SQRT(C2^2+D2^2)</f>
        <v>2.3622047244094491</v>
      </c>
      <c r="F2" s="31">
        <f t="shared" ref="F2:F45" si="2">MIN(E2,$W$25)</f>
        <v>2</v>
      </c>
      <c r="G2" s="31">
        <v>160</v>
      </c>
      <c r="I2" s="31">
        <f t="shared" ref="I2:I45" si="3">$W$27*G2*POWER(1-F2/$W$25, $W$26)</f>
        <v>0</v>
      </c>
      <c r="J2" s="31">
        <f>I2+I48</f>
        <v>0</v>
      </c>
      <c r="K2" s="31">
        <f t="shared" ref="K2:K45" si="4">1-EXP(-$W$23*POWER(I2,$W$24))</f>
        <v>0</v>
      </c>
      <c r="L2" s="31">
        <f>K2+K48-K2*K48</f>
        <v>0</v>
      </c>
      <c r="O2" s="31">
        <v>0</v>
      </c>
      <c r="Q2" s="31">
        <v>160</v>
      </c>
      <c r="R2" s="32">
        <f>SUM(J2:J45)</f>
        <v>304.78952801202882</v>
      </c>
      <c r="S2" s="36">
        <f>R2/Q2</f>
        <v>1.9049345500751802</v>
      </c>
      <c r="T2" s="31">
        <f>S2/2</f>
        <v>0.9524672750375901</v>
      </c>
    </row>
    <row r="3" spans="1:20" s="31" customFormat="1" x14ac:dyDescent="0.2">
      <c r="A3" s="40">
        <v>0</v>
      </c>
      <c r="B3" s="40">
        <v>31</v>
      </c>
      <c r="C3" s="31">
        <f t="shared" si="0"/>
        <v>0</v>
      </c>
      <c r="D3" s="31">
        <f t="shared" si="1"/>
        <v>1.5748031496062993</v>
      </c>
      <c r="E3" s="31">
        <f t="shared" ref="E3:E45" si="5">SQRT(C3^2+D3^2)</f>
        <v>1.5748031496062993</v>
      </c>
      <c r="F3" s="31">
        <f t="shared" si="2"/>
        <v>1.5748031496062993</v>
      </c>
      <c r="G3" s="31">
        <v>160</v>
      </c>
      <c r="I3" s="31">
        <f t="shared" si="3"/>
        <v>1.5917444065900057</v>
      </c>
      <c r="J3" s="31">
        <f t="shared" ref="J3:J45" si="6">I3+I49</f>
        <v>1.5917444065900057</v>
      </c>
      <c r="K3" s="31">
        <f t="shared" si="4"/>
        <v>5.5334414932971532E-3</v>
      </c>
      <c r="L3" s="31">
        <f t="shared" ref="L3:L45" si="7">K3+K49-K3*K49</f>
        <v>5.5334414932971532E-3</v>
      </c>
      <c r="O3" s="31" t="s">
        <v>54</v>
      </c>
      <c r="R3" s="32"/>
      <c r="S3" s="32"/>
    </row>
    <row r="4" spans="1:20" s="31" customFormat="1" x14ac:dyDescent="0.2">
      <c r="A4" s="40">
        <v>0</v>
      </c>
      <c r="B4" s="40">
        <v>62</v>
      </c>
      <c r="C4" s="31">
        <f t="shared" si="0"/>
        <v>0</v>
      </c>
      <c r="D4" s="31">
        <f t="shared" si="1"/>
        <v>0.78740157480314965</v>
      </c>
      <c r="E4" s="31">
        <f t="shared" si="5"/>
        <v>0.78740157480314965</v>
      </c>
      <c r="F4" s="31">
        <f t="shared" si="2"/>
        <v>0.78740157480314965</v>
      </c>
      <c r="G4" s="31">
        <v>160</v>
      </c>
      <c r="I4" s="31">
        <f t="shared" si="3"/>
        <v>15.964401684685942</v>
      </c>
      <c r="J4" s="31">
        <f t="shared" si="6"/>
        <v>15.964401684685942</v>
      </c>
      <c r="K4" s="31">
        <f t="shared" si="4"/>
        <v>0.11058420844372696</v>
      </c>
      <c r="L4" s="31">
        <f t="shared" si="7"/>
        <v>0.11058420844372696</v>
      </c>
      <c r="O4" s="31">
        <v>93</v>
      </c>
      <c r="R4" s="32"/>
      <c r="S4" s="32"/>
    </row>
    <row r="5" spans="1:20" s="31" customFormat="1" x14ac:dyDescent="0.2">
      <c r="A5" s="40">
        <v>0</v>
      </c>
      <c r="B5" s="40">
        <v>93</v>
      </c>
      <c r="C5" s="31">
        <f t="shared" si="0"/>
        <v>0</v>
      </c>
      <c r="D5" s="31">
        <f t="shared" si="1"/>
        <v>0</v>
      </c>
      <c r="E5" s="31">
        <f t="shared" si="5"/>
        <v>0</v>
      </c>
      <c r="F5" s="31">
        <f t="shared" si="2"/>
        <v>0</v>
      </c>
      <c r="G5" s="31">
        <v>160</v>
      </c>
      <c r="I5" s="31">
        <f t="shared" si="3"/>
        <v>48</v>
      </c>
      <c r="J5" s="31">
        <f t="shared" si="6"/>
        <v>48</v>
      </c>
      <c r="K5" s="31">
        <f t="shared" si="4"/>
        <v>0.39517095267050362</v>
      </c>
      <c r="L5" s="31">
        <f t="shared" si="7"/>
        <v>0.39517095267050362</v>
      </c>
      <c r="O5" s="31" t="s">
        <v>104</v>
      </c>
      <c r="R5" s="32"/>
      <c r="S5" s="32"/>
    </row>
    <row r="6" spans="1:20" s="31" customFormat="1" x14ac:dyDescent="0.2">
      <c r="A6" s="40">
        <v>0</v>
      </c>
      <c r="B6" s="40">
        <v>124</v>
      </c>
      <c r="C6" s="31">
        <f t="shared" si="0"/>
        <v>0</v>
      </c>
      <c r="D6" s="31">
        <f t="shared" si="1"/>
        <v>0.78740157480314965</v>
      </c>
      <c r="E6" s="31">
        <f t="shared" si="5"/>
        <v>0.78740157480314965</v>
      </c>
      <c r="F6" s="31">
        <f t="shared" si="2"/>
        <v>0.78740157480314965</v>
      </c>
      <c r="G6" s="31">
        <v>160</v>
      </c>
      <c r="I6" s="31">
        <f t="shared" si="3"/>
        <v>15.964401684685942</v>
      </c>
      <c r="J6" s="31">
        <f t="shared" si="6"/>
        <v>15.964401684685942</v>
      </c>
      <c r="K6" s="31">
        <f t="shared" si="4"/>
        <v>0.11058420844372696</v>
      </c>
      <c r="L6" s="31">
        <f t="shared" si="7"/>
        <v>0.11058420844372696</v>
      </c>
      <c r="O6" s="31">
        <v>20</v>
      </c>
      <c r="R6" s="32"/>
      <c r="S6" s="32"/>
    </row>
    <row r="7" spans="1:20" s="31" customFormat="1" x14ac:dyDescent="0.2">
      <c r="A7" s="40">
        <v>0</v>
      </c>
      <c r="B7" s="40">
        <v>155</v>
      </c>
      <c r="C7" s="31">
        <f t="shared" si="0"/>
        <v>0</v>
      </c>
      <c r="D7" s="31">
        <f t="shared" si="1"/>
        <v>1.5748031496062993</v>
      </c>
      <c r="E7" s="31">
        <f t="shared" si="5"/>
        <v>1.5748031496062993</v>
      </c>
      <c r="F7" s="31">
        <f t="shared" si="2"/>
        <v>1.5748031496062993</v>
      </c>
      <c r="G7" s="31">
        <v>160</v>
      </c>
      <c r="I7" s="31">
        <f t="shared" si="3"/>
        <v>1.5917444065900057</v>
      </c>
      <c r="J7" s="31">
        <f t="shared" si="6"/>
        <v>1.5917444065900057</v>
      </c>
      <c r="K7" s="31">
        <f t="shared" si="4"/>
        <v>5.5334414932971532E-3</v>
      </c>
      <c r="L7" s="31">
        <f t="shared" si="7"/>
        <v>5.5334414932971532E-3</v>
      </c>
      <c r="R7" s="32"/>
      <c r="S7" s="32"/>
    </row>
    <row r="8" spans="1:20" s="31" customFormat="1" x14ac:dyDescent="0.2">
      <c r="A8" s="40">
        <v>0</v>
      </c>
      <c r="B8" s="40">
        <v>186</v>
      </c>
      <c r="C8" s="31">
        <f t="shared" si="0"/>
        <v>0</v>
      </c>
      <c r="D8" s="31">
        <f t="shared" si="1"/>
        <v>2.3622047244094491</v>
      </c>
      <c r="E8" s="31">
        <f t="shared" si="5"/>
        <v>2.3622047244094491</v>
      </c>
      <c r="F8" s="31">
        <f t="shared" si="2"/>
        <v>2</v>
      </c>
      <c r="G8" s="31">
        <v>160</v>
      </c>
      <c r="I8" s="31">
        <f t="shared" si="3"/>
        <v>0</v>
      </c>
      <c r="J8" s="31">
        <f t="shared" si="6"/>
        <v>0</v>
      </c>
      <c r="K8" s="31">
        <f t="shared" si="4"/>
        <v>0</v>
      </c>
      <c r="L8" s="31">
        <f t="shared" si="7"/>
        <v>0</v>
      </c>
      <c r="R8" s="32"/>
      <c r="S8" s="32"/>
    </row>
    <row r="9" spans="1:20" s="31" customFormat="1" x14ac:dyDescent="0.2">
      <c r="A9" s="40">
        <v>0</v>
      </c>
      <c r="B9" s="40">
        <v>217</v>
      </c>
      <c r="C9" s="31">
        <f t="shared" si="0"/>
        <v>0</v>
      </c>
      <c r="D9" s="31">
        <f t="shared" si="1"/>
        <v>3.1496062992125986</v>
      </c>
      <c r="E9" s="31">
        <f t="shared" si="5"/>
        <v>3.1496062992125986</v>
      </c>
      <c r="F9" s="31">
        <f t="shared" si="2"/>
        <v>2</v>
      </c>
      <c r="G9" s="31">
        <v>160</v>
      </c>
      <c r="I9" s="31">
        <f t="shared" si="3"/>
        <v>0</v>
      </c>
      <c r="J9" s="31">
        <f t="shared" si="6"/>
        <v>0</v>
      </c>
      <c r="K9" s="31">
        <f t="shared" si="4"/>
        <v>0</v>
      </c>
      <c r="L9" s="31">
        <f t="shared" si="7"/>
        <v>0</v>
      </c>
      <c r="R9" s="32"/>
      <c r="S9" s="32"/>
    </row>
    <row r="10" spans="1:20" s="31" customFormat="1" x14ac:dyDescent="0.2">
      <c r="A10" s="40">
        <v>0</v>
      </c>
      <c r="B10" s="40">
        <v>248</v>
      </c>
      <c r="C10" s="31">
        <f t="shared" si="0"/>
        <v>0</v>
      </c>
      <c r="D10" s="31">
        <f t="shared" si="1"/>
        <v>3.9370078740157481</v>
      </c>
      <c r="E10" s="31">
        <f t="shared" si="5"/>
        <v>3.9370078740157481</v>
      </c>
      <c r="F10" s="31">
        <f t="shared" si="2"/>
        <v>2</v>
      </c>
      <c r="G10" s="31">
        <v>160</v>
      </c>
      <c r="I10" s="31">
        <f t="shared" si="3"/>
        <v>0</v>
      </c>
      <c r="J10" s="31">
        <f t="shared" si="6"/>
        <v>0</v>
      </c>
      <c r="K10" s="31">
        <f t="shared" si="4"/>
        <v>0</v>
      </c>
      <c r="L10" s="31">
        <f t="shared" si="7"/>
        <v>0</v>
      </c>
      <c r="R10" s="32"/>
      <c r="S10" s="32"/>
    </row>
    <row r="11" spans="1:20" s="31" customFormat="1" x14ac:dyDescent="0.2">
      <c r="A11" s="40">
        <v>18</v>
      </c>
      <c r="B11" s="40">
        <v>0</v>
      </c>
      <c r="C11" s="31">
        <f t="shared" si="0"/>
        <v>0.45720091440182881</v>
      </c>
      <c r="D11" s="31">
        <f t="shared" si="1"/>
        <v>2.3622047244094491</v>
      </c>
      <c r="E11" s="31">
        <f t="shared" si="5"/>
        <v>2.4060431908326563</v>
      </c>
      <c r="F11" s="31">
        <f t="shared" si="2"/>
        <v>2</v>
      </c>
      <c r="G11" s="31">
        <v>160</v>
      </c>
      <c r="I11" s="31">
        <f t="shared" si="3"/>
        <v>0</v>
      </c>
      <c r="J11" s="31">
        <f t="shared" si="6"/>
        <v>0</v>
      </c>
      <c r="K11" s="31">
        <f t="shared" si="4"/>
        <v>0</v>
      </c>
      <c r="L11" s="31">
        <f t="shared" si="7"/>
        <v>0</v>
      </c>
      <c r="R11" s="32"/>
      <c r="S11" s="32"/>
    </row>
    <row r="12" spans="1:20" s="31" customFormat="1" x14ac:dyDescent="0.2">
      <c r="A12" s="40">
        <v>18</v>
      </c>
      <c r="B12" s="40">
        <v>31</v>
      </c>
      <c r="C12" s="31">
        <f t="shared" si="0"/>
        <v>0.45720091440182881</v>
      </c>
      <c r="D12" s="31">
        <f t="shared" si="1"/>
        <v>1.5748031496062993</v>
      </c>
      <c r="E12" s="31">
        <f t="shared" si="5"/>
        <v>1.6398285386404849</v>
      </c>
      <c r="F12" s="31">
        <f t="shared" si="2"/>
        <v>1.6398285386404849</v>
      </c>
      <c r="G12" s="31">
        <v>160</v>
      </c>
      <c r="I12" s="31">
        <f t="shared" si="3"/>
        <v>1.1048306210198648</v>
      </c>
      <c r="J12" s="31">
        <f t="shared" si="6"/>
        <v>1.1048306210198648</v>
      </c>
      <c r="K12" s="31">
        <f t="shared" si="4"/>
        <v>3.4171055624105939E-3</v>
      </c>
      <c r="L12" s="31">
        <f t="shared" si="7"/>
        <v>3.4171055624105939E-3</v>
      </c>
      <c r="R12" s="32"/>
      <c r="S12" s="32"/>
    </row>
    <row r="13" spans="1:20" s="31" customFormat="1" x14ac:dyDescent="0.2">
      <c r="A13" s="40">
        <v>18</v>
      </c>
      <c r="B13" s="40">
        <v>62</v>
      </c>
      <c r="C13" s="31">
        <f t="shared" si="0"/>
        <v>0.45720091440182881</v>
      </c>
      <c r="D13" s="31">
        <f t="shared" si="1"/>
        <v>0.78740157480314965</v>
      </c>
      <c r="E13" s="31">
        <f t="shared" si="5"/>
        <v>0.91051299613588632</v>
      </c>
      <c r="F13" s="31">
        <f t="shared" si="2"/>
        <v>0.91051299613588632</v>
      </c>
      <c r="G13" s="31">
        <v>160</v>
      </c>
      <c r="I13" s="31">
        <f t="shared" si="3"/>
        <v>12.614317730386606</v>
      </c>
      <c r="J13" s="31">
        <f t="shared" si="6"/>
        <v>12.614317730386606</v>
      </c>
      <c r="K13" s="31">
        <f t="shared" si="4"/>
        <v>8.2236145053126375E-2</v>
      </c>
      <c r="L13" s="31">
        <f t="shared" si="7"/>
        <v>8.2236145053126375E-2</v>
      </c>
      <c r="R13" s="32"/>
      <c r="S13" s="32"/>
    </row>
    <row r="14" spans="1:20" s="31" customFormat="1" x14ac:dyDescent="0.2">
      <c r="A14" s="40">
        <v>18</v>
      </c>
      <c r="B14" s="40">
        <v>93</v>
      </c>
      <c r="C14" s="31">
        <f t="shared" si="0"/>
        <v>0.45720091440182881</v>
      </c>
      <c r="D14" s="31">
        <f t="shared" si="1"/>
        <v>0</v>
      </c>
      <c r="E14" s="31">
        <f t="shared" si="5"/>
        <v>0.45720091440182881</v>
      </c>
      <c r="F14" s="31">
        <f t="shared" si="2"/>
        <v>0.45720091440182881</v>
      </c>
      <c r="G14" s="31">
        <v>160</v>
      </c>
      <c r="I14" s="31">
        <f t="shared" si="3"/>
        <v>27.117888271146803</v>
      </c>
      <c r="J14" s="31">
        <f t="shared" si="6"/>
        <v>27.117888271146803</v>
      </c>
      <c r="K14" s="31">
        <f t="shared" si="4"/>
        <v>0.21039396132863519</v>
      </c>
      <c r="L14" s="31">
        <f t="shared" si="7"/>
        <v>0.21039396132863519</v>
      </c>
      <c r="R14" s="32"/>
      <c r="S14" s="32"/>
    </row>
    <row r="15" spans="1:20" s="31" customFormat="1" x14ac:dyDescent="0.2">
      <c r="A15" s="40">
        <v>18</v>
      </c>
      <c r="B15" s="40">
        <v>124</v>
      </c>
      <c r="C15" s="31">
        <f t="shared" si="0"/>
        <v>0.45720091440182881</v>
      </c>
      <c r="D15" s="31">
        <f t="shared" si="1"/>
        <v>0.78740157480314965</v>
      </c>
      <c r="E15" s="31">
        <f t="shared" si="5"/>
        <v>0.91051299613588632</v>
      </c>
      <c r="F15" s="31">
        <f t="shared" si="2"/>
        <v>0.91051299613588632</v>
      </c>
      <c r="G15" s="31">
        <v>160</v>
      </c>
      <c r="I15" s="31">
        <f t="shared" si="3"/>
        <v>12.614317730386606</v>
      </c>
      <c r="J15" s="31">
        <f t="shared" si="6"/>
        <v>12.614317730386606</v>
      </c>
      <c r="K15" s="31">
        <f t="shared" si="4"/>
        <v>8.2236145053126375E-2</v>
      </c>
      <c r="L15" s="31">
        <f t="shared" si="7"/>
        <v>8.2236145053126375E-2</v>
      </c>
      <c r="R15" s="32"/>
      <c r="S15" s="32"/>
    </row>
    <row r="16" spans="1:20" s="31" customFormat="1" x14ac:dyDescent="0.2">
      <c r="A16" s="40">
        <v>18</v>
      </c>
      <c r="B16" s="40">
        <v>155</v>
      </c>
      <c r="C16" s="31">
        <f t="shared" si="0"/>
        <v>0.45720091440182881</v>
      </c>
      <c r="D16" s="31">
        <f t="shared" si="1"/>
        <v>1.5748031496062993</v>
      </c>
      <c r="E16" s="31">
        <f t="shared" si="5"/>
        <v>1.6398285386404849</v>
      </c>
      <c r="F16" s="31">
        <f t="shared" si="2"/>
        <v>1.6398285386404849</v>
      </c>
      <c r="G16" s="31">
        <v>160</v>
      </c>
      <c r="H16" s="17"/>
      <c r="I16" s="31">
        <f t="shared" si="3"/>
        <v>1.1048306210198648</v>
      </c>
      <c r="J16" s="31">
        <f t="shared" si="6"/>
        <v>1.1048306210198648</v>
      </c>
      <c r="K16" s="31">
        <f t="shared" si="4"/>
        <v>3.4171055624105939E-3</v>
      </c>
      <c r="L16" s="31">
        <f t="shared" si="7"/>
        <v>3.4171055624105939E-3</v>
      </c>
      <c r="R16" s="32"/>
      <c r="S16" s="32"/>
    </row>
    <row r="17" spans="1:33" s="31" customFormat="1" x14ac:dyDescent="0.2">
      <c r="A17" s="40">
        <v>18</v>
      </c>
      <c r="B17" s="40">
        <v>186</v>
      </c>
      <c r="C17" s="31">
        <f t="shared" si="0"/>
        <v>0.45720091440182881</v>
      </c>
      <c r="D17" s="31">
        <f t="shared" si="1"/>
        <v>2.3622047244094491</v>
      </c>
      <c r="E17" s="31">
        <f t="shared" si="5"/>
        <v>2.4060431908326563</v>
      </c>
      <c r="F17" s="31">
        <f t="shared" si="2"/>
        <v>2</v>
      </c>
      <c r="G17" s="31">
        <v>160</v>
      </c>
      <c r="I17" s="31">
        <f t="shared" si="3"/>
        <v>0</v>
      </c>
      <c r="J17" s="31">
        <f t="shared" si="6"/>
        <v>0</v>
      </c>
      <c r="K17" s="31">
        <f t="shared" si="4"/>
        <v>0</v>
      </c>
      <c r="L17" s="31">
        <f t="shared" si="7"/>
        <v>0</v>
      </c>
      <c r="R17" s="32"/>
      <c r="S17" s="32"/>
    </row>
    <row r="18" spans="1:33" s="31" customFormat="1" x14ac:dyDescent="0.2">
      <c r="A18" s="40">
        <v>18</v>
      </c>
      <c r="B18" s="40">
        <v>217</v>
      </c>
      <c r="C18" s="31">
        <f t="shared" si="0"/>
        <v>0.45720091440182881</v>
      </c>
      <c r="D18" s="31">
        <f t="shared" si="1"/>
        <v>3.1496062992125986</v>
      </c>
      <c r="E18" s="31">
        <f t="shared" si="5"/>
        <v>3.1826172431144699</v>
      </c>
      <c r="F18" s="31">
        <f t="shared" si="2"/>
        <v>2</v>
      </c>
      <c r="G18" s="31">
        <v>160</v>
      </c>
      <c r="I18" s="31">
        <f t="shared" si="3"/>
        <v>0</v>
      </c>
      <c r="J18" s="31">
        <f t="shared" si="6"/>
        <v>0</v>
      </c>
      <c r="K18" s="31">
        <f t="shared" si="4"/>
        <v>0</v>
      </c>
      <c r="L18" s="31">
        <f t="shared" si="7"/>
        <v>0</v>
      </c>
      <c r="R18" s="32"/>
      <c r="S18" s="32"/>
    </row>
    <row r="19" spans="1:33" s="31" customFormat="1" x14ac:dyDescent="0.2">
      <c r="A19" s="40">
        <v>18</v>
      </c>
      <c r="B19" s="40">
        <v>248</v>
      </c>
      <c r="C19" s="31">
        <f t="shared" si="0"/>
        <v>0.45720091440182881</v>
      </c>
      <c r="D19" s="31">
        <f t="shared" si="1"/>
        <v>3.9370078740157481</v>
      </c>
      <c r="E19" s="31">
        <f t="shared" si="5"/>
        <v>3.9634661189660587</v>
      </c>
      <c r="F19" s="31">
        <f t="shared" si="2"/>
        <v>2</v>
      </c>
      <c r="G19" s="31">
        <v>160</v>
      </c>
      <c r="I19" s="31">
        <f t="shared" si="3"/>
        <v>0</v>
      </c>
      <c r="J19" s="31">
        <f t="shared" si="6"/>
        <v>0</v>
      </c>
      <c r="K19" s="31">
        <f t="shared" si="4"/>
        <v>0</v>
      </c>
      <c r="L19" s="31">
        <f t="shared" si="7"/>
        <v>0</v>
      </c>
      <c r="R19" s="32"/>
      <c r="S19" s="32"/>
    </row>
    <row r="20" spans="1:33" s="31" customFormat="1" x14ac:dyDescent="0.2">
      <c r="A20" s="40">
        <v>36</v>
      </c>
      <c r="B20" s="40">
        <v>31</v>
      </c>
      <c r="C20" s="31">
        <f t="shared" si="0"/>
        <v>0.91440182880365761</v>
      </c>
      <c r="D20" s="31">
        <f t="shared" si="1"/>
        <v>1.5748031496062993</v>
      </c>
      <c r="E20" s="31">
        <f t="shared" si="5"/>
        <v>1.8210259922717726</v>
      </c>
      <c r="F20" s="31">
        <f t="shared" si="2"/>
        <v>1.8210259922717726</v>
      </c>
      <c r="G20" s="31">
        <v>160</v>
      </c>
      <c r="I20" s="31">
        <f t="shared" si="3"/>
        <v>0.237199170593341</v>
      </c>
      <c r="J20" s="31">
        <f t="shared" si="6"/>
        <v>0.59799015935005506</v>
      </c>
      <c r="K20" s="31">
        <f t="shared" si="4"/>
        <v>4.4699111697787952E-4</v>
      </c>
      <c r="L20" s="31">
        <f t="shared" si="7"/>
        <v>1.225040694083456E-3</v>
      </c>
      <c r="N20" s="31" t="s">
        <v>109</v>
      </c>
      <c r="R20" s="32"/>
      <c r="S20" s="32"/>
    </row>
    <row r="21" spans="1:33" s="31" customFormat="1" x14ac:dyDescent="0.2">
      <c r="A21" s="40">
        <v>36</v>
      </c>
      <c r="B21" s="40">
        <v>62</v>
      </c>
      <c r="C21" s="31">
        <f t="shared" si="0"/>
        <v>0.91440182880365761</v>
      </c>
      <c r="D21" s="31">
        <f t="shared" si="1"/>
        <v>0.78740157480314965</v>
      </c>
      <c r="E21" s="31">
        <f t="shared" si="5"/>
        <v>1.206702923060168</v>
      </c>
      <c r="F21" s="31">
        <f t="shared" si="2"/>
        <v>1.206702923060168</v>
      </c>
      <c r="G21" s="31">
        <v>160</v>
      </c>
      <c r="I21" s="31">
        <f t="shared" si="3"/>
        <v>6.2767398045147385</v>
      </c>
      <c r="J21" s="31">
        <f t="shared" si="6"/>
        <v>7.6667620032802208</v>
      </c>
      <c r="K21" s="31">
        <f t="shared" si="4"/>
        <v>3.3507631976924079E-2</v>
      </c>
      <c r="L21" s="31">
        <f t="shared" si="7"/>
        <v>3.7979929438217021E-2</v>
      </c>
      <c r="N21" s="31">
        <f>SUM(L2:L45)</f>
        <v>2.1894845015183293</v>
      </c>
      <c r="R21" s="32"/>
      <c r="S21" s="32"/>
    </row>
    <row r="22" spans="1:33" s="31" customFormat="1" x14ac:dyDescent="0.2">
      <c r="A22" s="40">
        <v>36</v>
      </c>
      <c r="B22" s="40">
        <v>93</v>
      </c>
      <c r="C22" s="31">
        <f t="shared" si="0"/>
        <v>0.91440182880365761</v>
      </c>
      <c r="D22" s="31">
        <f t="shared" si="1"/>
        <v>0</v>
      </c>
      <c r="E22" s="31">
        <f t="shared" si="5"/>
        <v>0.91440182880365761</v>
      </c>
      <c r="F22" s="31">
        <f t="shared" si="2"/>
        <v>0.91440182880365761</v>
      </c>
      <c r="G22" s="31">
        <v>160</v>
      </c>
      <c r="I22" s="31">
        <f t="shared" si="3"/>
        <v>12.515473171685144</v>
      </c>
      <c r="J22" s="31">
        <f t="shared" si="6"/>
        <v>12.876264160441858</v>
      </c>
      <c r="K22" s="31">
        <f t="shared" si="4"/>
        <v>8.1420341035115418E-2</v>
      </c>
      <c r="L22" s="31">
        <f t="shared" si="7"/>
        <v>8.2135361157954195E-2</v>
      </c>
      <c r="R22" s="32"/>
      <c r="S22" s="32"/>
      <c r="V22" s="17" t="s">
        <v>58</v>
      </c>
      <c r="W22" s="17">
        <v>2</v>
      </c>
      <c r="X22" s="31" t="s">
        <v>93</v>
      </c>
      <c r="Y22" s="31" t="s">
        <v>92</v>
      </c>
      <c r="Z22" s="31" t="s">
        <v>94</v>
      </c>
      <c r="AA22" s="31" t="s">
        <v>95</v>
      </c>
      <c r="AB22" s="31" t="s">
        <v>114</v>
      </c>
    </row>
    <row r="23" spans="1:33" s="31" customFormat="1" x14ac:dyDescent="0.2">
      <c r="A23" s="40">
        <v>36</v>
      </c>
      <c r="B23" s="40">
        <v>124</v>
      </c>
      <c r="C23" s="31">
        <f t="shared" si="0"/>
        <v>0.91440182880365761</v>
      </c>
      <c r="D23" s="31">
        <f t="shared" si="1"/>
        <v>0.78740157480314965</v>
      </c>
      <c r="E23" s="31">
        <f t="shared" si="5"/>
        <v>1.206702923060168</v>
      </c>
      <c r="F23" s="31">
        <f t="shared" si="2"/>
        <v>1.206702923060168</v>
      </c>
      <c r="G23" s="31">
        <v>160</v>
      </c>
      <c r="I23" s="31">
        <f t="shared" si="3"/>
        <v>6.2767398045147385</v>
      </c>
      <c r="J23" s="31">
        <f t="shared" si="6"/>
        <v>6.2767398045147385</v>
      </c>
      <c r="K23" s="31">
        <f t="shared" si="4"/>
        <v>3.3507631976924079E-2</v>
      </c>
      <c r="L23" s="31">
        <f t="shared" si="7"/>
        <v>3.3507631976924079E-2</v>
      </c>
      <c r="N23" s="31">
        <f>SUM(L2:L46)</f>
        <v>2.1894845015183293</v>
      </c>
      <c r="Q23" s="32"/>
      <c r="R23" s="32"/>
      <c r="T23" s="17"/>
      <c r="U23" s="17"/>
      <c r="V23" s="31" t="s">
        <v>85</v>
      </c>
      <c r="W23" s="31">
        <v>3.0000000000000001E-3</v>
      </c>
      <c r="X23" s="31">
        <v>3.0000000000000001E-3</v>
      </c>
      <c r="Y23" s="31">
        <v>3.0000000000000001E-3</v>
      </c>
      <c r="Z23" s="31">
        <v>3.0000000000000001E-3</v>
      </c>
      <c r="AA23" s="31">
        <v>3.0000000000000001E-3</v>
      </c>
      <c r="AB23" s="31">
        <v>3.0000000000000001E-3</v>
      </c>
      <c r="AF23" s="31" t="s">
        <v>65</v>
      </c>
      <c r="AG23" s="31" t="s">
        <v>66</v>
      </c>
    </row>
    <row r="24" spans="1:33" s="31" customFormat="1" x14ac:dyDescent="0.2">
      <c r="A24" s="40">
        <v>36</v>
      </c>
      <c r="B24" s="40">
        <v>155</v>
      </c>
      <c r="C24" s="31">
        <f t="shared" si="0"/>
        <v>0.91440182880365761</v>
      </c>
      <c r="D24" s="31">
        <f t="shared" si="1"/>
        <v>1.5748031496062993</v>
      </c>
      <c r="E24" s="31">
        <f t="shared" si="5"/>
        <v>1.8210259922717726</v>
      </c>
      <c r="F24" s="31">
        <f t="shared" si="2"/>
        <v>1.8210259922717726</v>
      </c>
      <c r="G24" s="31">
        <v>160</v>
      </c>
      <c r="I24" s="31">
        <f t="shared" si="3"/>
        <v>0.237199170593341</v>
      </c>
      <c r="J24" s="31">
        <f t="shared" si="6"/>
        <v>0.237199170593341</v>
      </c>
      <c r="K24" s="31">
        <f t="shared" si="4"/>
        <v>4.4699111697787952E-4</v>
      </c>
      <c r="L24" s="31">
        <f t="shared" si="7"/>
        <v>4.4699111697787952E-4</v>
      </c>
      <c r="Q24" s="32"/>
      <c r="R24" s="32"/>
      <c r="T24" s="17"/>
      <c r="U24" s="17"/>
      <c r="V24" s="31" t="s">
        <v>87</v>
      </c>
      <c r="W24" s="31">
        <v>1.323</v>
      </c>
      <c r="X24" s="31">
        <v>1.323</v>
      </c>
      <c r="Y24" s="31">
        <v>1.323</v>
      </c>
      <c r="Z24" s="31">
        <v>1.323</v>
      </c>
      <c r="AA24" s="31">
        <v>1.323</v>
      </c>
      <c r="AB24" s="31">
        <v>1.323</v>
      </c>
      <c r="AE24" s="31">
        <v>13</v>
      </c>
      <c r="AF24" s="31">
        <v>81</v>
      </c>
      <c r="AG24" s="31">
        <v>31</v>
      </c>
    </row>
    <row r="25" spans="1:33" s="31" customFormat="1" x14ac:dyDescent="0.2">
      <c r="A25" s="40">
        <v>36</v>
      </c>
      <c r="B25" s="40">
        <v>186</v>
      </c>
      <c r="C25" s="31">
        <f t="shared" si="0"/>
        <v>0.91440182880365761</v>
      </c>
      <c r="D25" s="31">
        <f t="shared" si="1"/>
        <v>2.3622047244094491</v>
      </c>
      <c r="E25" s="31">
        <f t="shared" si="5"/>
        <v>2.533010435142697</v>
      </c>
      <c r="F25" s="31">
        <f t="shared" si="2"/>
        <v>2</v>
      </c>
      <c r="G25" s="31">
        <v>160</v>
      </c>
      <c r="I25" s="31">
        <f t="shared" si="3"/>
        <v>0</v>
      </c>
      <c r="J25" s="31">
        <f t="shared" si="6"/>
        <v>0</v>
      </c>
      <c r="K25" s="31">
        <f t="shared" si="4"/>
        <v>0</v>
      </c>
      <c r="L25" s="31">
        <f t="shared" si="7"/>
        <v>0</v>
      </c>
      <c r="Q25" s="32"/>
      <c r="R25" s="32"/>
      <c r="V25" s="31" t="s">
        <v>59</v>
      </c>
      <c r="W25" s="31">
        <v>2</v>
      </c>
      <c r="X25" s="31">
        <v>3.5</v>
      </c>
      <c r="Y25" s="31">
        <v>3.5</v>
      </c>
      <c r="Z25" s="31">
        <v>3.5</v>
      </c>
      <c r="AA25" s="31">
        <v>3.5</v>
      </c>
      <c r="AB25" s="31">
        <v>2</v>
      </c>
      <c r="AE25" s="31">
        <v>27</v>
      </c>
      <c r="AF25" s="31">
        <v>36</v>
      </c>
      <c r="AG25" s="31">
        <v>124</v>
      </c>
    </row>
    <row r="26" spans="1:33" s="31" customFormat="1" x14ac:dyDescent="0.2">
      <c r="A26" s="40">
        <v>36</v>
      </c>
      <c r="B26" s="40">
        <v>217</v>
      </c>
      <c r="C26" s="31">
        <f t="shared" si="0"/>
        <v>0.91440182880365761</v>
      </c>
      <c r="D26" s="31">
        <f t="shared" si="1"/>
        <v>3.1496062992125986</v>
      </c>
      <c r="E26" s="31">
        <f t="shared" si="5"/>
        <v>3.2796570772809699</v>
      </c>
      <c r="F26" s="31">
        <f t="shared" si="2"/>
        <v>2</v>
      </c>
      <c r="G26" s="31">
        <v>160</v>
      </c>
      <c r="I26" s="31">
        <f t="shared" si="3"/>
        <v>0</v>
      </c>
      <c r="J26" s="31">
        <f t="shared" si="6"/>
        <v>0</v>
      </c>
      <c r="K26" s="31">
        <f t="shared" si="4"/>
        <v>0</v>
      </c>
      <c r="L26" s="31">
        <f t="shared" si="7"/>
        <v>0</v>
      </c>
      <c r="N26" s="31">
        <f>(N21-1)/1</f>
        <v>1.1894845015183293</v>
      </c>
      <c r="Q26" s="32"/>
      <c r="R26" s="32"/>
      <c r="V26" s="31" t="s">
        <v>60</v>
      </c>
      <c r="W26" s="31">
        <v>2.2000000000000002</v>
      </c>
      <c r="X26" s="31">
        <v>1.5</v>
      </c>
      <c r="Y26" s="31">
        <v>1.45</v>
      </c>
      <c r="Z26" s="31">
        <v>1.5</v>
      </c>
      <c r="AA26" s="31">
        <v>1.45</v>
      </c>
      <c r="AB26" s="31">
        <v>2.2000000000000002</v>
      </c>
      <c r="AE26" s="31">
        <v>28</v>
      </c>
      <c r="AF26" s="31">
        <v>81</v>
      </c>
      <c r="AG26" s="31">
        <v>124</v>
      </c>
    </row>
    <row r="27" spans="1:33" s="31" customFormat="1" x14ac:dyDescent="0.2">
      <c r="A27" s="40">
        <v>36</v>
      </c>
      <c r="B27" s="40">
        <v>248</v>
      </c>
      <c r="C27" s="31">
        <f t="shared" si="0"/>
        <v>0.91440182880365761</v>
      </c>
      <c r="D27" s="31">
        <f t="shared" si="1"/>
        <v>3.9370078740157481</v>
      </c>
      <c r="E27" s="31">
        <f t="shared" si="5"/>
        <v>4.0418017893733325</v>
      </c>
      <c r="F27" s="31">
        <f t="shared" si="2"/>
        <v>2</v>
      </c>
      <c r="G27" s="31">
        <v>160</v>
      </c>
      <c r="I27" s="31">
        <f t="shared" si="3"/>
        <v>0</v>
      </c>
      <c r="J27" s="31">
        <f t="shared" si="6"/>
        <v>0</v>
      </c>
      <c r="K27" s="31">
        <f t="shared" si="4"/>
        <v>0</v>
      </c>
      <c r="L27" s="31">
        <f t="shared" si="7"/>
        <v>0</v>
      </c>
      <c r="Q27" s="32"/>
      <c r="R27" s="32"/>
      <c r="V27" s="31" t="s">
        <v>61</v>
      </c>
      <c r="W27" s="31">
        <v>0.3</v>
      </c>
      <c r="X27" s="31">
        <v>0.53</v>
      </c>
      <c r="Y27" s="31">
        <v>1.2</v>
      </c>
      <c r="Z27" s="31">
        <v>2.9</v>
      </c>
      <c r="AA27" s="31">
        <v>2</v>
      </c>
      <c r="AB27" s="31">
        <v>0.3</v>
      </c>
    </row>
    <row r="28" spans="1:33" s="31" customFormat="1" x14ac:dyDescent="0.2">
      <c r="A28" s="40">
        <v>91</v>
      </c>
      <c r="B28" s="40">
        <v>0</v>
      </c>
      <c r="C28" s="31">
        <f t="shared" si="0"/>
        <v>2.311404622809246</v>
      </c>
      <c r="D28" s="31">
        <f t="shared" si="1"/>
        <v>2.3622047244094491</v>
      </c>
      <c r="E28" s="31">
        <f t="shared" si="5"/>
        <v>3.304936079618829</v>
      </c>
      <c r="F28" s="31">
        <f t="shared" si="2"/>
        <v>2</v>
      </c>
      <c r="G28" s="31">
        <v>160</v>
      </c>
      <c r="I28" s="31">
        <f t="shared" si="3"/>
        <v>0</v>
      </c>
      <c r="J28" s="31">
        <f t="shared" si="6"/>
        <v>1.4861979718171283</v>
      </c>
      <c r="K28" s="31">
        <f t="shared" si="4"/>
        <v>0</v>
      </c>
      <c r="L28" s="31">
        <f t="shared" si="7"/>
        <v>5.0545068656643322E-3</v>
      </c>
      <c r="Q28" s="32"/>
      <c r="R28" s="32"/>
      <c r="V28" s="31" t="s">
        <v>62</v>
      </c>
      <c r="W28" s="32">
        <f>SUM(K2:K120)</f>
        <v>2.1897032783523764</v>
      </c>
      <c r="Y28" s="32"/>
      <c r="Z28" s="32"/>
    </row>
    <row r="29" spans="1:33" s="31" customFormat="1" x14ac:dyDescent="0.2">
      <c r="A29" s="40">
        <v>91</v>
      </c>
      <c r="B29" s="40">
        <v>31</v>
      </c>
      <c r="C29" s="31">
        <f t="shared" si="0"/>
        <v>2.311404622809246</v>
      </c>
      <c r="D29" s="31">
        <f t="shared" si="1"/>
        <v>1.5748031496062993</v>
      </c>
      <c r="E29" s="31">
        <f t="shared" si="5"/>
        <v>2.796890468065182</v>
      </c>
      <c r="F29" s="31">
        <f t="shared" si="2"/>
        <v>2</v>
      </c>
      <c r="G29" s="31">
        <v>160</v>
      </c>
      <c r="I29" s="31">
        <f t="shared" si="3"/>
        <v>0</v>
      </c>
      <c r="J29" s="31">
        <f t="shared" si="6"/>
        <v>15.226746382637256</v>
      </c>
      <c r="K29" s="31">
        <f t="shared" si="4"/>
        <v>0</v>
      </c>
      <c r="L29" s="31">
        <f t="shared" si="7"/>
        <v>0.10423799307931125</v>
      </c>
      <c r="Q29" s="32"/>
      <c r="R29" s="32"/>
      <c r="V29" s="31" t="s">
        <v>63</v>
      </c>
      <c r="W29" s="32">
        <f>ABS(W28-W22)/W22</f>
        <v>9.4851639176188218E-2</v>
      </c>
      <c r="Y29" s="32"/>
      <c r="Z29" s="32"/>
    </row>
    <row r="30" spans="1:33" s="31" customFormat="1" x14ac:dyDescent="0.2">
      <c r="A30" s="40">
        <v>91</v>
      </c>
      <c r="B30" s="40">
        <v>62</v>
      </c>
      <c r="C30" s="31">
        <f t="shared" si="0"/>
        <v>2.311404622809246</v>
      </c>
      <c r="D30" s="31">
        <f t="shared" si="1"/>
        <v>0.78740157480314965</v>
      </c>
      <c r="E30" s="31">
        <f t="shared" si="5"/>
        <v>2.4418420445119771</v>
      </c>
      <c r="F30" s="31">
        <f t="shared" si="2"/>
        <v>2</v>
      </c>
      <c r="G30" s="31">
        <v>160</v>
      </c>
      <c r="I30" s="31">
        <f t="shared" si="3"/>
        <v>0</v>
      </c>
      <c r="J30" s="31">
        <f t="shared" si="6"/>
        <v>37.920535043481266</v>
      </c>
      <c r="K30" s="31">
        <f t="shared" si="4"/>
        <v>0</v>
      </c>
      <c r="L30" s="31">
        <f t="shared" si="7"/>
        <v>0.30795574725714092</v>
      </c>
      <c r="Q30" s="32"/>
      <c r="R30" s="32"/>
    </row>
    <row r="31" spans="1:33" s="31" customFormat="1" x14ac:dyDescent="0.2">
      <c r="A31" s="40">
        <v>91</v>
      </c>
      <c r="B31" s="40">
        <v>93</v>
      </c>
      <c r="C31" s="31">
        <f t="shared" si="0"/>
        <v>2.311404622809246</v>
      </c>
      <c r="D31" s="31">
        <f t="shared" si="1"/>
        <v>0</v>
      </c>
      <c r="E31" s="31">
        <f t="shared" si="5"/>
        <v>2.311404622809246</v>
      </c>
      <c r="F31" s="31">
        <f t="shared" si="2"/>
        <v>2</v>
      </c>
      <c r="G31" s="31">
        <v>160</v>
      </c>
      <c r="I31" s="31">
        <f t="shared" si="3"/>
        <v>0</v>
      </c>
      <c r="J31" s="31">
        <f t="shared" si="6"/>
        <v>15.226746382637256</v>
      </c>
      <c r="K31" s="31">
        <f t="shared" si="4"/>
        <v>0</v>
      </c>
      <c r="L31" s="31">
        <f t="shared" si="7"/>
        <v>0.10423799307931125</v>
      </c>
      <c r="Q31" s="32"/>
      <c r="R31" s="32"/>
    </row>
    <row r="32" spans="1:33" s="31" customFormat="1" x14ac:dyDescent="0.2">
      <c r="A32" s="40">
        <v>91</v>
      </c>
      <c r="B32" s="40">
        <v>124</v>
      </c>
      <c r="C32" s="31">
        <f t="shared" si="0"/>
        <v>2.311404622809246</v>
      </c>
      <c r="D32" s="31">
        <f t="shared" si="1"/>
        <v>0.78740157480314965</v>
      </c>
      <c r="E32" s="31">
        <f t="shared" si="5"/>
        <v>2.4418420445119771</v>
      </c>
      <c r="F32" s="31">
        <f t="shared" si="2"/>
        <v>2</v>
      </c>
      <c r="G32" s="31">
        <v>160</v>
      </c>
      <c r="I32" s="31">
        <f t="shared" si="3"/>
        <v>0</v>
      </c>
      <c r="J32" s="31">
        <f t="shared" si="6"/>
        <v>1.4861979718171283</v>
      </c>
      <c r="K32" s="31">
        <f t="shared" si="4"/>
        <v>0</v>
      </c>
      <c r="L32" s="31">
        <f t="shared" si="7"/>
        <v>5.0545068656643322E-3</v>
      </c>
      <c r="Q32" s="32"/>
      <c r="R32" s="32"/>
    </row>
    <row r="33" spans="1:36" s="31" customFormat="1" x14ac:dyDescent="0.2">
      <c r="A33" s="40">
        <v>91</v>
      </c>
      <c r="B33" s="40">
        <v>155</v>
      </c>
      <c r="C33" s="31">
        <f t="shared" si="0"/>
        <v>2.311404622809246</v>
      </c>
      <c r="D33" s="31">
        <f t="shared" si="1"/>
        <v>1.5748031496062993</v>
      </c>
      <c r="E33" s="31">
        <f t="shared" si="5"/>
        <v>2.796890468065182</v>
      </c>
      <c r="F33" s="31">
        <f t="shared" si="2"/>
        <v>2</v>
      </c>
      <c r="G33" s="31">
        <v>160</v>
      </c>
      <c r="I33" s="31">
        <f t="shared" si="3"/>
        <v>0</v>
      </c>
      <c r="J33" s="31">
        <f t="shared" si="6"/>
        <v>0</v>
      </c>
      <c r="K33" s="31">
        <f t="shared" si="4"/>
        <v>0</v>
      </c>
      <c r="L33" s="31">
        <f t="shared" si="7"/>
        <v>0</v>
      </c>
      <c r="Q33" s="32"/>
      <c r="R33" s="32"/>
    </row>
    <row r="34" spans="1:36" s="31" customFormat="1" x14ac:dyDescent="0.2">
      <c r="A34" s="40">
        <v>91</v>
      </c>
      <c r="B34" s="40">
        <v>186</v>
      </c>
      <c r="C34" s="31">
        <f t="shared" si="0"/>
        <v>2.311404622809246</v>
      </c>
      <c r="D34" s="31">
        <f t="shared" si="1"/>
        <v>2.3622047244094491</v>
      </c>
      <c r="E34" s="31">
        <f t="shared" si="5"/>
        <v>3.304936079618829</v>
      </c>
      <c r="F34" s="31">
        <f t="shared" si="2"/>
        <v>2</v>
      </c>
      <c r="G34" s="31">
        <v>160</v>
      </c>
      <c r="I34" s="31">
        <f t="shared" si="3"/>
        <v>0</v>
      </c>
      <c r="J34" s="31">
        <f t="shared" si="6"/>
        <v>0</v>
      </c>
      <c r="K34" s="31">
        <f t="shared" si="4"/>
        <v>0</v>
      </c>
      <c r="L34" s="31">
        <f t="shared" si="7"/>
        <v>0</v>
      </c>
      <c r="Q34" s="32"/>
      <c r="R34" s="32"/>
    </row>
    <row r="35" spans="1:36" s="31" customFormat="1" x14ac:dyDescent="0.2">
      <c r="A35" s="40">
        <v>91</v>
      </c>
      <c r="B35" s="40">
        <v>217</v>
      </c>
      <c r="C35" s="31">
        <f t="shared" si="0"/>
        <v>2.311404622809246</v>
      </c>
      <c r="D35" s="31">
        <f t="shared" si="1"/>
        <v>3.1496062992125986</v>
      </c>
      <c r="E35" s="31">
        <f t="shared" si="5"/>
        <v>3.9067391991766782</v>
      </c>
      <c r="F35" s="31">
        <f t="shared" si="2"/>
        <v>2</v>
      </c>
      <c r="G35" s="31">
        <v>160</v>
      </c>
      <c r="I35" s="31">
        <f t="shared" si="3"/>
        <v>0</v>
      </c>
      <c r="J35" s="31">
        <f t="shared" si="6"/>
        <v>0</v>
      </c>
      <c r="K35" s="31">
        <f t="shared" si="4"/>
        <v>0</v>
      </c>
      <c r="L35" s="31">
        <f t="shared" si="7"/>
        <v>0</v>
      </c>
      <c r="Q35" s="32"/>
      <c r="R35" s="32"/>
    </row>
    <row r="36" spans="1:36" s="31" customFormat="1" x14ac:dyDescent="0.2">
      <c r="A36" s="40">
        <v>91</v>
      </c>
      <c r="B36" s="40">
        <v>248</v>
      </c>
      <c r="C36" s="31">
        <f t="shared" si="0"/>
        <v>2.311404622809246</v>
      </c>
      <c r="D36" s="31">
        <f t="shared" si="1"/>
        <v>3.9370078740157481</v>
      </c>
      <c r="E36" s="31">
        <f t="shared" si="5"/>
        <v>4.5653720911231268</v>
      </c>
      <c r="F36" s="31">
        <f t="shared" si="2"/>
        <v>2</v>
      </c>
      <c r="G36" s="31">
        <v>160</v>
      </c>
      <c r="I36" s="31">
        <f t="shared" si="3"/>
        <v>0</v>
      </c>
      <c r="J36" s="31">
        <f t="shared" si="6"/>
        <v>0</v>
      </c>
      <c r="K36" s="31">
        <f t="shared" si="4"/>
        <v>0</v>
      </c>
      <c r="L36" s="31">
        <f t="shared" si="7"/>
        <v>0</v>
      </c>
      <c r="Q36" s="32"/>
      <c r="R36" s="32"/>
    </row>
    <row r="37" spans="1:36" s="31" customFormat="1" x14ac:dyDescent="0.2">
      <c r="A37" s="40">
        <v>109</v>
      </c>
      <c r="B37" s="40">
        <v>0</v>
      </c>
      <c r="C37" s="31">
        <f t="shared" si="0"/>
        <v>2.7686055372110747</v>
      </c>
      <c r="D37" s="31">
        <f t="shared" si="1"/>
        <v>2.3622047244094491</v>
      </c>
      <c r="E37" s="31">
        <f t="shared" si="5"/>
        <v>3.6393938754548327</v>
      </c>
      <c r="F37" s="31">
        <f t="shared" si="2"/>
        <v>2</v>
      </c>
      <c r="G37" s="31">
        <v>160</v>
      </c>
      <c r="I37" s="31">
        <f t="shared" si="3"/>
        <v>0</v>
      </c>
      <c r="J37" s="31">
        <f t="shared" si="6"/>
        <v>1.4289244670920833</v>
      </c>
      <c r="K37" s="31">
        <f t="shared" si="4"/>
        <v>0</v>
      </c>
      <c r="L37" s="31">
        <f t="shared" si="7"/>
        <v>4.7990396085124676E-3</v>
      </c>
      <c r="Q37" s="32"/>
      <c r="R37" s="32"/>
      <c r="AJ37" s="41"/>
    </row>
    <row r="38" spans="1:36" s="31" customFormat="1" x14ac:dyDescent="0.2">
      <c r="A38" s="40">
        <v>109</v>
      </c>
      <c r="B38" s="40">
        <v>31</v>
      </c>
      <c r="C38" s="31">
        <f t="shared" si="0"/>
        <v>2.7686055372110747</v>
      </c>
      <c r="D38" s="31">
        <f t="shared" si="1"/>
        <v>1.5748031496062993</v>
      </c>
      <c r="E38" s="31">
        <f t="shared" si="5"/>
        <v>3.1851501661123836</v>
      </c>
      <c r="F38" s="31">
        <f t="shared" si="2"/>
        <v>2</v>
      </c>
      <c r="G38" s="31">
        <v>160</v>
      </c>
      <c r="I38" s="31">
        <f t="shared" si="3"/>
        <v>0</v>
      </c>
      <c r="J38" s="31">
        <f t="shared" si="6"/>
        <v>14.82999752354948</v>
      </c>
      <c r="K38" s="31">
        <f t="shared" si="4"/>
        <v>0</v>
      </c>
      <c r="L38" s="31">
        <f t="shared" si="7"/>
        <v>0.10084681963684372</v>
      </c>
      <c r="P38" s="31">
        <v>0</v>
      </c>
      <c r="Q38" s="32"/>
      <c r="R38" s="32"/>
    </row>
    <row r="39" spans="1:36" s="31" customFormat="1" x14ac:dyDescent="0.2">
      <c r="A39" s="40">
        <v>109</v>
      </c>
      <c r="B39" s="40">
        <v>62</v>
      </c>
      <c r="C39" s="31">
        <f t="shared" si="0"/>
        <v>2.7686055372110747</v>
      </c>
      <c r="D39" s="31">
        <f t="shared" si="1"/>
        <v>0.78740157480314965</v>
      </c>
      <c r="E39" s="31">
        <f t="shared" si="5"/>
        <v>2.8783984888611762</v>
      </c>
      <c r="F39" s="31">
        <f t="shared" si="2"/>
        <v>2</v>
      </c>
      <c r="G39" s="31">
        <v>160</v>
      </c>
      <c r="I39" s="31">
        <f t="shared" si="3"/>
        <v>0</v>
      </c>
      <c r="J39" s="31">
        <f t="shared" si="6"/>
        <v>35.601827823663825</v>
      </c>
      <c r="K39" s="31">
        <f t="shared" si="4"/>
        <v>0</v>
      </c>
      <c r="L39" s="31">
        <f t="shared" si="7"/>
        <v>0.28725036639210777</v>
      </c>
      <c r="P39" s="31">
        <v>31</v>
      </c>
    </row>
    <row r="40" spans="1:36" s="31" customFormat="1" x14ac:dyDescent="0.2">
      <c r="A40" s="40">
        <v>109</v>
      </c>
      <c r="B40" s="40">
        <v>93</v>
      </c>
      <c r="C40" s="31">
        <f t="shared" si="0"/>
        <v>2.7686055372110747</v>
      </c>
      <c r="D40" s="31">
        <f t="shared" si="1"/>
        <v>0</v>
      </c>
      <c r="E40" s="31">
        <f t="shared" si="5"/>
        <v>2.7686055372110747</v>
      </c>
      <c r="F40" s="31">
        <f t="shared" si="2"/>
        <v>2</v>
      </c>
      <c r="G40" s="31">
        <v>160</v>
      </c>
      <c r="I40" s="31">
        <f t="shared" si="3"/>
        <v>0</v>
      </c>
      <c r="J40" s="31">
        <f t="shared" si="6"/>
        <v>14.82999752354948</v>
      </c>
      <c r="K40" s="31">
        <f t="shared" si="4"/>
        <v>0</v>
      </c>
      <c r="L40" s="31">
        <f t="shared" si="7"/>
        <v>0.10084681963684372</v>
      </c>
      <c r="P40" s="31">
        <v>62</v>
      </c>
      <c r="Q40" s="32"/>
      <c r="R40" s="32"/>
      <c r="W40" s="31" t="s">
        <v>99</v>
      </c>
    </row>
    <row r="41" spans="1:36" s="31" customFormat="1" x14ac:dyDescent="0.2">
      <c r="A41" s="40">
        <v>109</v>
      </c>
      <c r="B41" s="40">
        <v>124</v>
      </c>
      <c r="C41" s="31">
        <f t="shared" si="0"/>
        <v>2.7686055372110747</v>
      </c>
      <c r="D41" s="31">
        <f t="shared" si="1"/>
        <v>0.78740157480314965</v>
      </c>
      <c r="E41" s="31">
        <f t="shared" si="5"/>
        <v>2.8783984888611762</v>
      </c>
      <c r="F41" s="31">
        <f t="shared" si="2"/>
        <v>2</v>
      </c>
      <c r="G41" s="31">
        <v>160</v>
      </c>
      <c r="I41" s="31">
        <f t="shared" si="3"/>
        <v>0</v>
      </c>
      <c r="J41" s="31">
        <f t="shared" si="6"/>
        <v>1.4289244670920833</v>
      </c>
      <c r="K41" s="31">
        <f t="shared" si="4"/>
        <v>0</v>
      </c>
      <c r="L41" s="31">
        <f t="shared" si="7"/>
        <v>4.7990396085124676E-3</v>
      </c>
      <c r="O41" s="31" t="s">
        <v>98</v>
      </c>
      <c r="P41" s="31">
        <v>93</v>
      </c>
      <c r="Q41" s="32"/>
      <c r="R41" s="32"/>
    </row>
    <row r="42" spans="1:36" s="31" customFormat="1" x14ac:dyDescent="0.2">
      <c r="A42" s="40">
        <v>109</v>
      </c>
      <c r="B42" s="40">
        <v>155</v>
      </c>
      <c r="C42" s="31">
        <f t="shared" si="0"/>
        <v>2.7686055372110747</v>
      </c>
      <c r="D42" s="31">
        <f t="shared" si="1"/>
        <v>1.5748031496062993</v>
      </c>
      <c r="E42" s="31">
        <f t="shared" si="5"/>
        <v>3.1851501661123836</v>
      </c>
      <c r="F42" s="31">
        <f t="shared" si="2"/>
        <v>2</v>
      </c>
      <c r="G42" s="31">
        <v>160</v>
      </c>
      <c r="I42" s="31">
        <f t="shared" si="3"/>
        <v>0</v>
      </c>
      <c r="J42" s="31">
        <f t="shared" si="6"/>
        <v>0</v>
      </c>
      <c r="K42" s="31">
        <f t="shared" si="4"/>
        <v>0</v>
      </c>
      <c r="L42" s="31">
        <f t="shared" si="7"/>
        <v>0</v>
      </c>
      <c r="P42" s="31">
        <v>124</v>
      </c>
      <c r="Q42" s="32"/>
      <c r="R42" s="32"/>
    </row>
    <row r="43" spans="1:36" s="31" customFormat="1" x14ac:dyDescent="0.2">
      <c r="A43" s="40">
        <v>109</v>
      </c>
      <c r="B43" s="40">
        <v>186</v>
      </c>
      <c r="C43" s="31">
        <f t="shared" si="0"/>
        <v>2.7686055372110747</v>
      </c>
      <c r="D43" s="31">
        <f t="shared" si="1"/>
        <v>2.3622047244094491</v>
      </c>
      <c r="E43" s="31">
        <f t="shared" si="5"/>
        <v>3.6393938754548327</v>
      </c>
      <c r="F43" s="31">
        <f t="shared" si="2"/>
        <v>2</v>
      </c>
      <c r="G43" s="31">
        <v>160</v>
      </c>
      <c r="I43" s="31">
        <f t="shared" si="3"/>
        <v>0</v>
      </c>
      <c r="J43" s="31">
        <f t="shared" si="6"/>
        <v>0</v>
      </c>
      <c r="K43" s="31">
        <f t="shared" si="4"/>
        <v>0</v>
      </c>
      <c r="L43" s="31">
        <f t="shared" si="7"/>
        <v>0</v>
      </c>
      <c r="P43" s="31">
        <v>155</v>
      </c>
      <c r="Q43" s="32"/>
      <c r="R43" s="32"/>
    </row>
    <row r="44" spans="1:36" s="31" customFormat="1" x14ac:dyDescent="0.2">
      <c r="A44" s="40">
        <v>109</v>
      </c>
      <c r="B44" s="40">
        <v>217</v>
      </c>
      <c r="C44" s="31">
        <f t="shared" si="0"/>
        <v>2.7686055372110747</v>
      </c>
      <c r="D44" s="31">
        <f t="shared" si="1"/>
        <v>3.1496062992125986</v>
      </c>
      <c r="E44" s="31">
        <f t="shared" si="5"/>
        <v>4.1934706939139925</v>
      </c>
      <c r="F44" s="31">
        <f t="shared" si="2"/>
        <v>2</v>
      </c>
      <c r="G44" s="31">
        <v>160</v>
      </c>
      <c r="I44" s="31">
        <f t="shared" si="3"/>
        <v>0</v>
      </c>
      <c r="J44" s="31">
        <f t="shared" si="6"/>
        <v>0</v>
      </c>
      <c r="K44" s="31">
        <f t="shared" si="4"/>
        <v>0</v>
      </c>
      <c r="L44" s="31">
        <f t="shared" si="7"/>
        <v>0</v>
      </c>
      <c r="O44" s="34"/>
      <c r="P44" s="31">
        <v>186</v>
      </c>
      <c r="Q44" s="34"/>
      <c r="R44" s="34"/>
    </row>
    <row r="45" spans="1:36" s="31" customFormat="1" x14ac:dyDescent="0.2">
      <c r="A45" s="40">
        <v>109</v>
      </c>
      <c r="B45" s="40">
        <v>248</v>
      </c>
      <c r="C45" s="31">
        <f t="shared" si="0"/>
        <v>2.7686055372110747</v>
      </c>
      <c r="D45" s="31">
        <f t="shared" si="1"/>
        <v>3.9370078740157481</v>
      </c>
      <c r="E45" s="31">
        <f t="shared" si="5"/>
        <v>4.813024789125631</v>
      </c>
      <c r="F45" s="31">
        <f t="shared" si="2"/>
        <v>2</v>
      </c>
      <c r="G45" s="31">
        <v>160</v>
      </c>
      <c r="I45" s="31">
        <f t="shared" si="3"/>
        <v>0</v>
      </c>
      <c r="J45" s="31">
        <f t="shared" si="6"/>
        <v>0</v>
      </c>
      <c r="K45" s="31">
        <f t="shared" si="4"/>
        <v>0</v>
      </c>
      <c r="L45" s="31">
        <f t="shared" si="7"/>
        <v>0</v>
      </c>
      <c r="P45" s="31">
        <v>217</v>
      </c>
      <c r="Q45" s="32"/>
      <c r="R45" s="32"/>
    </row>
    <row r="46" spans="1:36" s="31" customFormat="1" x14ac:dyDescent="0.2">
      <c r="A46" s="40"/>
      <c r="B46" s="40"/>
      <c r="P46" s="31">
        <v>248</v>
      </c>
      <c r="Q46" s="32"/>
      <c r="R46" s="32"/>
    </row>
    <row r="47" spans="1:36" s="31" customFormat="1" x14ac:dyDescent="0.2">
      <c r="A47" s="40"/>
      <c r="B47" s="40"/>
      <c r="J47" s="31">
        <f>SUM(J2:J45)</f>
        <v>304.78952801202882</v>
      </c>
      <c r="O47" s="17" t="s">
        <v>52</v>
      </c>
      <c r="P47" s="31">
        <v>279</v>
      </c>
      <c r="Q47" s="35"/>
      <c r="R47" s="35"/>
      <c r="S47" s="35"/>
      <c r="T47" s="35"/>
    </row>
    <row r="48" spans="1:36" s="31" customFormat="1" x14ac:dyDescent="0.2">
      <c r="A48" s="40">
        <v>0</v>
      </c>
      <c r="B48" s="40">
        <v>0</v>
      </c>
      <c r="C48" s="31">
        <f>ABS(A48-$O$48)/39.37</f>
        <v>2.5146050292100588</v>
      </c>
      <c r="D48" s="31">
        <f>ABS(B48-$O$50)/39.37</f>
        <v>1.5748031496062993</v>
      </c>
      <c r="E48" s="31">
        <f>SQRT(C48^2+D48^2)</f>
        <v>2.9670260216146471</v>
      </c>
      <c r="F48" s="31">
        <f t="shared" ref="F48:F91" si="8">MIN(E48,$W$25)</f>
        <v>2</v>
      </c>
      <c r="G48" s="31">
        <v>160</v>
      </c>
      <c r="I48" s="31">
        <f t="shared" ref="I48:I91" si="9">$W$27*G48*POWER(1-F48/$W$25, $W$26)</f>
        <v>0</v>
      </c>
      <c r="K48" s="31">
        <f t="shared" ref="K48:K91" si="10">1-EXP(-$W$23*POWER(I48,$W$24))</f>
        <v>0</v>
      </c>
      <c r="O48" s="31">
        <v>99</v>
      </c>
      <c r="P48" s="31">
        <v>310</v>
      </c>
    </row>
    <row r="49" spans="1:38" s="31" customFormat="1" x14ac:dyDescent="0.2">
      <c r="A49" s="40">
        <v>0</v>
      </c>
      <c r="B49" s="40">
        <v>31</v>
      </c>
      <c r="C49" s="31">
        <f t="shared" ref="C49:C91" si="11">ABS(A49-$O$48)/39.37</f>
        <v>2.5146050292100588</v>
      </c>
      <c r="D49" s="31">
        <f t="shared" ref="D49:D91" si="12">ABS(B49-$O$50)/39.37</f>
        <v>0.78740157480314965</v>
      </c>
      <c r="E49" s="31">
        <f t="shared" ref="E49:E91" si="13">SQRT(C49^2+D49^2)</f>
        <v>2.635002788030973</v>
      </c>
      <c r="F49" s="31">
        <f t="shared" si="8"/>
        <v>2</v>
      </c>
      <c r="G49" s="31">
        <v>160</v>
      </c>
      <c r="I49" s="31">
        <f t="shared" si="9"/>
        <v>0</v>
      </c>
      <c r="K49" s="31">
        <f t="shared" si="10"/>
        <v>0</v>
      </c>
      <c r="O49" s="31" t="s">
        <v>54</v>
      </c>
      <c r="P49" s="34"/>
      <c r="Q49" s="34"/>
      <c r="R49" s="34"/>
      <c r="S49" s="34"/>
      <c r="T49" s="34"/>
      <c r="U49" s="34"/>
    </row>
    <row r="50" spans="1:38" s="31" customFormat="1" x14ac:dyDescent="0.2">
      <c r="A50" s="40">
        <v>0</v>
      </c>
      <c r="B50" s="40">
        <v>62</v>
      </c>
      <c r="C50" s="31">
        <f t="shared" si="11"/>
        <v>2.5146050292100588</v>
      </c>
      <c r="D50" s="31">
        <f t="shared" si="12"/>
        <v>0</v>
      </c>
      <c r="E50" s="31">
        <f t="shared" si="13"/>
        <v>2.5146050292100588</v>
      </c>
      <c r="F50" s="31">
        <f t="shared" si="8"/>
        <v>2</v>
      </c>
      <c r="G50" s="31">
        <v>160</v>
      </c>
      <c r="I50" s="31">
        <f t="shared" si="9"/>
        <v>0</v>
      </c>
      <c r="K50" s="31">
        <f t="shared" si="10"/>
        <v>0</v>
      </c>
      <c r="O50" s="31">
        <v>62</v>
      </c>
      <c r="Q50" s="32"/>
      <c r="R50" s="32"/>
    </row>
    <row r="51" spans="1:38" s="31" customFormat="1" x14ac:dyDescent="0.2">
      <c r="A51" s="40">
        <v>0</v>
      </c>
      <c r="B51" s="40">
        <v>93</v>
      </c>
      <c r="C51" s="31">
        <f t="shared" si="11"/>
        <v>2.5146050292100588</v>
      </c>
      <c r="D51" s="31">
        <f t="shared" si="12"/>
        <v>0.78740157480314965</v>
      </c>
      <c r="E51" s="31">
        <f t="shared" si="13"/>
        <v>2.635002788030973</v>
      </c>
      <c r="F51" s="31">
        <f t="shared" si="8"/>
        <v>2</v>
      </c>
      <c r="G51" s="31">
        <v>160</v>
      </c>
      <c r="I51" s="31">
        <f t="shared" si="9"/>
        <v>0</v>
      </c>
      <c r="K51" s="31">
        <f t="shared" si="10"/>
        <v>0</v>
      </c>
      <c r="O51" s="31" t="s">
        <v>104</v>
      </c>
      <c r="P51" s="34"/>
      <c r="Q51" s="34"/>
      <c r="R51" s="34"/>
      <c r="S51" s="34"/>
      <c r="T51" s="34"/>
      <c r="U51" s="34"/>
    </row>
    <row r="52" spans="1:38" s="31" customFormat="1" x14ac:dyDescent="0.2">
      <c r="A52" s="40">
        <v>0</v>
      </c>
      <c r="B52" s="40">
        <v>124</v>
      </c>
      <c r="C52" s="31">
        <f t="shared" si="11"/>
        <v>2.5146050292100588</v>
      </c>
      <c r="D52" s="31">
        <f t="shared" si="12"/>
        <v>1.5748031496062993</v>
      </c>
      <c r="E52" s="31">
        <f t="shared" si="13"/>
        <v>2.9670260216146471</v>
      </c>
      <c r="F52" s="31">
        <f t="shared" si="8"/>
        <v>2</v>
      </c>
      <c r="G52" s="31">
        <v>160</v>
      </c>
      <c r="I52" s="31">
        <f t="shared" si="9"/>
        <v>0</v>
      </c>
      <c r="K52" s="31">
        <f t="shared" si="10"/>
        <v>0</v>
      </c>
      <c r="O52" s="31">
        <v>19</v>
      </c>
      <c r="Q52" s="32"/>
      <c r="R52" s="32"/>
    </row>
    <row r="53" spans="1:38" s="31" customFormat="1" x14ac:dyDescent="0.2">
      <c r="A53" s="40">
        <v>0</v>
      </c>
      <c r="B53" s="40">
        <v>155</v>
      </c>
      <c r="C53" s="31">
        <f t="shared" si="11"/>
        <v>2.5146050292100588</v>
      </c>
      <c r="D53" s="31">
        <f t="shared" si="12"/>
        <v>2.3622047244094491</v>
      </c>
      <c r="E53" s="31">
        <f t="shared" si="13"/>
        <v>3.4501086378476318</v>
      </c>
      <c r="F53" s="31">
        <f t="shared" si="8"/>
        <v>2</v>
      </c>
      <c r="G53" s="31">
        <v>160</v>
      </c>
      <c r="I53" s="31">
        <f t="shared" si="9"/>
        <v>0</v>
      </c>
      <c r="K53" s="31">
        <f t="shared" si="10"/>
        <v>0</v>
      </c>
      <c r="Q53" s="32"/>
      <c r="R53" s="32"/>
    </row>
    <row r="54" spans="1:38" s="31" customFormat="1" x14ac:dyDescent="0.2">
      <c r="A54" s="40">
        <v>0</v>
      </c>
      <c r="B54" s="40">
        <v>186</v>
      </c>
      <c r="C54" s="31">
        <f t="shared" si="11"/>
        <v>2.5146050292100588</v>
      </c>
      <c r="D54" s="31">
        <f t="shared" si="12"/>
        <v>3.1496062992125986</v>
      </c>
      <c r="E54" s="31">
        <f t="shared" si="13"/>
        <v>4.0302925815588377</v>
      </c>
      <c r="F54" s="31">
        <f t="shared" si="8"/>
        <v>2</v>
      </c>
      <c r="G54" s="31">
        <v>160</v>
      </c>
      <c r="I54" s="31">
        <f t="shared" si="9"/>
        <v>0</v>
      </c>
      <c r="K54" s="31">
        <f t="shared" si="10"/>
        <v>0</v>
      </c>
      <c r="Q54" s="32"/>
      <c r="R54" s="32"/>
      <c r="AB54" s="31" t="s">
        <v>101</v>
      </c>
      <c r="AC54" s="41">
        <v>0.6118055555555556</v>
      </c>
      <c r="AE54" s="41">
        <v>0.70833333333333337</v>
      </c>
      <c r="AG54" s="41">
        <v>0.73333333333333339</v>
      </c>
      <c r="AI54" s="41">
        <v>0.78194444444444444</v>
      </c>
      <c r="AK54" s="41">
        <v>0.83680555555555547</v>
      </c>
    </row>
    <row r="55" spans="1:38" s="31" customFormat="1" x14ac:dyDescent="0.2">
      <c r="A55" s="40">
        <v>0</v>
      </c>
      <c r="B55" s="40">
        <v>217</v>
      </c>
      <c r="C55" s="31">
        <f t="shared" si="11"/>
        <v>2.5146050292100588</v>
      </c>
      <c r="D55" s="31">
        <f t="shared" si="12"/>
        <v>3.9370078740157481</v>
      </c>
      <c r="E55" s="31">
        <f t="shared" si="13"/>
        <v>4.6715382319949521</v>
      </c>
      <c r="F55" s="31">
        <f t="shared" si="8"/>
        <v>2</v>
      </c>
      <c r="G55" s="31">
        <v>160</v>
      </c>
      <c r="I55" s="31">
        <f t="shared" si="9"/>
        <v>0</v>
      </c>
      <c r="K55" s="31">
        <f t="shared" si="10"/>
        <v>0</v>
      </c>
      <c r="Q55" s="32"/>
      <c r="R55" s="32"/>
      <c r="AB55" s="31" t="s">
        <v>100</v>
      </c>
      <c r="AD55" s="41">
        <v>0.68611111111111101</v>
      </c>
      <c r="AF55" s="41">
        <v>0.73125000000000007</v>
      </c>
      <c r="AH55" s="41">
        <v>0.78055555555555556</v>
      </c>
      <c r="AJ55" s="41">
        <v>0.8208333333333333</v>
      </c>
      <c r="AL55" s="41">
        <v>0.86319444444444438</v>
      </c>
    </row>
    <row r="56" spans="1:38" s="31" customFormat="1" x14ac:dyDescent="0.2">
      <c r="A56" s="40">
        <v>0</v>
      </c>
      <c r="B56" s="40">
        <v>248</v>
      </c>
      <c r="C56" s="31">
        <f t="shared" si="11"/>
        <v>2.5146050292100588</v>
      </c>
      <c r="D56" s="31">
        <f t="shared" si="12"/>
        <v>4.7244094488188981</v>
      </c>
      <c r="E56" s="31">
        <f t="shared" si="13"/>
        <v>5.3519419926805831</v>
      </c>
      <c r="F56" s="31">
        <f t="shared" si="8"/>
        <v>2</v>
      </c>
      <c r="G56" s="31">
        <v>160</v>
      </c>
      <c r="I56" s="31">
        <f t="shared" si="9"/>
        <v>0</v>
      </c>
      <c r="K56" s="31">
        <f t="shared" si="10"/>
        <v>0</v>
      </c>
      <c r="Q56" s="32"/>
      <c r="R56" s="32"/>
    </row>
    <row r="57" spans="1:38" s="31" customFormat="1" x14ac:dyDescent="0.2">
      <c r="A57" s="40">
        <v>18</v>
      </c>
      <c r="B57" s="40">
        <v>0</v>
      </c>
      <c r="C57" s="31">
        <f t="shared" si="11"/>
        <v>2.0574041148082296</v>
      </c>
      <c r="D57" s="31">
        <f t="shared" si="12"/>
        <v>1.5748031496062993</v>
      </c>
      <c r="E57" s="31">
        <f t="shared" si="13"/>
        <v>2.5909296886715696</v>
      </c>
      <c r="F57" s="31">
        <f t="shared" si="8"/>
        <v>2</v>
      </c>
      <c r="G57" s="31">
        <v>160</v>
      </c>
      <c r="I57" s="31">
        <f t="shared" si="9"/>
        <v>0</v>
      </c>
      <c r="K57" s="31">
        <f t="shared" si="10"/>
        <v>0</v>
      </c>
      <c r="Q57" s="32">
        <v>0</v>
      </c>
      <c r="R57" s="31">
        <v>18</v>
      </c>
      <c r="S57" s="31">
        <v>36</v>
      </c>
      <c r="U57" s="31">
        <v>81</v>
      </c>
      <c r="V57" s="31">
        <v>99</v>
      </c>
    </row>
    <row r="58" spans="1:38" s="31" customFormat="1" x14ac:dyDescent="0.2">
      <c r="A58" s="40">
        <v>18</v>
      </c>
      <c r="B58" s="40">
        <v>31</v>
      </c>
      <c r="C58" s="31">
        <f t="shared" si="11"/>
        <v>2.0574041148082296</v>
      </c>
      <c r="D58" s="31">
        <f t="shared" si="12"/>
        <v>0.78740157480314965</v>
      </c>
      <c r="E58" s="31">
        <f t="shared" si="13"/>
        <v>2.202932802341532</v>
      </c>
      <c r="F58" s="31">
        <f t="shared" si="8"/>
        <v>2</v>
      </c>
      <c r="G58" s="31">
        <v>160</v>
      </c>
      <c r="I58" s="31">
        <f t="shared" si="9"/>
        <v>0</v>
      </c>
      <c r="K58" s="31">
        <f t="shared" si="10"/>
        <v>0</v>
      </c>
      <c r="Q58" s="32"/>
      <c r="R58" s="32"/>
    </row>
    <row r="59" spans="1:38" s="31" customFormat="1" x14ac:dyDescent="0.2">
      <c r="A59" s="40">
        <v>18</v>
      </c>
      <c r="B59" s="40">
        <v>62</v>
      </c>
      <c r="C59" s="31">
        <f t="shared" si="11"/>
        <v>2.0574041148082296</v>
      </c>
      <c r="D59" s="31">
        <f t="shared" si="12"/>
        <v>0</v>
      </c>
      <c r="E59" s="31">
        <f t="shared" si="13"/>
        <v>2.0574041148082296</v>
      </c>
      <c r="F59" s="31">
        <f t="shared" si="8"/>
        <v>2</v>
      </c>
      <c r="G59" s="31">
        <v>160</v>
      </c>
      <c r="I59" s="31">
        <f t="shared" si="9"/>
        <v>0</v>
      </c>
      <c r="K59" s="31">
        <f t="shared" si="10"/>
        <v>0</v>
      </c>
      <c r="Q59" s="32"/>
      <c r="R59" s="32"/>
    </row>
    <row r="60" spans="1:38" s="31" customFormat="1" x14ac:dyDescent="0.2">
      <c r="A60" s="40">
        <v>18</v>
      </c>
      <c r="B60" s="40">
        <v>93</v>
      </c>
      <c r="C60" s="31">
        <f t="shared" si="11"/>
        <v>2.0574041148082296</v>
      </c>
      <c r="D60" s="31">
        <f t="shared" si="12"/>
        <v>0.78740157480314965</v>
      </c>
      <c r="E60" s="31">
        <f t="shared" si="13"/>
        <v>2.202932802341532</v>
      </c>
      <c r="F60" s="31">
        <f t="shared" si="8"/>
        <v>2</v>
      </c>
      <c r="G60" s="31">
        <v>160</v>
      </c>
      <c r="I60" s="31">
        <f t="shared" si="9"/>
        <v>0</v>
      </c>
      <c r="K60" s="31">
        <f t="shared" si="10"/>
        <v>0</v>
      </c>
      <c r="Q60" s="32"/>
      <c r="R60" s="32"/>
    </row>
    <row r="61" spans="1:38" s="31" customFormat="1" x14ac:dyDescent="0.2">
      <c r="A61" s="40">
        <v>18</v>
      </c>
      <c r="B61" s="40">
        <v>124</v>
      </c>
      <c r="C61" s="31">
        <f t="shared" si="11"/>
        <v>2.0574041148082296</v>
      </c>
      <c r="D61" s="31">
        <f t="shared" si="12"/>
        <v>1.5748031496062993</v>
      </c>
      <c r="E61" s="31">
        <f t="shared" si="13"/>
        <v>2.5909296886715696</v>
      </c>
      <c r="F61" s="31">
        <f t="shared" si="8"/>
        <v>2</v>
      </c>
      <c r="G61" s="31">
        <v>160</v>
      </c>
      <c r="I61" s="31">
        <f t="shared" si="9"/>
        <v>0</v>
      </c>
      <c r="K61" s="31">
        <f t="shared" si="10"/>
        <v>0</v>
      </c>
      <c r="Q61" s="32"/>
      <c r="R61" s="32"/>
      <c r="AC61" s="42" t="s">
        <v>102</v>
      </c>
      <c r="AD61" s="42"/>
      <c r="AE61" s="42" t="s">
        <v>103</v>
      </c>
      <c r="AF61" s="42"/>
      <c r="AG61" s="42"/>
      <c r="AH61" s="42"/>
      <c r="AI61" s="42"/>
      <c r="AJ61" s="42"/>
    </row>
    <row r="62" spans="1:38" s="31" customFormat="1" x14ac:dyDescent="0.2">
      <c r="A62" s="40">
        <v>18</v>
      </c>
      <c r="B62" s="40">
        <v>155</v>
      </c>
      <c r="C62" s="31">
        <f t="shared" si="11"/>
        <v>2.0574041148082296</v>
      </c>
      <c r="D62" s="31">
        <f t="shared" si="12"/>
        <v>2.3622047244094491</v>
      </c>
      <c r="E62" s="31">
        <f t="shared" si="13"/>
        <v>3.1325585152798276</v>
      </c>
      <c r="F62" s="31">
        <f t="shared" si="8"/>
        <v>2</v>
      </c>
      <c r="G62" s="31">
        <v>160</v>
      </c>
      <c r="H62" s="17"/>
      <c r="I62" s="31">
        <f t="shared" si="9"/>
        <v>0</v>
      </c>
      <c r="K62" s="31">
        <f t="shared" si="10"/>
        <v>0</v>
      </c>
      <c r="Q62" s="32"/>
      <c r="R62" s="32"/>
    </row>
    <row r="63" spans="1:38" s="31" customFormat="1" x14ac:dyDescent="0.2">
      <c r="A63" s="40">
        <v>18</v>
      </c>
      <c r="B63" s="40">
        <v>186</v>
      </c>
      <c r="C63" s="31">
        <f t="shared" si="11"/>
        <v>2.0574041148082296</v>
      </c>
      <c r="D63" s="31">
        <f t="shared" si="12"/>
        <v>3.1496062992125986</v>
      </c>
      <c r="E63" s="31">
        <f t="shared" si="13"/>
        <v>3.762038215072983</v>
      </c>
      <c r="F63" s="31">
        <f t="shared" si="8"/>
        <v>2</v>
      </c>
      <c r="G63" s="31">
        <v>160</v>
      </c>
      <c r="I63" s="31">
        <f t="shared" si="9"/>
        <v>0</v>
      </c>
      <c r="K63" s="31">
        <f t="shared" si="10"/>
        <v>0</v>
      </c>
      <c r="Q63" s="32"/>
      <c r="R63" s="32"/>
    </row>
    <row r="64" spans="1:38" s="31" customFormat="1" x14ac:dyDescent="0.2">
      <c r="A64" s="40">
        <v>18</v>
      </c>
      <c r="B64" s="40">
        <v>217</v>
      </c>
      <c r="C64" s="31">
        <f t="shared" si="11"/>
        <v>2.0574041148082296</v>
      </c>
      <c r="D64" s="31">
        <f t="shared" si="12"/>
        <v>3.9370078740157481</v>
      </c>
      <c r="E64" s="31">
        <f t="shared" si="13"/>
        <v>4.4421776969963549</v>
      </c>
      <c r="F64" s="31">
        <f t="shared" si="8"/>
        <v>2</v>
      </c>
      <c r="G64" s="31">
        <v>160</v>
      </c>
      <c r="I64" s="31">
        <f t="shared" si="9"/>
        <v>0</v>
      </c>
      <c r="K64" s="31">
        <f t="shared" si="10"/>
        <v>0</v>
      </c>
      <c r="Q64" s="32"/>
      <c r="R64" s="32"/>
    </row>
    <row r="65" spans="1:18" s="31" customFormat="1" x14ac:dyDescent="0.2">
      <c r="A65" s="40">
        <v>18</v>
      </c>
      <c r="B65" s="40">
        <v>248</v>
      </c>
      <c r="C65" s="31">
        <f t="shared" si="11"/>
        <v>2.0574041148082296</v>
      </c>
      <c r="D65" s="31">
        <f t="shared" si="12"/>
        <v>4.7244094488188981</v>
      </c>
      <c r="E65" s="31">
        <f t="shared" si="13"/>
        <v>5.1529560770221128</v>
      </c>
      <c r="F65" s="31">
        <f t="shared" si="8"/>
        <v>2</v>
      </c>
      <c r="G65" s="31">
        <v>160</v>
      </c>
      <c r="I65" s="31">
        <f t="shared" si="9"/>
        <v>0</v>
      </c>
      <c r="K65" s="31">
        <f t="shared" si="10"/>
        <v>0</v>
      </c>
      <c r="Q65" s="32"/>
      <c r="R65" s="32"/>
    </row>
    <row r="66" spans="1:18" s="31" customFormat="1" x14ac:dyDescent="0.2">
      <c r="A66" s="40">
        <v>36</v>
      </c>
      <c r="B66" s="40">
        <v>31</v>
      </c>
      <c r="C66" s="31">
        <f t="shared" si="11"/>
        <v>1.6002032004064008</v>
      </c>
      <c r="D66" s="31">
        <f t="shared" si="12"/>
        <v>0.78740157480314965</v>
      </c>
      <c r="E66" s="31">
        <f t="shared" si="13"/>
        <v>1.7834381185209001</v>
      </c>
      <c r="F66" s="31">
        <f t="shared" si="8"/>
        <v>1.7834381185209001</v>
      </c>
      <c r="G66" s="31">
        <v>160</v>
      </c>
      <c r="I66" s="31">
        <f t="shared" si="9"/>
        <v>0.36079098875671406</v>
      </c>
      <c r="K66" s="31">
        <f t="shared" si="10"/>
        <v>7.7839751387975831E-4</v>
      </c>
      <c r="Q66" s="32"/>
      <c r="R66" s="32"/>
    </row>
    <row r="67" spans="1:18" s="31" customFormat="1" x14ac:dyDescent="0.2">
      <c r="A67" s="40">
        <v>36</v>
      </c>
      <c r="B67" s="40">
        <v>62</v>
      </c>
      <c r="C67" s="31">
        <f t="shared" si="11"/>
        <v>1.6002032004064008</v>
      </c>
      <c r="D67" s="31">
        <f t="shared" si="12"/>
        <v>0</v>
      </c>
      <c r="E67" s="31">
        <f t="shared" si="13"/>
        <v>1.6002032004064008</v>
      </c>
      <c r="F67" s="31">
        <f t="shared" si="8"/>
        <v>1.6002032004064008</v>
      </c>
      <c r="G67" s="31">
        <v>160</v>
      </c>
      <c r="I67" s="31">
        <f t="shared" si="9"/>
        <v>1.3900221987654822</v>
      </c>
      <c r="K67" s="31">
        <f t="shared" si="10"/>
        <v>4.6273489675255908E-3</v>
      </c>
      <c r="Q67" s="32"/>
      <c r="R67" s="32"/>
    </row>
    <row r="68" spans="1:18" s="31" customFormat="1" x14ac:dyDescent="0.2">
      <c r="A68" s="40">
        <v>36</v>
      </c>
      <c r="B68" s="40">
        <v>93</v>
      </c>
      <c r="C68" s="31">
        <f t="shared" si="11"/>
        <v>1.6002032004064008</v>
      </c>
      <c r="D68" s="31">
        <f t="shared" si="12"/>
        <v>0.78740157480314965</v>
      </c>
      <c r="E68" s="31">
        <f t="shared" si="13"/>
        <v>1.7834381185209001</v>
      </c>
      <c r="F68" s="31">
        <f t="shared" si="8"/>
        <v>1.7834381185209001</v>
      </c>
      <c r="G68" s="31">
        <v>160</v>
      </c>
      <c r="I68" s="31">
        <f t="shared" si="9"/>
        <v>0.36079098875671406</v>
      </c>
      <c r="K68" s="31">
        <f t="shared" si="10"/>
        <v>7.7839751387975831E-4</v>
      </c>
      <c r="Q68" s="32"/>
      <c r="R68" s="32"/>
    </row>
    <row r="69" spans="1:18" s="31" customFormat="1" x14ac:dyDescent="0.2">
      <c r="A69" s="40">
        <v>36</v>
      </c>
      <c r="B69" s="40">
        <v>124</v>
      </c>
      <c r="C69" s="31">
        <f t="shared" si="11"/>
        <v>1.6002032004064008</v>
      </c>
      <c r="D69" s="31">
        <f t="shared" si="12"/>
        <v>1.5748031496062993</v>
      </c>
      <c r="E69" s="31">
        <f t="shared" si="13"/>
        <v>2.245140361447544</v>
      </c>
      <c r="F69" s="31">
        <f t="shared" si="8"/>
        <v>2</v>
      </c>
      <c r="G69" s="31">
        <v>160</v>
      </c>
      <c r="I69" s="31">
        <f t="shared" si="9"/>
        <v>0</v>
      </c>
      <c r="K69" s="31">
        <f t="shared" si="10"/>
        <v>0</v>
      </c>
      <c r="Q69" s="32"/>
      <c r="R69" s="32"/>
    </row>
    <row r="70" spans="1:18" s="31" customFormat="1" x14ac:dyDescent="0.2">
      <c r="A70" s="40">
        <v>36</v>
      </c>
      <c r="B70" s="40">
        <v>155</v>
      </c>
      <c r="C70" s="31">
        <f t="shared" si="11"/>
        <v>1.6002032004064008</v>
      </c>
      <c r="D70" s="31">
        <f t="shared" si="12"/>
        <v>2.3622047244094491</v>
      </c>
      <c r="E70" s="31">
        <f t="shared" si="13"/>
        <v>2.8531844389406742</v>
      </c>
      <c r="F70" s="31">
        <f t="shared" si="8"/>
        <v>2</v>
      </c>
      <c r="G70" s="31">
        <v>160</v>
      </c>
      <c r="I70" s="31">
        <f t="shared" si="9"/>
        <v>0</v>
      </c>
      <c r="K70" s="31">
        <f t="shared" si="10"/>
        <v>0</v>
      </c>
      <c r="Q70" s="32"/>
      <c r="R70" s="32"/>
    </row>
    <row r="71" spans="1:18" s="31" customFormat="1" x14ac:dyDescent="0.2">
      <c r="A71" s="40">
        <v>36</v>
      </c>
      <c r="B71" s="40">
        <v>186</v>
      </c>
      <c r="C71" s="31">
        <f t="shared" si="11"/>
        <v>1.6002032004064008</v>
      </c>
      <c r="D71" s="31">
        <f t="shared" si="12"/>
        <v>3.1496062992125986</v>
      </c>
      <c r="E71" s="31">
        <f t="shared" si="13"/>
        <v>3.5327991908160543</v>
      </c>
      <c r="F71" s="31">
        <f t="shared" si="8"/>
        <v>2</v>
      </c>
      <c r="G71" s="31">
        <v>160</v>
      </c>
      <c r="I71" s="31">
        <f t="shared" si="9"/>
        <v>0</v>
      </c>
      <c r="K71" s="31">
        <f t="shared" si="10"/>
        <v>0</v>
      </c>
      <c r="Q71" s="32"/>
      <c r="R71" s="32"/>
    </row>
    <row r="72" spans="1:18" s="31" customFormat="1" x14ac:dyDescent="0.2">
      <c r="A72" s="40">
        <v>36</v>
      </c>
      <c r="B72" s="40">
        <v>217</v>
      </c>
      <c r="C72" s="31">
        <f t="shared" si="11"/>
        <v>1.6002032004064008</v>
      </c>
      <c r="D72" s="31">
        <f t="shared" si="12"/>
        <v>3.9370078740157481</v>
      </c>
      <c r="E72" s="31">
        <f t="shared" si="13"/>
        <v>4.2497860278669197</v>
      </c>
      <c r="F72" s="31">
        <f t="shared" si="8"/>
        <v>2</v>
      </c>
      <c r="G72" s="31">
        <v>160</v>
      </c>
      <c r="I72" s="31">
        <f t="shared" si="9"/>
        <v>0</v>
      </c>
      <c r="K72" s="31">
        <f t="shared" si="10"/>
        <v>0</v>
      </c>
      <c r="Q72" s="32"/>
      <c r="R72" s="32"/>
    </row>
    <row r="73" spans="1:18" s="31" customFormat="1" x14ac:dyDescent="0.2">
      <c r="A73" s="40">
        <v>36</v>
      </c>
      <c r="B73" s="40">
        <v>248</v>
      </c>
      <c r="C73" s="31">
        <f t="shared" si="11"/>
        <v>1.6002032004064008</v>
      </c>
      <c r="D73" s="31">
        <f t="shared" si="12"/>
        <v>4.7244094488188981</v>
      </c>
      <c r="E73" s="31">
        <f t="shared" si="13"/>
        <v>4.9880552245018475</v>
      </c>
      <c r="F73" s="31">
        <f t="shared" si="8"/>
        <v>2</v>
      </c>
      <c r="G73" s="31">
        <v>160</v>
      </c>
      <c r="I73" s="31">
        <f t="shared" si="9"/>
        <v>0</v>
      </c>
      <c r="K73" s="31">
        <f t="shared" si="10"/>
        <v>0</v>
      </c>
      <c r="Q73" s="32"/>
      <c r="R73" s="32"/>
    </row>
    <row r="74" spans="1:18" s="31" customFormat="1" x14ac:dyDescent="0.2">
      <c r="A74" s="40">
        <v>91</v>
      </c>
      <c r="B74" s="40">
        <v>0</v>
      </c>
      <c r="C74" s="31">
        <f t="shared" si="11"/>
        <v>0.20320040640081283</v>
      </c>
      <c r="D74" s="31">
        <f t="shared" si="12"/>
        <v>1.5748031496062993</v>
      </c>
      <c r="E74" s="31">
        <f t="shared" si="13"/>
        <v>1.5878587358991907</v>
      </c>
      <c r="F74" s="31">
        <f t="shared" si="8"/>
        <v>1.5878587358991907</v>
      </c>
      <c r="G74" s="31">
        <v>160</v>
      </c>
      <c r="I74" s="31">
        <f t="shared" si="9"/>
        <v>1.4861979718171283</v>
      </c>
      <c r="K74" s="31">
        <f t="shared" si="10"/>
        <v>5.0545068656643322E-3</v>
      </c>
      <c r="Q74" s="32"/>
      <c r="R74" s="32"/>
    </row>
    <row r="75" spans="1:18" s="31" customFormat="1" x14ac:dyDescent="0.2">
      <c r="A75" s="40">
        <v>91</v>
      </c>
      <c r="B75" s="40">
        <v>31</v>
      </c>
      <c r="C75" s="31">
        <f t="shared" si="11"/>
        <v>0.20320040640081283</v>
      </c>
      <c r="D75" s="31">
        <f t="shared" si="12"/>
        <v>0.78740157480314965</v>
      </c>
      <c r="E75" s="31">
        <f t="shared" si="13"/>
        <v>0.81319840455078096</v>
      </c>
      <c r="F75" s="31">
        <f t="shared" si="8"/>
        <v>0.81319840455078096</v>
      </c>
      <c r="G75" s="31">
        <v>160</v>
      </c>
      <c r="I75" s="31">
        <f t="shared" si="9"/>
        <v>15.226746382637256</v>
      </c>
      <c r="K75" s="31">
        <f t="shared" si="10"/>
        <v>0.10423799307931125</v>
      </c>
      <c r="Q75" s="32"/>
      <c r="R75" s="32"/>
    </row>
    <row r="76" spans="1:18" s="31" customFormat="1" x14ac:dyDescent="0.2">
      <c r="A76" s="40">
        <v>91</v>
      </c>
      <c r="B76" s="40">
        <v>62</v>
      </c>
      <c r="C76" s="31">
        <f t="shared" si="11"/>
        <v>0.20320040640081283</v>
      </c>
      <c r="D76" s="31">
        <f t="shared" si="12"/>
        <v>0</v>
      </c>
      <c r="E76" s="31">
        <f t="shared" si="13"/>
        <v>0.20320040640081283</v>
      </c>
      <c r="F76" s="31">
        <f t="shared" si="8"/>
        <v>0.20320040640081283</v>
      </c>
      <c r="G76" s="31">
        <v>160</v>
      </c>
      <c r="I76" s="31">
        <f t="shared" si="9"/>
        <v>37.920535043481266</v>
      </c>
      <c r="K76" s="31">
        <f t="shared" si="10"/>
        <v>0.30795574725714092</v>
      </c>
      <c r="Q76" s="32"/>
      <c r="R76" s="32"/>
    </row>
    <row r="77" spans="1:18" s="31" customFormat="1" x14ac:dyDescent="0.2">
      <c r="A77" s="40">
        <v>91</v>
      </c>
      <c r="B77" s="40">
        <v>93</v>
      </c>
      <c r="C77" s="31">
        <f t="shared" si="11"/>
        <v>0.20320040640081283</v>
      </c>
      <c r="D77" s="31">
        <f t="shared" si="12"/>
        <v>0.78740157480314965</v>
      </c>
      <c r="E77" s="31">
        <f t="shared" si="13"/>
        <v>0.81319840455078096</v>
      </c>
      <c r="F77" s="31">
        <f t="shared" si="8"/>
        <v>0.81319840455078096</v>
      </c>
      <c r="G77" s="31">
        <v>160</v>
      </c>
      <c r="I77" s="31">
        <f t="shared" si="9"/>
        <v>15.226746382637256</v>
      </c>
      <c r="K77" s="31">
        <f t="shared" si="10"/>
        <v>0.10423799307931125</v>
      </c>
      <c r="Q77" s="32"/>
      <c r="R77" s="32"/>
    </row>
    <row r="78" spans="1:18" s="31" customFormat="1" x14ac:dyDescent="0.2">
      <c r="A78" s="40">
        <v>91</v>
      </c>
      <c r="B78" s="40">
        <v>124</v>
      </c>
      <c r="C78" s="31">
        <f t="shared" si="11"/>
        <v>0.20320040640081283</v>
      </c>
      <c r="D78" s="31">
        <f t="shared" si="12"/>
        <v>1.5748031496062993</v>
      </c>
      <c r="E78" s="31">
        <f t="shared" si="13"/>
        <v>1.5878587358991907</v>
      </c>
      <c r="F78" s="31">
        <f t="shared" si="8"/>
        <v>1.5878587358991907</v>
      </c>
      <c r="G78" s="31">
        <v>160</v>
      </c>
      <c r="I78" s="31">
        <f t="shared" si="9"/>
        <v>1.4861979718171283</v>
      </c>
      <c r="K78" s="31">
        <f t="shared" si="10"/>
        <v>5.0545068656643322E-3</v>
      </c>
      <c r="Q78" s="32"/>
      <c r="R78" s="32"/>
    </row>
    <row r="79" spans="1:18" s="31" customFormat="1" x14ac:dyDescent="0.2">
      <c r="A79" s="40">
        <v>91</v>
      </c>
      <c r="B79" s="40">
        <v>155</v>
      </c>
      <c r="C79" s="31">
        <f t="shared" si="11"/>
        <v>0.20320040640081283</v>
      </c>
      <c r="D79" s="31">
        <f t="shared" si="12"/>
        <v>2.3622047244094491</v>
      </c>
      <c r="E79" s="31">
        <f t="shared" si="13"/>
        <v>2.3709284184014869</v>
      </c>
      <c r="F79" s="31">
        <f t="shared" si="8"/>
        <v>2</v>
      </c>
      <c r="G79" s="31">
        <v>160</v>
      </c>
      <c r="I79" s="31">
        <f t="shared" si="9"/>
        <v>0</v>
      </c>
      <c r="K79" s="31">
        <f t="shared" si="10"/>
        <v>0</v>
      </c>
      <c r="Q79" s="32"/>
      <c r="R79" s="32"/>
    </row>
    <row r="80" spans="1:18" s="31" customFormat="1" x14ac:dyDescent="0.2">
      <c r="A80" s="40">
        <v>91</v>
      </c>
      <c r="B80" s="40">
        <v>186</v>
      </c>
      <c r="C80" s="31">
        <f t="shared" si="11"/>
        <v>0.20320040640081283</v>
      </c>
      <c r="D80" s="31">
        <f t="shared" si="12"/>
        <v>3.1496062992125986</v>
      </c>
      <c r="E80" s="31">
        <f t="shared" si="13"/>
        <v>3.1561543443249311</v>
      </c>
      <c r="F80" s="31">
        <f t="shared" si="8"/>
        <v>2</v>
      </c>
      <c r="G80" s="31">
        <v>160</v>
      </c>
      <c r="I80" s="31">
        <f t="shared" si="9"/>
        <v>0</v>
      </c>
      <c r="K80" s="31">
        <f t="shared" si="10"/>
        <v>0</v>
      </c>
      <c r="Q80" s="32"/>
      <c r="R80" s="32"/>
    </row>
    <row r="81" spans="1:18" s="31" customFormat="1" x14ac:dyDescent="0.2">
      <c r="A81" s="40">
        <v>91</v>
      </c>
      <c r="B81" s="40">
        <v>217</v>
      </c>
      <c r="C81" s="31">
        <f t="shared" si="11"/>
        <v>0.20320040640081283</v>
      </c>
      <c r="D81" s="31">
        <f t="shared" si="12"/>
        <v>3.9370078740157481</v>
      </c>
      <c r="E81" s="31">
        <f t="shared" si="13"/>
        <v>3.94224826783188</v>
      </c>
      <c r="F81" s="31">
        <f t="shared" si="8"/>
        <v>2</v>
      </c>
      <c r="G81" s="31">
        <v>160</v>
      </c>
      <c r="I81" s="31">
        <f t="shared" si="9"/>
        <v>0</v>
      </c>
      <c r="K81" s="31">
        <f t="shared" si="10"/>
        <v>0</v>
      </c>
      <c r="Q81" s="32"/>
      <c r="R81" s="32"/>
    </row>
    <row r="82" spans="1:18" s="31" customFormat="1" x14ac:dyDescent="0.2">
      <c r="A82" s="40">
        <v>91</v>
      </c>
      <c r="B82" s="40">
        <v>248</v>
      </c>
      <c r="C82" s="31">
        <f t="shared" si="11"/>
        <v>0.20320040640081283</v>
      </c>
      <c r="D82" s="31">
        <f t="shared" si="12"/>
        <v>4.7244094488188981</v>
      </c>
      <c r="E82" s="31">
        <f t="shared" si="13"/>
        <v>4.7287773309017984</v>
      </c>
      <c r="F82" s="31">
        <f t="shared" si="8"/>
        <v>2</v>
      </c>
      <c r="G82" s="31">
        <v>160</v>
      </c>
      <c r="I82" s="31">
        <f t="shared" si="9"/>
        <v>0</v>
      </c>
      <c r="K82" s="31">
        <f t="shared" si="10"/>
        <v>0</v>
      </c>
      <c r="Q82" s="32"/>
      <c r="R82" s="32"/>
    </row>
    <row r="83" spans="1:18" s="31" customFormat="1" x14ac:dyDescent="0.2">
      <c r="A83" s="40">
        <v>109</v>
      </c>
      <c r="B83" s="40">
        <v>0</v>
      </c>
      <c r="C83" s="31">
        <f t="shared" si="11"/>
        <v>0.25400050800101603</v>
      </c>
      <c r="D83" s="31">
        <f t="shared" si="12"/>
        <v>1.5748031496062993</v>
      </c>
      <c r="E83" s="31">
        <f t="shared" si="13"/>
        <v>1.5951555466708236</v>
      </c>
      <c r="F83" s="31">
        <f t="shared" si="8"/>
        <v>1.5951555466708236</v>
      </c>
      <c r="G83" s="31">
        <v>160</v>
      </c>
      <c r="I83" s="31">
        <f t="shared" si="9"/>
        <v>1.4289244670920833</v>
      </c>
      <c r="K83" s="31">
        <f t="shared" si="10"/>
        <v>4.7990396085124676E-3</v>
      </c>
      <c r="Q83" s="32"/>
      <c r="R83" s="32"/>
    </row>
    <row r="84" spans="1:18" s="31" customFormat="1" x14ac:dyDescent="0.2">
      <c r="A84" s="40">
        <v>109</v>
      </c>
      <c r="B84" s="40">
        <v>31</v>
      </c>
      <c r="C84" s="31">
        <f t="shared" si="11"/>
        <v>0.25400050800101603</v>
      </c>
      <c r="D84" s="31">
        <f t="shared" si="12"/>
        <v>0.78740157480314965</v>
      </c>
      <c r="E84" s="31">
        <f t="shared" si="13"/>
        <v>0.82735572643649136</v>
      </c>
      <c r="F84" s="31">
        <f t="shared" si="8"/>
        <v>0.82735572643649136</v>
      </c>
      <c r="G84" s="31">
        <v>160</v>
      </c>
      <c r="I84" s="31">
        <f t="shared" si="9"/>
        <v>14.82999752354948</v>
      </c>
      <c r="K84" s="31">
        <f t="shared" si="10"/>
        <v>0.10084681963684372</v>
      </c>
      <c r="Q84" s="32"/>
      <c r="R84" s="32"/>
    </row>
    <row r="85" spans="1:18" s="31" customFormat="1" x14ac:dyDescent="0.2">
      <c r="A85" s="40">
        <v>109</v>
      </c>
      <c r="B85" s="40">
        <v>62</v>
      </c>
      <c r="C85" s="31">
        <f t="shared" si="11"/>
        <v>0.25400050800101603</v>
      </c>
      <c r="D85" s="31">
        <f t="shared" si="12"/>
        <v>0</v>
      </c>
      <c r="E85" s="31">
        <f t="shared" si="13"/>
        <v>0.25400050800101603</v>
      </c>
      <c r="F85" s="31">
        <f t="shared" si="8"/>
        <v>0.25400050800101603</v>
      </c>
      <c r="G85" s="31">
        <v>160</v>
      </c>
      <c r="I85" s="31">
        <f t="shared" si="9"/>
        <v>35.601827823663825</v>
      </c>
      <c r="K85" s="31">
        <f t="shared" si="10"/>
        <v>0.28725036639210777</v>
      </c>
      <c r="Q85" s="32"/>
      <c r="R85" s="32"/>
    </row>
    <row r="86" spans="1:18" s="31" customFormat="1" x14ac:dyDescent="0.2">
      <c r="A86" s="40">
        <v>109</v>
      </c>
      <c r="B86" s="40">
        <v>93</v>
      </c>
      <c r="C86" s="31">
        <f t="shared" si="11"/>
        <v>0.25400050800101603</v>
      </c>
      <c r="D86" s="31">
        <f t="shared" si="12"/>
        <v>0.78740157480314965</v>
      </c>
      <c r="E86" s="31">
        <f t="shared" si="13"/>
        <v>0.82735572643649136</v>
      </c>
      <c r="F86" s="31">
        <f t="shared" si="8"/>
        <v>0.82735572643649136</v>
      </c>
      <c r="G86" s="31">
        <v>160</v>
      </c>
      <c r="I86" s="31">
        <f t="shared" si="9"/>
        <v>14.82999752354948</v>
      </c>
      <c r="K86" s="31">
        <f t="shared" si="10"/>
        <v>0.10084681963684372</v>
      </c>
      <c r="Q86" s="32"/>
      <c r="R86" s="32"/>
    </row>
    <row r="87" spans="1:18" s="31" customFormat="1" x14ac:dyDescent="0.2">
      <c r="A87" s="40">
        <v>109</v>
      </c>
      <c r="B87" s="40">
        <v>124</v>
      </c>
      <c r="C87" s="31">
        <f t="shared" si="11"/>
        <v>0.25400050800101603</v>
      </c>
      <c r="D87" s="31">
        <f t="shared" si="12"/>
        <v>1.5748031496062993</v>
      </c>
      <c r="E87" s="31">
        <f t="shared" si="13"/>
        <v>1.5951555466708236</v>
      </c>
      <c r="F87" s="31">
        <f t="shared" si="8"/>
        <v>1.5951555466708236</v>
      </c>
      <c r="G87" s="31">
        <v>160</v>
      </c>
      <c r="I87" s="31">
        <f t="shared" si="9"/>
        <v>1.4289244670920833</v>
      </c>
      <c r="K87" s="31">
        <f t="shared" si="10"/>
        <v>4.7990396085124676E-3</v>
      </c>
      <c r="Q87" s="32"/>
      <c r="R87" s="32"/>
    </row>
    <row r="88" spans="1:18" s="31" customFormat="1" x14ac:dyDescent="0.2">
      <c r="A88" s="40">
        <v>109</v>
      </c>
      <c r="B88" s="40">
        <v>155</v>
      </c>
      <c r="C88" s="31">
        <f t="shared" si="11"/>
        <v>0.25400050800101603</v>
      </c>
      <c r="D88" s="31">
        <f t="shared" si="12"/>
        <v>2.3622047244094491</v>
      </c>
      <c r="E88" s="31">
        <f t="shared" si="13"/>
        <v>2.375821419654073</v>
      </c>
      <c r="F88" s="31">
        <f t="shared" si="8"/>
        <v>2</v>
      </c>
      <c r="G88" s="31">
        <v>160</v>
      </c>
      <c r="I88" s="31">
        <f t="shared" si="9"/>
        <v>0</v>
      </c>
      <c r="K88" s="31">
        <f t="shared" si="10"/>
        <v>0</v>
      </c>
      <c r="Q88" s="32"/>
      <c r="R88" s="32"/>
    </row>
    <row r="89" spans="1:18" s="31" customFormat="1" x14ac:dyDescent="0.2">
      <c r="A89" s="40">
        <v>109</v>
      </c>
      <c r="B89" s="40">
        <v>186</v>
      </c>
      <c r="C89" s="31">
        <f t="shared" si="11"/>
        <v>0.25400050800101603</v>
      </c>
      <c r="D89" s="31">
        <f t="shared" si="12"/>
        <v>3.1496062992125986</v>
      </c>
      <c r="E89" s="31">
        <f t="shared" si="13"/>
        <v>3.1598316566083793</v>
      </c>
      <c r="F89" s="31">
        <f t="shared" si="8"/>
        <v>2</v>
      </c>
      <c r="G89" s="31">
        <v>160</v>
      </c>
      <c r="I89" s="31">
        <f t="shared" si="9"/>
        <v>0</v>
      </c>
      <c r="K89" s="31">
        <f t="shared" si="10"/>
        <v>0</v>
      </c>
      <c r="Q89" s="32"/>
      <c r="R89" s="32"/>
    </row>
    <row r="90" spans="1:18" s="31" customFormat="1" x14ac:dyDescent="0.2">
      <c r="A90" s="40">
        <v>109</v>
      </c>
      <c r="B90" s="40">
        <v>217</v>
      </c>
      <c r="C90" s="31">
        <f t="shared" si="11"/>
        <v>0.25400050800101603</v>
      </c>
      <c r="D90" s="31">
        <f t="shared" si="12"/>
        <v>3.9370078740157481</v>
      </c>
      <c r="E90" s="31">
        <f t="shared" si="13"/>
        <v>3.9451929304061641</v>
      </c>
      <c r="F90" s="31">
        <f t="shared" si="8"/>
        <v>2</v>
      </c>
      <c r="G90" s="31">
        <v>160</v>
      </c>
      <c r="I90" s="31">
        <f t="shared" si="9"/>
        <v>0</v>
      </c>
      <c r="K90" s="31">
        <f t="shared" si="10"/>
        <v>0</v>
      </c>
      <c r="Q90" s="32"/>
      <c r="R90" s="32"/>
    </row>
    <row r="91" spans="1:18" s="31" customFormat="1" x14ac:dyDescent="0.2">
      <c r="A91" s="40">
        <v>109</v>
      </c>
      <c r="B91" s="40">
        <v>248</v>
      </c>
      <c r="C91" s="31">
        <f t="shared" si="11"/>
        <v>0.25400050800101603</v>
      </c>
      <c r="D91" s="31">
        <f t="shared" si="12"/>
        <v>4.7244094488188981</v>
      </c>
      <c r="E91" s="31">
        <f t="shared" si="13"/>
        <v>4.7312324925070062</v>
      </c>
      <c r="F91" s="31">
        <f t="shared" si="8"/>
        <v>2</v>
      </c>
      <c r="G91" s="31">
        <v>160</v>
      </c>
      <c r="I91" s="31">
        <f t="shared" si="9"/>
        <v>0</v>
      </c>
      <c r="K91" s="31">
        <f t="shared" si="10"/>
        <v>0</v>
      </c>
      <c r="Q91" s="32"/>
      <c r="R91" s="32"/>
    </row>
    <row r="92" spans="1:18" s="31" customFormat="1" x14ac:dyDescent="0.2">
      <c r="A92" s="40"/>
      <c r="B92" s="40"/>
      <c r="Q92" s="32"/>
      <c r="R92" s="32"/>
    </row>
  </sheetData>
  <mergeCells count="2">
    <mergeCell ref="AC61:AD61"/>
    <mergeCell ref="AE61:AJ6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A205"/>
  <sheetViews>
    <sheetView topLeftCell="A21" zoomScale="118" workbookViewId="0">
      <selection activeCell="I34" sqref="A1:XFD1048576"/>
    </sheetView>
  </sheetViews>
  <sheetFormatPr baseColWidth="10" defaultColWidth="11" defaultRowHeight="16" x14ac:dyDescent="0.2"/>
  <cols>
    <col min="1" max="1" width="11" style="31"/>
    <col min="2" max="2" width="17" style="31" customWidth="1"/>
    <col min="3" max="14" width="11" style="31"/>
    <col min="15" max="16" width="11" style="32"/>
    <col min="17" max="16384" width="11" style="31"/>
  </cols>
  <sheetData>
    <row r="1" spans="1:27" s="17" customFormat="1" x14ac:dyDescent="0.2">
      <c r="A1" s="17" t="s">
        <v>0</v>
      </c>
      <c r="B1" s="17" t="s">
        <v>1</v>
      </c>
      <c r="C1" s="17" t="s">
        <v>2</v>
      </c>
      <c r="D1" s="17" t="s">
        <v>50</v>
      </c>
      <c r="E1" s="17" t="s">
        <v>51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L1" s="17" t="s">
        <v>52</v>
      </c>
      <c r="O1" s="17" t="s">
        <v>10</v>
      </c>
      <c r="P1" s="22" t="s">
        <v>11</v>
      </c>
      <c r="Q1" s="22" t="s">
        <v>12</v>
      </c>
      <c r="R1" s="17" t="s">
        <v>13</v>
      </c>
      <c r="S1" s="17" t="s">
        <v>14</v>
      </c>
      <c r="X1" s="17" t="s">
        <v>118</v>
      </c>
      <c r="Y1" s="17" t="s">
        <v>106</v>
      </c>
      <c r="Z1" s="17" t="s">
        <v>64</v>
      </c>
      <c r="AA1" s="17" t="s">
        <v>119</v>
      </c>
    </row>
    <row r="2" spans="1:27" x14ac:dyDescent="0.2">
      <c r="B2" s="31">
        <v>1460</v>
      </c>
      <c r="C2" s="31">
        <v>81</v>
      </c>
      <c r="D2" s="31">
        <f>ABS(B2-$L$2)/39.37</f>
        <v>4.0640081280162565</v>
      </c>
      <c r="E2" s="31">
        <f>ABS(C2-$L$4)/39.37</f>
        <v>4.1148082296164592</v>
      </c>
      <c r="F2" s="31">
        <f>SQRT(D2^2+E2^2)</f>
        <v>5.7834080636854202</v>
      </c>
      <c r="G2" s="31">
        <f t="shared" ref="G2:G65" si="0">MIN(F2,$M$30)</f>
        <v>3.5</v>
      </c>
      <c r="H2" s="31">
        <v>600</v>
      </c>
      <c r="I2" s="31" t="s">
        <v>53</v>
      </c>
      <c r="J2" s="31">
        <f>1-EXP(-$M$32*H2*POWER(1-G2/$M$30, $M$31))</f>
        <v>0</v>
      </c>
      <c r="L2" s="31">
        <v>1300</v>
      </c>
      <c r="O2" s="31"/>
      <c r="P2" s="32">
        <v>0.25</v>
      </c>
      <c r="Q2" s="32">
        <f>5/16.6</f>
        <v>0.3012048192771084</v>
      </c>
      <c r="R2" s="31">
        <v>9</v>
      </c>
      <c r="S2" s="31">
        <v>2.5</v>
      </c>
      <c r="X2" s="31">
        <v>600</v>
      </c>
      <c r="Y2" s="31">
        <f>$M$32*H2*POWER(1-G2/$M$30, $M$31)</f>
        <v>0</v>
      </c>
      <c r="Z2" s="31">
        <f>SUM(Y2:Y205)</f>
        <v>275.5825644713795</v>
      </c>
      <c r="AA2" s="31">
        <f>Z2/X2</f>
        <v>0.45930427411896585</v>
      </c>
    </row>
    <row r="3" spans="1:27" x14ac:dyDescent="0.2">
      <c r="B3" s="31">
        <v>1460</v>
      </c>
      <c r="C3" s="31">
        <v>18</v>
      </c>
      <c r="D3" s="31">
        <f t="shared" ref="D3:D66" si="1">ABS(B3-$L$2)/39.37</f>
        <v>4.0640081280162565</v>
      </c>
      <c r="E3" s="31">
        <f t="shared" ref="E3:E66" si="2">ABS(C3-$L$4)/39.37</f>
        <v>2.5146050292100588</v>
      </c>
      <c r="F3" s="31">
        <f t="shared" ref="F3:F66" si="3">SQRT(D3^2+E3^2)</f>
        <v>4.7790585388244322</v>
      </c>
      <c r="G3" s="31">
        <f t="shared" si="0"/>
        <v>3.5</v>
      </c>
      <c r="H3" s="31">
        <v>600</v>
      </c>
      <c r="I3" s="31" t="s">
        <v>53</v>
      </c>
      <c r="J3" s="31">
        <f t="shared" ref="J3:J66" si="4">1-EXP(-$M$32*H3*POWER(1-G3/$M$30, $M$31))</f>
        <v>0</v>
      </c>
      <c r="L3" s="31" t="s">
        <v>54</v>
      </c>
      <c r="O3" s="31"/>
      <c r="P3" s="32">
        <v>0.25</v>
      </c>
      <c r="Q3" s="32">
        <f t="shared" ref="Q3:Q22" si="5">5/16.6</f>
        <v>0.3012048192771084</v>
      </c>
      <c r="Y3" s="31">
        <f t="shared" ref="Y3:Y66" si="6">$M$32*H3*POWER(1-G3/$M$30, $M$31)</f>
        <v>0</v>
      </c>
    </row>
    <row r="4" spans="1:27" x14ac:dyDescent="0.2">
      <c r="B4" s="31">
        <v>1460</v>
      </c>
      <c r="C4" s="31">
        <v>-18</v>
      </c>
      <c r="D4" s="31">
        <f t="shared" si="1"/>
        <v>4.0640081280162565</v>
      </c>
      <c r="E4" s="31">
        <f t="shared" si="2"/>
        <v>1.6002032004064008</v>
      </c>
      <c r="F4" s="31">
        <f t="shared" si="3"/>
        <v>4.3677010368354061</v>
      </c>
      <c r="G4" s="31">
        <f t="shared" si="0"/>
        <v>3.5</v>
      </c>
      <c r="H4" s="31">
        <v>600</v>
      </c>
      <c r="I4" s="31" t="s">
        <v>53</v>
      </c>
      <c r="J4" s="31">
        <f t="shared" si="4"/>
        <v>0</v>
      </c>
      <c r="L4" s="31">
        <v>-81</v>
      </c>
      <c r="O4" s="31"/>
      <c r="P4" s="32">
        <v>0.25</v>
      </c>
      <c r="Q4" s="32">
        <f t="shared" si="5"/>
        <v>0.3012048192771084</v>
      </c>
      <c r="Y4" s="31">
        <f t="shared" si="6"/>
        <v>0</v>
      </c>
    </row>
    <row r="5" spans="1:27" x14ac:dyDescent="0.2">
      <c r="B5" s="31">
        <v>1420</v>
      </c>
      <c r="C5" s="31">
        <v>81</v>
      </c>
      <c r="D5" s="31">
        <f t="shared" si="1"/>
        <v>3.0480060960121924</v>
      </c>
      <c r="E5" s="31">
        <f t="shared" si="2"/>
        <v>4.1148082296164592</v>
      </c>
      <c r="F5" s="31">
        <f t="shared" si="3"/>
        <v>5.1207409549641181</v>
      </c>
      <c r="G5" s="31">
        <f t="shared" si="0"/>
        <v>3.5</v>
      </c>
      <c r="H5" s="31">
        <v>600</v>
      </c>
      <c r="I5" s="31" t="s">
        <v>53</v>
      </c>
      <c r="J5" s="31">
        <f t="shared" si="4"/>
        <v>0</v>
      </c>
      <c r="O5" s="31"/>
      <c r="P5" s="32">
        <v>0.25</v>
      </c>
      <c r="Q5" s="32">
        <f t="shared" si="5"/>
        <v>0.3012048192771084</v>
      </c>
      <c r="Y5" s="31">
        <f t="shared" si="6"/>
        <v>0</v>
      </c>
    </row>
    <row r="6" spans="1:27" x14ac:dyDescent="0.2">
      <c r="B6" s="31">
        <v>1420</v>
      </c>
      <c r="C6" s="31">
        <v>-81</v>
      </c>
      <c r="D6" s="31">
        <f t="shared" si="1"/>
        <v>3.0480060960121924</v>
      </c>
      <c r="E6" s="31">
        <f t="shared" si="2"/>
        <v>0</v>
      </c>
      <c r="F6" s="31">
        <f t="shared" si="3"/>
        <v>3.0480060960121924</v>
      </c>
      <c r="G6" s="31">
        <f t="shared" si="0"/>
        <v>3.0480060960121924</v>
      </c>
      <c r="H6" s="31">
        <v>600</v>
      </c>
      <c r="I6" s="31" t="s">
        <v>53</v>
      </c>
      <c r="J6" s="31">
        <f t="shared" si="4"/>
        <v>0.58627075233492465</v>
      </c>
      <c r="O6" s="31"/>
      <c r="P6" s="32">
        <v>0.25</v>
      </c>
      <c r="Q6" s="32">
        <f t="shared" si="5"/>
        <v>0.3012048192771084</v>
      </c>
      <c r="Y6" s="31">
        <f t="shared" si="6"/>
        <v>0.88254351024947808</v>
      </c>
    </row>
    <row r="7" spans="1:27" x14ac:dyDescent="0.2">
      <c r="B7" s="31">
        <v>1380</v>
      </c>
      <c r="C7" s="31">
        <v>81</v>
      </c>
      <c r="D7" s="31">
        <f t="shared" si="1"/>
        <v>2.0320040640081283</v>
      </c>
      <c r="E7" s="31">
        <f t="shared" si="2"/>
        <v>4.1148082296164592</v>
      </c>
      <c r="F7" s="31">
        <f t="shared" si="3"/>
        <v>4.5891924434114646</v>
      </c>
      <c r="G7" s="31">
        <f t="shared" si="0"/>
        <v>3.5</v>
      </c>
      <c r="H7" s="31">
        <v>600</v>
      </c>
      <c r="I7" s="31" t="s">
        <v>53</v>
      </c>
      <c r="J7" s="31">
        <f t="shared" si="4"/>
        <v>0</v>
      </c>
      <c r="O7" s="31"/>
      <c r="P7" s="32">
        <v>0.25</v>
      </c>
      <c r="Q7" s="32">
        <f t="shared" si="5"/>
        <v>0.3012048192771084</v>
      </c>
      <c r="Y7" s="31">
        <f t="shared" si="6"/>
        <v>0</v>
      </c>
    </row>
    <row r="8" spans="1:27" x14ac:dyDescent="0.2">
      <c r="B8" s="31">
        <v>1380</v>
      </c>
      <c r="C8" s="31">
        <v>18</v>
      </c>
      <c r="D8" s="31">
        <f t="shared" si="1"/>
        <v>2.0320040640081283</v>
      </c>
      <c r="E8" s="31">
        <f t="shared" si="2"/>
        <v>2.5146050292100588</v>
      </c>
      <c r="F8" s="31">
        <f t="shared" si="3"/>
        <v>3.2329984486655832</v>
      </c>
      <c r="G8" s="31">
        <f t="shared" si="0"/>
        <v>3.2329984486655832</v>
      </c>
      <c r="H8" s="31">
        <v>600</v>
      </c>
      <c r="I8" s="31" t="s">
        <v>55</v>
      </c>
      <c r="J8" s="31">
        <f t="shared" si="4"/>
        <v>0.22080097821575362</v>
      </c>
      <c r="O8" s="31"/>
      <c r="P8" s="32">
        <v>0.25</v>
      </c>
      <c r="Q8" s="32">
        <f t="shared" si="5"/>
        <v>0.3012048192771084</v>
      </c>
      <c r="Y8" s="31">
        <f t="shared" si="6"/>
        <v>0.24948878206496114</v>
      </c>
    </row>
    <row r="9" spans="1:27" x14ac:dyDescent="0.2">
      <c r="B9" s="31">
        <v>1380</v>
      </c>
      <c r="C9" s="31">
        <v>-18</v>
      </c>
      <c r="D9" s="31">
        <f t="shared" si="1"/>
        <v>2.0320040640081283</v>
      </c>
      <c r="E9" s="31">
        <f t="shared" si="2"/>
        <v>1.6002032004064008</v>
      </c>
      <c r="F9" s="31">
        <f t="shared" si="3"/>
        <v>2.5864436585273682</v>
      </c>
      <c r="G9" s="31">
        <f t="shared" si="0"/>
        <v>2.5864436585273682</v>
      </c>
      <c r="H9" s="31">
        <v>600</v>
      </c>
      <c r="I9" s="31" t="s">
        <v>53</v>
      </c>
      <c r="J9" s="31">
        <f t="shared" si="4"/>
        <v>0.99158132277963906</v>
      </c>
      <c r="O9" s="31"/>
      <c r="P9" s="32">
        <v>0.25</v>
      </c>
      <c r="Q9" s="32">
        <f t="shared" si="5"/>
        <v>0.3012048192771084</v>
      </c>
      <c r="Y9" s="31">
        <f t="shared" si="6"/>
        <v>4.7773025627889538</v>
      </c>
    </row>
    <row r="10" spans="1:27" x14ac:dyDescent="0.2">
      <c r="B10" s="31">
        <v>1380</v>
      </c>
      <c r="C10" s="31">
        <v>-81</v>
      </c>
      <c r="D10" s="31">
        <f t="shared" si="1"/>
        <v>2.0320040640081283</v>
      </c>
      <c r="E10" s="31">
        <f t="shared" si="2"/>
        <v>0</v>
      </c>
      <c r="F10" s="31">
        <f t="shared" si="3"/>
        <v>2.0320040640081283</v>
      </c>
      <c r="G10" s="31">
        <f t="shared" si="0"/>
        <v>2.0320040640081283</v>
      </c>
      <c r="H10" s="31">
        <v>600</v>
      </c>
      <c r="I10" s="31" t="s">
        <v>55</v>
      </c>
      <c r="J10" s="31">
        <f t="shared" si="4"/>
        <v>0.9999996662070193</v>
      </c>
      <c r="O10" s="31"/>
      <c r="P10" s="32">
        <v>0.25</v>
      </c>
      <c r="Q10" s="32">
        <f t="shared" si="5"/>
        <v>0.3012048192771084</v>
      </c>
      <c r="Y10" s="31">
        <f t="shared" si="6"/>
        <v>14.912744854322298</v>
      </c>
    </row>
    <row r="11" spans="1:27" x14ac:dyDescent="0.2">
      <c r="B11" s="31">
        <v>1340</v>
      </c>
      <c r="C11" s="31">
        <v>81</v>
      </c>
      <c r="D11" s="31">
        <f t="shared" si="1"/>
        <v>1.0160020320040641</v>
      </c>
      <c r="E11" s="31">
        <f t="shared" si="2"/>
        <v>4.1148082296164592</v>
      </c>
      <c r="F11" s="31">
        <f t="shared" si="3"/>
        <v>4.2383849395206807</v>
      </c>
      <c r="G11" s="31">
        <f t="shared" si="0"/>
        <v>3.5</v>
      </c>
      <c r="H11" s="31">
        <v>600</v>
      </c>
      <c r="I11" s="31" t="s">
        <v>53</v>
      </c>
      <c r="J11" s="31">
        <f t="shared" si="4"/>
        <v>0</v>
      </c>
      <c r="O11" s="31"/>
      <c r="P11" s="32">
        <v>0.25</v>
      </c>
      <c r="Q11" s="32">
        <f t="shared" si="5"/>
        <v>0.3012048192771084</v>
      </c>
      <c r="Y11" s="31">
        <f t="shared" si="6"/>
        <v>0</v>
      </c>
    </row>
    <row r="12" spans="1:27" x14ac:dyDescent="0.2">
      <c r="B12" s="31">
        <v>1340</v>
      </c>
      <c r="C12" s="31">
        <v>18</v>
      </c>
      <c r="D12" s="31">
        <f t="shared" si="1"/>
        <v>1.0160020320040641</v>
      </c>
      <c r="E12" s="31">
        <f t="shared" si="2"/>
        <v>2.5146050292100588</v>
      </c>
      <c r="F12" s="31">
        <f t="shared" si="3"/>
        <v>2.7121022440101528</v>
      </c>
      <c r="G12" s="31">
        <f t="shared" si="0"/>
        <v>2.7121022440101528</v>
      </c>
      <c r="H12" s="31">
        <v>600</v>
      </c>
      <c r="I12" s="31" t="s">
        <v>55</v>
      </c>
      <c r="J12" s="31">
        <f t="shared" si="4"/>
        <v>0.96488879370807978</v>
      </c>
      <c r="O12" s="31"/>
      <c r="P12" s="32">
        <v>0.25</v>
      </c>
      <c r="Q12" s="32">
        <f t="shared" si="5"/>
        <v>0.3012048192771084</v>
      </c>
      <c r="Y12" s="31">
        <f t="shared" si="6"/>
        <v>3.3492349318892902</v>
      </c>
    </row>
    <row r="13" spans="1:27" x14ac:dyDescent="0.2">
      <c r="B13" s="31">
        <v>1340</v>
      </c>
      <c r="C13" s="31">
        <v>-18</v>
      </c>
      <c r="D13" s="31">
        <f t="shared" si="1"/>
        <v>1.0160020320040641</v>
      </c>
      <c r="E13" s="31">
        <f t="shared" si="2"/>
        <v>1.6002032004064008</v>
      </c>
      <c r="F13" s="31">
        <f t="shared" si="3"/>
        <v>1.8954974048062623</v>
      </c>
      <c r="G13" s="31">
        <f t="shared" si="0"/>
        <v>1.8954974048062623</v>
      </c>
      <c r="H13" s="31">
        <v>600</v>
      </c>
      <c r="I13" s="31" t="s">
        <v>55</v>
      </c>
      <c r="J13" s="31">
        <f t="shared" si="4"/>
        <v>0.99999999038689513</v>
      </c>
      <c r="O13" s="31"/>
      <c r="P13" s="32">
        <v>0.25</v>
      </c>
      <c r="Q13" s="32">
        <f t="shared" si="5"/>
        <v>0.3012048192771084</v>
      </c>
      <c r="Y13" s="31">
        <f t="shared" si="6"/>
        <v>18.460138578832201</v>
      </c>
    </row>
    <row r="14" spans="1:27" x14ac:dyDescent="0.2">
      <c r="B14" s="31">
        <v>1340</v>
      </c>
      <c r="C14" s="31">
        <v>-81</v>
      </c>
      <c r="D14" s="31">
        <f t="shared" si="1"/>
        <v>1.0160020320040641</v>
      </c>
      <c r="E14" s="31">
        <f t="shared" si="2"/>
        <v>0</v>
      </c>
      <c r="F14" s="31">
        <f t="shared" si="3"/>
        <v>1.0160020320040641</v>
      </c>
      <c r="G14" s="31">
        <f t="shared" si="0"/>
        <v>1.0160020320040641</v>
      </c>
      <c r="H14" s="31">
        <v>600</v>
      </c>
      <c r="I14" s="31" t="s">
        <v>55</v>
      </c>
      <c r="J14" s="31">
        <f t="shared" si="4"/>
        <v>1</v>
      </c>
      <c r="O14" s="31"/>
      <c r="P14" s="32">
        <v>0.25</v>
      </c>
      <c r="Q14" s="32">
        <f t="shared" si="5"/>
        <v>0.3012048192771084</v>
      </c>
      <c r="Y14" s="31">
        <f t="shared" si="6"/>
        <v>52.69639509163683</v>
      </c>
    </row>
    <row r="15" spans="1:27" x14ac:dyDescent="0.2">
      <c r="B15" s="31">
        <v>1300</v>
      </c>
      <c r="C15" s="31">
        <v>81</v>
      </c>
      <c r="D15" s="31">
        <f t="shared" si="1"/>
        <v>0</v>
      </c>
      <c r="E15" s="31">
        <f t="shared" si="2"/>
        <v>4.1148082296164592</v>
      </c>
      <c r="F15" s="31">
        <f t="shared" si="3"/>
        <v>4.1148082296164592</v>
      </c>
      <c r="G15" s="31">
        <f t="shared" si="0"/>
        <v>3.5</v>
      </c>
      <c r="H15" s="31">
        <v>600</v>
      </c>
      <c r="I15" s="31" t="s">
        <v>55</v>
      </c>
      <c r="J15" s="31">
        <f t="shared" si="4"/>
        <v>0</v>
      </c>
      <c r="O15" s="31"/>
      <c r="P15" s="32">
        <v>0.25</v>
      </c>
      <c r="Q15" s="32">
        <f t="shared" si="5"/>
        <v>0.3012048192771084</v>
      </c>
      <c r="Y15" s="31">
        <f t="shared" si="6"/>
        <v>0</v>
      </c>
    </row>
    <row r="16" spans="1:27" x14ac:dyDescent="0.2">
      <c r="B16" s="31">
        <v>1300</v>
      </c>
      <c r="C16" s="31">
        <v>18</v>
      </c>
      <c r="D16" s="31">
        <f t="shared" si="1"/>
        <v>0</v>
      </c>
      <c r="E16" s="31">
        <f t="shared" si="2"/>
        <v>2.5146050292100588</v>
      </c>
      <c r="F16" s="31">
        <f t="shared" si="3"/>
        <v>2.5146050292100588</v>
      </c>
      <c r="G16" s="31">
        <f t="shared" si="0"/>
        <v>2.5146050292100588</v>
      </c>
      <c r="H16" s="31">
        <v>600</v>
      </c>
      <c r="I16" s="31" t="s">
        <v>55</v>
      </c>
      <c r="J16" s="31">
        <f t="shared" si="4"/>
        <v>0.99674984285636248</v>
      </c>
      <c r="O16" s="31"/>
      <c r="P16" s="32">
        <v>0.25</v>
      </c>
      <c r="Q16" s="32">
        <f t="shared" si="5"/>
        <v>0.3012048192771084</v>
      </c>
      <c r="Y16" s="31">
        <f t="shared" si="6"/>
        <v>5.7290519319209272</v>
      </c>
    </row>
    <row r="17" spans="2:25" x14ac:dyDescent="0.2">
      <c r="B17" s="31">
        <v>1300</v>
      </c>
      <c r="C17" s="31">
        <v>-18</v>
      </c>
      <c r="D17" s="31">
        <f t="shared" si="1"/>
        <v>0</v>
      </c>
      <c r="E17" s="31">
        <f t="shared" si="2"/>
        <v>1.6002032004064008</v>
      </c>
      <c r="F17" s="31">
        <f t="shared" si="3"/>
        <v>1.6002032004064008</v>
      </c>
      <c r="G17" s="31">
        <f t="shared" si="0"/>
        <v>1.6002032004064008</v>
      </c>
      <c r="H17" s="31">
        <v>600</v>
      </c>
      <c r="I17" s="31" t="s">
        <v>55</v>
      </c>
      <c r="J17" s="31">
        <f t="shared" si="4"/>
        <v>0.99999999999905675</v>
      </c>
      <c r="O17" s="31"/>
      <c r="P17" s="32">
        <v>0.25</v>
      </c>
      <c r="Q17" s="32">
        <f t="shared" si="5"/>
        <v>0.3012048192771084</v>
      </c>
      <c r="Y17" s="31">
        <f t="shared" si="6"/>
        <v>27.689499372099093</v>
      </c>
    </row>
    <row r="18" spans="2:25" x14ac:dyDescent="0.2">
      <c r="B18" s="31">
        <v>1300</v>
      </c>
      <c r="C18" s="31">
        <v>-81</v>
      </c>
      <c r="D18" s="31">
        <f t="shared" si="1"/>
        <v>0</v>
      </c>
      <c r="E18" s="31">
        <f t="shared" si="2"/>
        <v>0</v>
      </c>
      <c r="F18" s="31">
        <f t="shared" si="3"/>
        <v>0</v>
      </c>
      <c r="G18" s="31">
        <f t="shared" si="0"/>
        <v>0</v>
      </c>
      <c r="H18" s="31">
        <v>600</v>
      </c>
      <c r="I18" s="31" t="s">
        <v>56</v>
      </c>
      <c r="J18" s="31">
        <f t="shared" si="4"/>
        <v>1</v>
      </c>
      <c r="O18" s="31"/>
      <c r="P18" s="32">
        <v>0.25</v>
      </c>
      <c r="Q18" s="32">
        <f t="shared" si="5"/>
        <v>0.3012048192771084</v>
      </c>
      <c r="Y18" s="31">
        <f t="shared" si="6"/>
        <v>120</v>
      </c>
    </row>
    <row r="19" spans="2:25" x14ac:dyDescent="0.2">
      <c r="B19" s="31">
        <v>1260</v>
      </c>
      <c r="C19" s="31">
        <v>18</v>
      </c>
      <c r="D19" s="31">
        <f t="shared" si="1"/>
        <v>1.0160020320040641</v>
      </c>
      <c r="E19" s="31">
        <f t="shared" si="2"/>
        <v>2.5146050292100588</v>
      </c>
      <c r="F19" s="31">
        <f t="shared" si="3"/>
        <v>2.7121022440101528</v>
      </c>
      <c r="G19" s="31">
        <f t="shared" si="0"/>
        <v>2.7121022440101528</v>
      </c>
      <c r="H19" s="31">
        <v>600</v>
      </c>
      <c r="I19" s="31" t="s">
        <v>55</v>
      </c>
      <c r="J19" s="31">
        <f t="shared" si="4"/>
        <v>0.96488879370807978</v>
      </c>
      <c r="O19" s="31"/>
      <c r="P19" s="32">
        <v>0.25</v>
      </c>
      <c r="Q19" s="32">
        <f t="shared" si="5"/>
        <v>0.3012048192771084</v>
      </c>
      <c r="Y19" s="31">
        <f t="shared" si="6"/>
        <v>3.3492349318892902</v>
      </c>
    </row>
    <row r="20" spans="2:25" x14ac:dyDescent="0.2">
      <c r="B20" s="31">
        <v>1260</v>
      </c>
      <c r="C20" s="31">
        <v>-18</v>
      </c>
      <c r="D20" s="31">
        <f t="shared" si="1"/>
        <v>1.0160020320040641</v>
      </c>
      <c r="E20" s="31">
        <f t="shared" si="2"/>
        <v>1.6002032004064008</v>
      </c>
      <c r="F20" s="31">
        <f t="shared" si="3"/>
        <v>1.8954974048062623</v>
      </c>
      <c r="G20" s="31">
        <f t="shared" si="0"/>
        <v>1.8954974048062623</v>
      </c>
      <c r="H20" s="31">
        <v>600</v>
      </c>
      <c r="I20" s="31" t="s">
        <v>55</v>
      </c>
      <c r="J20" s="31">
        <f t="shared" si="4"/>
        <v>0.99999999038689513</v>
      </c>
      <c r="O20" s="31"/>
      <c r="P20" s="32">
        <v>0.25</v>
      </c>
      <c r="Q20" s="32">
        <f t="shared" si="5"/>
        <v>0.3012048192771084</v>
      </c>
      <c r="Y20" s="31">
        <f t="shared" si="6"/>
        <v>18.460138578832201</v>
      </c>
    </row>
    <row r="21" spans="2:25" x14ac:dyDescent="0.2">
      <c r="B21" s="31">
        <v>1220</v>
      </c>
      <c r="C21" s="31">
        <v>18</v>
      </c>
      <c r="D21" s="31">
        <f t="shared" si="1"/>
        <v>2.0320040640081283</v>
      </c>
      <c r="E21" s="31">
        <f t="shared" si="2"/>
        <v>2.5146050292100588</v>
      </c>
      <c r="F21" s="31">
        <f t="shared" si="3"/>
        <v>3.2329984486655832</v>
      </c>
      <c r="G21" s="31">
        <f t="shared" si="0"/>
        <v>3.2329984486655832</v>
      </c>
      <c r="H21" s="31">
        <v>600</v>
      </c>
      <c r="I21" s="31" t="s">
        <v>55</v>
      </c>
      <c r="J21" s="31">
        <f t="shared" si="4"/>
        <v>0.22080097821575362</v>
      </c>
      <c r="O21" s="31"/>
      <c r="P21" s="32">
        <v>0.25</v>
      </c>
      <c r="Q21" s="32">
        <f t="shared" si="5"/>
        <v>0.3012048192771084</v>
      </c>
      <c r="Y21" s="31">
        <f t="shared" si="6"/>
        <v>0.24948878206496114</v>
      </c>
    </row>
    <row r="22" spans="2:25" x14ac:dyDescent="0.2">
      <c r="B22" s="31">
        <v>1220</v>
      </c>
      <c r="C22" s="31">
        <v>-18</v>
      </c>
      <c r="D22" s="31">
        <f t="shared" si="1"/>
        <v>2.0320040640081283</v>
      </c>
      <c r="E22" s="31">
        <f t="shared" si="2"/>
        <v>1.6002032004064008</v>
      </c>
      <c r="F22" s="31">
        <f t="shared" si="3"/>
        <v>2.5864436585273682</v>
      </c>
      <c r="G22" s="31">
        <f t="shared" si="0"/>
        <v>2.5864436585273682</v>
      </c>
      <c r="H22" s="31">
        <v>600</v>
      </c>
      <c r="I22" s="31" t="s">
        <v>55</v>
      </c>
      <c r="J22" s="31">
        <f t="shared" si="4"/>
        <v>0.99158132277963906</v>
      </c>
      <c r="O22" s="31"/>
      <c r="P22" s="32">
        <v>0.25</v>
      </c>
      <c r="Q22" s="32">
        <f t="shared" si="5"/>
        <v>0.3012048192771084</v>
      </c>
      <c r="Y22" s="31">
        <f t="shared" si="6"/>
        <v>4.7773025627889538</v>
      </c>
    </row>
    <row r="23" spans="2:25" x14ac:dyDescent="0.2">
      <c r="B23" s="31">
        <v>1120</v>
      </c>
      <c r="C23" s="31">
        <v>90</v>
      </c>
      <c r="D23" s="31">
        <f t="shared" si="1"/>
        <v>4.5720091440182884</v>
      </c>
      <c r="E23" s="31">
        <f t="shared" si="2"/>
        <v>4.3434086868173738</v>
      </c>
      <c r="F23" s="31">
        <f t="shared" si="3"/>
        <v>6.3062244357228092</v>
      </c>
      <c r="G23" s="31">
        <f t="shared" si="0"/>
        <v>3.5</v>
      </c>
      <c r="H23" s="31">
        <v>600</v>
      </c>
      <c r="J23" s="31">
        <f t="shared" si="4"/>
        <v>0</v>
      </c>
      <c r="R23" s="17" t="s">
        <v>39</v>
      </c>
      <c r="S23" s="17" t="s">
        <v>57</v>
      </c>
      <c r="U23" s="17" t="s">
        <v>40</v>
      </c>
      <c r="V23" s="17"/>
      <c r="W23" s="17" t="s">
        <v>41</v>
      </c>
      <c r="Y23" s="31">
        <f t="shared" si="6"/>
        <v>0</v>
      </c>
    </row>
    <row r="24" spans="2:25" x14ac:dyDescent="0.2">
      <c r="B24" s="31">
        <v>1120</v>
      </c>
      <c r="C24" s="31">
        <v>72</v>
      </c>
      <c r="D24" s="31">
        <f t="shared" si="1"/>
        <v>4.5720091440182884</v>
      </c>
      <c r="E24" s="31">
        <f t="shared" si="2"/>
        <v>3.886207772415545</v>
      </c>
      <c r="F24" s="31">
        <f t="shared" si="3"/>
        <v>6.000489851951242</v>
      </c>
      <c r="G24" s="31">
        <f t="shared" si="0"/>
        <v>3.5</v>
      </c>
      <c r="H24" s="31">
        <v>600</v>
      </c>
      <c r="J24" s="31">
        <f t="shared" si="4"/>
        <v>0</v>
      </c>
      <c r="R24" s="17" t="s">
        <v>42</v>
      </c>
      <c r="S24" s="17">
        <f>SUM(J13:J22)</f>
        <v>8.1740209183326815</v>
      </c>
      <c r="U24" s="17" t="s">
        <v>40</v>
      </c>
      <c r="V24" s="17"/>
      <c r="W24" s="17">
        <v>0</v>
      </c>
      <c r="Y24" s="31">
        <f t="shared" si="6"/>
        <v>0</v>
      </c>
    </row>
    <row r="25" spans="2:25" x14ac:dyDescent="0.2">
      <c r="B25" s="31">
        <v>1120</v>
      </c>
      <c r="C25" s="31">
        <v>18</v>
      </c>
      <c r="D25" s="31">
        <f t="shared" si="1"/>
        <v>4.5720091440182884</v>
      </c>
      <c r="E25" s="31">
        <f t="shared" si="2"/>
        <v>2.5146050292100588</v>
      </c>
      <c r="F25" s="31">
        <f t="shared" si="3"/>
        <v>5.2179024584516105</v>
      </c>
      <c r="G25" s="31">
        <f t="shared" si="0"/>
        <v>3.5</v>
      </c>
      <c r="H25" s="31">
        <v>600</v>
      </c>
      <c r="J25" s="31">
        <f t="shared" si="4"/>
        <v>0</v>
      </c>
      <c r="Y25" s="31">
        <f t="shared" si="6"/>
        <v>0</v>
      </c>
    </row>
    <row r="26" spans="2:25" x14ac:dyDescent="0.2">
      <c r="B26" s="31">
        <v>1120</v>
      </c>
      <c r="C26" s="31">
        <v>0</v>
      </c>
      <c r="D26" s="31">
        <f t="shared" si="1"/>
        <v>4.5720091440182884</v>
      </c>
      <c r="E26" s="31">
        <f t="shared" si="2"/>
        <v>2.0574041148082296</v>
      </c>
      <c r="F26" s="31">
        <f t="shared" si="3"/>
        <v>5.0135994359957277</v>
      </c>
      <c r="G26" s="31">
        <f t="shared" si="0"/>
        <v>3.5</v>
      </c>
      <c r="H26" s="31">
        <v>600</v>
      </c>
      <c r="J26" s="31">
        <f t="shared" si="4"/>
        <v>0</v>
      </c>
      <c r="Y26" s="31">
        <f t="shared" si="6"/>
        <v>0</v>
      </c>
    </row>
    <row r="27" spans="2:25" x14ac:dyDescent="0.2">
      <c r="B27" s="31">
        <v>1120</v>
      </c>
      <c r="C27" s="31">
        <v>-18</v>
      </c>
      <c r="D27" s="31">
        <f t="shared" si="1"/>
        <v>4.5720091440182884</v>
      </c>
      <c r="E27" s="31">
        <f t="shared" si="2"/>
        <v>1.6002032004064008</v>
      </c>
      <c r="F27" s="31">
        <f t="shared" si="3"/>
        <v>4.8439568428690327</v>
      </c>
      <c r="G27" s="31">
        <f t="shared" si="0"/>
        <v>3.5</v>
      </c>
      <c r="H27" s="31">
        <v>600</v>
      </c>
      <c r="J27" s="31">
        <f t="shared" si="4"/>
        <v>0</v>
      </c>
      <c r="Y27" s="31">
        <f t="shared" si="6"/>
        <v>0</v>
      </c>
    </row>
    <row r="28" spans="2:25" x14ac:dyDescent="0.2">
      <c r="B28" s="31">
        <v>1120</v>
      </c>
      <c r="C28" s="31">
        <v>-72</v>
      </c>
      <c r="D28" s="31">
        <f t="shared" si="1"/>
        <v>4.5720091440182884</v>
      </c>
      <c r="E28" s="31">
        <f t="shared" si="2"/>
        <v>0.2286004572009144</v>
      </c>
      <c r="F28" s="31">
        <f t="shared" si="3"/>
        <v>4.5777205880240555</v>
      </c>
      <c r="G28" s="31">
        <f t="shared" si="0"/>
        <v>3.5</v>
      </c>
      <c r="H28" s="31">
        <v>600</v>
      </c>
      <c r="J28" s="31">
        <f t="shared" si="4"/>
        <v>0</v>
      </c>
      <c r="L28" s="17" t="s">
        <v>58</v>
      </c>
      <c r="M28" s="17">
        <v>12</v>
      </c>
      <c r="Y28" s="31">
        <f t="shared" si="6"/>
        <v>0</v>
      </c>
    </row>
    <row r="29" spans="2:25" x14ac:dyDescent="0.2">
      <c r="B29" s="31">
        <v>1120</v>
      </c>
      <c r="C29" s="31">
        <v>-90</v>
      </c>
      <c r="D29" s="31">
        <f t="shared" si="1"/>
        <v>4.5720091440182884</v>
      </c>
      <c r="E29" s="31">
        <f t="shared" si="2"/>
        <v>0.2286004572009144</v>
      </c>
      <c r="F29" s="31">
        <f t="shared" si="3"/>
        <v>4.5777205880240555</v>
      </c>
      <c r="G29" s="31">
        <f t="shared" si="0"/>
        <v>3.5</v>
      </c>
      <c r="H29" s="31">
        <v>600</v>
      </c>
      <c r="J29" s="31">
        <f t="shared" si="4"/>
        <v>0</v>
      </c>
      <c r="N29" s="32" t="s">
        <v>88</v>
      </c>
      <c r="O29" s="32" t="s">
        <v>89</v>
      </c>
      <c r="P29" s="31" t="s">
        <v>90</v>
      </c>
      <c r="Q29" s="31" t="s">
        <v>91</v>
      </c>
      <c r="R29" s="31" t="s">
        <v>114</v>
      </c>
      <c r="Y29" s="31">
        <f t="shared" si="6"/>
        <v>0</v>
      </c>
    </row>
    <row r="30" spans="2:25" x14ac:dyDescent="0.2">
      <c r="B30" s="31">
        <v>1088</v>
      </c>
      <c r="C30" s="31">
        <v>90</v>
      </c>
      <c r="D30" s="31">
        <f t="shared" si="1"/>
        <v>5.3848107696215397</v>
      </c>
      <c r="E30" s="31">
        <f t="shared" si="2"/>
        <v>4.3434086868173738</v>
      </c>
      <c r="F30" s="31">
        <f t="shared" si="3"/>
        <v>6.9181923972489194</v>
      </c>
      <c r="G30" s="31">
        <f t="shared" si="0"/>
        <v>3.5</v>
      </c>
      <c r="H30" s="31">
        <v>600</v>
      </c>
      <c r="I30" s="17"/>
      <c r="J30" s="31">
        <f t="shared" si="4"/>
        <v>0</v>
      </c>
      <c r="L30" s="31" t="s">
        <v>59</v>
      </c>
      <c r="M30" s="31">
        <v>3.5</v>
      </c>
      <c r="N30" s="31">
        <v>3.5</v>
      </c>
      <c r="O30" s="31">
        <v>3.5</v>
      </c>
      <c r="P30" s="31">
        <v>3.5</v>
      </c>
      <c r="Q30" s="31">
        <v>3.5</v>
      </c>
      <c r="R30" s="31">
        <v>2</v>
      </c>
      <c r="Y30" s="31">
        <f t="shared" si="6"/>
        <v>0</v>
      </c>
    </row>
    <row r="31" spans="2:25" x14ac:dyDescent="0.2">
      <c r="B31" s="31">
        <v>1088</v>
      </c>
      <c r="C31" s="31">
        <v>72</v>
      </c>
      <c r="D31" s="31">
        <f t="shared" si="1"/>
        <v>5.3848107696215397</v>
      </c>
      <c r="E31" s="31">
        <f t="shared" si="2"/>
        <v>3.886207772415545</v>
      </c>
      <c r="F31" s="31">
        <f t="shared" si="3"/>
        <v>6.6406925749514345</v>
      </c>
      <c r="G31" s="31">
        <f t="shared" si="0"/>
        <v>3.5</v>
      </c>
      <c r="H31" s="31">
        <v>600</v>
      </c>
      <c r="J31" s="31">
        <f t="shared" si="4"/>
        <v>0</v>
      </c>
      <c r="L31" s="31" t="s">
        <v>60</v>
      </c>
      <c r="M31" s="31">
        <v>2.4</v>
      </c>
      <c r="N31" s="31">
        <v>2.5</v>
      </c>
      <c r="O31" s="31">
        <v>2.4</v>
      </c>
      <c r="P31" s="31">
        <v>3.3</v>
      </c>
      <c r="Q31" s="31">
        <v>3.8</v>
      </c>
      <c r="R31" s="31">
        <v>6.3</v>
      </c>
      <c r="Y31" s="31">
        <f t="shared" si="6"/>
        <v>0</v>
      </c>
    </row>
    <row r="32" spans="2:25" x14ac:dyDescent="0.2">
      <c r="B32" s="31">
        <v>1088</v>
      </c>
      <c r="C32" s="31">
        <v>18</v>
      </c>
      <c r="D32" s="31">
        <f t="shared" si="1"/>
        <v>5.3848107696215397</v>
      </c>
      <c r="E32" s="31">
        <f t="shared" si="2"/>
        <v>2.5146050292100588</v>
      </c>
      <c r="F32" s="31">
        <f t="shared" si="3"/>
        <v>5.9430148474962294</v>
      </c>
      <c r="G32" s="31">
        <f t="shared" si="0"/>
        <v>3.5</v>
      </c>
      <c r="H32" s="31">
        <v>600</v>
      </c>
      <c r="J32" s="31">
        <f t="shared" si="4"/>
        <v>0</v>
      </c>
      <c r="L32" s="31" t="s">
        <v>61</v>
      </c>
      <c r="M32" s="31">
        <v>0.2</v>
      </c>
      <c r="N32" s="31">
        <v>0.15</v>
      </c>
      <c r="O32" s="31">
        <v>0.2</v>
      </c>
      <c r="P32" s="31">
        <v>0.02</v>
      </c>
      <c r="Q32" s="31">
        <v>0.03</v>
      </c>
      <c r="R32" s="31">
        <v>7.0000000000000001E-3</v>
      </c>
      <c r="Y32" s="31">
        <f t="shared" si="6"/>
        <v>0</v>
      </c>
    </row>
    <row r="33" spans="2:25" x14ac:dyDescent="0.2">
      <c r="B33" s="31">
        <v>1088</v>
      </c>
      <c r="C33" s="31">
        <v>0</v>
      </c>
      <c r="D33" s="31">
        <f t="shared" si="1"/>
        <v>5.3848107696215397</v>
      </c>
      <c r="E33" s="31">
        <f t="shared" si="2"/>
        <v>2.0574041148082296</v>
      </c>
      <c r="F33" s="31">
        <f t="shared" si="3"/>
        <v>5.7644686412766575</v>
      </c>
      <c r="G33" s="31">
        <f t="shared" si="0"/>
        <v>3.5</v>
      </c>
      <c r="H33" s="31">
        <v>600</v>
      </c>
      <c r="J33" s="31">
        <f t="shared" si="4"/>
        <v>0</v>
      </c>
      <c r="L33" s="31" t="s">
        <v>62</v>
      </c>
      <c r="M33" s="32">
        <f>SUM(J2:J204)</f>
        <v>11.937562431578099</v>
      </c>
      <c r="Y33" s="31">
        <f t="shared" si="6"/>
        <v>0</v>
      </c>
    </row>
    <row r="34" spans="2:25" x14ac:dyDescent="0.2">
      <c r="B34" s="31">
        <v>1088</v>
      </c>
      <c r="C34" s="31">
        <v>-18</v>
      </c>
      <c r="D34" s="31">
        <f t="shared" si="1"/>
        <v>5.3848107696215397</v>
      </c>
      <c r="E34" s="31">
        <f t="shared" si="2"/>
        <v>1.6002032004064008</v>
      </c>
      <c r="F34" s="31">
        <f t="shared" si="3"/>
        <v>5.6175472679117711</v>
      </c>
      <c r="G34" s="31">
        <f t="shared" si="0"/>
        <v>3.5</v>
      </c>
      <c r="H34" s="31">
        <v>600</v>
      </c>
      <c r="J34" s="31">
        <f t="shared" si="4"/>
        <v>0</v>
      </c>
      <c r="L34" s="31" t="s">
        <v>63</v>
      </c>
      <c r="M34" s="32">
        <f>ABS(M33-M28)/M28</f>
        <v>5.203130701825061E-3</v>
      </c>
      <c r="Y34" s="31">
        <f t="shared" si="6"/>
        <v>0</v>
      </c>
    </row>
    <row r="35" spans="2:25" x14ac:dyDescent="0.2">
      <c r="B35" s="31">
        <v>1088</v>
      </c>
      <c r="C35" s="31">
        <v>-72</v>
      </c>
      <c r="D35" s="31">
        <f t="shared" si="1"/>
        <v>5.3848107696215397</v>
      </c>
      <c r="E35" s="31">
        <f t="shared" si="2"/>
        <v>0.2286004572009144</v>
      </c>
      <c r="F35" s="31">
        <f t="shared" si="3"/>
        <v>5.3896609534983355</v>
      </c>
      <c r="G35" s="31">
        <f t="shared" si="0"/>
        <v>3.5</v>
      </c>
      <c r="H35" s="31">
        <v>600</v>
      </c>
      <c r="J35" s="31">
        <f t="shared" si="4"/>
        <v>0</v>
      </c>
      <c r="Y35" s="31">
        <f t="shared" si="6"/>
        <v>0</v>
      </c>
    </row>
    <row r="36" spans="2:25" x14ac:dyDescent="0.2">
      <c r="B36" s="31">
        <v>1088</v>
      </c>
      <c r="C36" s="31">
        <v>-90</v>
      </c>
      <c r="D36" s="31">
        <f t="shared" si="1"/>
        <v>5.3848107696215397</v>
      </c>
      <c r="E36" s="31">
        <f t="shared" si="2"/>
        <v>0.2286004572009144</v>
      </c>
      <c r="F36" s="31">
        <f t="shared" si="3"/>
        <v>5.3896609534983355</v>
      </c>
      <c r="G36" s="31">
        <f t="shared" si="0"/>
        <v>3.5</v>
      </c>
      <c r="H36" s="31">
        <v>600</v>
      </c>
      <c r="J36" s="31">
        <f t="shared" si="4"/>
        <v>0</v>
      </c>
      <c r="Y36" s="31">
        <f t="shared" si="6"/>
        <v>0</v>
      </c>
    </row>
    <row r="37" spans="2:25" x14ac:dyDescent="0.2">
      <c r="B37" s="31">
        <v>1056</v>
      </c>
      <c r="C37" s="31">
        <v>90</v>
      </c>
      <c r="D37" s="31">
        <f t="shared" si="1"/>
        <v>6.197612395224791</v>
      </c>
      <c r="E37" s="31">
        <f t="shared" si="2"/>
        <v>4.3434086868173738</v>
      </c>
      <c r="F37" s="31">
        <f t="shared" si="3"/>
        <v>7.5680643775119005</v>
      </c>
      <c r="G37" s="31">
        <f t="shared" si="0"/>
        <v>3.5</v>
      </c>
      <c r="H37" s="31">
        <v>600</v>
      </c>
      <c r="J37" s="31">
        <f t="shared" si="4"/>
        <v>0</v>
      </c>
      <c r="Y37" s="31">
        <f t="shared" si="6"/>
        <v>0</v>
      </c>
    </row>
    <row r="38" spans="2:25" x14ac:dyDescent="0.2">
      <c r="B38" s="31">
        <v>1056</v>
      </c>
      <c r="C38" s="31">
        <v>72</v>
      </c>
      <c r="D38" s="31">
        <f t="shared" si="1"/>
        <v>6.197612395224791</v>
      </c>
      <c r="E38" s="31">
        <f t="shared" si="2"/>
        <v>3.886207772415545</v>
      </c>
      <c r="F38" s="31">
        <f t="shared" si="3"/>
        <v>7.315258727606766</v>
      </c>
      <c r="G38" s="31">
        <f t="shared" si="0"/>
        <v>3.5</v>
      </c>
      <c r="H38" s="31">
        <v>600</v>
      </c>
      <c r="J38" s="31">
        <f t="shared" si="4"/>
        <v>0</v>
      </c>
      <c r="Y38" s="31">
        <f t="shared" si="6"/>
        <v>0</v>
      </c>
    </row>
    <row r="39" spans="2:25" x14ac:dyDescent="0.2">
      <c r="B39" s="31">
        <v>1056</v>
      </c>
      <c r="C39" s="31">
        <v>18</v>
      </c>
      <c r="D39" s="31">
        <f t="shared" si="1"/>
        <v>6.197612395224791</v>
      </c>
      <c r="E39" s="31">
        <f t="shared" si="2"/>
        <v>2.5146050292100588</v>
      </c>
      <c r="F39" s="31">
        <f t="shared" si="3"/>
        <v>6.6883210041364256</v>
      </c>
      <c r="G39" s="31">
        <f t="shared" si="0"/>
        <v>3.5</v>
      </c>
      <c r="H39" s="31">
        <v>600</v>
      </c>
      <c r="J39" s="31">
        <f t="shared" si="4"/>
        <v>0</v>
      </c>
      <c r="O39" s="31"/>
      <c r="P39" s="31"/>
      <c r="Y39" s="31">
        <f t="shared" si="6"/>
        <v>0</v>
      </c>
    </row>
    <row r="40" spans="2:25" x14ac:dyDescent="0.2">
      <c r="B40" s="31">
        <v>1056</v>
      </c>
      <c r="C40" s="31">
        <v>0</v>
      </c>
      <c r="D40" s="31">
        <f t="shared" si="1"/>
        <v>6.197612395224791</v>
      </c>
      <c r="E40" s="31">
        <f t="shared" si="2"/>
        <v>2.0574041148082296</v>
      </c>
      <c r="F40" s="31">
        <f t="shared" si="3"/>
        <v>6.5301846140115982</v>
      </c>
      <c r="G40" s="31">
        <f t="shared" si="0"/>
        <v>3.5</v>
      </c>
      <c r="H40" s="31">
        <v>600</v>
      </c>
      <c r="J40" s="31">
        <f t="shared" si="4"/>
        <v>0</v>
      </c>
      <c r="Y40" s="31">
        <f t="shared" si="6"/>
        <v>0</v>
      </c>
    </row>
    <row r="41" spans="2:25" x14ac:dyDescent="0.2">
      <c r="B41" s="31">
        <v>1056</v>
      </c>
      <c r="C41" s="31">
        <v>-18</v>
      </c>
      <c r="D41" s="31">
        <f t="shared" si="1"/>
        <v>6.197612395224791</v>
      </c>
      <c r="E41" s="31">
        <f t="shared" si="2"/>
        <v>1.6002032004064008</v>
      </c>
      <c r="F41" s="31">
        <f t="shared" si="3"/>
        <v>6.4008631983533952</v>
      </c>
      <c r="G41" s="31">
        <f t="shared" si="0"/>
        <v>3.5</v>
      </c>
      <c r="H41" s="31">
        <v>600</v>
      </c>
      <c r="J41" s="31">
        <f t="shared" si="4"/>
        <v>0</v>
      </c>
      <c r="Y41" s="31">
        <f t="shared" si="6"/>
        <v>0</v>
      </c>
    </row>
    <row r="42" spans="2:25" x14ac:dyDescent="0.2">
      <c r="B42" s="31">
        <v>1056</v>
      </c>
      <c r="C42" s="31">
        <v>-72</v>
      </c>
      <c r="D42" s="31">
        <f t="shared" si="1"/>
        <v>6.197612395224791</v>
      </c>
      <c r="E42" s="31">
        <f t="shared" si="2"/>
        <v>0.2286004572009144</v>
      </c>
      <c r="F42" s="31">
        <f t="shared" si="3"/>
        <v>6.2018269542511772</v>
      </c>
      <c r="G42" s="31">
        <f t="shared" si="0"/>
        <v>3.5</v>
      </c>
      <c r="H42" s="31">
        <v>600</v>
      </c>
      <c r="J42" s="31">
        <f t="shared" si="4"/>
        <v>0</v>
      </c>
      <c r="Y42" s="31">
        <f t="shared" si="6"/>
        <v>0</v>
      </c>
    </row>
    <row r="43" spans="2:25" x14ac:dyDescent="0.2">
      <c r="B43" s="31">
        <v>1056</v>
      </c>
      <c r="C43" s="31">
        <v>-90</v>
      </c>
      <c r="D43" s="31">
        <f t="shared" si="1"/>
        <v>6.197612395224791</v>
      </c>
      <c r="E43" s="31">
        <f t="shared" si="2"/>
        <v>0.2286004572009144</v>
      </c>
      <c r="F43" s="31">
        <f t="shared" si="3"/>
        <v>6.2018269542511772</v>
      </c>
      <c r="G43" s="31">
        <f t="shared" si="0"/>
        <v>3.5</v>
      </c>
      <c r="H43" s="31">
        <v>600</v>
      </c>
      <c r="J43" s="31">
        <f t="shared" si="4"/>
        <v>0</v>
      </c>
      <c r="Y43" s="31">
        <f t="shared" si="6"/>
        <v>0</v>
      </c>
    </row>
    <row r="44" spans="2:25" x14ac:dyDescent="0.2">
      <c r="B44" s="31">
        <v>1024</v>
      </c>
      <c r="C44" s="31">
        <v>90</v>
      </c>
      <c r="D44" s="31">
        <f t="shared" si="1"/>
        <v>7.0104140208280423</v>
      </c>
      <c r="E44" s="31">
        <f t="shared" si="2"/>
        <v>4.3434086868173738</v>
      </c>
      <c r="F44" s="31">
        <f t="shared" si="3"/>
        <v>8.2468844883472823</v>
      </c>
      <c r="G44" s="31">
        <f t="shared" si="0"/>
        <v>3.5</v>
      </c>
      <c r="H44" s="31">
        <v>600</v>
      </c>
      <c r="J44" s="31">
        <f t="shared" si="4"/>
        <v>0</v>
      </c>
      <c r="M44" s="34"/>
      <c r="N44" s="34"/>
      <c r="O44" s="34"/>
      <c r="P44" s="34"/>
      <c r="Y44" s="31">
        <f t="shared" si="6"/>
        <v>0</v>
      </c>
    </row>
    <row r="45" spans="2:25" x14ac:dyDescent="0.2">
      <c r="B45" s="31">
        <v>1024</v>
      </c>
      <c r="C45" s="31">
        <v>72</v>
      </c>
      <c r="D45" s="31">
        <f t="shared" si="1"/>
        <v>7.0104140208280423</v>
      </c>
      <c r="E45" s="31">
        <f t="shared" si="2"/>
        <v>3.886207772415545</v>
      </c>
      <c r="F45" s="31">
        <f t="shared" si="3"/>
        <v>8.0155171756914978</v>
      </c>
      <c r="G45" s="31">
        <f t="shared" si="0"/>
        <v>3.5</v>
      </c>
      <c r="H45" s="31">
        <v>600</v>
      </c>
      <c r="J45" s="31">
        <f t="shared" si="4"/>
        <v>0</v>
      </c>
      <c r="Y45" s="31">
        <f t="shared" si="6"/>
        <v>0</v>
      </c>
    </row>
    <row r="46" spans="2:25" x14ac:dyDescent="0.2">
      <c r="B46" s="31">
        <v>1024</v>
      </c>
      <c r="C46" s="31">
        <v>18</v>
      </c>
      <c r="D46" s="31">
        <f t="shared" si="1"/>
        <v>7.0104140208280423</v>
      </c>
      <c r="E46" s="31">
        <f t="shared" si="2"/>
        <v>2.5146050292100588</v>
      </c>
      <c r="F46" s="31">
        <f t="shared" si="3"/>
        <v>7.4477609518801637</v>
      </c>
      <c r="G46" s="31">
        <f t="shared" si="0"/>
        <v>3.5</v>
      </c>
      <c r="H46" s="31">
        <v>600</v>
      </c>
      <c r="J46" s="31">
        <f t="shared" si="4"/>
        <v>0</v>
      </c>
      <c r="Y46" s="31">
        <f t="shared" si="6"/>
        <v>0</v>
      </c>
    </row>
    <row r="47" spans="2:25" x14ac:dyDescent="0.2">
      <c r="B47" s="31">
        <v>1024</v>
      </c>
      <c r="C47" s="31">
        <v>0</v>
      </c>
      <c r="D47" s="31">
        <f t="shared" si="1"/>
        <v>7.0104140208280423</v>
      </c>
      <c r="E47" s="31">
        <f t="shared" si="2"/>
        <v>2.0574041148082296</v>
      </c>
      <c r="F47" s="31">
        <f t="shared" si="3"/>
        <v>7.3060807848703835</v>
      </c>
      <c r="G47" s="31">
        <f t="shared" si="0"/>
        <v>3.5</v>
      </c>
      <c r="H47" s="31">
        <v>600</v>
      </c>
      <c r="J47" s="31">
        <f t="shared" si="4"/>
        <v>0</v>
      </c>
      <c r="N47" s="35"/>
      <c r="O47" s="35"/>
      <c r="P47" s="35"/>
      <c r="Q47" s="35"/>
      <c r="R47" s="35"/>
      <c r="Y47" s="31">
        <f t="shared" si="6"/>
        <v>0</v>
      </c>
    </row>
    <row r="48" spans="2:25" x14ac:dyDescent="0.2">
      <c r="B48" s="31">
        <v>1024</v>
      </c>
      <c r="C48" s="31">
        <v>-18</v>
      </c>
      <c r="D48" s="31">
        <f t="shared" si="1"/>
        <v>7.0104140208280423</v>
      </c>
      <c r="E48" s="31">
        <f t="shared" si="2"/>
        <v>1.6002032004064008</v>
      </c>
      <c r="F48" s="31">
        <f t="shared" si="3"/>
        <v>7.1907270165132315</v>
      </c>
      <c r="G48" s="31">
        <f t="shared" si="0"/>
        <v>3.5</v>
      </c>
      <c r="H48" s="31">
        <v>600</v>
      </c>
      <c r="J48" s="31">
        <f t="shared" si="4"/>
        <v>0</v>
      </c>
      <c r="O48" s="31"/>
      <c r="P48" s="31"/>
      <c r="Y48" s="31">
        <f t="shared" si="6"/>
        <v>0</v>
      </c>
    </row>
    <row r="49" spans="2:25" x14ac:dyDescent="0.2">
      <c r="B49" s="31">
        <v>1024</v>
      </c>
      <c r="C49" s="31">
        <v>-72</v>
      </c>
      <c r="D49" s="31">
        <f t="shared" si="1"/>
        <v>7.0104140208280423</v>
      </c>
      <c r="E49" s="31">
        <f t="shared" si="2"/>
        <v>0.2286004572009144</v>
      </c>
      <c r="F49" s="31">
        <f t="shared" si="3"/>
        <v>7.0141402119186971</v>
      </c>
      <c r="G49" s="31">
        <f t="shared" si="0"/>
        <v>3.5</v>
      </c>
      <c r="H49" s="31">
        <v>600</v>
      </c>
      <c r="J49" s="31">
        <f t="shared" si="4"/>
        <v>0</v>
      </c>
      <c r="M49" s="34"/>
      <c r="N49" s="34"/>
      <c r="O49" s="34"/>
      <c r="P49" s="34"/>
      <c r="Q49" s="34"/>
      <c r="R49" s="34"/>
      <c r="S49" s="34"/>
      <c r="Y49" s="31">
        <f t="shared" si="6"/>
        <v>0</v>
      </c>
    </row>
    <row r="50" spans="2:25" x14ac:dyDescent="0.2">
      <c r="B50" s="31">
        <v>1024</v>
      </c>
      <c r="C50" s="31">
        <v>-90</v>
      </c>
      <c r="D50" s="31">
        <f t="shared" si="1"/>
        <v>7.0104140208280423</v>
      </c>
      <c r="E50" s="31">
        <f t="shared" si="2"/>
        <v>0.2286004572009144</v>
      </c>
      <c r="F50" s="31">
        <f t="shared" si="3"/>
        <v>7.0141402119186971</v>
      </c>
      <c r="G50" s="31">
        <f t="shared" si="0"/>
        <v>3.5</v>
      </c>
      <c r="H50" s="31">
        <v>600</v>
      </c>
      <c r="J50" s="31">
        <f t="shared" si="4"/>
        <v>0</v>
      </c>
      <c r="Y50" s="31">
        <f t="shared" si="6"/>
        <v>0</v>
      </c>
    </row>
    <row r="51" spans="2:25" x14ac:dyDescent="0.2">
      <c r="B51" s="31">
        <v>992</v>
      </c>
      <c r="C51" s="31">
        <v>90</v>
      </c>
      <c r="D51" s="31">
        <f t="shared" si="1"/>
        <v>7.8232156464312936</v>
      </c>
      <c r="E51" s="31">
        <f t="shared" si="2"/>
        <v>4.3434086868173738</v>
      </c>
      <c r="F51" s="31">
        <f t="shared" si="3"/>
        <v>8.9480669460665094</v>
      </c>
      <c r="G51" s="31">
        <f t="shared" si="0"/>
        <v>3.5</v>
      </c>
      <c r="H51" s="31">
        <v>600</v>
      </c>
      <c r="J51" s="31">
        <f t="shared" si="4"/>
        <v>0</v>
      </c>
      <c r="M51" s="34"/>
      <c r="N51" s="34"/>
      <c r="O51" s="34"/>
      <c r="P51" s="34"/>
      <c r="Q51" s="34"/>
      <c r="R51" s="34"/>
      <c r="S51" s="34"/>
      <c r="Y51" s="31">
        <f t="shared" si="6"/>
        <v>0</v>
      </c>
    </row>
    <row r="52" spans="2:25" x14ac:dyDescent="0.2">
      <c r="B52" s="31">
        <v>992</v>
      </c>
      <c r="C52" s="31">
        <v>72</v>
      </c>
      <c r="D52" s="31">
        <f t="shared" si="1"/>
        <v>7.8232156464312936</v>
      </c>
      <c r="E52" s="31">
        <f t="shared" si="2"/>
        <v>3.886207772415545</v>
      </c>
      <c r="F52" s="31">
        <f t="shared" si="3"/>
        <v>8.7352912888438006</v>
      </c>
      <c r="G52" s="31">
        <f t="shared" si="0"/>
        <v>3.5</v>
      </c>
      <c r="H52" s="31">
        <v>600</v>
      </c>
      <c r="J52" s="31">
        <f t="shared" si="4"/>
        <v>0</v>
      </c>
      <c r="Y52" s="31">
        <f t="shared" si="6"/>
        <v>0</v>
      </c>
    </row>
    <row r="53" spans="2:25" x14ac:dyDescent="0.2">
      <c r="B53" s="31">
        <v>992</v>
      </c>
      <c r="C53" s="31">
        <v>18</v>
      </c>
      <c r="D53" s="31">
        <f t="shared" si="1"/>
        <v>7.8232156464312936</v>
      </c>
      <c r="E53" s="31">
        <f t="shared" si="2"/>
        <v>2.5146050292100588</v>
      </c>
      <c r="F53" s="31">
        <f t="shared" si="3"/>
        <v>8.2174169605476344</v>
      </c>
      <c r="G53" s="31">
        <f t="shared" si="0"/>
        <v>3.5</v>
      </c>
      <c r="H53" s="31">
        <v>600</v>
      </c>
      <c r="J53" s="31">
        <f t="shared" si="4"/>
        <v>0</v>
      </c>
      <c r="Y53" s="31">
        <f t="shared" si="6"/>
        <v>0</v>
      </c>
    </row>
    <row r="54" spans="2:25" x14ac:dyDescent="0.2">
      <c r="B54" s="31">
        <v>992</v>
      </c>
      <c r="C54" s="31">
        <v>0</v>
      </c>
      <c r="D54" s="31">
        <f t="shared" si="1"/>
        <v>7.8232156464312936</v>
      </c>
      <c r="E54" s="31">
        <f t="shared" si="2"/>
        <v>2.0574041148082296</v>
      </c>
      <c r="F54" s="31">
        <f t="shared" si="3"/>
        <v>8.0892283156180742</v>
      </c>
      <c r="G54" s="31">
        <f t="shared" si="0"/>
        <v>3.5</v>
      </c>
      <c r="H54" s="31">
        <v>600</v>
      </c>
      <c r="J54" s="31">
        <f t="shared" si="4"/>
        <v>0</v>
      </c>
      <c r="Y54" s="31">
        <f t="shared" si="6"/>
        <v>0</v>
      </c>
    </row>
    <row r="55" spans="2:25" x14ac:dyDescent="0.2">
      <c r="B55" s="31">
        <v>992</v>
      </c>
      <c r="C55" s="31">
        <v>-18</v>
      </c>
      <c r="D55" s="31">
        <f t="shared" si="1"/>
        <v>7.8232156464312936</v>
      </c>
      <c r="E55" s="31">
        <f t="shared" si="2"/>
        <v>1.6002032004064008</v>
      </c>
      <c r="F55" s="31">
        <f t="shared" si="3"/>
        <v>7.9851958857098984</v>
      </c>
      <c r="G55" s="31">
        <f t="shared" si="0"/>
        <v>3.5</v>
      </c>
      <c r="H55" s="31">
        <v>600</v>
      </c>
      <c r="J55" s="31">
        <f t="shared" si="4"/>
        <v>0</v>
      </c>
      <c r="Y55" s="31">
        <f t="shared" si="6"/>
        <v>0</v>
      </c>
    </row>
    <row r="56" spans="2:25" x14ac:dyDescent="0.2">
      <c r="B56" s="31">
        <v>992</v>
      </c>
      <c r="C56" s="31">
        <v>-72</v>
      </c>
      <c r="D56" s="31">
        <f t="shared" si="1"/>
        <v>7.8232156464312936</v>
      </c>
      <c r="E56" s="31">
        <f t="shared" si="2"/>
        <v>0.2286004572009144</v>
      </c>
      <c r="F56" s="31">
        <f t="shared" si="3"/>
        <v>7.8265548755247263</v>
      </c>
      <c r="G56" s="31">
        <f t="shared" si="0"/>
        <v>3.5</v>
      </c>
      <c r="H56" s="31">
        <v>600</v>
      </c>
      <c r="J56" s="31">
        <f t="shared" si="4"/>
        <v>0</v>
      </c>
      <c r="Y56" s="31">
        <f t="shared" si="6"/>
        <v>0</v>
      </c>
    </row>
    <row r="57" spans="2:25" x14ac:dyDescent="0.2">
      <c r="B57" s="31">
        <v>992</v>
      </c>
      <c r="C57" s="31">
        <v>-90</v>
      </c>
      <c r="D57" s="31">
        <f t="shared" si="1"/>
        <v>7.8232156464312936</v>
      </c>
      <c r="E57" s="31">
        <f t="shared" si="2"/>
        <v>0.2286004572009144</v>
      </c>
      <c r="F57" s="31">
        <f t="shared" si="3"/>
        <v>7.8265548755247263</v>
      </c>
      <c r="G57" s="31">
        <f t="shared" si="0"/>
        <v>3.5</v>
      </c>
      <c r="H57" s="31">
        <v>600</v>
      </c>
      <c r="J57" s="31">
        <f t="shared" si="4"/>
        <v>0</v>
      </c>
      <c r="Y57" s="31">
        <f t="shared" si="6"/>
        <v>0</v>
      </c>
    </row>
    <row r="58" spans="2:25" x14ac:dyDescent="0.2">
      <c r="B58" s="31">
        <v>912</v>
      </c>
      <c r="C58" s="31">
        <v>18</v>
      </c>
      <c r="D58" s="31">
        <f t="shared" si="1"/>
        <v>9.855219710439421</v>
      </c>
      <c r="E58" s="31">
        <f t="shared" si="2"/>
        <v>2.5146050292100588</v>
      </c>
      <c r="F58" s="31">
        <f t="shared" si="3"/>
        <v>10.170968193538027</v>
      </c>
      <c r="G58" s="31">
        <f t="shared" si="0"/>
        <v>3.5</v>
      </c>
      <c r="H58" s="31">
        <v>600</v>
      </c>
      <c r="J58" s="31">
        <f t="shared" si="4"/>
        <v>0</v>
      </c>
      <c r="Y58" s="31">
        <f t="shared" si="6"/>
        <v>0</v>
      </c>
    </row>
    <row r="59" spans="2:25" x14ac:dyDescent="0.2">
      <c r="B59" s="31">
        <v>912</v>
      </c>
      <c r="C59" s="31">
        <v>0</v>
      </c>
      <c r="D59" s="31">
        <f t="shared" si="1"/>
        <v>9.855219710439421</v>
      </c>
      <c r="E59" s="31">
        <f t="shared" si="2"/>
        <v>2.0574041148082296</v>
      </c>
      <c r="F59" s="31">
        <f t="shared" si="3"/>
        <v>10.067684303386926</v>
      </c>
      <c r="G59" s="31">
        <f t="shared" si="0"/>
        <v>3.5</v>
      </c>
      <c r="H59" s="31">
        <v>600</v>
      </c>
      <c r="J59" s="31">
        <f t="shared" si="4"/>
        <v>0</v>
      </c>
      <c r="Y59" s="31">
        <f t="shared" si="6"/>
        <v>0</v>
      </c>
    </row>
    <row r="60" spans="2:25" x14ac:dyDescent="0.2">
      <c r="B60" s="31">
        <v>880</v>
      </c>
      <c r="C60" s="31">
        <v>90</v>
      </c>
      <c r="D60" s="31">
        <f t="shared" si="1"/>
        <v>10.668021336042672</v>
      </c>
      <c r="E60" s="31">
        <f t="shared" si="2"/>
        <v>4.3434086868173738</v>
      </c>
      <c r="F60" s="31">
        <f t="shared" si="3"/>
        <v>11.518327927567539</v>
      </c>
      <c r="G60" s="31">
        <f t="shared" si="0"/>
        <v>3.5</v>
      </c>
      <c r="H60" s="31">
        <v>600</v>
      </c>
      <c r="J60" s="31">
        <f t="shared" si="4"/>
        <v>0</v>
      </c>
      <c r="Y60" s="31">
        <f t="shared" si="6"/>
        <v>0</v>
      </c>
    </row>
    <row r="61" spans="2:25" x14ac:dyDescent="0.2">
      <c r="B61" s="31">
        <v>880</v>
      </c>
      <c r="C61" s="31">
        <v>54</v>
      </c>
      <c r="D61" s="31">
        <f t="shared" si="1"/>
        <v>10.668021336042672</v>
      </c>
      <c r="E61" s="31">
        <f t="shared" si="2"/>
        <v>3.4290068580137163</v>
      </c>
      <c r="F61" s="31">
        <f t="shared" si="3"/>
        <v>11.205568582564956</v>
      </c>
      <c r="G61" s="31">
        <f t="shared" si="0"/>
        <v>3.5</v>
      </c>
      <c r="H61" s="31">
        <v>600</v>
      </c>
      <c r="J61" s="31">
        <f t="shared" si="4"/>
        <v>0</v>
      </c>
      <c r="Y61" s="31">
        <f t="shared" si="6"/>
        <v>0</v>
      </c>
    </row>
    <row r="62" spans="2:25" x14ac:dyDescent="0.2">
      <c r="B62" s="31">
        <v>880</v>
      </c>
      <c r="C62" s="31">
        <v>18</v>
      </c>
      <c r="D62" s="31">
        <f t="shared" si="1"/>
        <v>10.668021336042672</v>
      </c>
      <c r="E62" s="31">
        <f t="shared" si="2"/>
        <v>2.5146050292100588</v>
      </c>
      <c r="F62" s="31">
        <f t="shared" si="3"/>
        <v>10.960379449598914</v>
      </c>
      <c r="G62" s="31">
        <f t="shared" si="0"/>
        <v>3.5</v>
      </c>
      <c r="H62" s="31">
        <v>600</v>
      </c>
      <c r="J62" s="31">
        <f t="shared" si="4"/>
        <v>0</v>
      </c>
      <c r="Y62" s="31">
        <f t="shared" si="6"/>
        <v>0</v>
      </c>
    </row>
    <row r="63" spans="2:25" x14ac:dyDescent="0.2">
      <c r="B63" s="31">
        <v>880</v>
      </c>
      <c r="C63" s="31">
        <v>-18</v>
      </c>
      <c r="D63" s="31">
        <f t="shared" si="1"/>
        <v>10.668021336042672</v>
      </c>
      <c r="E63" s="31">
        <f t="shared" si="2"/>
        <v>1.6002032004064008</v>
      </c>
      <c r="F63" s="31">
        <f t="shared" si="3"/>
        <v>10.787368979915936</v>
      </c>
      <c r="G63" s="31">
        <f t="shared" si="0"/>
        <v>3.5</v>
      </c>
      <c r="H63" s="31">
        <v>600</v>
      </c>
      <c r="J63" s="31">
        <f t="shared" si="4"/>
        <v>0</v>
      </c>
      <c r="Y63" s="31">
        <f t="shared" si="6"/>
        <v>0</v>
      </c>
    </row>
    <row r="64" spans="2:25" x14ac:dyDescent="0.2">
      <c r="B64" s="31">
        <v>848</v>
      </c>
      <c r="C64" s="31">
        <v>90</v>
      </c>
      <c r="D64" s="31">
        <f t="shared" si="1"/>
        <v>11.480822961645924</v>
      </c>
      <c r="E64" s="31">
        <f t="shared" si="2"/>
        <v>4.3434086868173738</v>
      </c>
      <c r="F64" s="31">
        <f t="shared" si="3"/>
        <v>12.274953967220281</v>
      </c>
      <c r="G64" s="31">
        <f t="shared" si="0"/>
        <v>3.5</v>
      </c>
      <c r="H64" s="31">
        <v>600</v>
      </c>
      <c r="J64" s="31">
        <f t="shared" si="4"/>
        <v>0</v>
      </c>
      <c r="Y64" s="31">
        <f t="shared" si="6"/>
        <v>0</v>
      </c>
    </row>
    <row r="65" spans="2:25" x14ac:dyDescent="0.2">
      <c r="B65" s="31">
        <v>848</v>
      </c>
      <c r="C65" s="31">
        <v>-90</v>
      </c>
      <c r="D65" s="31">
        <f t="shared" si="1"/>
        <v>11.480822961645924</v>
      </c>
      <c r="E65" s="31">
        <f t="shared" si="2"/>
        <v>0.2286004572009144</v>
      </c>
      <c r="F65" s="31">
        <f t="shared" si="3"/>
        <v>11.483098625618815</v>
      </c>
      <c r="G65" s="31">
        <f t="shared" si="0"/>
        <v>3.5</v>
      </c>
      <c r="H65" s="31">
        <v>600</v>
      </c>
      <c r="J65" s="31">
        <f t="shared" si="4"/>
        <v>0</v>
      </c>
      <c r="Y65" s="31">
        <f t="shared" si="6"/>
        <v>0</v>
      </c>
    </row>
    <row r="66" spans="2:25" x14ac:dyDescent="0.2">
      <c r="B66" s="31">
        <v>816</v>
      </c>
      <c r="C66" s="31">
        <v>90</v>
      </c>
      <c r="D66" s="31">
        <f t="shared" si="1"/>
        <v>12.293624587249175</v>
      </c>
      <c r="E66" s="31">
        <f t="shared" si="2"/>
        <v>4.3434086868173738</v>
      </c>
      <c r="F66" s="31">
        <f t="shared" si="3"/>
        <v>13.038343626125908</v>
      </c>
      <c r="G66" s="31">
        <f t="shared" ref="G66:G129" si="7">MIN(F66,$M$30)</f>
        <v>3.5</v>
      </c>
      <c r="H66" s="31">
        <v>600</v>
      </c>
      <c r="J66" s="31">
        <f t="shared" si="4"/>
        <v>0</v>
      </c>
      <c r="Y66" s="31">
        <f t="shared" si="6"/>
        <v>0</v>
      </c>
    </row>
    <row r="67" spans="2:25" x14ac:dyDescent="0.2">
      <c r="B67" s="31">
        <v>816</v>
      </c>
      <c r="C67" s="31">
        <v>54</v>
      </c>
      <c r="D67" s="31">
        <f t="shared" ref="D67:D130" si="8">ABS(B67-$L$2)/39.37</f>
        <v>12.293624587249175</v>
      </c>
      <c r="E67" s="31">
        <f t="shared" ref="E67:E130" si="9">ABS(C67-$L$4)/39.37</f>
        <v>3.4290068580137163</v>
      </c>
      <c r="F67" s="31">
        <f t="shared" ref="F67:F130" si="10">SQRT(D67^2+E67^2)</f>
        <v>12.762887350616339</v>
      </c>
      <c r="G67" s="31">
        <f t="shared" si="7"/>
        <v>3.5</v>
      </c>
      <c r="H67" s="31">
        <v>600</v>
      </c>
      <c r="J67" s="31">
        <f t="shared" ref="J67:J130" si="11">1-EXP(-$M$32*H67*POWER(1-G67/$M$30, $M$31))</f>
        <v>0</v>
      </c>
      <c r="Y67" s="31">
        <f t="shared" ref="Y67:Y130" si="12">$M$32*H67*POWER(1-G67/$M$30, $M$31)</f>
        <v>0</v>
      </c>
    </row>
    <row r="68" spans="2:25" x14ac:dyDescent="0.2">
      <c r="B68" s="31">
        <v>784</v>
      </c>
      <c r="C68" s="31">
        <v>90</v>
      </c>
      <c r="D68" s="31">
        <f t="shared" si="8"/>
        <v>13.106426212852426</v>
      </c>
      <c r="E68" s="31">
        <f t="shared" si="9"/>
        <v>4.3434086868173738</v>
      </c>
      <c r="F68" s="31">
        <f t="shared" si="10"/>
        <v>13.80737509788395</v>
      </c>
      <c r="G68" s="31">
        <f t="shared" si="7"/>
        <v>3.5</v>
      </c>
      <c r="H68" s="31">
        <v>600</v>
      </c>
      <c r="J68" s="31">
        <f t="shared" si="11"/>
        <v>0</v>
      </c>
      <c r="Y68" s="31">
        <f t="shared" si="12"/>
        <v>0</v>
      </c>
    </row>
    <row r="69" spans="2:25" x14ac:dyDescent="0.2">
      <c r="B69" s="31">
        <v>784</v>
      </c>
      <c r="C69" s="31">
        <v>72</v>
      </c>
      <c r="D69" s="31">
        <f t="shared" si="8"/>
        <v>13.106426212852426</v>
      </c>
      <c r="E69" s="31">
        <f t="shared" si="9"/>
        <v>3.886207772415545</v>
      </c>
      <c r="F69" s="31">
        <f t="shared" si="10"/>
        <v>13.670443259943262</v>
      </c>
      <c r="G69" s="31">
        <f t="shared" si="7"/>
        <v>3.5</v>
      </c>
      <c r="H69" s="31">
        <v>600</v>
      </c>
      <c r="J69" s="31">
        <f t="shared" si="11"/>
        <v>0</v>
      </c>
      <c r="Y69" s="31">
        <f t="shared" si="12"/>
        <v>0</v>
      </c>
    </row>
    <row r="70" spans="2:25" x14ac:dyDescent="0.2">
      <c r="B70" s="31">
        <v>784</v>
      </c>
      <c r="C70" s="31">
        <v>54</v>
      </c>
      <c r="D70" s="31">
        <f t="shared" si="8"/>
        <v>13.106426212852426</v>
      </c>
      <c r="E70" s="31">
        <f t="shared" si="9"/>
        <v>3.4290068580137163</v>
      </c>
      <c r="F70" s="31">
        <f t="shared" si="10"/>
        <v>13.547564212996013</v>
      </c>
      <c r="G70" s="31">
        <f t="shared" si="7"/>
        <v>3.5</v>
      </c>
      <c r="H70" s="31">
        <v>600</v>
      </c>
      <c r="J70" s="31">
        <f t="shared" si="11"/>
        <v>0</v>
      </c>
      <c r="Y70" s="31">
        <f t="shared" si="12"/>
        <v>0</v>
      </c>
    </row>
    <row r="71" spans="2:25" x14ac:dyDescent="0.2">
      <c r="B71" s="31">
        <v>784</v>
      </c>
      <c r="C71" s="31">
        <v>18</v>
      </c>
      <c r="D71" s="31">
        <f t="shared" si="8"/>
        <v>13.106426212852426</v>
      </c>
      <c r="E71" s="31">
        <f t="shared" si="9"/>
        <v>2.5146050292100588</v>
      </c>
      <c r="F71" s="31">
        <f t="shared" si="10"/>
        <v>13.345472885060076</v>
      </c>
      <c r="G71" s="31">
        <f t="shared" si="7"/>
        <v>3.5</v>
      </c>
      <c r="H71" s="31">
        <v>600</v>
      </c>
      <c r="J71" s="31">
        <f t="shared" si="11"/>
        <v>0</v>
      </c>
      <c r="Y71" s="31">
        <f t="shared" si="12"/>
        <v>0</v>
      </c>
    </row>
    <row r="72" spans="2:25" x14ac:dyDescent="0.2">
      <c r="B72" s="31">
        <v>784</v>
      </c>
      <c r="C72" s="31">
        <v>0</v>
      </c>
      <c r="D72" s="31">
        <f t="shared" si="8"/>
        <v>13.106426212852426</v>
      </c>
      <c r="E72" s="31">
        <f t="shared" si="9"/>
        <v>2.0574041148082296</v>
      </c>
      <c r="F72" s="31">
        <f t="shared" si="10"/>
        <v>13.266925784241616</v>
      </c>
      <c r="G72" s="31">
        <f t="shared" si="7"/>
        <v>3.5</v>
      </c>
      <c r="H72" s="31">
        <v>600</v>
      </c>
      <c r="J72" s="31">
        <f t="shared" si="11"/>
        <v>0</v>
      </c>
      <c r="Y72" s="31">
        <f t="shared" si="12"/>
        <v>0</v>
      </c>
    </row>
    <row r="73" spans="2:25" x14ac:dyDescent="0.2">
      <c r="B73" s="31">
        <v>784</v>
      </c>
      <c r="C73" s="31">
        <v>-18</v>
      </c>
      <c r="D73" s="31">
        <f t="shared" si="8"/>
        <v>13.106426212852426</v>
      </c>
      <c r="E73" s="31">
        <f t="shared" si="9"/>
        <v>1.6002032004064008</v>
      </c>
      <c r="F73" s="31">
        <f t="shared" si="10"/>
        <v>13.203751677289908</v>
      </c>
      <c r="G73" s="31">
        <f t="shared" si="7"/>
        <v>3.5</v>
      </c>
      <c r="H73" s="31">
        <v>600</v>
      </c>
      <c r="J73" s="31">
        <f t="shared" si="11"/>
        <v>0</v>
      </c>
      <c r="Y73" s="31">
        <f t="shared" si="12"/>
        <v>0</v>
      </c>
    </row>
    <row r="74" spans="2:25" x14ac:dyDescent="0.2">
      <c r="B74" s="31">
        <v>784</v>
      </c>
      <c r="C74" s="31">
        <v>-54</v>
      </c>
      <c r="D74" s="31">
        <f t="shared" si="8"/>
        <v>13.106426212852426</v>
      </c>
      <c r="E74" s="31">
        <f t="shared" si="9"/>
        <v>0.68580137160274324</v>
      </c>
      <c r="F74" s="31">
        <f t="shared" si="10"/>
        <v>13.124356425906658</v>
      </c>
      <c r="G74" s="31">
        <f t="shared" si="7"/>
        <v>3.5</v>
      </c>
      <c r="H74" s="31">
        <v>600</v>
      </c>
      <c r="J74" s="31">
        <f t="shared" si="11"/>
        <v>0</v>
      </c>
      <c r="Y74" s="31">
        <f t="shared" si="12"/>
        <v>0</v>
      </c>
    </row>
    <row r="75" spans="2:25" x14ac:dyDescent="0.2">
      <c r="B75" s="31">
        <v>784</v>
      </c>
      <c r="C75" s="31">
        <v>-72</v>
      </c>
      <c r="D75" s="31">
        <f t="shared" si="8"/>
        <v>13.106426212852426</v>
      </c>
      <c r="E75" s="31">
        <f t="shared" si="9"/>
        <v>0.2286004572009144</v>
      </c>
      <c r="F75" s="31">
        <f t="shared" si="10"/>
        <v>13.10841966989071</v>
      </c>
      <c r="G75" s="31">
        <f t="shared" si="7"/>
        <v>3.5</v>
      </c>
      <c r="H75" s="31">
        <v>600</v>
      </c>
      <c r="J75" s="31">
        <f t="shared" si="11"/>
        <v>0</v>
      </c>
      <c r="Y75" s="31">
        <f t="shared" si="12"/>
        <v>0</v>
      </c>
    </row>
    <row r="76" spans="2:25" x14ac:dyDescent="0.2">
      <c r="B76" s="31">
        <v>784</v>
      </c>
      <c r="C76" s="31">
        <v>-90</v>
      </c>
      <c r="D76" s="31">
        <f t="shared" si="8"/>
        <v>13.106426212852426</v>
      </c>
      <c r="E76" s="31">
        <f t="shared" si="9"/>
        <v>0.2286004572009144</v>
      </c>
      <c r="F76" s="31">
        <f t="shared" si="10"/>
        <v>13.10841966989071</v>
      </c>
      <c r="G76" s="31">
        <f t="shared" si="7"/>
        <v>3.5</v>
      </c>
      <c r="H76" s="31">
        <v>600</v>
      </c>
      <c r="J76" s="31">
        <f t="shared" si="11"/>
        <v>0</v>
      </c>
      <c r="Y76" s="31">
        <f t="shared" si="12"/>
        <v>0</v>
      </c>
    </row>
    <row r="77" spans="2:25" x14ac:dyDescent="0.2">
      <c r="B77" s="31">
        <v>752</v>
      </c>
      <c r="C77" s="31">
        <v>90</v>
      </c>
      <c r="D77" s="31">
        <f t="shared" si="8"/>
        <v>13.919227838455678</v>
      </c>
      <c r="E77" s="31">
        <f t="shared" si="9"/>
        <v>4.3434086868173738</v>
      </c>
      <c r="F77" s="31">
        <f t="shared" si="10"/>
        <v>14.581155737442767</v>
      </c>
      <c r="G77" s="31">
        <f t="shared" si="7"/>
        <v>3.5</v>
      </c>
      <c r="H77" s="31">
        <v>600</v>
      </c>
      <c r="J77" s="31">
        <f t="shared" si="11"/>
        <v>0</v>
      </c>
      <c r="Y77" s="31">
        <f t="shared" si="12"/>
        <v>0</v>
      </c>
    </row>
    <row r="78" spans="2:25" x14ac:dyDescent="0.2">
      <c r="B78" s="31">
        <v>752</v>
      </c>
      <c r="C78" s="31">
        <v>72</v>
      </c>
      <c r="D78" s="31">
        <f t="shared" si="8"/>
        <v>13.919227838455678</v>
      </c>
      <c r="E78" s="31">
        <f t="shared" si="9"/>
        <v>3.886207772415545</v>
      </c>
      <c r="F78" s="31">
        <f t="shared" si="10"/>
        <v>14.451557510151718</v>
      </c>
      <c r="G78" s="31">
        <f t="shared" si="7"/>
        <v>3.5</v>
      </c>
      <c r="H78" s="31">
        <v>600</v>
      </c>
      <c r="J78" s="31">
        <f t="shared" si="11"/>
        <v>0</v>
      </c>
      <c r="Y78" s="31">
        <f t="shared" si="12"/>
        <v>0</v>
      </c>
    </row>
    <row r="79" spans="2:25" x14ac:dyDescent="0.2">
      <c r="B79" s="31">
        <v>752</v>
      </c>
      <c r="C79" s="31">
        <v>54</v>
      </c>
      <c r="D79" s="31">
        <f t="shared" si="8"/>
        <v>13.919227838455678</v>
      </c>
      <c r="E79" s="31">
        <f t="shared" si="9"/>
        <v>3.4290068580137163</v>
      </c>
      <c r="F79" s="31">
        <f t="shared" si="10"/>
        <v>14.33537553226788</v>
      </c>
      <c r="G79" s="31">
        <f t="shared" si="7"/>
        <v>3.5</v>
      </c>
      <c r="H79" s="31">
        <v>600</v>
      </c>
      <c r="J79" s="31">
        <f t="shared" si="11"/>
        <v>0</v>
      </c>
      <c r="Y79" s="31">
        <f t="shared" si="12"/>
        <v>0</v>
      </c>
    </row>
    <row r="80" spans="2:25" x14ac:dyDescent="0.2">
      <c r="B80" s="31">
        <v>752</v>
      </c>
      <c r="C80" s="31">
        <v>18</v>
      </c>
      <c r="D80" s="31">
        <f t="shared" si="8"/>
        <v>13.919227838455678</v>
      </c>
      <c r="E80" s="31">
        <f t="shared" si="9"/>
        <v>2.5146050292100588</v>
      </c>
      <c r="F80" s="31">
        <f t="shared" si="10"/>
        <v>14.144544604608804</v>
      </c>
      <c r="G80" s="31">
        <f t="shared" si="7"/>
        <v>3.5</v>
      </c>
      <c r="H80" s="31">
        <v>600</v>
      </c>
      <c r="J80" s="31">
        <f t="shared" si="11"/>
        <v>0</v>
      </c>
      <c r="Y80" s="31">
        <f t="shared" si="12"/>
        <v>0</v>
      </c>
    </row>
    <row r="81" spans="2:25" x14ac:dyDescent="0.2">
      <c r="B81" s="31">
        <v>752</v>
      </c>
      <c r="C81" s="31">
        <v>0</v>
      </c>
      <c r="D81" s="31">
        <f t="shared" si="8"/>
        <v>13.919227838455678</v>
      </c>
      <c r="E81" s="31">
        <f t="shared" si="9"/>
        <v>2.0574041148082296</v>
      </c>
      <c r="F81" s="31">
        <f t="shared" si="10"/>
        <v>14.070458958771365</v>
      </c>
      <c r="G81" s="31">
        <f t="shared" si="7"/>
        <v>3.5</v>
      </c>
      <c r="H81" s="31">
        <v>600</v>
      </c>
      <c r="J81" s="31">
        <f t="shared" si="11"/>
        <v>0</v>
      </c>
      <c r="Y81" s="31">
        <f t="shared" si="12"/>
        <v>0</v>
      </c>
    </row>
    <row r="82" spans="2:25" x14ac:dyDescent="0.2">
      <c r="B82" s="31">
        <v>752</v>
      </c>
      <c r="C82" s="31">
        <v>-18</v>
      </c>
      <c r="D82" s="31">
        <f t="shared" si="8"/>
        <v>13.919227838455678</v>
      </c>
      <c r="E82" s="31">
        <f t="shared" si="9"/>
        <v>1.6002032004064008</v>
      </c>
      <c r="F82" s="31">
        <f t="shared" si="10"/>
        <v>14.010908389588108</v>
      </c>
      <c r="G82" s="31">
        <f t="shared" si="7"/>
        <v>3.5</v>
      </c>
      <c r="H82" s="31">
        <v>600</v>
      </c>
      <c r="J82" s="31">
        <f t="shared" si="11"/>
        <v>0</v>
      </c>
      <c r="Y82" s="31">
        <f t="shared" si="12"/>
        <v>0</v>
      </c>
    </row>
    <row r="83" spans="2:25" x14ac:dyDescent="0.2">
      <c r="B83" s="31">
        <v>752</v>
      </c>
      <c r="C83" s="31">
        <v>-54</v>
      </c>
      <c r="D83" s="31">
        <f t="shared" si="8"/>
        <v>13.919227838455678</v>
      </c>
      <c r="E83" s="31">
        <f t="shared" si="9"/>
        <v>0.68580137160274324</v>
      </c>
      <c r="F83" s="31">
        <f t="shared" si="10"/>
        <v>13.936112339534715</v>
      </c>
      <c r="G83" s="31">
        <f t="shared" si="7"/>
        <v>3.5</v>
      </c>
      <c r="H83" s="31">
        <v>600</v>
      </c>
      <c r="J83" s="31">
        <f t="shared" si="11"/>
        <v>0</v>
      </c>
      <c r="Y83" s="31">
        <f t="shared" si="12"/>
        <v>0</v>
      </c>
    </row>
    <row r="84" spans="2:25" x14ac:dyDescent="0.2">
      <c r="B84" s="31">
        <v>752</v>
      </c>
      <c r="C84" s="31">
        <v>-72</v>
      </c>
      <c r="D84" s="31">
        <f t="shared" si="8"/>
        <v>13.919227838455678</v>
      </c>
      <c r="E84" s="31">
        <f t="shared" si="9"/>
        <v>0.2286004572009144</v>
      </c>
      <c r="F84" s="31">
        <f t="shared" si="10"/>
        <v>13.92110490542586</v>
      </c>
      <c r="G84" s="31">
        <f t="shared" si="7"/>
        <v>3.5</v>
      </c>
      <c r="H84" s="31">
        <v>600</v>
      </c>
      <c r="J84" s="31">
        <f t="shared" si="11"/>
        <v>0</v>
      </c>
      <c r="Y84" s="31">
        <f t="shared" si="12"/>
        <v>0</v>
      </c>
    </row>
    <row r="85" spans="2:25" x14ac:dyDescent="0.2">
      <c r="B85" s="31">
        <v>752</v>
      </c>
      <c r="C85" s="31">
        <v>-90</v>
      </c>
      <c r="D85" s="31">
        <f t="shared" si="8"/>
        <v>13.919227838455678</v>
      </c>
      <c r="E85" s="31">
        <f t="shared" si="9"/>
        <v>0.2286004572009144</v>
      </c>
      <c r="F85" s="31">
        <f t="shared" si="10"/>
        <v>13.92110490542586</v>
      </c>
      <c r="G85" s="31">
        <f t="shared" si="7"/>
        <v>3.5</v>
      </c>
      <c r="H85" s="31">
        <v>600</v>
      </c>
      <c r="J85" s="31">
        <f t="shared" si="11"/>
        <v>0</v>
      </c>
      <c r="Y85" s="31">
        <f t="shared" si="12"/>
        <v>0</v>
      </c>
    </row>
    <row r="86" spans="2:25" x14ac:dyDescent="0.2">
      <c r="B86" s="31">
        <v>720</v>
      </c>
      <c r="C86" s="31">
        <v>90</v>
      </c>
      <c r="D86" s="31">
        <f t="shared" si="8"/>
        <v>14.732029464058929</v>
      </c>
      <c r="E86" s="31">
        <f t="shared" si="9"/>
        <v>4.3434086868173738</v>
      </c>
      <c r="F86" s="31">
        <f t="shared" si="10"/>
        <v>15.358967776208825</v>
      </c>
      <c r="G86" s="31">
        <f t="shared" si="7"/>
        <v>3.5</v>
      </c>
      <c r="H86" s="31">
        <v>600</v>
      </c>
      <c r="J86" s="31">
        <f t="shared" si="11"/>
        <v>0</v>
      </c>
      <c r="Y86" s="31">
        <f t="shared" si="12"/>
        <v>0</v>
      </c>
    </row>
    <row r="87" spans="2:25" x14ac:dyDescent="0.2">
      <c r="B87" s="31">
        <v>720</v>
      </c>
      <c r="C87" s="31">
        <v>72</v>
      </c>
      <c r="D87" s="31">
        <f t="shared" si="8"/>
        <v>14.732029464058929</v>
      </c>
      <c r="E87" s="31">
        <f t="shared" si="9"/>
        <v>3.886207772415545</v>
      </c>
      <c r="F87" s="31">
        <f t="shared" si="10"/>
        <v>15.235987102261653</v>
      </c>
      <c r="G87" s="31">
        <f t="shared" si="7"/>
        <v>3.5</v>
      </c>
      <c r="H87" s="31">
        <v>600</v>
      </c>
      <c r="J87" s="31">
        <f t="shared" si="11"/>
        <v>0</v>
      </c>
      <c r="Y87" s="31">
        <f t="shared" si="12"/>
        <v>0</v>
      </c>
    </row>
    <row r="88" spans="2:25" x14ac:dyDescent="0.2">
      <c r="B88" s="31">
        <v>720</v>
      </c>
      <c r="C88" s="31">
        <v>54</v>
      </c>
      <c r="D88" s="31">
        <f t="shared" si="8"/>
        <v>14.732029464058929</v>
      </c>
      <c r="E88" s="31">
        <f t="shared" si="9"/>
        <v>3.4290068580137163</v>
      </c>
      <c r="F88" s="31">
        <f t="shared" si="10"/>
        <v>15.125831552751258</v>
      </c>
      <c r="G88" s="31">
        <f t="shared" si="7"/>
        <v>3.5</v>
      </c>
      <c r="H88" s="31">
        <v>600</v>
      </c>
      <c r="J88" s="31">
        <f t="shared" si="11"/>
        <v>0</v>
      </c>
      <c r="Y88" s="31">
        <f t="shared" si="12"/>
        <v>0</v>
      </c>
    </row>
    <row r="89" spans="2:25" x14ac:dyDescent="0.2">
      <c r="B89" s="31">
        <v>720</v>
      </c>
      <c r="C89" s="31">
        <v>18</v>
      </c>
      <c r="D89" s="31">
        <f t="shared" si="8"/>
        <v>14.732029464058929</v>
      </c>
      <c r="E89" s="31">
        <f t="shared" si="9"/>
        <v>2.5146050292100588</v>
      </c>
      <c r="F89" s="31">
        <f t="shared" si="10"/>
        <v>14.945097208878533</v>
      </c>
      <c r="G89" s="31">
        <f t="shared" si="7"/>
        <v>3.5</v>
      </c>
      <c r="H89" s="31">
        <v>600</v>
      </c>
      <c r="J89" s="31">
        <f t="shared" si="11"/>
        <v>0</v>
      </c>
      <c r="Y89" s="31">
        <f t="shared" si="12"/>
        <v>0</v>
      </c>
    </row>
    <row r="90" spans="2:25" x14ac:dyDescent="0.2">
      <c r="B90" s="31">
        <v>720</v>
      </c>
      <c r="C90" s="31">
        <v>0</v>
      </c>
      <c r="D90" s="31">
        <f t="shared" si="8"/>
        <v>14.732029464058929</v>
      </c>
      <c r="E90" s="31">
        <f t="shared" si="9"/>
        <v>2.0574041148082296</v>
      </c>
      <c r="F90" s="31">
        <f t="shared" si="10"/>
        <v>14.874999288118646</v>
      </c>
      <c r="G90" s="31">
        <f t="shared" si="7"/>
        <v>3.5</v>
      </c>
      <c r="H90" s="31">
        <v>600</v>
      </c>
      <c r="J90" s="31">
        <f t="shared" si="11"/>
        <v>0</v>
      </c>
      <c r="Y90" s="31">
        <f t="shared" si="12"/>
        <v>0</v>
      </c>
    </row>
    <row r="91" spans="2:25" x14ac:dyDescent="0.2">
      <c r="B91" s="31">
        <v>720</v>
      </c>
      <c r="C91" s="31">
        <v>-18</v>
      </c>
      <c r="D91" s="31">
        <f t="shared" si="8"/>
        <v>14.732029464058929</v>
      </c>
      <c r="E91" s="31">
        <f t="shared" si="9"/>
        <v>1.6002032004064008</v>
      </c>
      <c r="F91" s="31">
        <f t="shared" si="10"/>
        <v>14.818682209039078</v>
      </c>
      <c r="G91" s="31">
        <f t="shared" si="7"/>
        <v>3.5</v>
      </c>
      <c r="H91" s="31">
        <v>600</v>
      </c>
      <c r="J91" s="31">
        <f t="shared" si="11"/>
        <v>0</v>
      </c>
      <c r="Y91" s="31">
        <f t="shared" si="12"/>
        <v>0</v>
      </c>
    </row>
    <row r="92" spans="2:25" x14ac:dyDescent="0.2">
      <c r="B92" s="31">
        <v>720</v>
      </c>
      <c r="C92" s="31">
        <v>-54</v>
      </c>
      <c r="D92" s="31">
        <f t="shared" si="8"/>
        <v>14.732029464058929</v>
      </c>
      <c r="E92" s="31">
        <f t="shared" si="9"/>
        <v>0.68580137160274324</v>
      </c>
      <c r="F92" s="31">
        <f t="shared" si="10"/>
        <v>14.747983443548906</v>
      </c>
      <c r="G92" s="31">
        <f t="shared" si="7"/>
        <v>3.5</v>
      </c>
      <c r="H92" s="31">
        <v>600</v>
      </c>
      <c r="J92" s="31">
        <f t="shared" si="11"/>
        <v>0</v>
      </c>
      <c r="Y92" s="31">
        <f t="shared" si="12"/>
        <v>0</v>
      </c>
    </row>
    <row r="93" spans="2:25" x14ac:dyDescent="0.2">
      <c r="B93" s="31">
        <v>720</v>
      </c>
      <c r="C93" s="31">
        <v>-72</v>
      </c>
      <c r="D93" s="31">
        <f t="shared" si="8"/>
        <v>14.732029464058929</v>
      </c>
      <c r="E93" s="31">
        <f t="shared" si="9"/>
        <v>0.2286004572009144</v>
      </c>
      <c r="F93" s="31">
        <f t="shared" si="10"/>
        <v>14.733802981543255</v>
      </c>
      <c r="G93" s="31">
        <f t="shared" si="7"/>
        <v>3.5</v>
      </c>
      <c r="H93" s="31">
        <v>600</v>
      </c>
      <c r="J93" s="31">
        <f t="shared" si="11"/>
        <v>0</v>
      </c>
      <c r="Y93" s="31">
        <f t="shared" si="12"/>
        <v>0</v>
      </c>
    </row>
    <row r="94" spans="2:25" x14ac:dyDescent="0.2">
      <c r="B94" s="31">
        <v>720</v>
      </c>
      <c r="C94" s="31">
        <v>-90</v>
      </c>
      <c r="D94" s="31">
        <f t="shared" si="8"/>
        <v>14.732029464058929</v>
      </c>
      <c r="E94" s="31">
        <f t="shared" si="9"/>
        <v>0.2286004572009144</v>
      </c>
      <c r="F94" s="31">
        <f t="shared" si="10"/>
        <v>14.733802981543255</v>
      </c>
      <c r="G94" s="31">
        <f t="shared" si="7"/>
        <v>3.5</v>
      </c>
      <c r="H94" s="31">
        <v>600</v>
      </c>
      <c r="J94" s="31">
        <f t="shared" si="11"/>
        <v>0</v>
      </c>
      <c r="Y94" s="31">
        <f t="shared" si="12"/>
        <v>0</v>
      </c>
    </row>
    <row r="95" spans="2:25" x14ac:dyDescent="0.2">
      <c r="B95" s="31">
        <v>688</v>
      </c>
      <c r="C95" s="31">
        <v>90</v>
      </c>
      <c r="D95" s="31">
        <f t="shared" si="8"/>
        <v>15.54483108966218</v>
      </c>
      <c r="E95" s="31">
        <f t="shared" si="9"/>
        <v>4.3434086868173738</v>
      </c>
      <c r="F95" s="31">
        <f t="shared" si="10"/>
        <v>16.140228394506952</v>
      </c>
      <c r="G95" s="31">
        <f t="shared" si="7"/>
        <v>3.5</v>
      </c>
      <c r="H95" s="31">
        <v>600</v>
      </c>
      <c r="J95" s="31">
        <f t="shared" si="11"/>
        <v>0</v>
      </c>
      <c r="Y95" s="31">
        <f t="shared" si="12"/>
        <v>0</v>
      </c>
    </row>
    <row r="96" spans="2:25" x14ac:dyDescent="0.2">
      <c r="B96" s="31">
        <v>688</v>
      </c>
      <c r="C96" s="31">
        <v>72</v>
      </c>
      <c r="D96" s="31">
        <f t="shared" si="8"/>
        <v>15.54483108966218</v>
      </c>
      <c r="E96" s="31">
        <f t="shared" si="9"/>
        <v>3.886207772415545</v>
      </c>
      <c r="F96" s="31">
        <f t="shared" si="10"/>
        <v>16.023245128765613</v>
      </c>
      <c r="G96" s="31">
        <f t="shared" si="7"/>
        <v>3.5</v>
      </c>
      <c r="H96" s="31">
        <v>600</v>
      </c>
      <c r="J96" s="31">
        <f t="shared" si="11"/>
        <v>0</v>
      </c>
      <c r="Y96" s="31">
        <f t="shared" si="12"/>
        <v>0</v>
      </c>
    </row>
    <row r="97" spans="2:25" x14ac:dyDescent="0.2">
      <c r="B97" s="31">
        <v>688</v>
      </c>
      <c r="C97" s="31">
        <v>54</v>
      </c>
      <c r="D97" s="31">
        <f t="shared" si="8"/>
        <v>15.54483108966218</v>
      </c>
      <c r="E97" s="31">
        <f t="shared" si="9"/>
        <v>3.4290068580137163</v>
      </c>
      <c r="F97" s="31">
        <f t="shared" si="10"/>
        <v>15.918538300938092</v>
      </c>
      <c r="G97" s="31">
        <f t="shared" si="7"/>
        <v>3.5</v>
      </c>
      <c r="H97" s="31">
        <v>600</v>
      </c>
      <c r="J97" s="31">
        <f t="shared" si="11"/>
        <v>0</v>
      </c>
      <c r="Y97" s="31">
        <f t="shared" si="12"/>
        <v>0</v>
      </c>
    </row>
    <row r="98" spans="2:25" x14ac:dyDescent="0.2">
      <c r="B98" s="31">
        <v>688</v>
      </c>
      <c r="C98" s="31">
        <v>-18</v>
      </c>
      <c r="D98" s="31">
        <f t="shared" si="8"/>
        <v>15.54483108966218</v>
      </c>
      <c r="E98" s="31">
        <f t="shared" si="9"/>
        <v>1.6002032004064008</v>
      </c>
      <c r="F98" s="31">
        <f t="shared" si="10"/>
        <v>15.626977439310481</v>
      </c>
      <c r="G98" s="31">
        <f t="shared" si="7"/>
        <v>3.5</v>
      </c>
      <c r="H98" s="31">
        <v>600</v>
      </c>
      <c r="J98" s="31">
        <f t="shared" si="11"/>
        <v>0</v>
      </c>
      <c r="Y98" s="31">
        <f t="shared" si="12"/>
        <v>0</v>
      </c>
    </row>
    <row r="99" spans="2:25" x14ac:dyDescent="0.2">
      <c r="B99" s="31">
        <v>688</v>
      </c>
      <c r="C99" s="31">
        <v>-54</v>
      </c>
      <c r="D99" s="31">
        <f t="shared" si="8"/>
        <v>15.54483108966218</v>
      </c>
      <c r="E99" s="31">
        <f t="shared" si="9"/>
        <v>0.68580137160274324</v>
      </c>
      <c r="F99" s="31">
        <f t="shared" si="10"/>
        <v>15.559951707104366</v>
      </c>
      <c r="G99" s="31">
        <f t="shared" si="7"/>
        <v>3.5</v>
      </c>
      <c r="H99" s="31">
        <v>600</v>
      </c>
      <c r="J99" s="31">
        <f t="shared" si="11"/>
        <v>0</v>
      </c>
      <c r="Y99" s="31">
        <f t="shared" si="12"/>
        <v>0</v>
      </c>
    </row>
    <row r="100" spans="2:25" x14ac:dyDescent="0.2">
      <c r="B100" s="31">
        <v>688</v>
      </c>
      <c r="C100" s="31">
        <v>-72</v>
      </c>
      <c r="D100" s="31">
        <f t="shared" si="8"/>
        <v>15.54483108966218</v>
      </c>
      <c r="E100" s="31">
        <f t="shared" si="9"/>
        <v>0.2286004572009144</v>
      </c>
      <c r="F100" s="31">
        <f t="shared" si="10"/>
        <v>15.546511884508382</v>
      </c>
      <c r="G100" s="31">
        <f t="shared" si="7"/>
        <v>3.5</v>
      </c>
      <c r="H100" s="31">
        <v>600</v>
      </c>
      <c r="J100" s="31">
        <f t="shared" si="11"/>
        <v>0</v>
      </c>
      <c r="Y100" s="31">
        <f t="shared" si="12"/>
        <v>0</v>
      </c>
    </row>
    <row r="101" spans="2:25" x14ac:dyDescent="0.2">
      <c r="B101" s="31">
        <v>688</v>
      </c>
      <c r="C101" s="31">
        <v>-90</v>
      </c>
      <c r="D101" s="31">
        <f t="shared" si="8"/>
        <v>15.54483108966218</v>
      </c>
      <c r="E101" s="31">
        <f t="shared" si="9"/>
        <v>0.2286004572009144</v>
      </c>
      <c r="F101" s="31">
        <f t="shared" si="10"/>
        <v>15.546511884508382</v>
      </c>
      <c r="G101" s="31">
        <f t="shared" si="7"/>
        <v>3.5</v>
      </c>
      <c r="H101" s="31">
        <v>600</v>
      </c>
      <c r="J101" s="31">
        <f t="shared" si="11"/>
        <v>0</v>
      </c>
      <c r="Y101" s="31">
        <f t="shared" si="12"/>
        <v>0</v>
      </c>
    </row>
    <row r="102" spans="2:25" x14ac:dyDescent="0.2">
      <c r="B102" s="31">
        <v>656</v>
      </c>
      <c r="C102" s="31">
        <v>90</v>
      </c>
      <c r="D102" s="31">
        <f t="shared" si="8"/>
        <v>16.357632715265432</v>
      </c>
      <c r="E102" s="31">
        <f t="shared" si="9"/>
        <v>4.3434086868173738</v>
      </c>
      <c r="F102" s="31">
        <f t="shared" si="10"/>
        <v>16.92446002294438</v>
      </c>
      <c r="G102" s="31">
        <f t="shared" si="7"/>
        <v>3.5</v>
      </c>
      <c r="H102" s="31">
        <v>600</v>
      </c>
      <c r="J102" s="31">
        <f t="shared" si="11"/>
        <v>0</v>
      </c>
      <c r="Y102" s="31">
        <f t="shared" si="12"/>
        <v>0</v>
      </c>
    </row>
    <row r="103" spans="2:25" x14ac:dyDescent="0.2">
      <c r="B103" s="31">
        <v>656</v>
      </c>
      <c r="C103" s="31">
        <v>72</v>
      </c>
      <c r="D103" s="31">
        <f t="shared" si="8"/>
        <v>16.357632715265432</v>
      </c>
      <c r="E103" s="31">
        <f t="shared" si="9"/>
        <v>3.886207772415545</v>
      </c>
      <c r="F103" s="31">
        <f t="shared" si="10"/>
        <v>16.812934273882856</v>
      </c>
      <c r="G103" s="31">
        <f t="shared" si="7"/>
        <v>3.5</v>
      </c>
      <c r="H103" s="31">
        <v>600</v>
      </c>
      <c r="J103" s="31">
        <f t="shared" si="11"/>
        <v>0</v>
      </c>
      <c r="Y103" s="31">
        <f t="shared" si="12"/>
        <v>0</v>
      </c>
    </row>
    <row r="104" spans="2:25" x14ac:dyDescent="0.2">
      <c r="B104" s="31">
        <v>656</v>
      </c>
      <c r="C104" s="31">
        <v>54</v>
      </c>
      <c r="D104" s="31">
        <f t="shared" si="8"/>
        <v>16.357632715265432</v>
      </c>
      <c r="E104" s="31">
        <f t="shared" si="9"/>
        <v>3.4290068580137163</v>
      </c>
      <c r="F104" s="31">
        <f t="shared" si="10"/>
        <v>16.713175523515183</v>
      </c>
      <c r="G104" s="31">
        <f t="shared" si="7"/>
        <v>3.5</v>
      </c>
      <c r="H104" s="31">
        <v>600</v>
      </c>
      <c r="J104" s="31">
        <f t="shared" si="11"/>
        <v>0</v>
      </c>
      <c r="Y104" s="31">
        <f t="shared" si="12"/>
        <v>0</v>
      </c>
    </row>
    <row r="105" spans="2:25" x14ac:dyDescent="0.2">
      <c r="B105" s="31">
        <v>656</v>
      </c>
      <c r="C105" s="31">
        <v>18</v>
      </c>
      <c r="D105" s="31">
        <f t="shared" si="8"/>
        <v>16.357632715265432</v>
      </c>
      <c r="E105" s="31">
        <f t="shared" si="9"/>
        <v>2.5146050292100588</v>
      </c>
      <c r="F105" s="31">
        <f t="shared" si="10"/>
        <v>16.549785089252683</v>
      </c>
      <c r="G105" s="31">
        <f t="shared" si="7"/>
        <v>3.5</v>
      </c>
      <c r="H105" s="31">
        <v>600</v>
      </c>
      <c r="J105" s="31">
        <f t="shared" si="11"/>
        <v>0</v>
      </c>
      <c r="Y105" s="31">
        <f t="shared" si="12"/>
        <v>0</v>
      </c>
    </row>
    <row r="106" spans="2:25" x14ac:dyDescent="0.2">
      <c r="B106" s="31">
        <v>656</v>
      </c>
      <c r="C106" s="31">
        <v>0</v>
      </c>
      <c r="D106" s="31">
        <f t="shared" si="8"/>
        <v>16.357632715265432</v>
      </c>
      <c r="E106" s="31">
        <f t="shared" si="9"/>
        <v>2.0574041148082296</v>
      </c>
      <c r="F106" s="31">
        <f t="shared" si="10"/>
        <v>16.486511448428129</v>
      </c>
      <c r="G106" s="31">
        <f t="shared" si="7"/>
        <v>3.5</v>
      </c>
      <c r="H106" s="31">
        <v>600</v>
      </c>
      <c r="J106" s="31">
        <f t="shared" si="11"/>
        <v>0</v>
      </c>
      <c r="Y106" s="31">
        <f t="shared" si="12"/>
        <v>0</v>
      </c>
    </row>
    <row r="107" spans="2:25" x14ac:dyDescent="0.2">
      <c r="B107" s="31">
        <v>656</v>
      </c>
      <c r="C107" s="31">
        <v>-18</v>
      </c>
      <c r="D107" s="31">
        <f t="shared" si="8"/>
        <v>16.357632715265432</v>
      </c>
      <c r="E107" s="31">
        <f t="shared" si="9"/>
        <v>1.6002032004064008</v>
      </c>
      <c r="F107" s="31">
        <f t="shared" si="10"/>
        <v>16.435717152899439</v>
      </c>
      <c r="G107" s="31">
        <f t="shared" si="7"/>
        <v>3.5</v>
      </c>
      <c r="H107" s="31">
        <v>600</v>
      </c>
      <c r="J107" s="31">
        <f t="shared" si="11"/>
        <v>0</v>
      </c>
      <c r="Y107" s="31">
        <f t="shared" si="12"/>
        <v>0</v>
      </c>
    </row>
    <row r="108" spans="2:25" x14ac:dyDescent="0.2">
      <c r="B108" s="31">
        <v>656</v>
      </c>
      <c r="C108" s="31">
        <v>-54</v>
      </c>
      <c r="D108" s="31">
        <f t="shared" si="8"/>
        <v>16.357632715265432</v>
      </c>
      <c r="E108" s="31">
        <f t="shared" si="9"/>
        <v>0.68580137160274324</v>
      </c>
      <c r="F108" s="31">
        <f t="shared" si="10"/>
        <v>16.372002674346657</v>
      </c>
      <c r="G108" s="31">
        <f t="shared" si="7"/>
        <v>3.5</v>
      </c>
      <c r="H108" s="31">
        <v>600</v>
      </c>
      <c r="J108" s="31">
        <f t="shared" si="11"/>
        <v>0</v>
      </c>
      <c r="Y108" s="31">
        <f t="shared" si="12"/>
        <v>0</v>
      </c>
    </row>
    <row r="109" spans="2:25" x14ac:dyDescent="0.2">
      <c r="B109" s="31">
        <v>656</v>
      </c>
      <c r="C109" s="31">
        <v>-72</v>
      </c>
      <c r="D109" s="31">
        <f t="shared" si="8"/>
        <v>16.357632715265432</v>
      </c>
      <c r="E109" s="31">
        <f t="shared" si="9"/>
        <v>0.2286004572009144</v>
      </c>
      <c r="F109" s="31">
        <f t="shared" si="10"/>
        <v>16.359230000722967</v>
      </c>
      <c r="G109" s="31">
        <f t="shared" si="7"/>
        <v>3.5</v>
      </c>
      <c r="H109" s="31">
        <v>600</v>
      </c>
      <c r="J109" s="31">
        <f t="shared" si="11"/>
        <v>0</v>
      </c>
      <c r="Y109" s="31">
        <f t="shared" si="12"/>
        <v>0</v>
      </c>
    </row>
    <row r="110" spans="2:25" x14ac:dyDescent="0.2">
      <c r="B110" s="31">
        <v>656</v>
      </c>
      <c r="C110" s="31">
        <v>-90</v>
      </c>
      <c r="D110" s="31">
        <f t="shared" si="8"/>
        <v>16.357632715265432</v>
      </c>
      <c r="E110" s="31">
        <f t="shared" si="9"/>
        <v>0.2286004572009144</v>
      </c>
      <c r="F110" s="31">
        <f t="shared" si="10"/>
        <v>16.359230000722967</v>
      </c>
      <c r="G110" s="31">
        <f t="shared" si="7"/>
        <v>3.5</v>
      </c>
      <c r="H110" s="31">
        <v>600</v>
      </c>
      <c r="J110" s="31">
        <f t="shared" si="11"/>
        <v>0</v>
      </c>
      <c r="Y110" s="31">
        <f t="shared" si="12"/>
        <v>0</v>
      </c>
    </row>
    <row r="111" spans="2:25" x14ac:dyDescent="0.2">
      <c r="B111" s="31">
        <v>539</v>
      </c>
      <c r="C111" s="31">
        <v>0</v>
      </c>
      <c r="D111" s="31">
        <f t="shared" si="8"/>
        <v>19.329438658877319</v>
      </c>
      <c r="E111" s="31">
        <f t="shared" si="9"/>
        <v>2.0574041148082296</v>
      </c>
      <c r="F111" s="31">
        <f t="shared" si="10"/>
        <v>19.43862419408665</v>
      </c>
      <c r="G111" s="31">
        <f t="shared" si="7"/>
        <v>3.5</v>
      </c>
      <c r="H111" s="31">
        <v>600</v>
      </c>
      <c r="J111" s="31">
        <f t="shared" si="11"/>
        <v>0</v>
      </c>
      <c r="Y111" s="31">
        <f t="shared" si="12"/>
        <v>0</v>
      </c>
    </row>
    <row r="112" spans="2:25" x14ac:dyDescent="0.2">
      <c r="B112" s="31">
        <v>539</v>
      </c>
      <c r="C112" s="31">
        <v>18</v>
      </c>
      <c r="D112" s="31">
        <f t="shared" si="8"/>
        <v>19.329438658877319</v>
      </c>
      <c r="E112" s="31">
        <f t="shared" si="9"/>
        <v>2.5146050292100588</v>
      </c>
      <c r="F112" s="31">
        <f t="shared" si="10"/>
        <v>19.492317392250452</v>
      </c>
      <c r="G112" s="31">
        <f t="shared" si="7"/>
        <v>3.5</v>
      </c>
      <c r="H112" s="31">
        <v>600</v>
      </c>
      <c r="J112" s="31">
        <f t="shared" si="11"/>
        <v>0</v>
      </c>
      <c r="Y112" s="31">
        <f t="shared" si="12"/>
        <v>0</v>
      </c>
    </row>
    <row r="113" spans="2:25" x14ac:dyDescent="0.2">
      <c r="B113" s="31">
        <v>539</v>
      </c>
      <c r="C113" s="31">
        <v>54</v>
      </c>
      <c r="D113" s="31">
        <f t="shared" si="8"/>
        <v>19.329438658877319</v>
      </c>
      <c r="E113" s="31">
        <f t="shared" si="9"/>
        <v>3.4290068580137163</v>
      </c>
      <c r="F113" s="31">
        <f t="shared" si="10"/>
        <v>19.631232434557084</v>
      </c>
      <c r="G113" s="31">
        <f t="shared" si="7"/>
        <v>3.5</v>
      </c>
      <c r="H113" s="31">
        <v>600</v>
      </c>
      <c r="J113" s="31">
        <f t="shared" si="11"/>
        <v>0</v>
      </c>
      <c r="Y113" s="31">
        <f t="shared" si="12"/>
        <v>0</v>
      </c>
    </row>
    <row r="114" spans="2:25" x14ac:dyDescent="0.2">
      <c r="B114" s="31">
        <v>539</v>
      </c>
      <c r="C114" s="31">
        <v>72</v>
      </c>
      <c r="D114" s="31">
        <f t="shared" si="8"/>
        <v>19.329438658877319</v>
      </c>
      <c r="E114" s="31">
        <f t="shared" si="9"/>
        <v>3.886207772415545</v>
      </c>
      <c r="F114" s="31">
        <f t="shared" si="10"/>
        <v>19.716232137953842</v>
      </c>
      <c r="G114" s="31">
        <f t="shared" si="7"/>
        <v>3.5</v>
      </c>
      <c r="H114" s="31">
        <v>600</v>
      </c>
      <c r="J114" s="31">
        <f t="shared" si="11"/>
        <v>0</v>
      </c>
      <c r="Y114" s="31">
        <f t="shared" si="12"/>
        <v>0</v>
      </c>
    </row>
    <row r="115" spans="2:25" x14ac:dyDescent="0.2">
      <c r="B115" s="31">
        <v>539</v>
      </c>
      <c r="C115" s="31">
        <v>90</v>
      </c>
      <c r="D115" s="31">
        <f t="shared" si="8"/>
        <v>19.329438658877319</v>
      </c>
      <c r="E115" s="31">
        <f t="shared" si="9"/>
        <v>4.3434086868173738</v>
      </c>
      <c r="F115" s="31">
        <f t="shared" si="10"/>
        <v>19.81142089523166</v>
      </c>
      <c r="G115" s="31">
        <f t="shared" si="7"/>
        <v>3.5</v>
      </c>
      <c r="H115" s="31">
        <v>600</v>
      </c>
      <c r="J115" s="31">
        <f t="shared" si="11"/>
        <v>0</v>
      </c>
      <c r="Y115" s="31">
        <f t="shared" si="12"/>
        <v>0</v>
      </c>
    </row>
    <row r="116" spans="2:25" x14ac:dyDescent="0.2">
      <c r="B116" s="31">
        <v>539</v>
      </c>
      <c r="C116" s="31">
        <v>-18</v>
      </c>
      <c r="D116" s="31">
        <f t="shared" si="8"/>
        <v>19.329438658877319</v>
      </c>
      <c r="E116" s="31">
        <f t="shared" si="9"/>
        <v>1.6002032004064008</v>
      </c>
      <c r="F116" s="31">
        <f t="shared" si="10"/>
        <v>19.395562614935713</v>
      </c>
      <c r="G116" s="31">
        <f t="shared" si="7"/>
        <v>3.5</v>
      </c>
      <c r="H116" s="31">
        <v>600</v>
      </c>
      <c r="J116" s="31">
        <f t="shared" si="11"/>
        <v>0</v>
      </c>
      <c r="Y116" s="31">
        <f t="shared" si="12"/>
        <v>0</v>
      </c>
    </row>
    <row r="117" spans="2:25" x14ac:dyDescent="0.2">
      <c r="B117" s="31">
        <v>539</v>
      </c>
      <c r="C117" s="31">
        <v>-54</v>
      </c>
      <c r="D117" s="31">
        <f t="shared" si="8"/>
        <v>19.329438658877319</v>
      </c>
      <c r="E117" s="31">
        <f t="shared" si="9"/>
        <v>0.68580137160274324</v>
      </c>
      <c r="F117" s="31">
        <f t="shared" si="10"/>
        <v>19.341600822801436</v>
      </c>
      <c r="G117" s="31">
        <f t="shared" si="7"/>
        <v>3.5</v>
      </c>
      <c r="H117" s="31">
        <v>600</v>
      </c>
      <c r="J117" s="31">
        <f t="shared" si="11"/>
        <v>0</v>
      </c>
      <c r="Y117" s="31">
        <f t="shared" si="12"/>
        <v>0</v>
      </c>
    </row>
    <row r="118" spans="2:25" x14ac:dyDescent="0.2">
      <c r="B118" s="31">
        <v>539</v>
      </c>
      <c r="C118" s="31">
        <v>-72</v>
      </c>
      <c r="D118" s="31">
        <f t="shared" si="8"/>
        <v>19.329438658877319</v>
      </c>
      <c r="E118" s="31">
        <f t="shared" si="9"/>
        <v>0.2286004572009144</v>
      </c>
      <c r="F118" s="31">
        <f t="shared" si="10"/>
        <v>19.330790388298496</v>
      </c>
      <c r="G118" s="31">
        <f t="shared" si="7"/>
        <v>3.5</v>
      </c>
      <c r="H118" s="31">
        <v>600</v>
      </c>
      <c r="J118" s="31">
        <f t="shared" si="11"/>
        <v>0</v>
      </c>
      <c r="Y118" s="31">
        <f t="shared" si="12"/>
        <v>0</v>
      </c>
    </row>
    <row r="119" spans="2:25" x14ac:dyDescent="0.2">
      <c r="B119" s="31">
        <v>539</v>
      </c>
      <c r="C119" s="31">
        <v>-90</v>
      </c>
      <c r="D119" s="31">
        <f t="shared" si="8"/>
        <v>19.329438658877319</v>
      </c>
      <c r="E119" s="31">
        <f t="shared" si="9"/>
        <v>0.2286004572009144</v>
      </c>
      <c r="F119" s="31">
        <f t="shared" si="10"/>
        <v>19.330790388298496</v>
      </c>
      <c r="G119" s="31">
        <f t="shared" si="7"/>
        <v>3.5</v>
      </c>
      <c r="H119" s="31">
        <v>600</v>
      </c>
      <c r="J119" s="31">
        <f t="shared" si="11"/>
        <v>0</v>
      </c>
      <c r="Y119" s="31">
        <f t="shared" si="12"/>
        <v>0</v>
      </c>
    </row>
    <row r="120" spans="2:25" x14ac:dyDescent="0.2">
      <c r="B120" s="31">
        <v>507</v>
      </c>
      <c r="C120" s="31">
        <v>0</v>
      </c>
      <c r="D120" s="31">
        <f t="shared" si="8"/>
        <v>20.142240284480572</v>
      </c>
      <c r="E120" s="31">
        <f t="shared" si="9"/>
        <v>2.0574041148082296</v>
      </c>
      <c r="F120" s="31">
        <f t="shared" si="10"/>
        <v>20.247043126574848</v>
      </c>
      <c r="G120" s="31">
        <f t="shared" si="7"/>
        <v>3.5</v>
      </c>
      <c r="H120" s="31">
        <v>600</v>
      </c>
      <c r="J120" s="31">
        <f t="shared" si="11"/>
        <v>0</v>
      </c>
      <c r="Y120" s="31">
        <f t="shared" si="12"/>
        <v>0</v>
      </c>
    </row>
    <row r="121" spans="2:25" x14ac:dyDescent="0.2">
      <c r="B121" s="31">
        <v>507</v>
      </c>
      <c r="C121" s="31">
        <v>18</v>
      </c>
      <c r="D121" s="31">
        <f t="shared" si="8"/>
        <v>20.142240284480572</v>
      </c>
      <c r="E121" s="31">
        <f t="shared" si="9"/>
        <v>2.5146050292100588</v>
      </c>
      <c r="F121" s="31">
        <f t="shared" si="10"/>
        <v>20.298598033624895</v>
      </c>
      <c r="G121" s="31">
        <f t="shared" si="7"/>
        <v>3.5</v>
      </c>
      <c r="H121" s="31">
        <v>600</v>
      </c>
      <c r="J121" s="31">
        <f t="shared" si="11"/>
        <v>0</v>
      </c>
      <c r="Y121" s="31">
        <f t="shared" si="12"/>
        <v>0</v>
      </c>
    </row>
    <row r="122" spans="2:25" x14ac:dyDescent="0.2">
      <c r="B122" s="31">
        <v>507</v>
      </c>
      <c r="C122" s="31">
        <v>54</v>
      </c>
      <c r="D122" s="31">
        <f t="shared" si="8"/>
        <v>20.142240284480572</v>
      </c>
      <c r="E122" s="31">
        <f t="shared" si="9"/>
        <v>3.4290068580137163</v>
      </c>
      <c r="F122" s="31">
        <f t="shared" si="10"/>
        <v>20.432032001493564</v>
      </c>
      <c r="G122" s="31">
        <f t="shared" si="7"/>
        <v>3.5</v>
      </c>
      <c r="H122" s="31">
        <v>600</v>
      </c>
      <c r="J122" s="31">
        <f t="shared" si="11"/>
        <v>0</v>
      </c>
      <c r="Y122" s="31">
        <f t="shared" si="12"/>
        <v>0</v>
      </c>
    </row>
    <row r="123" spans="2:25" x14ac:dyDescent="0.2">
      <c r="B123" s="31">
        <v>507</v>
      </c>
      <c r="C123" s="31">
        <v>72</v>
      </c>
      <c r="D123" s="31">
        <f t="shared" si="8"/>
        <v>20.142240284480572</v>
      </c>
      <c r="E123" s="31">
        <f t="shared" si="9"/>
        <v>3.886207772415545</v>
      </c>
      <c r="F123" s="31">
        <f t="shared" si="10"/>
        <v>20.513713816082522</v>
      </c>
      <c r="G123" s="31">
        <f t="shared" si="7"/>
        <v>3.5</v>
      </c>
      <c r="H123" s="31">
        <v>600</v>
      </c>
      <c r="J123" s="31">
        <f t="shared" si="11"/>
        <v>0</v>
      </c>
      <c r="Y123" s="31">
        <f t="shared" si="12"/>
        <v>0</v>
      </c>
    </row>
    <row r="124" spans="2:25" x14ac:dyDescent="0.2">
      <c r="B124" s="31">
        <v>507</v>
      </c>
      <c r="C124" s="31">
        <v>90</v>
      </c>
      <c r="D124" s="31">
        <f t="shared" si="8"/>
        <v>20.142240284480572</v>
      </c>
      <c r="E124" s="31">
        <f t="shared" si="9"/>
        <v>4.3434086868173738</v>
      </c>
      <c r="F124" s="31">
        <f t="shared" si="10"/>
        <v>20.605218821902199</v>
      </c>
      <c r="G124" s="31">
        <f t="shared" si="7"/>
        <v>3.5</v>
      </c>
      <c r="H124" s="31">
        <v>600</v>
      </c>
      <c r="J124" s="31">
        <f t="shared" si="11"/>
        <v>0</v>
      </c>
      <c r="Y124" s="31">
        <f t="shared" si="12"/>
        <v>0</v>
      </c>
    </row>
    <row r="125" spans="2:25" x14ac:dyDescent="0.2">
      <c r="B125" s="31">
        <v>507</v>
      </c>
      <c r="C125" s="31">
        <v>-18</v>
      </c>
      <c r="D125" s="31">
        <f t="shared" si="8"/>
        <v>20.142240284480572</v>
      </c>
      <c r="E125" s="31">
        <f t="shared" si="9"/>
        <v>1.6002032004064008</v>
      </c>
      <c r="F125" s="31">
        <f t="shared" si="10"/>
        <v>20.205704490572529</v>
      </c>
      <c r="G125" s="31">
        <f t="shared" si="7"/>
        <v>3.5</v>
      </c>
      <c r="H125" s="31">
        <v>600</v>
      </c>
      <c r="J125" s="31">
        <f t="shared" si="11"/>
        <v>0</v>
      </c>
      <c r="Y125" s="31">
        <f t="shared" si="12"/>
        <v>0</v>
      </c>
    </row>
    <row r="126" spans="2:25" x14ac:dyDescent="0.2">
      <c r="B126" s="31">
        <v>507</v>
      </c>
      <c r="C126" s="31">
        <v>-54</v>
      </c>
      <c r="D126" s="31">
        <f t="shared" si="8"/>
        <v>20.142240284480572</v>
      </c>
      <c r="E126" s="31">
        <f t="shared" si="9"/>
        <v>0.68580137160274324</v>
      </c>
      <c r="F126" s="31">
        <f t="shared" si="10"/>
        <v>20.153911957707965</v>
      </c>
      <c r="G126" s="31">
        <f t="shared" si="7"/>
        <v>3.5</v>
      </c>
      <c r="H126" s="31">
        <v>600</v>
      </c>
      <c r="J126" s="31">
        <f t="shared" si="11"/>
        <v>0</v>
      </c>
      <c r="Y126" s="31">
        <f t="shared" si="12"/>
        <v>0</v>
      </c>
    </row>
    <row r="127" spans="2:25" x14ac:dyDescent="0.2">
      <c r="B127" s="31">
        <v>507</v>
      </c>
      <c r="C127" s="31">
        <v>-72</v>
      </c>
      <c r="D127" s="31">
        <f t="shared" si="8"/>
        <v>20.142240284480572</v>
      </c>
      <c r="E127" s="31">
        <f t="shared" si="9"/>
        <v>0.2286004572009144</v>
      </c>
      <c r="F127" s="31">
        <f t="shared" si="10"/>
        <v>20.14353747102987</v>
      </c>
      <c r="G127" s="31">
        <f t="shared" si="7"/>
        <v>3.5</v>
      </c>
      <c r="H127" s="31">
        <v>600</v>
      </c>
      <c r="J127" s="31">
        <f t="shared" si="11"/>
        <v>0</v>
      </c>
      <c r="Y127" s="31">
        <f t="shared" si="12"/>
        <v>0</v>
      </c>
    </row>
    <row r="128" spans="2:25" x14ac:dyDescent="0.2">
      <c r="B128" s="31">
        <v>507</v>
      </c>
      <c r="C128" s="31">
        <v>-90</v>
      </c>
      <c r="D128" s="31">
        <f t="shared" si="8"/>
        <v>20.142240284480572</v>
      </c>
      <c r="E128" s="31">
        <f t="shared" si="9"/>
        <v>0.2286004572009144</v>
      </c>
      <c r="F128" s="31">
        <f t="shared" si="10"/>
        <v>20.14353747102987</v>
      </c>
      <c r="G128" s="31">
        <f t="shared" si="7"/>
        <v>3.5</v>
      </c>
      <c r="H128" s="31">
        <v>600</v>
      </c>
      <c r="J128" s="31">
        <f t="shared" si="11"/>
        <v>0</v>
      </c>
      <c r="Y128" s="31">
        <f t="shared" si="12"/>
        <v>0</v>
      </c>
    </row>
    <row r="129" spans="2:25" x14ac:dyDescent="0.2">
      <c r="B129" s="31">
        <v>475</v>
      </c>
      <c r="C129" s="31">
        <v>0</v>
      </c>
      <c r="D129" s="31">
        <f t="shared" si="8"/>
        <v>20.955041910083821</v>
      </c>
      <c r="E129" s="31">
        <f t="shared" si="9"/>
        <v>2.0574041148082296</v>
      </c>
      <c r="F129" s="31">
        <f t="shared" si="10"/>
        <v>21.055799513316973</v>
      </c>
      <c r="G129" s="31">
        <f t="shared" si="7"/>
        <v>3.5</v>
      </c>
      <c r="H129" s="31">
        <v>600</v>
      </c>
      <c r="J129" s="31">
        <f t="shared" si="11"/>
        <v>0</v>
      </c>
      <c r="Y129" s="31">
        <f t="shared" si="12"/>
        <v>0</v>
      </c>
    </row>
    <row r="130" spans="2:25" x14ac:dyDescent="0.2">
      <c r="B130" s="31">
        <v>475</v>
      </c>
      <c r="C130" s="31">
        <v>18</v>
      </c>
      <c r="D130" s="31">
        <f t="shared" si="8"/>
        <v>20.955041910083821</v>
      </c>
      <c r="E130" s="31">
        <f t="shared" si="9"/>
        <v>2.5146050292100588</v>
      </c>
      <c r="F130" s="31">
        <f t="shared" si="10"/>
        <v>21.105378933018425</v>
      </c>
      <c r="G130" s="31">
        <f t="shared" ref="G130:G193" si="13">MIN(F130,$M$30)</f>
        <v>3.5</v>
      </c>
      <c r="H130" s="31">
        <v>600</v>
      </c>
      <c r="J130" s="31">
        <f t="shared" si="11"/>
        <v>0</v>
      </c>
      <c r="Y130" s="31">
        <f t="shared" si="12"/>
        <v>0</v>
      </c>
    </row>
    <row r="131" spans="2:25" x14ac:dyDescent="0.2">
      <c r="B131" s="31">
        <v>475</v>
      </c>
      <c r="C131" s="31">
        <v>54</v>
      </c>
      <c r="D131" s="31">
        <f t="shared" ref="D131:D194" si="14">ABS(B131-$L$2)/39.37</f>
        <v>20.955041910083821</v>
      </c>
      <c r="E131" s="31">
        <f t="shared" ref="E131:E194" si="15">ABS(C131-$L$4)/39.37</f>
        <v>3.4290068580137163</v>
      </c>
      <c r="F131" s="31">
        <f t="shared" ref="F131:F194" si="16">SQRT(D131^2+E131^2)</f>
        <v>21.233743652160694</v>
      </c>
      <c r="G131" s="31">
        <f t="shared" si="13"/>
        <v>3.5</v>
      </c>
      <c r="H131" s="31">
        <v>600</v>
      </c>
      <c r="J131" s="31">
        <f t="shared" ref="J131:J194" si="17">1-EXP(-$M$32*H131*POWER(1-G131/$M$30, $M$31))</f>
        <v>0</v>
      </c>
      <c r="Y131" s="31">
        <f t="shared" ref="Y131:Y194" si="18">$M$32*H131*POWER(1-G131/$M$30, $M$31)</f>
        <v>0</v>
      </c>
    </row>
    <row r="132" spans="2:25" x14ac:dyDescent="0.2">
      <c r="B132" s="31">
        <v>475</v>
      </c>
      <c r="C132" s="31">
        <v>90</v>
      </c>
      <c r="D132" s="31">
        <f t="shared" si="14"/>
        <v>20.955041910083821</v>
      </c>
      <c r="E132" s="31">
        <f t="shared" si="15"/>
        <v>4.3434086868173738</v>
      </c>
      <c r="F132" s="31">
        <f t="shared" si="16"/>
        <v>21.400443464425919</v>
      </c>
      <c r="G132" s="31">
        <f t="shared" si="13"/>
        <v>3.5</v>
      </c>
      <c r="H132" s="31">
        <v>600</v>
      </c>
      <c r="J132" s="31">
        <f t="shared" si="17"/>
        <v>0</v>
      </c>
      <c r="Y132" s="31">
        <f t="shared" si="18"/>
        <v>0</v>
      </c>
    </row>
    <row r="133" spans="2:25" x14ac:dyDescent="0.2">
      <c r="B133" s="31">
        <v>475</v>
      </c>
      <c r="C133" s="31">
        <v>-18</v>
      </c>
      <c r="D133" s="31">
        <f t="shared" si="14"/>
        <v>20.955041910083821</v>
      </c>
      <c r="E133" s="31">
        <f t="shared" si="15"/>
        <v>1.6002032004064008</v>
      </c>
      <c r="F133" s="31">
        <f t="shared" si="16"/>
        <v>21.016051763734318</v>
      </c>
      <c r="G133" s="31">
        <f t="shared" si="13"/>
        <v>3.5</v>
      </c>
      <c r="H133" s="31">
        <v>600</v>
      </c>
      <c r="J133" s="31">
        <f t="shared" si="17"/>
        <v>0</v>
      </c>
      <c r="Y133" s="31">
        <f t="shared" si="18"/>
        <v>0</v>
      </c>
    </row>
    <row r="134" spans="2:25" x14ac:dyDescent="0.2">
      <c r="B134" s="31">
        <v>475</v>
      </c>
      <c r="C134" s="31">
        <v>-54</v>
      </c>
      <c r="D134" s="31">
        <f t="shared" si="14"/>
        <v>20.955041910083821</v>
      </c>
      <c r="E134" s="31">
        <f t="shared" si="15"/>
        <v>0.68580137160274324</v>
      </c>
      <c r="F134" s="31">
        <f t="shared" si="16"/>
        <v>20.96626111100073</v>
      </c>
      <c r="G134" s="31">
        <f t="shared" si="13"/>
        <v>3.5</v>
      </c>
      <c r="H134" s="31">
        <v>600</v>
      </c>
      <c r="J134" s="31">
        <f t="shared" si="17"/>
        <v>0</v>
      </c>
      <c r="Y134" s="31">
        <f t="shared" si="18"/>
        <v>0</v>
      </c>
    </row>
    <row r="135" spans="2:25" x14ac:dyDescent="0.2">
      <c r="B135" s="31">
        <v>475</v>
      </c>
      <c r="C135" s="31">
        <v>-72</v>
      </c>
      <c r="D135" s="31">
        <f t="shared" si="14"/>
        <v>20.955041910083821</v>
      </c>
      <c r="E135" s="31">
        <f t="shared" si="15"/>
        <v>0.2286004572009144</v>
      </c>
      <c r="F135" s="31">
        <f t="shared" si="16"/>
        <v>20.956288784572568</v>
      </c>
      <c r="G135" s="31">
        <f t="shared" si="13"/>
        <v>3.5</v>
      </c>
      <c r="H135" s="31">
        <v>600</v>
      </c>
      <c r="J135" s="31">
        <f t="shared" si="17"/>
        <v>0</v>
      </c>
      <c r="Y135" s="31">
        <f t="shared" si="18"/>
        <v>0</v>
      </c>
    </row>
    <row r="136" spans="2:25" x14ac:dyDescent="0.2">
      <c r="B136" s="31">
        <v>475</v>
      </c>
      <c r="C136" s="31">
        <v>-90</v>
      </c>
      <c r="D136" s="31">
        <f t="shared" si="14"/>
        <v>20.955041910083821</v>
      </c>
      <c r="E136" s="31">
        <f t="shared" si="15"/>
        <v>0.2286004572009144</v>
      </c>
      <c r="F136" s="31">
        <f t="shared" si="16"/>
        <v>20.956288784572568</v>
      </c>
      <c r="G136" s="31">
        <f t="shared" si="13"/>
        <v>3.5</v>
      </c>
      <c r="H136" s="31">
        <v>600</v>
      </c>
      <c r="J136" s="31">
        <f t="shared" si="17"/>
        <v>0</v>
      </c>
      <c r="Y136" s="31">
        <f t="shared" si="18"/>
        <v>0</v>
      </c>
    </row>
    <row r="137" spans="2:25" x14ac:dyDescent="0.2">
      <c r="B137" s="31">
        <v>443</v>
      </c>
      <c r="C137" s="31">
        <v>0</v>
      </c>
      <c r="D137" s="31">
        <f t="shared" si="14"/>
        <v>21.767843535687074</v>
      </c>
      <c r="E137" s="31">
        <f t="shared" si="15"/>
        <v>2.0574041148082296</v>
      </c>
      <c r="F137" s="31">
        <f t="shared" si="16"/>
        <v>21.864855908187078</v>
      </c>
      <c r="G137" s="31">
        <f t="shared" si="13"/>
        <v>3.5</v>
      </c>
      <c r="H137" s="31">
        <v>600</v>
      </c>
      <c r="J137" s="31">
        <f t="shared" si="17"/>
        <v>0</v>
      </c>
      <c r="Y137" s="31">
        <f t="shared" si="18"/>
        <v>0</v>
      </c>
    </row>
    <row r="138" spans="2:25" x14ac:dyDescent="0.2">
      <c r="B138" s="31">
        <v>443</v>
      </c>
      <c r="C138" s="31">
        <v>18</v>
      </c>
      <c r="D138" s="31">
        <f t="shared" si="14"/>
        <v>21.767843535687074</v>
      </c>
      <c r="E138" s="31">
        <f t="shared" si="15"/>
        <v>2.5146050292100588</v>
      </c>
      <c r="F138" s="31">
        <f t="shared" si="16"/>
        <v>21.912604834822403</v>
      </c>
      <c r="G138" s="31">
        <f t="shared" si="13"/>
        <v>3.5</v>
      </c>
      <c r="H138" s="31">
        <v>600</v>
      </c>
      <c r="J138" s="31">
        <f t="shared" si="17"/>
        <v>0</v>
      </c>
      <c r="Y138" s="31">
        <f t="shared" si="18"/>
        <v>0</v>
      </c>
    </row>
    <row r="139" spans="2:25" x14ac:dyDescent="0.2">
      <c r="B139" s="31">
        <v>443</v>
      </c>
      <c r="C139" s="31">
        <v>54</v>
      </c>
      <c r="D139" s="31">
        <f t="shared" si="14"/>
        <v>21.767843535687074</v>
      </c>
      <c r="E139" s="31">
        <f t="shared" si="15"/>
        <v>3.4290068580137163</v>
      </c>
      <c r="F139" s="31">
        <f t="shared" si="16"/>
        <v>22.036267837963369</v>
      </c>
      <c r="G139" s="31">
        <f t="shared" si="13"/>
        <v>3.5</v>
      </c>
      <c r="H139" s="31">
        <v>600</v>
      </c>
      <c r="J139" s="31">
        <f t="shared" si="17"/>
        <v>0</v>
      </c>
      <c r="Y139" s="31">
        <f t="shared" si="18"/>
        <v>0</v>
      </c>
    </row>
    <row r="140" spans="2:25" x14ac:dyDescent="0.2">
      <c r="B140" s="31">
        <v>443</v>
      </c>
      <c r="C140" s="31">
        <v>90</v>
      </c>
      <c r="D140" s="31">
        <f t="shared" si="14"/>
        <v>21.767843535687074</v>
      </c>
      <c r="E140" s="31">
        <f t="shared" si="15"/>
        <v>4.3434086868173738</v>
      </c>
      <c r="F140" s="31">
        <f t="shared" si="16"/>
        <v>22.196941483341217</v>
      </c>
      <c r="G140" s="31">
        <f t="shared" si="13"/>
        <v>3.5</v>
      </c>
      <c r="H140" s="31">
        <v>600</v>
      </c>
      <c r="J140" s="31">
        <f t="shared" si="17"/>
        <v>0</v>
      </c>
      <c r="Y140" s="31">
        <f t="shared" si="18"/>
        <v>0</v>
      </c>
    </row>
    <row r="141" spans="2:25" x14ac:dyDescent="0.2">
      <c r="B141" s="31">
        <v>443</v>
      </c>
      <c r="C141" s="31">
        <v>-72</v>
      </c>
      <c r="D141" s="31">
        <f t="shared" si="14"/>
        <v>21.767843535687074</v>
      </c>
      <c r="E141" s="31">
        <f t="shared" si="15"/>
        <v>0.2286004572009144</v>
      </c>
      <c r="F141" s="31">
        <f t="shared" si="16"/>
        <v>21.769043855052203</v>
      </c>
      <c r="G141" s="31">
        <f t="shared" si="13"/>
        <v>3.5</v>
      </c>
      <c r="H141" s="31">
        <v>600</v>
      </c>
      <c r="J141" s="31">
        <f t="shared" si="17"/>
        <v>0</v>
      </c>
      <c r="Y141" s="31">
        <f t="shared" si="18"/>
        <v>0</v>
      </c>
    </row>
    <row r="142" spans="2:25" x14ac:dyDescent="0.2">
      <c r="B142" s="31">
        <v>443</v>
      </c>
      <c r="C142" s="31">
        <v>-90</v>
      </c>
      <c r="D142" s="31">
        <f t="shared" si="14"/>
        <v>21.767843535687074</v>
      </c>
      <c r="E142" s="31">
        <f t="shared" si="15"/>
        <v>0.2286004572009144</v>
      </c>
      <c r="F142" s="31">
        <f t="shared" si="16"/>
        <v>21.769043855052203</v>
      </c>
      <c r="G142" s="31">
        <f t="shared" si="13"/>
        <v>3.5</v>
      </c>
      <c r="H142" s="31">
        <v>600</v>
      </c>
      <c r="J142" s="31">
        <f t="shared" si="17"/>
        <v>0</v>
      </c>
      <c r="Y142" s="31">
        <f t="shared" si="18"/>
        <v>0</v>
      </c>
    </row>
    <row r="143" spans="2:25" x14ac:dyDescent="0.2">
      <c r="B143" s="31">
        <v>411</v>
      </c>
      <c r="C143" s="31">
        <v>0</v>
      </c>
      <c r="D143" s="31">
        <f t="shared" si="14"/>
        <v>22.580645161290324</v>
      </c>
      <c r="E143" s="31">
        <f t="shared" si="15"/>
        <v>2.0574041148082296</v>
      </c>
      <c r="F143" s="31">
        <f t="shared" si="16"/>
        <v>22.674180196684816</v>
      </c>
      <c r="G143" s="31">
        <f t="shared" si="13"/>
        <v>3.5</v>
      </c>
      <c r="H143" s="31">
        <v>600</v>
      </c>
      <c r="J143" s="31">
        <f t="shared" si="17"/>
        <v>0</v>
      </c>
      <c r="Y143" s="31">
        <f t="shared" si="18"/>
        <v>0</v>
      </c>
    </row>
    <row r="144" spans="2:25" x14ac:dyDescent="0.2">
      <c r="B144" s="31">
        <v>411</v>
      </c>
      <c r="C144" s="31">
        <v>18</v>
      </c>
      <c r="D144" s="31">
        <f t="shared" si="14"/>
        <v>22.580645161290324</v>
      </c>
      <c r="E144" s="31">
        <f t="shared" si="15"/>
        <v>2.5146050292100588</v>
      </c>
      <c r="F144" s="31">
        <f t="shared" si="16"/>
        <v>22.720228307678436</v>
      </c>
      <c r="G144" s="31">
        <f t="shared" si="13"/>
        <v>3.5</v>
      </c>
      <c r="H144" s="31">
        <v>600</v>
      </c>
      <c r="J144" s="31">
        <f t="shared" si="17"/>
        <v>0</v>
      </c>
      <c r="Y144" s="31">
        <f t="shared" si="18"/>
        <v>0</v>
      </c>
    </row>
    <row r="145" spans="2:25" x14ac:dyDescent="0.2">
      <c r="B145" s="31">
        <v>411</v>
      </c>
      <c r="C145" s="31">
        <v>72</v>
      </c>
      <c r="D145" s="31">
        <f t="shared" si="14"/>
        <v>22.580645161290324</v>
      </c>
      <c r="E145" s="31">
        <f t="shared" si="15"/>
        <v>3.886207772415545</v>
      </c>
      <c r="F145" s="31">
        <f t="shared" si="16"/>
        <v>22.912619814209091</v>
      </c>
      <c r="G145" s="31">
        <f t="shared" si="13"/>
        <v>3.5</v>
      </c>
      <c r="H145" s="31">
        <v>600</v>
      </c>
      <c r="J145" s="31">
        <f t="shared" si="17"/>
        <v>0</v>
      </c>
      <c r="Y145" s="31">
        <f t="shared" si="18"/>
        <v>0</v>
      </c>
    </row>
    <row r="146" spans="2:25" x14ac:dyDescent="0.2">
      <c r="B146" s="31">
        <v>411</v>
      </c>
      <c r="C146" s="31">
        <v>90</v>
      </c>
      <c r="D146" s="31">
        <f t="shared" si="14"/>
        <v>22.580645161290324</v>
      </c>
      <c r="E146" s="31">
        <f t="shared" si="15"/>
        <v>4.3434086868173738</v>
      </c>
      <c r="F146" s="31">
        <f t="shared" si="16"/>
        <v>22.994580555444465</v>
      </c>
      <c r="G146" s="31">
        <f t="shared" si="13"/>
        <v>3.5</v>
      </c>
      <c r="H146" s="31">
        <v>600</v>
      </c>
      <c r="J146" s="31">
        <f t="shared" si="17"/>
        <v>0</v>
      </c>
      <c r="Y146" s="31">
        <f t="shared" si="18"/>
        <v>0</v>
      </c>
    </row>
    <row r="147" spans="2:25" x14ac:dyDescent="0.2">
      <c r="B147" s="31">
        <v>411</v>
      </c>
      <c r="C147" s="31">
        <v>-54</v>
      </c>
      <c r="D147" s="31">
        <f t="shared" si="14"/>
        <v>22.580645161290324</v>
      </c>
      <c r="E147" s="31">
        <f t="shared" si="15"/>
        <v>0.68580137160274324</v>
      </c>
      <c r="F147" s="31">
        <f t="shared" si="16"/>
        <v>22.591057067375054</v>
      </c>
      <c r="G147" s="31">
        <f t="shared" si="13"/>
        <v>3.5</v>
      </c>
      <c r="H147" s="31">
        <v>600</v>
      </c>
      <c r="J147" s="31">
        <f t="shared" si="17"/>
        <v>0</v>
      </c>
      <c r="Y147" s="31">
        <f t="shared" si="18"/>
        <v>0</v>
      </c>
    </row>
    <row r="148" spans="2:25" x14ac:dyDescent="0.2">
      <c r="B148" s="31">
        <v>411</v>
      </c>
      <c r="C148" s="31">
        <v>-72</v>
      </c>
      <c r="D148" s="31">
        <f t="shared" si="14"/>
        <v>22.580645161290324</v>
      </c>
      <c r="E148" s="31">
        <f t="shared" si="15"/>
        <v>0.2286004572009144</v>
      </c>
      <c r="F148" s="31">
        <f t="shared" si="16"/>
        <v>22.581802276814326</v>
      </c>
      <c r="G148" s="31">
        <f t="shared" si="13"/>
        <v>3.5</v>
      </c>
      <c r="H148" s="31">
        <v>600</v>
      </c>
      <c r="J148" s="31">
        <f t="shared" si="17"/>
        <v>0</v>
      </c>
      <c r="Y148" s="31">
        <f t="shared" si="18"/>
        <v>0</v>
      </c>
    </row>
    <row r="149" spans="2:25" x14ac:dyDescent="0.2">
      <c r="B149" s="31">
        <v>411</v>
      </c>
      <c r="C149" s="31">
        <v>-90</v>
      </c>
      <c r="D149" s="31">
        <f t="shared" si="14"/>
        <v>22.580645161290324</v>
      </c>
      <c r="E149" s="31">
        <f t="shared" si="15"/>
        <v>0.2286004572009144</v>
      </c>
      <c r="F149" s="31">
        <f t="shared" si="16"/>
        <v>22.581802276814326</v>
      </c>
      <c r="G149" s="31">
        <f t="shared" si="13"/>
        <v>3.5</v>
      </c>
      <c r="H149" s="31">
        <v>600</v>
      </c>
      <c r="J149" s="31">
        <f t="shared" si="17"/>
        <v>0</v>
      </c>
      <c r="Y149" s="31">
        <f t="shared" si="18"/>
        <v>0</v>
      </c>
    </row>
    <row r="150" spans="2:25" x14ac:dyDescent="0.2">
      <c r="B150" s="31">
        <v>379</v>
      </c>
      <c r="C150" s="31">
        <v>18</v>
      </c>
      <c r="D150" s="31">
        <f t="shared" si="14"/>
        <v>23.393446786893577</v>
      </c>
      <c r="E150" s="31">
        <f t="shared" si="15"/>
        <v>2.5146050292100588</v>
      </c>
      <c r="F150" s="31">
        <f t="shared" si="16"/>
        <v>23.52820841084484</v>
      </c>
      <c r="G150" s="31">
        <f t="shared" si="13"/>
        <v>3.5</v>
      </c>
      <c r="H150" s="31">
        <v>600</v>
      </c>
      <c r="J150" s="31">
        <f t="shared" si="17"/>
        <v>0</v>
      </c>
      <c r="Y150" s="31">
        <f t="shared" si="18"/>
        <v>0</v>
      </c>
    </row>
    <row r="151" spans="2:25" x14ac:dyDescent="0.2">
      <c r="B151" s="31">
        <v>379</v>
      </c>
      <c r="C151" s="31">
        <v>54</v>
      </c>
      <c r="D151" s="31">
        <f t="shared" si="14"/>
        <v>23.393446786893577</v>
      </c>
      <c r="E151" s="31">
        <f t="shared" si="15"/>
        <v>3.4290068580137163</v>
      </c>
      <c r="F151" s="31">
        <f t="shared" si="16"/>
        <v>23.643422776821602</v>
      </c>
      <c r="G151" s="31">
        <f t="shared" si="13"/>
        <v>3.5</v>
      </c>
      <c r="H151" s="31">
        <v>600</v>
      </c>
      <c r="J151" s="31">
        <f t="shared" si="17"/>
        <v>0</v>
      </c>
      <c r="Y151" s="31">
        <f t="shared" si="18"/>
        <v>0</v>
      </c>
    </row>
    <row r="152" spans="2:25" x14ac:dyDescent="0.2">
      <c r="B152" s="31">
        <v>379</v>
      </c>
      <c r="C152" s="31">
        <v>72</v>
      </c>
      <c r="D152" s="31">
        <f t="shared" si="14"/>
        <v>23.393446786893577</v>
      </c>
      <c r="E152" s="31">
        <f t="shared" si="15"/>
        <v>3.886207772415545</v>
      </c>
      <c r="F152" s="31">
        <f t="shared" si="16"/>
        <v>23.714045699154845</v>
      </c>
      <c r="G152" s="31">
        <f t="shared" si="13"/>
        <v>3.5</v>
      </c>
      <c r="H152" s="31">
        <v>600</v>
      </c>
      <c r="J152" s="31">
        <f t="shared" si="17"/>
        <v>0</v>
      </c>
      <c r="Y152" s="31">
        <f t="shared" si="18"/>
        <v>0</v>
      </c>
    </row>
    <row r="153" spans="2:25" x14ac:dyDescent="0.2">
      <c r="B153" s="31">
        <v>379</v>
      </c>
      <c r="C153" s="31">
        <v>90</v>
      </c>
      <c r="D153" s="31">
        <f t="shared" si="14"/>
        <v>23.393446786893577</v>
      </c>
      <c r="E153" s="31">
        <f t="shared" si="15"/>
        <v>4.3434086868173738</v>
      </c>
      <c r="F153" s="31">
        <f t="shared" si="16"/>
        <v>23.793245923831872</v>
      </c>
      <c r="G153" s="31">
        <f t="shared" si="13"/>
        <v>3.5</v>
      </c>
      <c r="H153" s="31">
        <v>600</v>
      </c>
      <c r="J153" s="31">
        <f t="shared" si="17"/>
        <v>0</v>
      </c>
      <c r="Y153" s="31">
        <f t="shared" si="18"/>
        <v>0</v>
      </c>
    </row>
    <row r="154" spans="2:25" x14ac:dyDescent="0.2">
      <c r="B154" s="31">
        <v>379</v>
      </c>
      <c r="C154" s="31">
        <v>-18</v>
      </c>
      <c r="D154" s="31">
        <f t="shared" si="14"/>
        <v>23.393446786893577</v>
      </c>
      <c r="E154" s="31">
        <f t="shared" si="15"/>
        <v>1.6002032004064008</v>
      </c>
      <c r="F154" s="31">
        <f t="shared" si="16"/>
        <v>23.448112991322187</v>
      </c>
      <c r="G154" s="31">
        <f t="shared" si="13"/>
        <v>3.5</v>
      </c>
      <c r="H154" s="31">
        <v>600</v>
      </c>
      <c r="J154" s="31">
        <f t="shared" si="17"/>
        <v>0</v>
      </c>
      <c r="Y154" s="31">
        <f t="shared" si="18"/>
        <v>0</v>
      </c>
    </row>
    <row r="155" spans="2:25" x14ac:dyDescent="0.2">
      <c r="B155" s="31">
        <v>379</v>
      </c>
      <c r="C155" s="31">
        <v>-72</v>
      </c>
      <c r="D155" s="31">
        <f t="shared" si="14"/>
        <v>23.393446786893577</v>
      </c>
      <c r="E155" s="31">
        <f t="shared" si="15"/>
        <v>0.2286004572009144</v>
      </c>
      <c r="F155" s="31">
        <f t="shared" si="16"/>
        <v>23.394563700574839</v>
      </c>
      <c r="G155" s="31">
        <f t="shared" si="13"/>
        <v>3.5</v>
      </c>
      <c r="H155" s="31">
        <v>600</v>
      </c>
      <c r="J155" s="31">
        <f t="shared" si="17"/>
        <v>0</v>
      </c>
      <c r="Y155" s="31">
        <f t="shared" si="18"/>
        <v>0</v>
      </c>
    </row>
    <row r="156" spans="2:25" x14ac:dyDescent="0.2">
      <c r="B156" s="31">
        <v>379</v>
      </c>
      <c r="C156" s="31">
        <v>-90</v>
      </c>
      <c r="D156" s="31">
        <f t="shared" si="14"/>
        <v>23.393446786893577</v>
      </c>
      <c r="E156" s="31">
        <f t="shared" si="15"/>
        <v>0.2286004572009144</v>
      </c>
      <c r="F156" s="31">
        <f t="shared" si="16"/>
        <v>23.394563700574839</v>
      </c>
      <c r="G156" s="31">
        <f t="shared" si="13"/>
        <v>3.5</v>
      </c>
      <c r="H156" s="31">
        <v>600</v>
      </c>
      <c r="J156" s="31">
        <f t="shared" si="17"/>
        <v>0</v>
      </c>
      <c r="Y156" s="31">
        <f t="shared" si="18"/>
        <v>0</v>
      </c>
    </row>
    <row r="157" spans="2:25" x14ac:dyDescent="0.2">
      <c r="B157" s="31">
        <v>347</v>
      </c>
      <c r="C157" s="31">
        <v>0</v>
      </c>
      <c r="D157" s="31">
        <f t="shared" si="14"/>
        <v>24.206248412496826</v>
      </c>
      <c r="E157" s="31">
        <f t="shared" si="15"/>
        <v>2.0574041148082296</v>
      </c>
      <c r="F157" s="31">
        <f t="shared" si="16"/>
        <v>24.293525349342261</v>
      </c>
      <c r="G157" s="31">
        <f t="shared" si="13"/>
        <v>3.5</v>
      </c>
      <c r="H157" s="31">
        <v>600</v>
      </c>
      <c r="J157" s="31">
        <f t="shared" si="17"/>
        <v>0</v>
      </c>
      <c r="Y157" s="31">
        <f t="shared" si="18"/>
        <v>0</v>
      </c>
    </row>
    <row r="158" spans="2:25" x14ac:dyDescent="0.2">
      <c r="B158" s="31">
        <v>347</v>
      </c>
      <c r="C158" s="31">
        <v>18</v>
      </c>
      <c r="D158" s="31">
        <f t="shared" si="14"/>
        <v>24.206248412496826</v>
      </c>
      <c r="E158" s="31">
        <f t="shared" si="15"/>
        <v>2.5146050292100588</v>
      </c>
      <c r="F158" s="31">
        <f t="shared" si="16"/>
        <v>24.336509623617633</v>
      </c>
      <c r="G158" s="31">
        <f t="shared" si="13"/>
        <v>3.5</v>
      </c>
      <c r="H158" s="31">
        <v>600</v>
      </c>
      <c r="J158" s="31">
        <f t="shared" si="17"/>
        <v>0</v>
      </c>
      <c r="Y158" s="31">
        <f t="shared" si="18"/>
        <v>0</v>
      </c>
    </row>
    <row r="159" spans="2:25" x14ac:dyDescent="0.2">
      <c r="B159" s="31">
        <v>347</v>
      </c>
      <c r="C159" s="31">
        <v>54</v>
      </c>
      <c r="D159" s="31">
        <f t="shared" si="14"/>
        <v>24.206248412496826</v>
      </c>
      <c r="E159" s="31">
        <f t="shared" si="15"/>
        <v>3.4290068580137163</v>
      </c>
      <c r="F159" s="31">
        <f t="shared" si="16"/>
        <v>24.447915048932295</v>
      </c>
      <c r="G159" s="31">
        <f t="shared" si="13"/>
        <v>3.5</v>
      </c>
      <c r="H159" s="31">
        <v>600</v>
      </c>
      <c r="J159" s="31">
        <f t="shared" si="17"/>
        <v>0</v>
      </c>
      <c r="Y159" s="31">
        <f t="shared" si="18"/>
        <v>0</v>
      </c>
    </row>
    <row r="160" spans="2:25" x14ac:dyDescent="0.2">
      <c r="B160" s="31">
        <v>347</v>
      </c>
      <c r="C160" s="31">
        <v>72</v>
      </c>
      <c r="D160" s="31">
        <f t="shared" si="14"/>
        <v>24.206248412496826</v>
      </c>
      <c r="E160" s="31">
        <f t="shared" si="15"/>
        <v>3.886207772415545</v>
      </c>
      <c r="F160" s="31">
        <f t="shared" si="16"/>
        <v>24.516220611217548</v>
      </c>
      <c r="G160" s="31">
        <f t="shared" si="13"/>
        <v>3.5</v>
      </c>
      <c r="H160" s="31">
        <v>600</v>
      </c>
      <c r="J160" s="31">
        <f t="shared" si="17"/>
        <v>0</v>
      </c>
      <c r="Y160" s="31">
        <f t="shared" si="18"/>
        <v>0</v>
      </c>
    </row>
    <row r="161" spans="2:25" x14ac:dyDescent="0.2">
      <c r="B161" s="31">
        <v>347</v>
      </c>
      <c r="C161" s="31">
        <v>90</v>
      </c>
      <c r="D161" s="31">
        <f t="shared" si="14"/>
        <v>24.206248412496826</v>
      </c>
      <c r="E161" s="31">
        <f t="shared" si="15"/>
        <v>4.3434086868173738</v>
      </c>
      <c r="F161" s="31">
        <f t="shared" si="16"/>
        <v>24.592837600167773</v>
      </c>
      <c r="G161" s="31">
        <f t="shared" si="13"/>
        <v>3.5</v>
      </c>
      <c r="H161" s="31">
        <v>600</v>
      </c>
      <c r="J161" s="31">
        <f t="shared" si="17"/>
        <v>0</v>
      </c>
      <c r="Y161" s="31">
        <f t="shared" si="18"/>
        <v>0</v>
      </c>
    </row>
    <row r="162" spans="2:25" x14ac:dyDescent="0.2">
      <c r="B162" s="31">
        <v>347</v>
      </c>
      <c r="C162" s="31">
        <v>-18</v>
      </c>
      <c r="D162" s="31">
        <f t="shared" si="14"/>
        <v>24.206248412496826</v>
      </c>
      <c r="E162" s="31">
        <f t="shared" si="15"/>
        <v>1.6002032004064008</v>
      </c>
      <c r="F162" s="31">
        <f t="shared" si="16"/>
        <v>24.259083092526314</v>
      </c>
      <c r="G162" s="31">
        <f t="shared" si="13"/>
        <v>3.5</v>
      </c>
      <c r="H162" s="31">
        <v>600</v>
      </c>
      <c r="J162" s="31">
        <f t="shared" si="17"/>
        <v>0</v>
      </c>
      <c r="Y162" s="31">
        <f t="shared" si="18"/>
        <v>0</v>
      </c>
    </row>
    <row r="163" spans="2:25" x14ac:dyDescent="0.2">
      <c r="B163" s="31">
        <v>347</v>
      </c>
      <c r="C163" s="31">
        <v>-72</v>
      </c>
      <c r="D163" s="31">
        <f t="shared" si="14"/>
        <v>24.206248412496826</v>
      </c>
      <c r="E163" s="31">
        <f t="shared" si="15"/>
        <v>0.2286004572009144</v>
      </c>
      <c r="F163" s="31">
        <f t="shared" si="16"/>
        <v>24.207327823957307</v>
      </c>
      <c r="G163" s="31">
        <f t="shared" si="13"/>
        <v>3.5</v>
      </c>
      <c r="H163" s="31">
        <v>600</v>
      </c>
      <c r="J163" s="31">
        <f t="shared" si="17"/>
        <v>0</v>
      </c>
      <c r="Y163" s="31">
        <f t="shared" si="18"/>
        <v>0</v>
      </c>
    </row>
    <row r="164" spans="2:25" x14ac:dyDescent="0.2">
      <c r="B164" s="31">
        <v>347</v>
      </c>
      <c r="C164" s="31">
        <v>-90</v>
      </c>
      <c r="D164" s="31">
        <f t="shared" si="14"/>
        <v>24.206248412496826</v>
      </c>
      <c r="E164" s="31">
        <f t="shared" si="15"/>
        <v>0.2286004572009144</v>
      </c>
      <c r="F164" s="31">
        <f t="shared" si="16"/>
        <v>24.207327823957307</v>
      </c>
      <c r="G164" s="31">
        <f t="shared" si="13"/>
        <v>3.5</v>
      </c>
      <c r="H164" s="31">
        <v>600</v>
      </c>
      <c r="J164" s="31">
        <f t="shared" si="17"/>
        <v>0</v>
      </c>
      <c r="Y164" s="31">
        <f t="shared" si="18"/>
        <v>0</v>
      </c>
    </row>
    <row r="165" spans="2:25" x14ac:dyDescent="0.2">
      <c r="B165" s="31">
        <v>315</v>
      </c>
      <c r="C165" s="31">
        <v>0</v>
      </c>
      <c r="D165" s="31">
        <f t="shared" si="14"/>
        <v>25.01905003810008</v>
      </c>
      <c r="E165" s="31">
        <f t="shared" si="15"/>
        <v>2.0574041148082296</v>
      </c>
      <c r="F165" s="31">
        <f t="shared" si="16"/>
        <v>25.103501279713662</v>
      </c>
      <c r="G165" s="31">
        <f t="shared" si="13"/>
        <v>3.5</v>
      </c>
      <c r="H165" s="31">
        <v>600</v>
      </c>
      <c r="J165" s="31">
        <f t="shared" si="17"/>
        <v>0</v>
      </c>
      <c r="Y165" s="31">
        <f t="shared" si="18"/>
        <v>0</v>
      </c>
    </row>
    <row r="166" spans="2:25" x14ac:dyDescent="0.2">
      <c r="B166" s="31">
        <v>315</v>
      </c>
      <c r="C166" s="31">
        <v>18</v>
      </c>
      <c r="D166" s="31">
        <f t="shared" si="14"/>
        <v>25.01905003810008</v>
      </c>
      <c r="E166" s="31">
        <f t="shared" si="15"/>
        <v>2.5146050292100588</v>
      </c>
      <c r="F166" s="31">
        <f t="shared" si="16"/>
        <v>25.145100979353497</v>
      </c>
      <c r="G166" s="31">
        <f t="shared" si="13"/>
        <v>3.5</v>
      </c>
      <c r="H166" s="31">
        <v>600</v>
      </c>
      <c r="J166" s="31">
        <f t="shared" si="17"/>
        <v>0</v>
      </c>
      <c r="Y166" s="31">
        <f t="shared" si="18"/>
        <v>0</v>
      </c>
    </row>
    <row r="167" spans="2:25" x14ac:dyDescent="0.2">
      <c r="B167" s="31">
        <v>315</v>
      </c>
      <c r="C167" s="31">
        <v>54</v>
      </c>
      <c r="D167" s="31">
        <f t="shared" si="14"/>
        <v>25.01905003810008</v>
      </c>
      <c r="E167" s="31">
        <f t="shared" si="15"/>
        <v>3.4290068580137163</v>
      </c>
      <c r="F167" s="31">
        <f t="shared" si="16"/>
        <v>25.252939489122067</v>
      </c>
      <c r="G167" s="31">
        <f t="shared" si="13"/>
        <v>3.5</v>
      </c>
      <c r="H167" s="31">
        <v>600</v>
      </c>
      <c r="J167" s="31">
        <f t="shared" si="17"/>
        <v>0</v>
      </c>
      <c r="Y167" s="31">
        <f t="shared" si="18"/>
        <v>0</v>
      </c>
    </row>
    <row r="168" spans="2:25" x14ac:dyDescent="0.2">
      <c r="B168" s="31">
        <v>315</v>
      </c>
      <c r="C168" s="31">
        <v>-18</v>
      </c>
      <c r="D168" s="31">
        <f t="shared" si="14"/>
        <v>25.01905003810008</v>
      </c>
      <c r="E168" s="31">
        <f t="shared" si="15"/>
        <v>1.6002032004064008</v>
      </c>
      <c r="F168" s="31">
        <f t="shared" si="16"/>
        <v>25.070171820144083</v>
      </c>
      <c r="G168" s="31">
        <f t="shared" si="13"/>
        <v>3.5</v>
      </c>
      <c r="H168" s="31">
        <v>600</v>
      </c>
      <c r="J168" s="31">
        <f t="shared" si="17"/>
        <v>0</v>
      </c>
      <c r="Y168" s="31">
        <f t="shared" si="18"/>
        <v>0</v>
      </c>
    </row>
    <row r="169" spans="2:25" x14ac:dyDescent="0.2">
      <c r="B169" s="31">
        <v>315</v>
      </c>
      <c r="C169" s="31">
        <v>-54</v>
      </c>
      <c r="D169" s="31">
        <f t="shared" si="14"/>
        <v>25.01905003810008</v>
      </c>
      <c r="E169" s="31">
        <f t="shared" si="15"/>
        <v>0.68580137160274324</v>
      </c>
      <c r="F169" s="31">
        <f t="shared" si="16"/>
        <v>25.028447581307312</v>
      </c>
      <c r="G169" s="31">
        <f t="shared" si="13"/>
        <v>3.5</v>
      </c>
      <c r="H169" s="31">
        <v>600</v>
      </c>
      <c r="J169" s="31">
        <f t="shared" si="17"/>
        <v>0</v>
      </c>
      <c r="Y169" s="31">
        <f t="shared" si="18"/>
        <v>0</v>
      </c>
    </row>
    <row r="170" spans="2:25" x14ac:dyDescent="0.2">
      <c r="B170" s="31">
        <v>315</v>
      </c>
      <c r="C170" s="31">
        <v>-72</v>
      </c>
      <c r="D170" s="31">
        <f t="shared" si="14"/>
        <v>25.01905003810008</v>
      </c>
      <c r="E170" s="31">
        <f t="shared" si="15"/>
        <v>0.2286004572009144</v>
      </c>
      <c r="F170" s="31">
        <f t="shared" si="16"/>
        <v>25.020094383874497</v>
      </c>
      <c r="G170" s="31">
        <f t="shared" si="13"/>
        <v>3.5</v>
      </c>
      <c r="H170" s="31">
        <v>600</v>
      </c>
      <c r="J170" s="31">
        <f t="shared" si="17"/>
        <v>0</v>
      </c>
      <c r="Y170" s="31">
        <f t="shared" si="18"/>
        <v>0</v>
      </c>
    </row>
    <row r="171" spans="2:25" x14ac:dyDescent="0.2">
      <c r="B171" s="31">
        <v>315</v>
      </c>
      <c r="C171" s="31">
        <v>-90</v>
      </c>
      <c r="D171" s="31">
        <f t="shared" si="14"/>
        <v>25.01905003810008</v>
      </c>
      <c r="E171" s="31">
        <f t="shared" si="15"/>
        <v>0.2286004572009144</v>
      </c>
      <c r="F171" s="31">
        <f t="shared" si="16"/>
        <v>25.020094383874497</v>
      </c>
      <c r="G171" s="31">
        <f t="shared" si="13"/>
        <v>3.5</v>
      </c>
      <c r="H171" s="31">
        <v>600</v>
      </c>
      <c r="J171" s="31">
        <f t="shared" si="17"/>
        <v>0</v>
      </c>
      <c r="Y171" s="31">
        <f t="shared" si="18"/>
        <v>0</v>
      </c>
    </row>
    <row r="172" spans="2:25" x14ac:dyDescent="0.2">
      <c r="B172" s="31">
        <v>283</v>
      </c>
      <c r="C172" s="31">
        <v>0</v>
      </c>
      <c r="D172" s="31">
        <f t="shared" si="14"/>
        <v>25.831851663703329</v>
      </c>
      <c r="E172" s="31">
        <f t="shared" si="15"/>
        <v>2.0574041148082296</v>
      </c>
      <c r="F172" s="31">
        <f t="shared" si="16"/>
        <v>25.913654162761421</v>
      </c>
      <c r="G172" s="31">
        <f t="shared" si="13"/>
        <v>3.5</v>
      </c>
      <c r="H172" s="31">
        <v>600</v>
      </c>
      <c r="J172" s="31">
        <f t="shared" si="17"/>
        <v>0</v>
      </c>
      <c r="Y172" s="31">
        <f t="shared" si="18"/>
        <v>0</v>
      </c>
    </row>
    <row r="173" spans="2:25" x14ac:dyDescent="0.2">
      <c r="B173" s="31">
        <v>283</v>
      </c>
      <c r="C173" s="31">
        <v>18</v>
      </c>
      <c r="D173" s="31">
        <f t="shared" si="14"/>
        <v>25.831851663703329</v>
      </c>
      <c r="E173" s="31">
        <f t="shared" si="15"/>
        <v>2.5146050292100588</v>
      </c>
      <c r="F173" s="31">
        <f t="shared" si="16"/>
        <v>25.95395535999284</v>
      </c>
      <c r="G173" s="31">
        <f t="shared" si="13"/>
        <v>3.5</v>
      </c>
      <c r="H173" s="31">
        <v>600</v>
      </c>
      <c r="J173" s="31">
        <f t="shared" si="17"/>
        <v>0</v>
      </c>
      <c r="Y173" s="31">
        <f t="shared" si="18"/>
        <v>0</v>
      </c>
    </row>
    <row r="174" spans="2:25" x14ac:dyDescent="0.2">
      <c r="B174" s="31">
        <v>283</v>
      </c>
      <c r="C174" s="31">
        <v>72</v>
      </c>
      <c r="D174" s="31">
        <f t="shared" si="14"/>
        <v>25.831851663703329</v>
      </c>
      <c r="E174" s="31">
        <f t="shared" si="15"/>
        <v>3.886207772415545</v>
      </c>
      <c r="F174" s="31">
        <f t="shared" si="16"/>
        <v>26.122541438879097</v>
      </c>
      <c r="G174" s="31">
        <f t="shared" si="13"/>
        <v>3.5</v>
      </c>
      <c r="H174" s="31">
        <v>600</v>
      </c>
      <c r="J174" s="31">
        <f t="shared" si="17"/>
        <v>0</v>
      </c>
      <c r="Y174" s="31">
        <f t="shared" si="18"/>
        <v>0</v>
      </c>
    </row>
    <row r="175" spans="2:25" x14ac:dyDescent="0.2">
      <c r="B175" s="31">
        <v>283</v>
      </c>
      <c r="C175" s="31">
        <v>90</v>
      </c>
      <c r="D175" s="31">
        <f t="shared" si="14"/>
        <v>25.831851663703329</v>
      </c>
      <c r="E175" s="31">
        <f t="shared" si="15"/>
        <v>4.3434086868173738</v>
      </c>
      <c r="F175" s="31">
        <f t="shared" si="16"/>
        <v>26.194460471563318</v>
      </c>
      <c r="G175" s="31">
        <f t="shared" si="13"/>
        <v>3.5</v>
      </c>
      <c r="H175" s="31">
        <v>600</v>
      </c>
      <c r="J175" s="31">
        <f t="shared" si="17"/>
        <v>0</v>
      </c>
      <c r="Y175" s="31">
        <f t="shared" si="18"/>
        <v>0</v>
      </c>
    </row>
    <row r="176" spans="2:25" x14ac:dyDescent="0.2">
      <c r="B176" s="31">
        <v>283</v>
      </c>
      <c r="C176" s="31">
        <v>-72</v>
      </c>
      <c r="D176" s="31">
        <f t="shared" si="14"/>
        <v>25.831851663703329</v>
      </c>
      <c r="E176" s="31">
        <f t="shared" si="15"/>
        <v>0.2286004572009144</v>
      </c>
      <c r="F176" s="31">
        <f t="shared" si="16"/>
        <v>25.832863150347951</v>
      </c>
      <c r="G176" s="31">
        <f t="shared" si="13"/>
        <v>3.5</v>
      </c>
      <c r="H176" s="31">
        <v>600</v>
      </c>
      <c r="J176" s="31">
        <f t="shared" si="17"/>
        <v>0</v>
      </c>
      <c r="Y176" s="31">
        <f t="shared" si="18"/>
        <v>0</v>
      </c>
    </row>
    <row r="177" spans="2:25" x14ac:dyDescent="0.2">
      <c r="B177" s="31">
        <v>283</v>
      </c>
      <c r="C177" s="31">
        <v>-90</v>
      </c>
      <c r="D177" s="31">
        <f t="shared" si="14"/>
        <v>25.831851663703329</v>
      </c>
      <c r="E177" s="31">
        <f t="shared" si="15"/>
        <v>0.2286004572009144</v>
      </c>
      <c r="F177" s="31">
        <f t="shared" si="16"/>
        <v>25.832863150347951</v>
      </c>
      <c r="G177" s="31">
        <f t="shared" si="13"/>
        <v>3.5</v>
      </c>
      <c r="H177" s="31">
        <v>600</v>
      </c>
      <c r="J177" s="31">
        <f t="shared" si="17"/>
        <v>0</v>
      </c>
      <c r="Y177" s="31">
        <f t="shared" si="18"/>
        <v>0</v>
      </c>
    </row>
    <row r="178" spans="2:25" x14ac:dyDescent="0.2">
      <c r="B178" s="31">
        <v>251</v>
      </c>
      <c r="C178" s="31">
        <v>0</v>
      </c>
      <c r="D178" s="31">
        <f t="shared" si="14"/>
        <v>26.644653289306579</v>
      </c>
      <c r="E178" s="31">
        <f t="shared" si="15"/>
        <v>2.0574041148082296</v>
      </c>
      <c r="F178" s="31">
        <f t="shared" si="16"/>
        <v>26.723967905215456</v>
      </c>
      <c r="G178" s="31">
        <f t="shared" si="13"/>
        <v>3.5</v>
      </c>
      <c r="H178" s="31">
        <v>600</v>
      </c>
      <c r="J178" s="31">
        <f t="shared" si="17"/>
        <v>0</v>
      </c>
      <c r="Y178" s="31">
        <f t="shared" si="18"/>
        <v>0</v>
      </c>
    </row>
    <row r="179" spans="2:25" x14ac:dyDescent="0.2">
      <c r="B179" s="31">
        <v>251</v>
      </c>
      <c r="C179" s="31">
        <v>18</v>
      </c>
      <c r="D179" s="31">
        <f t="shared" si="14"/>
        <v>26.644653289306579</v>
      </c>
      <c r="E179" s="31">
        <f t="shared" si="15"/>
        <v>2.5146050292100588</v>
      </c>
      <c r="F179" s="31">
        <f t="shared" si="16"/>
        <v>26.763048917496011</v>
      </c>
      <c r="G179" s="31">
        <f t="shared" si="13"/>
        <v>3.5</v>
      </c>
      <c r="H179" s="31">
        <v>600</v>
      </c>
      <c r="J179" s="31">
        <f t="shared" si="17"/>
        <v>0</v>
      </c>
      <c r="Y179" s="31">
        <f t="shared" si="18"/>
        <v>0</v>
      </c>
    </row>
    <row r="180" spans="2:25" x14ac:dyDescent="0.2">
      <c r="B180" s="31">
        <v>251</v>
      </c>
      <c r="C180" s="31">
        <v>54</v>
      </c>
      <c r="D180" s="31">
        <f t="shared" si="14"/>
        <v>26.644653289306579</v>
      </c>
      <c r="E180" s="31">
        <f t="shared" si="15"/>
        <v>3.4290068580137163</v>
      </c>
      <c r="F180" s="31">
        <f t="shared" si="16"/>
        <v>26.864393477978634</v>
      </c>
      <c r="G180" s="31">
        <f t="shared" si="13"/>
        <v>3.5</v>
      </c>
      <c r="H180" s="31">
        <v>600</v>
      </c>
      <c r="J180" s="31">
        <f t="shared" si="17"/>
        <v>0</v>
      </c>
      <c r="Y180" s="31">
        <f t="shared" si="18"/>
        <v>0</v>
      </c>
    </row>
    <row r="181" spans="2:25" x14ac:dyDescent="0.2">
      <c r="B181" s="31">
        <v>251</v>
      </c>
      <c r="C181" s="31">
        <v>90</v>
      </c>
      <c r="D181" s="31">
        <f t="shared" si="14"/>
        <v>26.644653289306579</v>
      </c>
      <c r="E181" s="31">
        <f t="shared" si="15"/>
        <v>4.3434086868173738</v>
      </c>
      <c r="F181" s="31">
        <f t="shared" si="16"/>
        <v>26.996346936726024</v>
      </c>
      <c r="G181" s="31">
        <f t="shared" si="13"/>
        <v>3.5</v>
      </c>
      <c r="H181" s="31">
        <v>600</v>
      </c>
      <c r="J181" s="31">
        <f t="shared" si="17"/>
        <v>0</v>
      </c>
      <c r="Y181" s="31">
        <f t="shared" si="18"/>
        <v>0</v>
      </c>
    </row>
    <row r="182" spans="2:25" x14ac:dyDescent="0.2">
      <c r="B182" s="31">
        <v>251</v>
      </c>
      <c r="C182" s="31">
        <v>-18</v>
      </c>
      <c r="D182" s="31">
        <f t="shared" si="14"/>
        <v>26.644653289306579</v>
      </c>
      <c r="E182" s="31">
        <f t="shared" si="15"/>
        <v>1.6002032004064008</v>
      </c>
      <c r="F182" s="31">
        <f t="shared" si="16"/>
        <v>26.692661897794061</v>
      </c>
      <c r="G182" s="31">
        <f t="shared" si="13"/>
        <v>3.5</v>
      </c>
      <c r="H182" s="31">
        <v>600</v>
      </c>
      <c r="J182" s="31">
        <f t="shared" si="17"/>
        <v>0</v>
      </c>
      <c r="Y182" s="31">
        <f t="shared" si="18"/>
        <v>0</v>
      </c>
    </row>
    <row r="183" spans="2:25" x14ac:dyDescent="0.2">
      <c r="B183" s="31">
        <v>251</v>
      </c>
      <c r="C183" s="31">
        <v>-90</v>
      </c>
      <c r="D183" s="31">
        <f t="shared" si="14"/>
        <v>26.644653289306579</v>
      </c>
      <c r="E183" s="31">
        <f t="shared" si="15"/>
        <v>0.2286004572009144</v>
      </c>
      <c r="F183" s="31">
        <f t="shared" si="16"/>
        <v>26.645633921458661</v>
      </c>
      <c r="G183" s="31">
        <f t="shared" si="13"/>
        <v>3.5</v>
      </c>
      <c r="H183" s="31">
        <v>600</v>
      </c>
      <c r="J183" s="31">
        <f t="shared" si="17"/>
        <v>0</v>
      </c>
      <c r="Y183" s="31">
        <f t="shared" si="18"/>
        <v>0</v>
      </c>
    </row>
    <row r="184" spans="2:25" x14ac:dyDescent="0.2">
      <c r="B184" s="31">
        <v>219</v>
      </c>
      <c r="C184" s="31">
        <v>54</v>
      </c>
      <c r="D184" s="31">
        <f t="shared" si="14"/>
        <v>27.457454914909832</v>
      </c>
      <c r="E184" s="31">
        <f t="shared" si="15"/>
        <v>3.4290068580137163</v>
      </c>
      <c r="F184" s="31">
        <f t="shared" si="16"/>
        <v>27.670741197817797</v>
      </c>
      <c r="G184" s="31">
        <f t="shared" si="13"/>
        <v>3.5</v>
      </c>
      <c r="H184" s="31">
        <v>600</v>
      </c>
      <c r="J184" s="31">
        <f t="shared" si="17"/>
        <v>0</v>
      </c>
      <c r="Y184" s="31">
        <f t="shared" si="18"/>
        <v>0</v>
      </c>
    </row>
    <row r="185" spans="2:25" x14ac:dyDescent="0.2">
      <c r="B185" s="31">
        <v>219</v>
      </c>
      <c r="C185" s="31">
        <v>72</v>
      </c>
      <c r="D185" s="31">
        <f t="shared" si="14"/>
        <v>27.457454914909832</v>
      </c>
      <c r="E185" s="31">
        <f t="shared" si="15"/>
        <v>3.886207772415545</v>
      </c>
      <c r="F185" s="31">
        <f t="shared" si="16"/>
        <v>27.73110962898328</v>
      </c>
      <c r="G185" s="31">
        <f t="shared" si="13"/>
        <v>3.5</v>
      </c>
      <c r="H185" s="31">
        <v>600</v>
      </c>
      <c r="J185" s="31">
        <f t="shared" si="17"/>
        <v>0</v>
      </c>
      <c r="Y185" s="31">
        <f t="shared" si="18"/>
        <v>0</v>
      </c>
    </row>
    <row r="186" spans="2:25" x14ac:dyDescent="0.2">
      <c r="B186" s="31">
        <v>219</v>
      </c>
      <c r="C186" s="31">
        <v>90</v>
      </c>
      <c r="D186" s="31">
        <f t="shared" si="14"/>
        <v>27.457454914909832</v>
      </c>
      <c r="E186" s="31">
        <f t="shared" si="15"/>
        <v>4.3434086868173738</v>
      </c>
      <c r="F186" s="31">
        <f t="shared" si="16"/>
        <v>27.798867412630802</v>
      </c>
      <c r="G186" s="31">
        <f t="shared" si="13"/>
        <v>3.5</v>
      </c>
      <c r="H186" s="31">
        <v>600</v>
      </c>
      <c r="J186" s="31">
        <f t="shared" si="17"/>
        <v>0</v>
      </c>
      <c r="Y186" s="31">
        <f t="shared" si="18"/>
        <v>0</v>
      </c>
    </row>
    <row r="187" spans="2:25" x14ac:dyDescent="0.2">
      <c r="B187" s="31">
        <v>219</v>
      </c>
      <c r="C187" s="31">
        <v>-90</v>
      </c>
      <c r="D187" s="31">
        <f t="shared" si="14"/>
        <v>27.457454914909832</v>
      </c>
      <c r="E187" s="31">
        <f t="shared" si="15"/>
        <v>0.2286004572009144</v>
      </c>
      <c r="F187" s="31">
        <f t="shared" si="16"/>
        <v>27.458406519194419</v>
      </c>
      <c r="G187" s="31">
        <f t="shared" si="13"/>
        <v>3.5</v>
      </c>
      <c r="H187" s="31">
        <v>600</v>
      </c>
      <c r="J187" s="31">
        <f t="shared" si="17"/>
        <v>0</v>
      </c>
      <c r="Y187" s="31">
        <f t="shared" si="18"/>
        <v>0</v>
      </c>
    </row>
    <row r="188" spans="2:25" x14ac:dyDescent="0.2">
      <c r="B188" s="31">
        <v>187</v>
      </c>
      <c r="C188" s="31">
        <v>0</v>
      </c>
      <c r="D188" s="31">
        <f t="shared" si="14"/>
        <v>28.270256540513081</v>
      </c>
      <c r="E188" s="31">
        <f t="shared" si="15"/>
        <v>2.0574041148082296</v>
      </c>
      <c r="F188" s="31">
        <f t="shared" si="16"/>
        <v>28.345022782810609</v>
      </c>
      <c r="G188" s="31">
        <f t="shared" si="13"/>
        <v>3.5</v>
      </c>
      <c r="H188" s="31">
        <v>600</v>
      </c>
      <c r="J188" s="31">
        <f t="shared" si="17"/>
        <v>0</v>
      </c>
      <c r="Y188" s="31">
        <f t="shared" si="18"/>
        <v>0</v>
      </c>
    </row>
    <row r="189" spans="2:25" x14ac:dyDescent="0.2">
      <c r="B189" s="31">
        <v>187</v>
      </c>
      <c r="C189" s="31">
        <v>18</v>
      </c>
      <c r="D189" s="31">
        <f t="shared" si="14"/>
        <v>28.270256540513081</v>
      </c>
      <c r="E189" s="31">
        <f t="shared" si="15"/>
        <v>2.5146050292100588</v>
      </c>
      <c r="F189" s="31">
        <f t="shared" si="16"/>
        <v>28.381871737419843</v>
      </c>
      <c r="G189" s="31">
        <f t="shared" si="13"/>
        <v>3.5</v>
      </c>
      <c r="H189" s="31">
        <v>600</v>
      </c>
      <c r="J189" s="31">
        <f t="shared" si="17"/>
        <v>0</v>
      </c>
      <c r="Y189" s="31">
        <f t="shared" si="18"/>
        <v>0</v>
      </c>
    </row>
    <row r="190" spans="2:25" x14ac:dyDescent="0.2">
      <c r="B190" s="31">
        <v>187</v>
      </c>
      <c r="C190" s="31">
        <v>54</v>
      </c>
      <c r="D190" s="31">
        <f t="shared" si="14"/>
        <v>28.270256540513081</v>
      </c>
      <c r="E190" s="31">
        <f t="shared" si="15"/>
        <v>3.4290068580137163</v>
      </c>
      <c r="F190" s="31">
        <f t="shared" si="16"/>
        <v>28.477455871245375</v>
      </c>
      <c r="G190" s="31">
        <f t="shared" si="13"/>
        <v>3.5</v>
      </c>
      <c r="H190" s="31">
        <v>600</v>
      </c>
      <c r="J190" s="31">
        <f t="shared" si="17"/>
        <v>0</v>
      </c>
      <c r="Y190" s="31">
        <f t="shared" si="18"/>
        <v>0</v>
      </c>
    </row>
    <row r="191" spans="2:25" x14ac:dyDescent="0.2">
      <c r="B191" s="31">
        <v>187</v>
      </c>
      <c r="C191" s="31">
        <v>72</v>
      </c>
      <c r="D191" s="31">
        <f t="shared" si="14"/>
        <v>28.270256540513081</v>
      </c>
      <c r="E191" s="31">
        <f t="shared" si="15"/>
        <v>3.886207772415545</v>
      </c>
      <c r="F191" s="31">
        <f t="shared" si="16"/>
        <v>28.536117740800091</v>
      </c>
      <c r="G191" s="31">
        <f t="shared" si="13"/>
        <v>3.5</v>
      </c>
      <c r="H191" s="31">
        <v>600</v>
      </c>
      <c r="J191" s="31">
        <f t="shared" si="17"/>
        <v>0</v>
      </c>
      <c r="Y191" s="31">
        <f t="shared" si="18"/>
        <v>0</v>
      </c>
    </row>
    <row r="192" spans="2:25" x14ac:dyDescent="0.2">
      <c r="B192" s="31">
        <v>187</v>
      </c>
      <c r="C192" s="31">
        <v>90</v>
      </c>
      <c r="D192" s="31">
        <f t="shared" si="14"/>
        <v>28.270256540513081</v>
      </c>
      <c r="E192" s="31">
        <f t="shared" si="15"/>
        <v>4.3434086868173738</v>
      </c>
      <c r="F192" s="31">
        <f t="shared" si="16"/>
        <v>28.601968531678782</v>
      </c>
      <c r="G192" s="31">
        <f t="shared" si="13"/>
        <v>3.5</v>
      </c>
      <c r="H192" s="31">
        <v>600</v>
      </c>
      <c r="J192" s="31">
        <f t="shared" si="17"/>
        <v>0</v>
      </c>
      <c r="Y192" s="31">
        <f t="shared" si="18"/>
        <v>0</v>
      </c>
    </row>
    <row r="193" spans="2:25" x14ac:dyDescent="0.2">
      <c r="B193" s="31">
        <v>187</v>
      </c>
      <c r="C193" s="31">
        <v>-18</v>
      </c>
      <c r="D193" s="31">
        <f t="shared" si="14"/>
        <v>28.270256540513081</v>
      </c>
      <c r="E193" s="31">
        <f t="shared" si="15"/>
        <v>1.6002032004064008</v>
      </c>
      <c r="F193" s="31">
        <f t="shared" si="16"/>
        <v>28.315509092174445</v>
      </c>
      <c r="G193" s="31">
        <f t="shared" si="13"/>
        <v>3.5</v>
      </c>
      <c r="H193" s="31">
        <v>600</v>
      </c>
      <c r="J193" s="31">
        <f t="shared" si="17"/>
        <v>0</v>
      </c>
      <c r="Y193" s="31">
        <f t="shared" si="18"/>
        <v>0</v>
      </c>
    </row>
    <row r="194" spans="2:25" x14ac:dyDescent="0.2">
      <c r="B194" s="31">
        <v>187</v>
      </c>
      <c r="C194" s="31">
        <v>-54</v>
      </c>
      <c r="D194" s="31">
        <f t="shared" si="14"/>
        <v>28.270256540513081</v>
      </c>
      <c r="E194" s="31">
        <f t="shared" si="15"/>
        <v>0.68580137160274324</v>
      </c>
      <c r="F194" s="31">
        <f t="shared" si="16"/>
        <v>28.278573662540246</v>
      </c>
      <c r="G194" s="31">
        <f t="shared" ref="G194:G204" si="19">MIN(F194,$M$30)</f>
        <v>3.5</v>
      </c>
      <c r="H194" s="31">
        <v>600</v>
      </c>
      <c r="J194" s="31">
        <f t="shared" si="17"/>
        <v>0</v>
      </c>
      <c r="Y194" s="31">
        <f t="shared" si="18"/>
        <v>0</v>
      </c>
    </row>
    <row r="195" spans="2:25" x14ac:dyDescent="0.2">
      <c r="B195" s="31">
        <v>187</v>
      </c>
      <c r="C195" s="31">
        <v>-72</v>
      </c>
      <c r="D195" s="31">
        <f t="shared" ref="D195:D205" si="20">ABS(B195-$L$2)/39.37</f>
        <v>28.270256540513081</v>
      </c>
      <c r="E195" s="31">
        <f t="shared" ref="E195:E205" si="21">ABS(C195-$L$4)/39.37</f>
        <v>0.2286004572009144</v>
      </c>
      <c r="F195" s="31">
        <f t="shared" ref="F195:F205" si="22">SQRT(D195^2+E195^2)</f>
        <v>28.271180786013431</v>
      </c>
      <c r="G195" s="31">
        <f t="shared" si="19"/>
        <v>3.5</v>
      </c>
      <c r="H195" s="31">
        <v>600</v>
      </c>
      <c r="J195" s="31">
        <f t="shared" ref="J195:J203" si="23">1-EXP(-$M$32*H195*POWER(1-G195/$M$30, $M$31))</f>
        <v>0</v>
      </c>
      <c r="Y195" s="31">
        <f t="shared" ref="Y195:Y203" si="24">$M$32*H195*POWER(1-G195/$M$30, $M$31)</f>
        <v>0</v>
      </c>
    </row>
    <row r="196" spans="2:25" x14ac:dyDescent="0.2">
      <c r="B196" s="31">
        <v>187</v>
      </c>
      <c r="C196" s="31">
        <v>-90</v>
      </c>
      <c r="D196" s="31">
        <f t="shared" si="20"/>
        <v>28.270256540513081</v>
      </c>
      <c r="E196" s="31">
        <f t="shared" si="21"/>
        <v>0.2286004572009144</v>
      </c>
      <c r="F196" s="31">
        <f t="shared" si="22"/>
        <v>28.271180786013431</v>
      </c>
      <c r="G196" s="31">
        <f t="shared" si="19"/>
        <v>3.5</v>
      </c>
      <c r="H196" s="31">
        <v>600</v>
      </c>
      <c r="J196" s="31">
        <f t="shared" si="23"/>
        <v>0</v>
      </c>
      <c r="Y196" s="31">
        <f t="shared" si="24"/>
        <v>0</v>
      </c>
    </row>
    <row r="197" spans="2:25" x14ac:dyDescent="0.2">
      <c r="B197" s="31">
        <v>155</v>
      </c>
      <c r="C197" s="31">
        <v>0</v>
      </c>
      <c r="D197" s="31">
        <f t="shared" si="20"/>
        <v>29.083058166116334</v>
      </c>
      <c r="E197" s="31">
        <f t="shared" si="21"/>
        <v>2.0574041148082296</v>
      </c>
      <c r="F197" s="31">
        <f t="shared" si="22"/>
        <v>29.155740154990678</v>
      </c>
      <c r="G197" s="31">
        <f t="shared" si="19"/>
        <v>3.5</v>
      </c>
      <c r="H197" s="31">
        <v>600</v>
      </c>
      <c r="J197" s="31">
        <f t="shared" si="23"/>
        <v>0</v>
      </c>
      <c r="Y197" s="31">
        <f t="shared" si="24"/>
        <v>0</v>
      </c>
    </row>
    <row r="198" spans="2:25" x14ac:dyDescent="0.2">
      <c r="B198" s="31">
        <v>155</v>
      </c>
      <c r="C198" s="31">
        <v>18</v>
      </c>
      <c r="D198" s="31">
        <f t="shared" si="20"/>
        <v>29.083058166116334</v>
      </c>
      <c r="E198" s="31">
        <f t="shared" si="21"/>
        <v>2.5146050292100588</v>
      </c>
      <c r="F198" s="31">
        <f t="shared" si="22"/>
        <v>29.19156574674669</v>
      </c>
      <c r="G198" s="31">
        <f t="shared" si="19"/>
        <v>3.5</v>
      </c>
      <c r="H198" s="31">
        <v>600</v>
      </c>
      <c r="J198" s="31">
        <f t="shared" si="23"/>
        <v>0</v>
      </c>
      <c r="Y198" s="31">
        <f t="shared" si="24"/>
        <v>0</v>
      </c>
    </row>
    <row r="199" spans="2:25" x14ac:dyDescent="0.2">
      <c r="B199" s="31">
        <v>155</v>
      </c>
      <c r="C199" s="31">
        <v>54</v>
      </c>
      <c r="D199" s="31">
        <f t="shared" si="20"/>
        <v>29.083058166116334</v>
      </c>
      <c r="E199" s="31">
        <f t="shared" si="21"/>
        <v>3.4290068580137163</v>
      </c>
      <c r="F199" s="31">
        <f t="shared" si="22"/>
        <v>29.28450717232597</v>
      </c>
      <c r="G199" s="31">
        <f t="shared" si="19"/>
        <v>3.5</v>
      </c>
      <c r="H199" s="31">
        <v>600</v>
      </c>
      <c r="J199" s="31">
        <f t="shared" si="23"/>
        <v>0</v>
      </c>
      <c r="Y199" s="31">
        <f t="shared" si="24"/>
        <v>0</v>
      </c>
    </row>
    <row r="200" spans="2:25" x14ac:dyDescent="0.2">
      <c r="B200" s="31">
        <v>155</v>
      </c>
      <c r="C200" s="31">
        <v>72</v>
      </c>
      <c r="D200" s="31">
        <f t="shared" si="20"/>
        <v>29.083058166116334</v>
      </c>
      <c r="E200" s="31">
        <f t="shared" si="21"/>
        <v>3.886207772415545</v>
      </c>
      <c r="F200" s="31">
        <f t="shared" si="22"/>
        <v>29.34155556789873</v>
      </c>
      <c r="G200" s="31">
        <f t="shared" si="19"/>
        <v>3.5</v>
      </c>
      <c r="H200" s="31">
        <v>600</v>
      </c>
      <c r="J200" s="31">
        <f t="shared" si="23"/>
        <v>0</v>
      </c>
      <c r="Y200" s="31">
        <f t="shared" si="24"/>
        <v>0</v>
      </c>
    </row>
    <row r="201" spans="2:25" x14ac:dyDescent="0.2">
      <c r="B201" s="31">
        <v>155</v>
      </c>
      <c r="C201" s="31">
        <v>90</v>
      </c>
      <c r="D201" s="31">
        <f t="shared" si="20"/>
        <v>29.083058166116334</v>
      </c>
      <c r="E201" s="31">
        <f t="shared" si="21"/>
        <v>4.3434086868173738</v>
      </c>
      <c r="F201" s="31">
        <f t="shared" si="22"/>
        <v>29.405602719795198</v>
      </c>
      <c r="G201" s="31">
        <f t="shared" si="19"/>
        <v>3.5</v>
      </c>
      <c r="H201" s="31">
        <v>600</v>
      </c>
      <c r="J201" s="31">
        <f t="shared" si="23"/>
        <v>0</v>
      </c>
      <c r="Y201" s="31">
        <f t="shared" si="24"/>
        <v>0</v>
      </c>
    </row>
    <row r="202" spans="2:25" x14ac:dyDescent="0.2">
      <c r="B202" s="31">
        <v>155</v>
      </c>
      <c r="C202" s="31">
        <v>-18</v>
      </c>
      <c r="D202" s="31">
        <f t="shared" si="20"/>
        <v>29.083058166116334</v>
      </c>
      <c r="E202" s="31">
        <f t="shared" si="21"/>
        <v>1.6002032004064008</v>
      </c>
      <c r="F202" s="31">
        <f t="shared" si="22"/>
        <v>29.127047955058835</v>
      </c>
      <c r="G202" s="31">
        <f t="shared" si="19"/>
        <v>3.5</v>
      </c>
      <c r="H202" s="31">
        <v>600</v>
      </c>
      <c r="J202" s="31">
        <f t="shared" si="23"/>
        <v>0</v>
      </c>
      <c r="Y202" s="31">
        <f t="shared" si="24"/>
        <v>0</v>
      </c>
    </row>
    <row r="203" spans="2:25" x14ac:dyDescent="0.2">
      <c r="B203" s="31">
        <v>155</v>
      </c>
      <c r="C203" s="31">
        <v>-54</v>
      </c>
      <c r="D203" s="31">
        <f t="shared" si="20"/>
        <v>29.083058166116334</v>
      </c>
      <c r="E203" s="31">
        <f t="shared" si="21"/>
        <v>0.68580137160274324</v>
      </c>
      <c r="F203" s="31">
        <f t="shared" si="22"/>
        <v>29.091142910085164</v>
      </c>
      <c r="G203" s="31">
        <f t="shared" si="19"/>
        <v>3.5</v>
      </c>
      <c r="H203" s="31">
        <v>600</v>
      </c>
      <c r="J203" s="31">
        <f t="shared" si="23"/>
        <v>0</v>
      </c>
      <c r="Y203" s="31">
        <f t="shared" si="24"/>
        <v>0</v>
      </c>
    </row>
    <row r="204" spans="2:25" x14ac:dyDescent="0.2">
      <c r="B204" s="31">
        <v>155</v>
      </c>
      <c r="C204" s="31">
        <v>-72</v>
      </c>
      <c r="D204" s="31">
        <f t="shared" si="20"/>
        <v>29.083058166116334</v>
      </c>
      <c r="E204" s="31">
        <f t="shared" si="21"/>
        <v>0.2286004572009144</v>
      </c>
      <c r="F204" s="31">
        <f t="shared" si="22"/>
        <v>29.08395658198414</v>
      </c>
      <c r="G204" s="31">
        <f t="shared" si="19"/>
        <v>3.5</v>
      </c>
      <c r="H204" s="31">
        <v>600</v>
      </c>
      <c r="J204" s="31">
        <f>1-EXP(-$M$32*H204*POWER(1-G204/$M$30, $M$31))</f>
        <v>0</v>
      </c>
      <c r="Y204" s="31">
        <f>$M$32*H204*POWER(1-G204/$M$30, $M$31)</f>
        <v>0</v>
      </c>
    </row>
    <row r="205" spans="2:25" x14ac:dyDescent="0.2">
      <c r="B205" s="31">
        <v>155</v>
      </c>
      <c r="C205" s="31">
        <v>-90</v>
      </c>
      <c r="D205" s="31">
        <f t="shared" si="20"/>
        <v>29.083058166116334</v>
      </c>
      <c r="E205" s="31">
        <f t="shared" si="21"/>
        <v>0.2286004572009144</v>
      </c>
      <c r="F205" s="31">
        <f t="shared" si="22"/>
        <v>29.08395658198414</v>
      </c>
      <c r="G205" s="31">
        <f t="shared" ref="G205" si="25">MIN(F205,$G$29)</f>
        <v>3.5</v>
      </c>
      <c r="H205" s="31">
        <v>600</v>
      </c>
      <c r="J205" s="31">
        <f>1-EXP(-$M$32*H205*POWER(1-G205/$M$30, $M$31))</f>
        <v>0</v>
      </c>
      <c r="Y205" s="31">
        <f>$M$32*H205*POWER(1-G205/$M$30, $M$31)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Exponential_restaurant</vt:lpstr>
      <vt:lpstr>SG validation_Exp</vt:lpstr>
      <vt:lpstr>Exponential_train1</vt:lpstr>
      <vt:lpstr>Exponential_train2</vt:lpstr>
      <vt:lpstr>Beta_train1</vt:lpstr>
      <vt:lpstr>Beta_train2</vt:lpstr>
      <vt:lpstr>Weibull_train1</vt:lpstr>
      <vt:lpstr>Weibull_train2</vt:lpstr>
      <vt:lpstr>Exponential_UK</vt:lpstr>
      <vt:lpstr>Exponential_Travel bus</vt:lpstr>
      <vt:lpstr>Exponential_mini bus</vt:lpstr>
      <vt:lpstr>beta_restaurant</vt:lpstr>
      <vt:lpstr>beta_UK</vt:lpstr>
      <vt:lpstr>beta_travel bus</vt:lpstr>
      <vt:lpstr>beta_mini bus</vt:lpstr>
      <vt:lpstr>Weibull_restaurant</vt:lpstr>
      <vt:lpstr>Weibull_UK</vt:lpstr>
      <vt:lpstr>Weibull_travel bus</vt:lpstr>
      <vt:lpstr>Weibull_mini bus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Ashok Srinivasan</dc:creator>
  <cp:keywords/>
  <dc:description/>
  <cp:lastModifiedBy>Microsoft Office User</cp:lastModifiedBy>
  <cp:revision/>
  <dcterms:created xsi:type="dcterms:W3CDTF">2020-05-17T20:48:53Z</dcterms:created>
  <dcterms:modified xsi:type="dcterms:W3CDTF">2023-05-11T17:49:43Z</dcterms:modified>
  <cp:category/>
  <cp:contentStatus/>
</cp:coreProperties>
</file>