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g/Desktop/Code/Financial Models/ASX Work/"/>
    </mc:Choice>
  </mc:AlternateContent>
  <xr:revisionPtr revIDLastSave="0" documentId="13_ncr:1_{DEA705C5-C843-F749-B749-3009C88A3BBB}" xr6:coauthVersionLast="47" xr6:coauthVersionMax="47" xr10:uidLastSave="{00000000-0000-0000-0000-000000000000}"/>
  <bookViews>
    <workbookView xWindow="27940" yWindow="3340" windowWidth="38400" windowHeight="21100" xr2:uid="{3854C120-A5F0-D54D-A04A-BD2FE69F4071}"/>
  </bookViews>
  <sheets>
    <sheet name="Main" sheetId="1" r:id="rId1"/>
    <sheet name="No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C17" i="1"/>
  <c r="C16" i="1"/>
  <c r="C15" i="1"/>
  <c r="C7" i="1"/>
  <c r="C6" i="1"/>
  <c r="C8" i="1"/>
  <c r="C4" i="1"/>
  <c r="C5" i="1" s="1"/>
</calcChain>
</file>

<file path=xl/sharedStrings.xml><?xml version="1.0" encoding="utf-8"?>
<sst xmlns="http://schemas.openxmlformats.org/spreadsheetml/2006/main" count="20" uniqueCount="17">
  <si>
    <t>Price</t>
  </si>
  <si>
    <t>Shares</t>
  </si>
  <si>
    <t>MC</t>
  </si>
  <si>
    <t>Cash</t>
  </si>
  <si>
    <t>Debt</t>
  </si>
  <si>
    <t>EV</t>
  </si>
  <si>
    <t>Q324</t>
  </si>
  <si>
    <t>Stating it's a long-term play however life of lithium mine is ~33years only…</t>
  </si>
  <si>
    <t>EBITDA</t>
  </si>
  <si>
    <t>Looks like Korean issues putting downward pressure on the stock… Specifically with the building of the two new plants…</t>
  </si>
  <si>
    <t>NAV</t>
  </si>
  <si>
    <t>TA</t>
  </si>
  <si>
    <t>TL</t>
  </si>
  <si>
    <t>lepidolite discoveries in China have reduced the uptake of Lithium.</t>
  </si>
  <si>
    <t>Although lepidolite is complex to break down into Lithium it may be preferred within China as it allows for self-reliance</t>
  </si>
  <si>
    <t>Background</t>
  </si>
  <si>
    <t>Daily Turnover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</si>
</sst>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2" applyNumberFormat="1" applyFont="1"/>
    <xf numFmtId="165" fontId="0" fillId="0" borderId="0" xfId="1" applyNumberFormat="1" applyFont="1"/>
    <xf numFmtId="0" fontId="2" fillId="0" borderId="0" xfId="0" applyFont="1"/>
    <xf numFmtId="9" fontId="0" fillId="0" borderId="0" xfId="0" applyNumberFormat="1"/>
    <xf numFmtId="164" fontId="0" fillId="0" borderId="0" xfId="0" applyNumberFormat="1"/>
    <xf numFmtId="44" fontId="0" fillId="0" borderId="0" xfId="2" applyFont="1"/>
    <xf numFmtId="9" fontId="0" fillId="0" borderId="0" xfId="3" applyFont="1"/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774700</xdr:colOff>
      <xdr:row>1</xdr:row>
      <xdr:rowOff>0</xdr:rowOff>
    </xdr:from>
    <xdr:to>
      <xdr:col>13</xdr:col>
      <xdr:colOff>88900</xdr:colOff>
      <xdr:row>24</xdr:row>
      <xdr:rowOff>148293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EEB9F86-5623-C46E-EB3A-D61193D3E4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700" y="203200"/>
          <a:ext cx="10045700" cy="4821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E4823-22C3-0747-9E8D-FA63E4F5AD32}">
  <dimension ref="B3:D22"/>
  <sheetViews>
    <sheetView tabSelected="1" topLeftCell="A7" zoomScale="200" workbookViewId="0">
      <selection activeCell="F20" sqref="F20"/>
    </sheetView>
  </sheetViews>
  <sheetFormatPr baseColWidth="10" defaultRowHeight="16" x14ac:dyDescent="0.2"/>
  <cols>
    <col min="2" max="2" width="19.33203125" customWidth="1"/>
    <col min="3" max="3" width="17.6640625" bestFit="1" customWidth="1"/>
  </cols>
  <sheetData>
    <row r="3" spans="2:4" x14ac:dyDescent="0.2">
      <c r="B3" t="s">
        <v>0</v>
      </c>
      <c r="C3">
        <v>2.15</v>
      </c>
      <c r="D3" s="1"/>
    </row>
    <row r="4" spans="2:4" x14ac:dyDescent="0.2">
      <c r="B4" t="s">
        <v>1</v>
      </c>
      <c r="C4" s="3">
        <f>3011.54*1000000</f>
        <v>3011540000</v>
      </c>
      <c r="D4" t="s">
        <v>6</v>
      </c>
    </row>
    <row r="5" spans="2:4" x14ac:dyDescent="0.2">
      <c r="B5" t="s">
        <v>2</v>
      </c>
      <c r="C5" s="2">
        <f>C4*C3</f>
        <v>6474811000</v>
      </c>
      <c r="D5" s="1"/>
    </row>
    <row r="6" spans="2:4" x14ac:dyDescent="0.2">
      <c r="B6" t="s">
        <v>3</v>
      </c>
      <c r="C6" s="2">
        <f>1626*1000000</f>
        <v>1626000000</v>
      </c>
      <c r="D6" t="s">
        <v>6</v>
      </c>
    </row>
    <row r="7" spans="2:4" x14ac:dyDescent="0.2">
      <c r="B7" t="s">
        <v>4</v>
      </c>
      <c r="C7" s="2">
        <f>430.5*1000000</f>
        <v>430500000</v>
      </c>
      <c r="D7" t="s">
        <v>6</v>
      </c>
    </row>
    <row r="8" spans="2:4" x14ac:dyDescent="0.2">
      <c r="B8" t="s">
        <v>5</v>
      </c>
      <c r="C8" s="2">
        <f>6.96*1000000000</f>
        <v>6960000000</v>
      </c>
    </row>
    <row r="10" spans="2:4" x14ac:dyDescent="0.2">
      <c r="B10" t="s">
        <v>8</v>
      </c>
      <c r="C10" s="5">
        <v>0.43</v>
      </c>
      <c r="D10" t="s">
        <v>6</v>
      </c>
    </row>
    <row r="12" spans="2:4" x14ac:dyDescent="0.2">
      <c r="C12" s="6"/>
    </row>
    <row r="13" spans="2:4" x14ac:dyDescent="0.2">
      <c r="B13" t="s">
        <v>9</v>
      </c>
      <c r="C13" s="6"/>
    </row>
    <row r="15" spans="2:4" x14ac:dyDescent="0.2">
      <c r="B15" t="s">
        <v>11</v>
      </c>
      <c r="C15" s="2">
        <f>4309*1000000</f>
        <v>4309000000</v>
      </c>
    </row>
    <row r="16" spans="2:4" x14ac:dyDescent="0.2">
      <c r="B16" t="s">
        <v>12</v>
      </c>
      <c r="C16" s="2">
        <f>1065*1000000</f>
        <v>1065000000</v>
      </c>
    </row>
    <row r="17" spans="2:4" x14ac:dyDescent="0.2">
      <c r="B17" t="s">
        <v>10</v>
      </c>
      <c r="C17" s="6">
        <f>C15-C16/C4</f>
        <v>4308999999.6463604</v>
      </c>
    </row>
    <row r="21" spans="2:4" x14ac:dyDescent="0.2">
      <c r="B21" t="s">
        <v>15</v>
      </c>
      <c r="C21" s="7">
        <f>63.369*1000000</f>
        <v>63369000</v>
      </c>
      <c r="D21" s="1">
        <v>45637</v>
      </c>
    </row>
    <row r="22" spans="2:4" x14ac:dyDescent="0.2">
      <c r="B22" t="s">
        <v>16</v>
      </c>
      <c r="C22" s="8">
        <f>C21/(6896000000)</f>
        <v>9.189240139211137E-3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3C412-4234-7B4F-B7D0-062D3CDF672F}">
  <dimension ref="B27:B29"/>
  <sheetViews>
    <sheetView topLeftCell="A9" zoomScale="158" workbookViewId="0">
      <selection activeCell="B30" sqref="B30"/>
    </sheetView>
  </sheetViews>
  <sheetFormatPr baseColWidth="10" defaultRowHeight="16" x14ac:dyDescent="0.2"/>
  <sheetData>
    <row r="27" spans="2:2" ht="21" x14ac:dyDescent="0.25">
      <c r="B27" s="4" t="s">
        <v>7</v>
      </c>
    </row>
    <row r="28" spans="2:2" x14ac:dyDescent="0.2">
      <c r="B28" t="s">
        <v>13</v>
      </c>
    </row>
    <row r="29" spans="2:2" x14ac:dyDescent="0.2">
      <c r="B29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Megag Ahmed</dc:creator>
  <cp:lastModifiedBy>Megag Ahmed</cp:lastModifiedBy>
  <dcterms:created xsi:type="dcterms:W3CDTF">2024-12-05T11:36:36Z</dcterms:created>
  <dcterms:modified xsi:type="dcterms:W3CDTF">2024-12-11T05:26:23Z</dcterms:modified>
</cp:coreProperties>
</file>