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g/Desktop/Code/Financial Models/"/>
    </mc:Choice>
  </mc:AlternateContent>
  <xr:revisionPtr revIDLastSave="0" documentId="13_ncr:1_{E5E89343-FE44-C847-97EE-7E15EF379321}" xr6:coauthVersionLast="47" xr6:coauthVersionMax="47" xr10:uidLastSave="{00000000-0000-0000-0000-000000000000}"/>
  <bookViews>
    <workbookView xWindow="0" yWindow="500" windowWidth="38400" windowHeight="19500" xr2:uid="{54438F5E-B9AA-624F-9C13-5596CD8C020F}"/>
  </bookViews>
  <sheets>
    <sheet name="JB Hi-Fi" sheetId="2" r:id="rId1"/>
    <sheet name="Bond Wor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2" l="1"/>
  <c r="E26" i="2"/>
  <c r="C26" i="2"/>
  <c r="C28" i="2" s="1"/>
  <c r="C31" i="2" s="1"/>
  <c r="D26" i="2"/>
  <c r="B26" i="2"/>
  <c r="B28" i="2" s="1"/>
  <c r="B31" i="2" s="1"/>
  <c r="E15" i="2"/>
  <c r="E10" i="2"/>
  <c r="D31" i="2"/>
  <c r="F31" i="2" s="1"/>
  <c r="D15" i="2"/>
  <c r="D10" i="2"/>
  <c r="C15" i="2"/>
  <c r="B15" i="2"/>
  <c r="C10" i="2"/>
  <c r="B10" i="2"/>
  <c r="G31" i="2" l="1"/>
  <c r="C33" i="2"/>
  <c r="C34" i="2" s="1"/>
  <c r="D33" i="2"/>
  <c r="F28" i="2"/>
  <c r="G28" i="2" s="1"/>
  <c r="H28" i="2" s="1"/>
  <c r="I28" i="2"/>
  <c r="J28" i="2" s="1"/>
  <c r="B37" i="2"/>
  <c r="H31" i="2"/>
  <c r="I31" i="2" s="1"/>
  <c r="J31" i="2" l="1"/>
  <c r="C11" i="1" l="1"/>
  <c r="C12" i="1" s="1"/>
  <c r="C14" i="1" s="1"/>
  <c r="D11" i="1"/>
  <c r="D12" i="1" s="1"/>
  <c r="D14" i="1" s="1"/>
  <c r="E11" i="1"/>
  <c r="E12" i="1" s="1"/>
  <c r="E14" i="1" s="1"/>
  <c r="F11" i="1"/>
  <c r="F12" i="1" s="1"/>
  <c r="F14" i="1" s="1"/>
  <c r="G11" i="1"/>
  <c r="H11" i="1"/>
  <c r="H12" i="1" s="1"/>
  <c r="H14" i="1" s="1"/>
  <c r="I11" i="1"/>
  <c r="I12" i="1" s="1"/>
  <c r="I14" i="1" s="1"/>
  <c r="J11" i="1"/>
  <c r="J12" i="1" s="1"/>
  <c r="J14" i="1" s="1"/>
  <c r="K11" i="1"/>
  <c r="B11" i="1"/>
  <c r="B12" i="1" l="1"/>
  <c r="B14" i="1" s="1"/>
  <c r="G12" i="1"/>
  <c r="G14" i="1" s="1"/>
  <c r="K12" i="1"/>
  <c r="L13" i="1"/>
  <c r="L14" i="1" s="1"/>
  <c r="B17" i="1" s="1"/>
  <c r="B18" i="1" s="1"/>
  <c r="K14" i="1"/>
</calcChain>
</file>

<file path=xl/sharedStrings.xml><?xml version="1.0" encoding="utf-8"?>
<sst xmlns="http://schemas.openxmlformats.org/spreadsheetml/2006/main" count="44" uniqueCount="41">
  <si>
    <t>IBM</t>
  </si>
  <si>
    <t>Terms = no prepayment allowed</t>
  </si>
  <si>
    <t>Principle</t>
  </si>
  <si>
    <t>Coupon</t>
  </si>
  <si>
    <t>Interest</t>
  </si>
  <si>
    <t>Payback</t>
  </si>
  <si>
    <t>Cash Flow</t>
  </si>
  <si>
    <t>Discount Rate</t>
  </si>
  <si>
    <t>10 years to maturiy</t>
  </si>
  <si>
    <t>NPV</t>
  </si>
  <si>
    <t>Net NPV</t>
  </si>
  <si>
    <t>Revenue Y/Y</t>
  </si>
  <si>
    <t>Cash flows from Operating Activities</t>
  </si>
  <si>
    <t>Receipts from customers</t>
  </si>
  <si>
    <t>Payments to suppliers and employees</t>
  </si>
  <si>
    <t>Interest Received</t>
  </si>
  <si>
    <t>Interest and other finance costs paid on borrowings</t>
  </si>
  <si>
    <t>Interest on lease liabilities</t>
  </si>
  <si>
    <t>Income taxes paid</t>
  </si>
  <si>
    <t>Net cash inflow from operating Activities</t>
  </si>
  <si>
    <t>Cash flows from investing activities</t>
  </si>
  <si>
    <t>Payments for plant and equipment</t>
  </si>
  <si>
    <t>Proceeds from sale of plant and equipment</t>
  </si>
  <si>
    <t>Net cash (outflow) from investing activities</t>
  </si>
  <si>
    <t>Cash flows from financing activities</t>
  </si>
  <si>
    <t>Proceeds from issue of shares</t>
  </si>
  <si>
    <t>payments for shares acquired by the employee share trust</t>
  </si>
  <si>
    <t>Repayment of borrowings</t>
  </si>
  <si>
    <t>Payments for debt issue costs</t>
  </si>
  <si>
    <t>Dividends paid to owners of the company</t>
  </si>
  <si>
    <t>payment of lease liabilities</t>
  </si>
  <si>
    <t>Net cash (outflow) from financing activities</t>
  </si>
  <si>
    <t>Net Increase in cash and cash equivalents</t>
  </si>
  <si>
    <t>Cash and cash equivalents at end of year</t>
  </si>
  <si>
    <t>cash and cash equivalents at the beginning of FY</t>
  </si>
  <si>
    <t xml:space="preserve">Effects of exchange rate changes on cash </t>
  </si>
  <si>
    <t>Off-market share buy-back</t>
  </si>
  <si>
    <t>MKT CAP 2023</t>
  </si>
  <si>
    <t>Share Price</t>
  </si>
  <si>
    <t>Stock Outstanding Approx.</t>
  </si>
  <si>
    <t>off-market share buy-back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</si>
</sst>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2" applyFont="1"/>
    <xf numFmtId="0" fontId="2" fillId="0" borderId="0" xfId="0" applyFont="1"/>
    <xf numFmtId="9" fontId="0" fillId="0" borderId="0" xfId="0" applyNumberFormat="1"/>
    <xf numFmtId="44" fontId="0" fillId="0" borderId="0" xfId="0" applyNumberFormat="1"/>
    <xf numFmtId="0" fontId="0" fillId="0" borderId="0" xfId="0" applyAlignment="1">
      <alignment horizontal="left"/>
    </xf>
    <xf numFmtId="44" fontId="0" fillId="0" borderId="0" xfId="2" applyFont="1" applyAlignment="1">
      <alignment horizontal="left"/>
    </xf>
    <xf numFmtId="9" fontId="0" fillId="0" borderId="0" xfId="0" applyNumberFormat="1" applyAlignment="1">
      <alignment horizontal="left"/>
    </xf>
    <xf numFmtId="9" fontId="2" fillId="0" borderId="0" xfId="0" applyNumberFormat="1" applyFont="1" applyAlignment="1">
      <alignment horizontal="left"/>
    </xf>
    <xf numFmtId="8" fontId="0" fillId="0" borderId="0" xfId="0" applyNumberFormat="1" applyAlignment="1">
      <alignment horizontal="left"/>
    </xf>
    <xf numFmtId="44" fontId="2" fillId="0" borderId="0" xfId="0" applyNumberFormat="1" applyFont="1"/>
    <xf numFmtId="9" fontId="0" fillId="0" borderId="0" xfId="3" applyFont="1"/>
    <xf numFmtId="10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0" fontId="2" fillId="0" borderId="0" xfId="0" applyFont="1" applyAlignment="1">
      <alignment horizontal="center"/>
    </xf>
    <xf numFmtId="164" fontId="2" fillId="0" borderId="0" xfId="2" applyNumberFormat="1" applyFont="1"/>
    <xf numFmtId="8" fontId="2" fillId="0" borderId="0" xfId="0" applyNumberFormat="1" applyFont="1"/>
    <xf numFmtId="43" fontId="0" fillId="0" borderId="0" xfId="1" applyFont="1"/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12D2-3FB8-B244-9B1F-D6C4B87F10B6}">
  <dimension ref="A2:J43"/>
  <sheetViews>
    <sheetView tabSelected="1" zoomScale="165" zoomScaleNormal="180" workbookViewId="0">
      <pane ySplit="2" topLeftCell="A37" activePane="bottomLeft" state="frozen"/>
      <selection pane="bottomLeft" activeCell="B43" sqref="B43"/>
    </sheetView>
  </sheetViews>
  <sheetFormatPr baseColWidth="10" defaultRowHeight="16" x14ac:dyDescent="0.2"/>
  <cols>
    <col min="1" max="1" width="45.1640625" bestFit="1" customWidth="1"/>
    <col min="2" max="2" width="17.6640625" bestFit="1" customWidth="1"/>
    <col min="3" max="3" width="12.5" bestFit="1" customWidth="1"/>
    <col min="6" max="8" width="0" hidden="1" customWidth="1"/>
    <col min="9" max="9" width="11.5" hidden="1" customWidth="1"/>
    <col min="10" max="10" width="0" hidden="1" customWidth="1"/>
  </cols>
  <sheetData>
    <row r="2" spans="1:10" x14ac:dyDescent="0.2">
      <c r="B2" s="15">
        <v>2019</v>
      </c>
      <c r="C2" s="15">
        <v>2020</v>
      </c>
      <c r="D2" s="15">
        <v>2021</v>
      </c>
      <c r="E2" s="15">
        <v>2022</v>
      </c>
      <c r="F2" s="15">
        <v>2023</v>
      </c>
      <c r="G2" s="15">
        <v>2024</v>
      </c>
      <c r="H2" s="15">
        <v>2025</v>
      </c>
      <c r="I2" s="15">
        <v>2026</v>
      </c>
      <c r="J2" s="15">
        <v>2027</v>
      </c>
    </row>
    <row r="3" spans="1:10" x14ac:dyDescent="0.2">
      <c r="A3" s="2" t="s">
        <v>12</v>
      </c>
    </row>
    <row r="4" spans="1:10" x14ac:dyDescent="0.2">
      <c r="A4" t="s">
        <v>13</v>
      </c>
      <c r="B4">
        <v>7804.9</v>
      </c>
      <c r="C4">
        <v>8759.2999999999993</v>
      </c>
      <c r="D4">
        <v>9837.1</v>
      </c>
      <c r="E4">
        <v>10194.5</v>
      </c>
    </row>
    <row r="5" spans="1:10" x14ac:dyDescent="0.2">
      <c r="A5" t="s">
        <v>14</v>
      </c>
      <c r="B5">
        <v>-7373.8</v>
      </c>
      <c r="C5">
        <v>-7624.5</v>
      </c>
      <c r="D5">
        <v>-9096.7000000000007</v>
      </c>
      <c r="E5">
        <v>-9283.5</v>
      </c>
    </row>
    <row r="6" spans="1:10" x14ac:dyDescent="0.2">
      <c r="A6" t="s">
        <v>15</v>
      </c>
      <c r="B6">
        <v>0.7</v>
      </c>
      <c r="C6">
        <v>1.1000000000000001</v>
      </c>
      <c r="D6">
        <v>1.6</v>
      </c>
      <c r="E6">
        <v>0.8</v>
      </c>
    </row>
    <row r="7" spans="1:10" x14ac:dyDescent="0.2">
      <c r="A7" t="s">
        <v>16</v>
      </c>
      <c r="B7">
        <v>-13.8</v>
      </c>
      <c r="C7">
        <v>-11.5</v>
      </c>
      <c r="D7">
        <v>-3.3</v>
      </c>
      <c r="E7">
        <v>-1.3</v>
      </c>
    </row>
    <row r="8" spans="1:10" x14ac:dyDescent="0.2">
      <c r="A8" t="s">
        <v>17</v>
      </c>
      <c r="B8">
        <v>0</v>
      </c>
      <c r="C8">
        <v>-24.9</v>
      </c>
      <c r="D8">
        <v>-21.3</v>
      </c>
      <c r="E8">
        <v>-18.7</v>
      </c>
    </row>
    <row r="9" spans="1:10" x14ac:dyDescent="0.2">
      <c r="A9" t="s">
        <v>18</v>
      </c>
      <c r="B9">
        <v>-116.4</v>
      </c>
      <c r="C9">
        <v>-118.2</v>
      </c>
      <c r="D9">
        <v>-158.69999999999999</v>
      </c>
      <c r="E9">
        <v>-264.39999999999998</v>
      </c>
    </row>
    <row r="10" spans="1:10" x14ac:dyDescent="0.2">
      <c r="A10" t="s">
        <v>19</v>
      </c>
      <c r="B10" s="2">
        <f>SUM(B4:B9)</f>
        <v>301.59999999999945</v>
      </c>
      <c r="C10" s="2">
        <f>SUM(C4:C9)</f>
        <v>981.29999999999905</v>
      </c>
      <c r="D10" s="2">
        <f>SUM(D4:D9)</f>
        <v>558.69999999999982</v>
      </c>
      <c r="E10" s="2">
        <f>SUM(E4:E9)</f>
        <v>627.4</v>
      </c>
    </row>
    <row r="11" spans="1:10" x14ac:dyDescent="0.2">
      <c r="A11" s="2"/>
      <c r="B11" s="2"/>
    </row>
    <row r="12" spans="1:10" x14ac:dyDescent="0.2">
      <c r="A12" s="2" t="s">
        <v>20</v>
      </c>
    </row>
    <row r="13" spans="1:10" x14ac:dyDescent="0.2">
      <c r="A13" t="s">
        <v>21</v>
      </c>
      <c r="B13">
        <v>-59.3</v>
      </c>
      <c r="C13">
        <v>-43.1</v>
      </c>
      <c r="D13">
        <v>-57.7</v>
      </c>
      <c r="E13">
        <v>-57.6</v>
      </c>
    </row>
    <row r="14" spans="1:10" x14ac:dyDescent="0.2">
      <c r="A14" t="s">
        <v>22</v>
      </c>
      <c r="B14">
        <v>0.2</v>
      </c>
      <c r="C14">
        <v>0.1</v>
      </c>
      <c r="D14">
        <v>0</v>
      </c>
      <c r="E14">
        <v>0.2</v>
      </c>
    </row>
    <row r="15" spans="1:10" x14ac:dyDescent="0.2">
      <c r="A15" s="2" t="s">
        <v>23</v>
      </c>
      <c r="B15" s="16">
        <f>SUM(B13:B14)</f>
        <v>-59.099999999999994</v>
      </c>
      <c r="C15" s="16">
        <f>SUM(C13:C14)</f>
        <v>-43</v>
      </c>
      <c r="D15" s="16">
        <f>SUM(D13:D14)</f>
        <v>-57.7</v>
      </c>
      <c r="E15" s="16">
        <f>SUM(E13:E14)</f>
        <v>-57.4</v>
      </c>
      <c r="F15" s="13"/>
      <c r="G15" s="13"/>
      <c r="H15" s="13"/>
      <c r="I15" s="13"/>
      <c r="J15" s="13"/>
    </row>
    <row r="17" spans="1:10" x14ac:dyDescent="0.2">
      <c r="A17" s="2" t="s">
        <v>24</v>
      </c>
      <c r="C17" s="14"/>
    </row>
    <row r="18" spans="1:10" x14ac:dyDescent="0.2">
      <c r="A18" t="s">
        <v>36</v>
      </c>
      <c r="B18">
        <v>0</v>
      </c>
      <c r="C18">
        <v>0</v>
      </c>
      <c r="D18">
        <v>0</v>
      </c>
      <c r="E18">
        <v>-250</v>
      </c>
    </row>
    <row r="19" spans="1:10" x14ac:dyDescent="0.2">
      <c r="A19" t="s">
        <v>40</v>
      </c>
      <c r="B19">
        <v>0</v>
      </c>
      <c r="C19">
        <v>0</v>
      </c>
      <c r="D19">
        <v>0</v>
      </c>
      <c r="E19">
        <v>-0.6</v>
      </c>
    </row>
    <row r="20" spans="1:10" x14ac:dyDescent="0.2">
      <c r="A20" t="s">
        <v>25</v>
      </c>
      <c r="B20">
        <v>1.9</v>
      </c>
      <c r="C20" s="4">
        <v>1.3</v>
      </c>
      <c r="D20">
        <v>0</v>
      </c>
      <c r="E20">
        <v>0</v>
      </c>
    </row>
    <row r="21" spans="1:10" x14ac:dyDescent="0.2">
      <c r="A21" t="s">
        <v>26</v>
      </c>
      <c r="B21">
        <v>-8.8000000000000007</v>
      </c>
      <c r="C21">
        <v>-32.9</v>
      </c>
      <c r="D21">
        <v>-10.199999999999999</v>
      </c>
      <c r="E21">
        <v>-28.2</v>
      </c>
    </row>
    <row r="22" spans="1:10" x14ac:dyDescent="0.2">
      <c r="A22" t="s">
        <v>27</v>
      </c>
      <c r="B22">
        <v>-30.5</v>
      </c>
      <c r="C22">
        <v>-440</v>
      </c>
      <c r="D22">
        <v>0</v>
      </c>
      <c r="E22">
        <v>60</v>
      </c>
    </row>
    <row r="23" spans="1:10" x14ac:dyDescent="0.2">
      <c r="A23" t="s">
        <v>28</v>
      </c>
      <c r="B23">
        <v>-0.6</v>
      </c>
      <c r="C23">
        <v>-0.1</v>
      </c>
      <c r="D23">
        <v>0</v>
      </c>
      <c r="E23">
        <v>-0.6</v>
      </c>
    </row>
    <row r="24" spans="1:10" x14ac:dyDescent="0.2">
      <c r="A24" t="s">
        <v>29</v>
      </c>
      <c r="B24">
        <v>-157.4</v>
      </c>
      <c r="C24">
        <v>-172.3</v>
      </c>
      <c r="D24">
        <v>-310.2</v>
      </c>
      <c r="E24">
        <v>-310.2</v>
      </c>
    </row>
    <row r="25" spans="1:10" x14ac:dyDescent="0.2">
      <c r="A25" t="s">
        <v>30</v>
      </c>
      <c r="B25">
        <v>0</v>
      </c>
      <c r="C25">
        <v>-161.80000000000001</v>
      </c>
      <c r="D25">
        <v>-168.9</v>
      </c>
      <c r="E25">
        <v>-177.6</v>
      </c>
    </row>
    <row r="26" spans="1:10" x14ac:dyDescent="0.2">
      <c r="A26" s="2" t="s">
        <v>31</v>
      </c>
      <c r="B26" s="2">
        <f>SUM(B18:B25)</f>
        <v>-195.4</v>
      </c>
      <c r="C26" s="2">
        <f>SUM(C18:C25)</f>
        <v>-805.8</v>
      </c>
      <c r="D26" s="2">
        <f t="shared" ref="D26" si="0">SUM(D18:D25)</f>
        <v>-489.29999999999995</v>
      </c>
      <c r="E26" s="2">
        <f>SUM(E18:E25)</f>
        <v>-707.2</v>
      </c>
    </row>
    <row r="28" spans="1:10" x14ac:dyDescent="0.2">
      <c r="A28" s="2" t="s">
        <v>32</v>
      </c>
      <c r="B28" s="10">
        <f>B26+B15+B10</f>
        <v>47.099999999999454</v>
      </c>
      <c r="C28" s="10">
        <f>C26+C15+C10</f>
        <v>132.49999999999909</v>
      </c>
      <c r="D28" s="10">
        <v>11.7</v>
      </c>
      <c r="E28" s="2">
        <v>-137.19999999999999</v>
      </c>
      <c r="F28" s="4">
        <f>(D28+C28+B28+E28)/4</f>
        <v>13.524999999999636</v>
      </c>
      <c r="G28" s="4">
        <f>F28*(1+$F$34)</f>
        <v>16.229999999999563</v>
      </c>
      <c r="H28" s="4">
        <f t="shared" ref="H28:I28" si="1">G28*(1+$F$34)</f>
        <v>19.475999999999477</v>
      </c>
      <c r="I28" s="4">
        <f t="shared" si="1"/>
        <v>23.371199999999373</v>
      </c>
      <c r="J28" s="4">
        <f>I28*(1+$F$34)</f>
        <v>28.045439999999246</v>
      </c>
    </row>
    <row r="29" spans="1:10" x14ac:dyDescent="0.2">
      <c r="A29" t="s">
        <v>34</v>
      </c>
      <c r="B29">
        <v>72</v>
      </c>
      <c r="C29">
        <v>119.2</v>
      </c>
      <c r="D29">
        <v>251.5</v>
      </c>
      <c r="E29">
        <v>263.2</v>
      </c>
    </row>
    <row r="30" spans="1:10" x14ac:dyDescent="0.2">
      <c r="A30" t="s">
        <v>35</v>
      </c>
      <c r="B30">
        <v>0.1</v>
      </c>
      <c r="C30">
        <v>0.2</v>
      </c>
      <c r="D30">
        <v>0</v>
      </c>
      <c r="E30">
        <v>-0.4</v>
      </c>
    </row>
    <row r="31" spans="1:10" x14ac:dyDescent="0.2">
      <c r="A31" s="2" t="s">
        <v>33</v>
      </c>
      <c r="B31" s="2">
        <f>SUM(B28:B30)</f>
        <v>119.19999999999945</v>
      </c>
      <c r="C31" s="2">
        <f>SUM(C28:C30)</f>
        <v>251.89999999999907</v>
      </c>
      <c r="D31" s="2">
        <f>SUM(D28:D30)</f>
        <v>263.2</v>
      </c>
      <c r="E31" s="2">
        <f>SUM(E28:E30)</f>
        <v>125.6</v>
      </c>
      <c r="F31" s="4">
        <f>(D31+C31+B31+E31)/4</f>
        <v>189.97499999999962</v>
      </c>
      <c r="G31" s="4">
        <f t="shared" ref="G31:J31" si="2">(E31+D31+C31+F31)/4</f>
        <v>207.66874999999965</v>
      </c>
      <c r="H31" s="4">
        <f t="shared" si="2"/>
        <v>196.61093749999981</v>
      </c>
      <c r="I31" s="4">
        <f t="shared" si="2"/>
        <v>179.96367187499976</v>
      </c>
      <c r="J31" s="4">
        <f t="shared" si="2"/>
        <v>193.55458984374974</v>
      </c>
    </row>
    <row r="33" spans="1:6" x14ac:dyDescent="0.2">
      <c r="A33" t="s">
        <v>11</v>
      </c>
      <c r="B33" s="4"/>
      <c r="C33" s="11">
        <f>(C28/B28)</f>
        <v>2.8131634819533042</v>
      </c>
      <c r="D33" s="11">
        <f>(D28/C28)</f>
        <v>8.8301886792453432E-2</v>
      </c>
    </row>
    <row r="34" spans="1:6" x14ac:dyDescent="0.2">
      <c r="C34" s="4">
        <f>B28*(C33)</f>
        <v>132.49999999999909</v>
      </c>
      <c r="F34" s="12">
        <v>0.2</v>
      </c>
    </row>
    <row r="36" spans="1:6" x14ac:dyDescent="0.2">
      <c r="A36" s="2" t="s">
        <v>7</v>
      </c>
      <c r="B36" s="3">
        <v>0.09</v>
      </c>
    </row>
    <row r="37" spans="1:6" x14ac:dyDescent="0.2">
      <c r="A37" s="2" t="s">
        <v>9</v>
      </c>
      <c r="B37" s="17">
        <f>NPV(B36,B28:J28)</f>
        <v>120.33611256844698</v>
      </c>
    </row>
    <row r="40" spans="1:6" x14ac:dyDescent="0.2">
      <c r="A40" t="s">
        <v>37</v>
      </c>
      <c r="B40" s="1">
        <v>4620000000</v>
      </c>
    </row>
    <row r="41" spans="1:6" x14ac:dyDescent="0.2">
      <c r="A41" s="2" t="s">
        <v>38</v>
      </c>
      <c r="B41" s="2">
        <v>41.75</v>
      </c>
    </row>
    <row r="42" spans="1:6" x14ac:dyDescent="0.2">
      <c r="A42" t="s">
        <v>39</v>
      </c>
      <c r="B42" s="18">
        <v>109330000</v>
      </c>
    </row>
    <row r="43" spans="1:6" x14ac:dyDescent="0.2">
      <c r="B4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ACFBA-6A9A-3F4A-80C3-D1C35FEF3BFE}">
  <dimension ref="A2:L29"/>
  <sheetViews>
    <sheetView zoomScale="90" workbookViewId="0"/>
  </sheetViews>
  <sheetFormatPr baseColWidth="10" defaultRowHeight="16" x14ac:dyDescent="0.2"/>
  <cols>
    <col min="1" max="1" width="28.1640625" bestFit="1" customWidth="1"/>
    <col min="2" max="12" width="14.33203125" bestFit="1" customWidth="1"/>
  </cols>
  <sheetData>
    <row r="2" spans="1:12" x14ac:dyDescent="0.2">
      <c r="A2" s="1"/>
      <c r="B2" s="1"/>
      <c r="C2" s="1"/>
    </row>
    <row r="3" spans="1:12" x14ac:dyDescent="0.2">
      <c r="A3" t="s">
        <v>0</v>
      </c>
    </row>
    <row r="4" spans="1:12" x14ac:dyDescent="0.2">
      <c r="A4" t="s">
        <v>1</v>
      </c>
      <c r="B4" s="5"/>
    </row>
    <row r="5" spans="1:12" x14ac:dyDescent="0.2">
      <c r="A5" t="s">
        <v>2</v>
      </c>
      <c r="B5" s="6">
        <v>5000000</v>
      </c>
    </row>
    <row r="6" spans="1:12" x14ac:dyDescent="0.2">
      <c r="A6" t="s">
        <v>3</v>
      </c>
      <c r="B6" s="7">
        <v>0.05</v>
      </c>
    </row>
    <row r="7" spans="1:12" x14ac:dyDescent="0.2">
      <c r="B7" s="5" t="s">
        <v>8</v>
      </c>
    </row>
    <row r="9" spans="1:12" x14ac:dyDescent="0.2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</row>
    <row r="10" spans="1:12" x14ac:dyDescent="0.2"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</row>
    <row r="11" spans="1:12" x14ac:dyDescent="0.2">
      <c r="A11" t="s">
        <v>2</v>
      </c>
      <c r="B11" s="1">
        <f t="shared" ref="B11:K11" si="0">$B$5</f>
        <v>5000000</v>
      </c>
      <c r="C11" s="1">
        <f t="shared" si="0"/>
        <v>5000000</v>
      </c>
      <c r="D11" s="1">
        <f t="shared" si="0"/>
        <v>5000000</v>
      </c>
      <c r="E11" s="1">
        <f t="shared" si="0"/>
        <v>5000000</v>
      </c>
      <c r="F11" s="1">
        <f t="shared" si="0"/>
        <v>5000000</v>
      </c>
      <c r="G11" s="1">
        <f t="shared" si="0"/>
        <v>5000000</v>
      </c>
      <c r="H11" s="1">
        <f t="shared" si="0"/>
        <v>5000000</v>
      </c>
      <c r="I11" s="1">
        <f t="shared" si="0"/>
        <v>5000000</v>
      </c>
      <c r="J11" s="1">
        <f t="shared" si="0"/>
        <v>5000000</v>
      </c>
      <c r="K11" s="1">
        <f t="shared" si="0"/>
        <v>5000000</v>
      </c>
      <c r="L11" s="1">
        <v>0</v>
      </c>
    </row>
    <row r="12" spans="1:12" x14ac:dyDescent="0.2">
      <c r="A12" t="s">
        <v>4</v>
      </c>
      <c r="B12" s="4">
        <f t="shared" ref="B12:K12" si="1">$B$6*B11</f>
        <v>250000</v>
      </c>
      <c r="C12" s="4">
        <f t="shared" si="1"/>
        <v>250000</v>
      </c>
      <c r="D12" s="4">
        <f t="shared" si="1"/>
        <v>250000</v>
      </c>
      <c r="E12" s="4">
        <f t="shared" si="1"/>
        <v>250000</v>
      </c>
      <c r="F12" s="4">
        <f t="shared" si="1"/>
        <v>250000</v>
      </c>
      <c r="G12" s="4">
        <f t="shared" si="1"/>
        <v>250000</v>
      </c>
      <c r="H12" s="4">
        <f t="shared" si="1"/>
        <v>250000</v>
      </c>
      <c r="I12" s="4">
        <f t="shared" si="1"/>
        <v>250000</v>
      </c>
      <c r="J12" s="4">
        <f t="shared" si="1"/>
        <v>250000</v>
      </c>
      <c r="K12" s="4">
        <f t="shared" si="1"/>
        <v>250000</v>
      </c>
      <c r="L12" s="4">
        <v>0</v>
      </c>
    </row>
    <row r="13" spans="1:12" x14ac:dyDescent="0.2">
      <c r="A13" t="s">
        <v>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4">
        <f>K11</f>
        <v>5000000</v>
      </c>
    </row>
    <row r="14" spans="1:12" x14ac:dyDescent="0.2">
      <c r="A14" s="2" t="s">
        <v>6</v>
      </c>
      <c r="B14" s="10">
        <f>B12</f>
        <v>250000</v>
      </c>
      <c r="C14" s="10">
        <f t="shared" ref="C14:K14" si="2">C12</f>
        <v>250000</v>
      </c>
      <c r="D14" s="10">
        <f t="shared" si="2"/>
        <v>250000</v>
      </c>
      <c r="E14" s="10">
        <f t="shared" si="2"/>
        <v>250000</v>
      </c>
      <c r="F14" s="10">
        <f t="shared" si="2"/>
        <v>250000</v>
      </c>
      <c r="G14" s="10">
        <f t="shared" si="2"/>
        <v>250000</v>
      </c>
      <c r="H14" s="10">
        <f t="shared" si="2"/>
        <v>250000</v>
      </c>
      <c r="I14" s="10">
        <f t="shared" si="2"/>
        <v>250000</v>
      </c>
      <c r="J14" s="10">
        <f t="shared" si="2"/>
        <v>250000</v>
      </c>
      <c r="K14" s="10">
        <f t="shared" si="2"/>
        <v>250000</v>
      </c>
      <c r="L14" s="10">
        <f>SUM(L12:L13)</f>
        <v>5000000</v>
      </c>
    </row>
    <row r="16" spans="1:12" x14ac:dyDescent="0.2">
      <c r="A16" s="2" t="s">
        <v>7</v>
      </c>
      <c r="B16" s="8">
        <v>3.5000000000000003E-2</v>
      </c>
    </row>
    <row r="17" spans="1:12" x14ac:dyDescent="0.2">
      <c r="A17" s="2" t="s">
        <v>9</v>
      </c>
      <c r="B17" s="9">
        <f>NPV(B16,B14:L14)</f>
        <v>5503879.8992907321</v>
      </c>
    </row>
    <row r="18" spans="1:12" x14ac:dyDescent="0.2">
      <c r="A18" s="2" t="s">
        <v>10</v>
      </c>
      <c r="B18" s="9">
        <f>B17-B5</f>
        <v>503879.89929073211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">
      <c r="C19" s="4"/>
    </row>
    <row r="20" spans="1:12" x14ac:dyDescent="0.2">
      <c r="B20" s="2"/>
      <c r="C20" s="1"/>
    </row>
    <row r="21" spans="1:12" x14ac:dyDescent="0.2">
      <c r="C21" s="1"/>
    </row>
    <row r="22" spans="1:12" x14ac:dyDescent="0.2">
      <c r="B22" s="2"/>
      <c r="C22" s="1"/>
    </row>
    <row r="23" spans="1:12" x14ac:dyDescent="0.2">
      <c r="B23" s="2"/>
      <c r="C23" s="1"/>
    </row>
    <row r="24" spans="1:12" x14ac:dyDescent="0.2">
      <c r="B24" s="2"/>
      <c r="C24" s="1"/>
    </row>
    <row r="25" spans="1:12" x14ac:dyDescent="0.2">
      <c r="B25" s="2"/>
      <c r="C25" s="1"/>
    </row>
    <row r="26" spans="1:12" x14ac:dyDescent="0.2">
      <c r="B26" s="2"/>
      <c r="C26" s="1"/>
    </row>
    <row r="27" spans="1:12" x14ac:dyDescent="0.2">
      <c r="B27" s="2"/>
      <c r="C27" s="1"/>
    </row>
    <row r="28" spans="1:12" x14ac:dyDescent="0.2">
      <c r="B28" s="2"/>
    </row>
    <row r="29" spans="1:12" x14ac:dyDescent="0.2">
      <c r="B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JB Hi-Fi</vt:lpstr>
      <vt:lpstr>Bond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Megag Ahmed</dc:creator>
  <cp:lastModifiedBy>Megag Ahmed</cp:lastModifiedBy>
  <dcterms:created xsi:type="dcterms:W3CDTF">2023-03-14T10:14:33Z</dcterms:created>
  <dcterms:modified xsi:type="dcterms:W3CDTF">2023-07-08T11:19:35Z</dcterms:modified>
</cp:coreProperties>
</file>