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cture" sheetId="1" state="visible" r:id="rId2"/>
    <sheet name="Clients" sheetId="2" state="visible" r:id="rId3"/>
    <sheet name="Factures – Principal" sheetId="3" state="visible" r:id="rId4"/>
  </sheets>
  <definedNames>
    <definedName function="false" hidden="false" localSheetId="1" name="_xlnm.Print_Titles" vbProcedure="false">Clients!$3:$3</definedName>
    <definedName function="false" hidden="false" localSheetId="2" name="_xlnm.Print_Titles" vbProcedure="false">'Factures – Principal'!$3:$3</definedName>
    <definedName function="false" hidden="false" name="Détailsdelafacture" vbProcedure="false">"InvoiceDetails[Invoice No]"</definedName>
    <definedName function="false" hidden="false" name="NbJours" vbProcedure="false">Facture!$D$15</definedName>
    <definedName function="false" hidden="false" name="Nomdelasociété" vbProcedure="false">Facture!$B$1</definedName>
    <definedName function="false" hidden="false" name="N°defacture" vbProcedure="false">FacturesPrincipal[N° de facture]</definedName>
    <definedName function="false" hidden="false" name="recherchedeclient" vbProcedure="false">Listedesclients[Recherche]</definedName>
    <definedName function="false" hidden="false" name="rngFacture" vbProcedure="false">Facture!$L$8</definedName>
    <definedName function="false" hidden="false" localSheetId="1" name="_xlnm.Print_Titles" vbProcedure="false">Clients!$3:$3</definedName>
    <definedName function="false" hidden="false" localSheetId="2" name="_xlnm.Print_Titles" vbProcedure="false">'Factures – Principal'!$3:$3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<sst xmlns="http://schemas.openxmlformats.org/spreadsheetml/2006/main" count="98" uniqueCount="89">
  <si>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 xml:space="preserve">WhatSup</t>
  </si>
  <si>
    <t xml:space="preserve">61 Rue John Manyparmet</t>
  </si>
  <si>
    <t xml:space="preserve">T :</t>
  </si>
  <si>
    <t xml:space="preserve">04 21 84 65 65</t>
  </si>
  <si>
    <t xml:space="preserve">contact@whatsup.com</t>
  </si>
  <si>
    <t xml:space="preserve">Lyon, 69008</t>
  </si>
  <si>
    <t xml:space="preserve">04 54 74 64 74</t>
  </si>
  <si>
    <t xml:space="preserve">whatsup-info.com</t>
  </si>
  <si>
    <t xml:space="preserve">Facturer à :</t>
  </si>
  <si>
    <t xml:space="preserve">Qwirk</t>
  </si>
  <si>
    <t xml:space="preserve">Téléphone :</t>
  </si>
  <si>
    <t xml:space="preserve">N° de facture :</t>
  </si>
  <si>
    <t xml:space="preserve">3-456-1</t>
  </si>
  <si>
    <t xml:space="preserve">Adresse :</t>
  </si>
  <si>
    <t xml:space="preserve">16 Rue Jean Desparmet</t>
  </si>
  <si>
    <t xml:space="preserve">Télécopie :</t>
  </si>
  <si>
    <t xml:space="preserve">Date de la budgétisation :</t>
  </si>
  <si>
    <t xml:space="preserve">E-mail :</t>
  </si>
  <si>
    <t xml:space="preserve">contact@qwirk.com</t>
  </si>
  <si>
    <t xml:space="preserve">Ingénieur Développement</t>
  </si>
  <si>
    <t xml:space="preserve">Ingénieur Infrastructure</t>
  </si>
  <si>
    <t xml:space="preserve">Chef de projet</t>
  </si>
  <si>
    <t xml:space="preserve">Tarif/Jour € (HT)</t>
  </si>
  <si>
    <t xml:space="preserve">Durée du projet :</t>
  </si>
  <si>
    <t xml:space="preserve">jours</t>
  </si>
  <si>
    <t xml:space="preserve">N° d’élément</t>
  </si>
  <si>
    <t xml:space="preserve">Description</t>
  </si>
  <si>
    <t xml:space="preserve">Ingénieur Développeur</t>
  </si>
  <si>
    <t xml:space="preserve">Nombre de jours</t>
  </si>
  <si>
    <t xml:space="preserve">Total en € (HT)</t>
  </si>
  <si>
    <t xml:space="preserve">Analyse et faisablitié</t>
  </si>
  <si>
    <t xml:space="preserve">Developpement back-end</t>
  </si>
  <si>
    <t xml:space="preserve">Developpement front end</t>
  </si>
  <si>
    <t xml:space="preserve">Mise en place de l'infrastructure virtualisée</t>
  </si>
  <si>
    <t xml:space="preserve">Mise en place des clusters</t>
  </si>
  <si>
    <t xml:space="preserve">Mise en place du CDN</t>
  </si>
  <si>
    <t xml:space="preserve"> Tests et maintenance</t>
  </si>
  <si>
    <t xml:space="preserve">Formation</t>
  </si>
  <si>
    <t xml:space="preserve">Sous-total</t>
  </si>
  <si>
    <t xml:space="preserve">Autres</t>
  </si>
  <si>
    <t xml:space="preserve">Sous-total budget global</t>
  </si>
  <si>
    <t xml:space="preserve">Taux T.V.A.</t>
  </si>
  <si>
    <t xml:space="preserve">T.V.A. ventes</t>
  </si>
  <si>
    <t xml:space="preserve">Montant total dû dans 15 jours. Les comptes en retard font l’objet de frais forfaitaires de 7 % par mois.</t>
  </si>
  <si>
    <t xml:space="preserve">TOTAL</t>
  </si>
  <si>
    <t xml:space="preserve">Clients</t>
  </si>
  <si>
    <t xml:space="preserve">Recherche</t>
  </si>
  <si>
    <t xml:space="preserve">N° de société</t>
  </si>
  <si>
    <t xml:space="preserve">Nom de la société</t>
  </si>
  <si>
    <t xml:space="preserve">Nom du contact</t>
  </si>
  <si>
    <t xml:space="preserve">Adresse</t>
  </si>
  <si>
    <t xml:space="preserve">Ville</t>
  </si>
  <si>
    <t xml:space="preserve">Département</t>
  </si>
  <si>
    <t xml:space="preserve">Code postal</t>
  </si>
  <si>
    <t xml:space="preserve">Téléphone</t>
  </si>
  <si>
    <t xml:space="preserve">E-mail</t>
  </si>
  <si>
    <t xml:space="preserve">Télécopie</t>
  </si>
  <si>
    <t xml:space="preserve">Tailspin Toys </t>
  </si>
  <si>
    <t xml:space="preserve">Robert Lyon</t>
  </si>
  <si>
    <t xml:space="preserve">345, rue de la Gare</t>
  </si>
  <si>
    <t xml:space="preserve">Lyon</t>
  </si>
  <si>
    <t xml:space="preserve">RHÔNE</t>
  </si>
  <si>
    <t xml:space="preserve">69001</t>
  </si>
  <si>
    <t xml:space="preserve">04 56 78 90 12</t>
  </si>
  <si>
    <t xml:space="preserve">xyz@example.com</t>
  </si>
  <si>
    <t xml:space="preserve">01 90 12 34 56</t>
  </si>
  <si>
    <t xml:space="preserve">Contoso, Ltd</t>
  </si>
  <si>
    <t xml:space="preserve">Sanjay Patel</t>
  </si>
  <si>
    <t xml:space="preserve">567, rue de la Cathédrale</t>
  </si>
  <si>
    <t xml:space="preserve">Bordeaux</t>
  </si>
  <si>
    <t xml:space="preserve">GIRONDE</t>
  </si>
  <si>
    <t xml:space="preserve">33000</t>
  </si>
  <si>
    <t xml:space="preserve">04 78 90 12 34</t>
  </si>
  <si>
    <t xml:space="preserve">01 34 56 78 90</t>
  </si>
  <si>
    <t xml:space="preserve">Total</t>
  </si>
  <si>
    <t xml:space="preserve">Factures</t>
  </si>
  <si>
    <t xml:space="preserve">N° de facture</t>
  </si>
  <si>
    <t xml:space="preserve">Société</t>
  </si>
  <si>
    <t xml:space="preserve">Date de la facture</t>
  </si>
  <si>
    <t xml:space="preserve">Description du projet</t>
  </si>
  <si>
    <t xml:space="preserve">Autre</t>
  </si>
  <si>
    <t xml:space="preserve">Dépôt</t>
  </si>
  <si>
    <t xml:space="preserve">Total des détails</t>
  </si>
  <si>
    <t xml:space="preserve">Total de la facture</t>
  </si>
  <si>
    <t xml:space="preserve">Notes</t>
  </si>
  <si>
    <t xml:space="preserve">1 - Tailspin Toys </t>
  </si>
  <si>
    <t xml:space="preserve">3-456-2</t>
  </si>
  <si>
    <t xml:space="preserve">2 - Contoso, Ltd</t>
  </si>
  <si>
    <t xml:space="preserve">Projet 2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</si>
</sst>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DD/MM/YYYY"/>
    <numFmt numFmtId="166" formatCode="_)@&quot;  &quot;"/>
    <numFmt numFmtId="167" formatCode="_)#;_)#;_)#;_)@"/>
    <numFmt numFmtId="168" formatCode="_-* #,##0.00,\€_-;\-* #,##0.00,\€_-;_-* \-??&quot; €&quot;_-;_-@_-"/>
    <numFmt numFmtId="169" formatCode="@&quot;  &quot;"/>
    <numFmt numFmtId="170" formatCode="0.00%_)"/>
    <numFmt numFmtId="171" formatCode="_-* #,##0.00,_€_-;\-* #,##0.00,_€_-;_-* \-??\ _€_-;_-@_-"/>
    <numFmt numFmtId="172" formatCode="@"/>
    <numFmt numFmtId="173" formatCode="00000"/>
    <numFmt numFmtId="174" formatCode="\$#,##0.00"/>
    <numFmt numFmtId="175" formatCode="0%"/>
    <numFmt numFmtId="176" formatCode="0.00%"/>
    <numFmt numFmtId="177" formatCode="#,##0.00,\€"/>
  </numFmts>
  <fonts count="24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25"/>
      <color rgb="FFFFFFFF"/>
      <name val="Calibri"/>
      <family val="2"/>
      <charset val="1"/>
    </font>
    <font>
      <b val="true"/>
      <sz val="18"/>
      <name val="Arial"/>
      <family val="1"/>
      <charset val="1"/>
    </font>
    <font>
      <sz val="8"/>
      <name val="Calibri"/>
      <family val="2"/>
      <charset val="1"/>
    </font>
    <font>
      <sz val="9"/>
      <color rgb="FF175160"/>
      <name val="Arial"/>
      <family val="2"/>
      <charset val="1"/>
    </font>
    <font>
      <sz val="10"/>
      <color rgb="FF105766"/>
      <name val="Calibri"/>
      <family val="2"/>
      <charset val="1"/>
    </font>
    <font>
      <sz val="9"/>
      <color rgb="FF175160"/>
      <name val="Calibri"/>
      <family val="2"/>
      <charset val="1"/>
    </font>
    <font>
      <sz val="9"/>
      <name val="Calibri"/>
      <family val="2"/>
      <charset val="1"/>
    </font>
    <font>
      <sz val="12"/>
      <color rgb="FFA4171E"/>
      <name val="Calibri"/>
      <family val="2"/>
      <charset val="1"/>
    </font>
    <font>
      <sz val="14"/>
      <color rgb="FF227A8F"/>
      <name val="Calibri"/>
      <family val="2"/>
      <charset val="1"/>
    </font>
    <font>
      <sz val="11"/>
      <color rgb="FF227A8F"/>
      <name val="Calibri"/>
      <family val="2"/>
      <charset val="1"/>
    </font>
    <font>
      <sz val="10"/>
      <color rgb="FF464646"/>
      <name val="Calibri"/>
      <family val="2"/>
      <charset val="1"/>
    </font>
    <font>
      <sz val="10"/>
      <color rgb="FF175160"/>
      <name val="Calibri"/>
      <family val="2"/>
      <charset val="1"/>
    </font>
    <font>
      <sz val="12"/>
      <color rgb="FF175160"/>
      <name val="Calibri"/>
      <family val="2"/>
      <charset val="1"/>
    </font>
    <font>
      <sz val="10"/>
      <color rgb="FF00B050"/>
      <name val="Calibri"/>
      <family val="2"/>
      <charset val="1"/>
    </font>
    <font>
      <b val="true"/>
      <sz val="10"/>
      <name val="Calibri"/>
      <family val="2"/>
      <charset val="1"/>
    </font>
    <font>
      <sz val="16"/>
      <color rgb="FF227A8F"/>
      <name val="Calibri"/>
      <family val="2"/>
      <charset val="1"/>
    </font>
    <font>
      <sz val="11"/>
      <name val="Calibri"/>
      <family val="1"/>
      <charset val="1"/>
    </font>
    <font>
      <b val="true"/>
      <sz val="25"/>
      <color rgb="FF000000"/>
      <name val="Calibri"/>
      <family val="2"/>
    </font>
    <font>
      <b val="true"/>
      <i val="true"/>
      <strike val="true"/>
      <outline val="true"/>
      <shadow val="true"/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7A8F"/>
        <bgColor rgb="FF0066CC"/>
      </patternFill>
    </fill>
    <fill>
      <patternFill patternType="solid">
        <fgColor rgb="FFA6DDEA"/>
        <bgColor rgb="FFCCCCFF"/>
      </patternFill>
    </fill>
    <fill>
      <patternFill patternType="solid">
        <fgColor rgb="FF7ACBE0"/>
        <bgColor rgb="FFA6DDEA"/>
      </patternFill>
    </fill>
    <fill>
      <patternFill patternType="solid">
        <fgColor rgb="FFFFFFFF"/>
        <bgColor rgb="FFFFFFCC"/>
      </patternFill>
    </fill>
    <fill>
      <patternFill patternType="solid">
        <fgColor rgb="FFD3EEF5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DA2BF"/>
      </bottom>
      <diagonal/>
    </border>
    <border diagonalUp="false" diagonalDown="false">
      <left style="thin">
        <color rgb="FF2DA2BF"/>
      </left>
      <right/>
      <top style="thin">
        <color rgb="FF2DA2BF"/>
      </top>
      <bottom style="thin">
        <color rgb="FF2DA2BF"/>
      </bottom>
      <diagonal/>
    </border>
    <border diagonalUp="false" diagonalDown="false">
      <left/>
      <right/>
      <top style="thin">
        <color rgb="FF2DA2BF"/>
      </top>
      <bottom style="thin">
        <color rgb="FF2DA2BF"/>
      </bottom>
      <diagonal/>
    </border>
    <border diagonalUp="false" diagonalDown="false"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 diagonalUp="false" diagonalDown="false">
      <left/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2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top" textRotation="0" wrapText="true" indent="2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top" textRotation="0" wrapText="true" indent="2" shrinkToFit="false"/>
      <protection locked="true" hidden="false"/>
    </xf>
    <xf numFmtId="164" fontId="0" fillId="4" borderId="0" xfId="0" applyFont="false" applyBorder="false" applyAlignment="false" applyProtection="true">
      <alignment horizontal="general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4" borderId="0" xfId="20" applyFont="true" applyBorder="true" applyAlignment="true" applyProtection="true">
      <alignment horizontal="left" vertical="center" textRotation="0" wrapText="false" indent="5" shrinkToFit="false"/>
      <protection locked="true" hidden="false"/>
    </xf>
    <xf numFmtId="164" fontId="4" fillId="4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5" shrinkToFit="false"/>
      <protection locked="true" hidden="false"/>
    </xf>
    <xf numFmtId="164" fontId="7" fillId="4" borderId="0" xfId="0" applyFont="true" applyBorder="false" applyAlignment="true" applyProtection="true">
      <alignment horizontal="left" vertical="bottom" textRotation="0" wrapText="false" indent="5" shrinkToFit="false"/>
      <protection locked="true" hidden="false"/>
    </xf>
    <xf numFmtId="164" fontId="7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bottom" textRotation="0" wrapText="false" indent="3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4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4" fillId="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19" fillId="4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4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72" fontId="0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73" fontId="0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64" fontId="20" fillId="0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true">
      <alignment horizontal="general" vertical="top" textRotation="0" wrapText="true" indent="0" shrinkToFit="false"/>
      <protection locked="true" hidden="false"/>
    </xf>
    <xf numFmtId="17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7" fontId="0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Heading 1" xfId="21" builtinId="53" customBuiltin="true"/>
  </cellStyles>
  <dxfs count="10">
    <dxf>
      <fill>
        <patternFill>
          <bgColor rgb="FFD3EEF5"/>
        </patternFill>
      </fill>
    </dxf>
    <dxf>
      <fill>
        <patternFill>
          <bgColor rgb="FF7ACBE0"/>
        </patternFill>
      </fill>
    </dxf>
    <dxf>
      <fill>
        <patternFill>
          <bgColor rgb="FFA6DDEA"/>
        </patternFill>
      </fill>
    </dxf>
    <dxf>
      <fill>
        <patternFill>
          <bgColor rgb="FFD3EEF5"/>
        </patternFill>
      </fill>
    </dxf>
    <dxf>
      <fill>
        <patternFill>
          <bgColor rgb="FFA6DDEA"/>
        </patternFill>
      </fill>
    </dxf>
    <dxf>
      <fill>
        <patternFill>
          <bgColor rgb="FF7ACBE0"/>
        </patternFill>
      </fill>
    </dxf>
    <dxf>
      <fill>
        <patternFill>
          <bgColor rgb="FFD3EEF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5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D3EE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05766"/>
      <rgbColor rgb="FF0000FF"/>
      <rgbColor rgb="FF00CCFF"/>
      <rgbColor rgb="FFCCFFFF"/>
      <rgbColor rgb="FFCCFFCC"/>
      <rgbColor rgb="FFFFFF99"/>
      <rgbColor rgb="FFA6DDEA"/>
      <rgbColor rgb="FFFF99CC"/>
      <rgbColor rgb="FFCC99FF"/>
      <rgbColor rgb="FFFFCC99"/>
      <rgbColor rgb="FF3366FF"/>
      <rgbColor rgb="FF7ACBE0"/>
      <rgbColor rgb="FF99CC00"/>
      <rgbColor rgb="FFFFCC00"/>
      <rgbColor rgb="FFFF9900"/>
      <rgbColor rgb="FFFF6600"/>
      <rgbColor rgb="FF666699"/>
      <rgbColor rgb="FF969696"/>
      <rgbColor rgb="FF175160"/>
      <rgbColor rgb="FF2DA2BF"/>
      <rgbColor rgb="FF003300"/>
      <rgbColor rgb="FF333300"/>
      <rgbColor rgb="FFA4171E"/>
      <rgbColor rgb="FF993366"/>
      <rgbColor rgb="FF333399"/>
      <rgbColor rgb="FF464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0</xdr:row>
      <xdr:rowOff>95400</xdr:rowOff>
    </xdr:from>
    <xdr:to>
      <xdr:col>8</xdr:col>
      <xdr:colOff>952200</xdr:colOff>
      <xdr:row>0</xdr:row>
      <xdr:rowOff>259560</xdr:rowOff>
    </xdr:to>
    <xdr:sp>
      <xdr:nvSpPr>
        <xdr:cNvPr id="0" name="CustomShape 1"/>
        <xdr:cNvSpPr/>
      </xdr:nvSpPr>
      <xdr:spPr>
        <a:xfrm>
          <a:off x="161640" y="95400"/>
          <a:ext cx="10667880" cy="1641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457200" anchor="ctr"/>
        <a:p>
          <a:pPr>
            <a:lnSpc>
              <a:spcPct val="100000"/>
            </a:lnSpc>
          </a:pPr>
          <a:r>
            <a:rPr b="1" lang="fr-FR" sz="2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 </a:t>
          </a:r>
          <a:endParaRPr b="0" lang="fr-F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1025640</xdr:colOff>
      <xdr:row>0</xdr:row>
      <xdr:rowOff>95400</xdr:rowOff>
    </xdr:from>
    <xdr:to>
      <xdr:col>10</xdr:col>
      <xdr:colOff>139680</xdr:colOff>
      <xdr:row>0</xdr:row>
      <xdr:rowOff>259560</xdr:rowOff>
    </xdr:to>
    <xdr:sp>
      <xdr:nvSpPr>
        <xdr:cNvPr id="1" name="CustomShape 1"/>
        <xdr:cNvSpPr/>
      </xdr:nvSpPr>
      <xdr:spPr>
        <a:xfrm>
          <a:off x="11941200" y="95400"/>
          <a:ext cx="29520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987480</xdr:colOff>
      <xdr:row>0</xdr:row>
      <xdr:rowOff>95400</xdr:rowOff>
    </xdr:from>
    <xdr:to>
      <xdr:col>9</xdr:col>
      <xdr:colOff>1024920</xdr:colOff>
      <xdr:row>0</xdr:row>
      <xdr:rowOff>259560</xdr:rowOff>
    </xdr:to>
    <xdr:sp>
      <xdr:nvSpPr>
        <xdr:cNvPr id="2" name="CustomShape 1"/>
        <xdr:cNvSpPr/>
      </xdr:nvSpPr>
      <xdr:spPr>
        <a:xfrm>
          <a:off x="10864800" y="95400"/>
          <a:ext cx="107568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137880</xdr:colOff>
      <xdr:row>0</xdr:row>
      <xdr:rowOff>95400</xdr:rowOff>
    </xdr:from>
    <xdr:to>
      <xdr:col>10</xdr:col>
      <xdr:colOff>1221840</xdr:colOff>
      <xdr:row>0</xdr:row>
      <xdr:rowOff>259560</xdr:rowOff>
    </xdr:to>
    <xdr:sp>
      <xdr:nvSpPr>
        <xdr:cNvPr id="3" name="CustomShape 1"/>
        <xdr:cNvSpPr/>
      </xdr:nvSpPr>
      <xdr:spPr>
        <a:xfrm>
          <a:off x="12234600" y="95400"/>
          <a:ext cx="108396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1222200</xdr:colOff>
      <xdr:row>0</xdr:row>
      <xdr:rowOff>95400</xdr:rowOff>
    </xdr:from>
    <xdr:to>
      <xdr:col>11</xdr:col>
      <xdr:colOff>34920</xdr:colOff>
      <xdr:row>0</xdr:row>
      <xdr:rowOff>259560</xdr:rowOff>
    </xdr:to>
    <xdr:sp>
      <xdr:nvSpPr>
        <xdr:cNvPr id="4" name="CustomShape 1"/>
        <xdr:cNvSpPr/>
      </xdr:nvSpPr>
      <xdr:spPr>
        <a:xfrm>
          <a:off x="13318920" y="95400"/>
          <a:ext cx="62244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34560</xdr:colOff>
      <xdr:row>0</xdr:row>
      <xdr:rowOff>95400</xdr:rowOff>
    </xdr:from>
    <xdr:to>
      <xdr:col>11</xdr:col>
      <xdr:colOff>1008360</xdr:colOff>
      <xdr:row>0</xdr:row>
      <xdr:rowOff>259560</xdr:rowOff>
    </xdr:to>
    <xdr:sp>
      <xdr:nvSpPr>
        <xdr:cNvPr id="5" name="CustomShape 1"/>
        <xdr:cNvSpPr/>
      </xdr:nvSpPr>
      <xdr:spPr>
        <a:xfrm>
          <a:off x="13941000" y="95400"/>
          <a:ext cx="97380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0</xdr:row>
      <xdr:rowOff>95400</xdr:rowOff>
    </xdr:from>
    <xdr:to>
      <xdr:col>8</xdr:col>
      <xdr:colOff>416160</xdr:colOff>
      <xdr:row>0</xdr:row>
      <xdr:rowOff>259560</xdr:rowOff>
    </xdr:to>
    <xdr:sp>
      <xdr:nvSpPr>
        <xdr:cNvPr id="6" name="CustomShape 1"/>
        <xdr:cNvSpPr/>
      </xdr:nvSpPr>
      <xdr:spPr>
        <a:xfrm>
          <a:off x="161640" y="95400"/>
          <a:ext cx="9569880" cy="16416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457200" anchor="ctr"/>
        <a:p>
          <a:pPr>
            <a:lnSpc>
              <a:spcPct val="100000"/>
            </a:lnSpc>
          </a:pPr>
          <a:r>
            <a:rPr b="1" lang="fr-FR" sz="2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Arial"/>
            </a:rPr>
            <a:t> </a:t>
          </a:r>
          <a:endParaRPr b="0" lang="fr-F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411120</xdr:colOff>
      <xdr:row>0</xdr:row>
      <xdr:rowOff>95400</xdr:rowOff>
    </xdr:from>
    <xdr:to>
      <xdr:col>9</xdr:col>
      <xdr:colOff>759960</xdr:colOff>
      <xdr:row>0</xdr:row>
      <xdr:rowOff>259560</xdr:rowOff>
    </xdr:to>
    <xdr:sp>
      <xdr:nvSpPr>
        <xdr:cNvPr id="7" name="CustomShape 1"/>
        <xdr:cNvSpPr/>
      </xdr:nvSpPr>
      <xdr:spPr>
        <a:xfrm>
          <a:off x="11050200" y="95400"/>
          <a:ext cx="34884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462960</xdr:colOff>
      <xdr:row>0</xdr:row>
      <xdr:rowOff>95400</xdr:rowOff>
    </xdr:from>
    <xdr:to>
      <xdr:col>9</xdr:col>
      <xdr:colOff>410040</xdr:colOff>
      <xdr:row>0</xdr:row>
      <xdr:rowOff>259560</xdr:rowOff>
    </xdr:to>
    <xdr:sp>
      <xdr:nvSpPr>
        <xdr:cNvPr id="8" name="CustomShape 1"/>
        <xdr:cNvSpPr/>
      </xdr:nvSpPr>
      <xdr:spPr>
        <a:xfrm>
          <a:off x="9778320" y="95400"/>
          <a:ext cx="127080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757440</xdr:colOff>
      <xdr:row>0</xdr:row>
      <xdr:rowOff>95400</xdr:rowOff>
    </xdr:from>
    <xdr:to>
      <xdr:col>10</xdr:col>
      <xdr:colOff>504720</xdr:colOff>
      <xdr:row>0</xdr:row>
      <xdr:rowOff>259560</xdr:rowOff>
    </xdr:to>
    <xdr:sp>
      <xdr:nvSpPr>
        <xdr:cNvPr id="9" name="CustomShape 1"/>
        <xdr:cNvSpPr/>
      </xdr:nvSpPr>
      <xdr:spPr>
        <a:xfrm>
          <a:off x="11396520" y="95400"/>
          <a:ext cx="128088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505080</xdr:colOff>
      <xdr:row>0</xdr:row>
      <xdr:rowOff>95400</xdr:rowOff>
    </xdr:from>
    <xdr:to>
      <xdr:col>10</xdr:col>
      <xdr:colOff>1240560</xdr:colOff>
      <xdr:row>0</xdr:row>
      <xdr:rowOff>259560</xdr:rowOff>
    </xdr:to>
    <xdr:sp>
      <xdr:nvSpPr>
        <xdr:cNvPr id="10" name="CustomShape 1"/>
        <xdr:cNvSpPr/>
      </xdr:nvSpPr>
      <xdr:spPr>
        <a:xfrm>
          <a:off x="12677760" y="95400"/>
          <a:ext cx="73548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1240200</xdr:colOff>
      <xdr:row>0</xdr:row>
      <xdr:rowOff>95400</xdr:rowOff>
    </xdr:from>
    <xdr:to>
      <xdr:col>10</xdr:col>
      <xdr:colOff>2390760</xdr:colOff>
      <xdr:row>0</xdr:row>
      <xdr:rowOff>259560</xdr:rowOff>
    </xdr:to>
    <xdr:sp>
      <xdr:nvSpPr>
        <xdr:cNvPr id="11" name="CustomShape 1"/>
        <xdr:cNvSpPr/>
      </xdr:nvSpPr>
      <xdr:spPr>
        <a:xfrm>
          <a:off x="13412880" y="95400"/>
          <a:ext cx="1150560" cy="16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FacturesPrincipal" displayName="FacturesPrincipal" ref="B3:K6" headerRowCount="1" totalsRowCount="1" totalsRowShown="1">
  <autoFilter ref="B3:K6"/>
  <tableColumns count="10">
    <tableColumn id="1" name="N° de facture"/>
    <tableColumn id="2" name="Société"/>
    <tableColumn id="3" name="Date de la facture"/>
    <tableColumn id="4" name="Description du projet"/>
    <tableColumn id="5" name="Taux T.V.A."/>
    <tableColumn id="6" name="Autre"/>
    <tableColumn id="7" name="Dépôt"/>
    <tableColumn id="8" name="Total des détails"/>
    <tableColumn id="9" name="Total de la facture"/>
    <tableColumn id="10" name="Notes"/>
  </tableColumns>
</table>
</file>

<file path=xl/tables/table2.xml><?xml version="1.0" encoding="utf-8"?>
<table xmlns="http://schemas.openxmlformats.org/spreadsheetml/2006/main" id="2" name="Listedesclients" displayName="Listedesclients" ref="B3:L6" headerRowCount="1" totalsRowCount="1" totalsRowShown="1">
  <autoFilter ref="B3:L6"/>
  <tableColumns count="11">
    <tableColumn id="1" name="Recherche"/>
    <tableColumn id="2" name="N° de société"/>
    <tableColumn id="3" name="Nom de la société"/>
    <tableColumn id="4" name="Nom du contact"/>
    <tableColumn id="5" name="Adresse"/>
    <tableColumn id="6" name="Ville"/>
    <tableColumn id="7" name="Département"/>
    <tableColumn id="8" name="Code postal"/>
    <tableColumn id="9" name="Téléphone"/>
    <tableColumn id="10" name="E-mail"/>
    <tableColumn id="11" name="Télécopi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whatsup.com" TargetMode="External"/><Relationship Id="rId2" Type="http://schemas.openxmlformats.org/officeDocument/2006/relationships/hyperlink" Target="mailto:contact@qwirk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eone@example.com" TargetMode="External"/><Relationship Id="rId2" Type="http://schemas.openxmlformats.org/officeDocument/2006/relationships/hyperlink" Target="mailto:someone@example.com" TargetMode="External"/><Relationship Id="rId3" Type="http://schemas.openxmlformats.org/officeDocument/2006/relationships/drawing" Target="../drawings/drawing1.xml"/><Relationship Id="rId4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27A8F"/>
    <pageSetUpPr fitToPage="true"/>
  </sheetPr>
  <dimension ref="1:42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O23" activeCellId="0" sqref="O23"/>
    </sheetView>
  </sheetViews>
  <sheetFormatPr defaultRowHeight="12.8"/>
  <cols>
    <col collapsed="false" hidden="false" max="1" min="1" style="1" width="3.07142857142857"/>
    <col collapsed="false" hidden="false" max="2" min="2" style="1" width="14.6473214285714"/>
    <col collapsed="false" hidden="false" max="3" min="3" style="1" width="17.9553571428571"/>
    <col collapsed="false" hidden="false" max="4" min="4" style="1" width="4.25446428571429"/>
    <col collapsed="false" hidden="false" max="5" min="5" style="1" width="6.49553571428571"/>
    <col collapsed="false" hidden="false" max="6" min="6" style="1" width="9.80357142857143"/>
    <col collapsed="false" hidden="false" max="7" min="7" style="1" width="4.25446428571429"/>
    <col collapsed="false" hidden="false" max="8" min="8" style="1" width="26.4598214285714"/>
    <col collapsed="false" hidden="false" max="9" min="9" style="1" width="21.7321428571429"/>
    <col collapsed="false" hidden="false" max="10" min="10" style="1" width="1.0625"/>
    <col collapsed="false" hidden="false" max="11" min="11" style="1" width="21.3794642857143"/>
    <col collapsed="false" hidden="false" max="13" min="12" style="1" width="18.78125"/>
    <col collapsed="false" hidden="false" max="14" min="14" style="1" width="3.07142857142857"/>
    <col collapsed="false" hidden="false" max="15" min="15" style="1" width="8.97767857142857"/>
    <col collapsed="false" hidden="false" max="16" min="16" style="1" width="11.1026785714286"/>
    <col collapsed="false" hidden="false" max="1025" min="17" style="1" width="8.97767857142857"/>
  </cols>
  <sheetData>
    <row r="1" customFormat="false" ht="58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6" hidden="false" customHeight="true" outlineLevel="0" collapsed="false"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</row>
    <row r="3" customFormat="false" ht="6.75" hidden="false" customHeight="true" outlineLevel="0" collapsed="false">
      <c r="A3" s="2"/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9"/>
      <c r="N3" s="9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0"/>
      <c r="B4" s="10" t="s">
        <v>1</v>
      </c>
      <c r="C4" s="10"/>
      <c r="D4" s="11" t="s">
        <v>2</v>
      </c>
      <c r="E4" s="12" t="s">
        <v>3</v>
      </c>
      <c r="F4" s="12"/>
      <c r="G4" s="13"/>
      <c r="H4" s="14" t="s">
        <v>4</v>
      </c>
      <c r="I4" s="14"/>
      <c r="J4" s="15"/>
      <c r="K4" s="15"/>
      <c r="L4" s="15"/>
      <c r="M4" s="15"/>
      <c r="N4" s="1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10" t="s">
        <v>5</v>
      </c>
      <c r="C5" s="10"/>
      <c r="D5" s="11" t="s">
        <v>2</v>
      </c>
      <c r="E5" s="12" t="s">
        <v>6</v>
      </c>
      <c r="F5" s="12"/>
      <c r="G5" s="13"/>
      <c r="H5" s="16" t="s">
        <v>7</v>
      </c>
      <c r="I5" s="16"/>
      <c r="J5" s="15"/>
      <c r="K5" s="15"/>
      <c r="L5" s="15"/>
      <c r="M5" s="15"/>
      <c r="N5" s="15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.75" hidden="false" customHeight="true" outlineLevel="0" collapsed="false">
      <c r="A6" s="0"/>
      <c r="B6" s="17"/>
      <c r="C6" s="17"/>
      <c r="D6" s="18"/>
      <c r="E6" s="19"/>
      <c r="F6" s="19"/>
      <c r="G6" s="19"/>
      <c r="H6" s="20"/>
      <c r="I6" s="20"/>
      <c r="J6" s="15"/>
      <c r="K6" s="15"/>
      <c r="L6" s="15"/>
      <c r="M6" s="15"/>
      <c r="N6" s="15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1" customFormat="true" ht="18" hidden="false" customHeight="true" outlineLevel="0" collapsed="false">
      <c r="B8" s="22" t="s">
        <v>8</v>
      </c>
      <c r="C8" s="23" t="s">
        <v>9</v>
      </c>
      <c r="D8" s="23"/>
      <c r="E8" s="23"/>
      <c r="F8" s="22" t="s">
        <v>10</v>
      </c>
      <c r="G8" s="23" t="str">
        <f aca="false">IFERROR(VLOOKUP(VLOOKUP(rngFacture,FacturesPrincipal[],2),Listedesclients[],9,0),"")</f>
        <v>04 56 78 90 12</v>
      </c>
      <c r="H8" s="23"/>
      <c r="I8" s="23"/>
      <c r="J8" s="24"/>
      <c r="K8" s="22" t="s">
        <v>11</v>
      </c>
      <c r="L8" s="25" t="s">
        <v>12</v>
      </c>
      <c r="M8" s="0"/>
    </row>
    <row r="9" customFormat="false" ht="18" hidden="false" customHeight="true" outlineLevel="0" collapsed="false">
      <c r="A9" s="21"/>
      <c r="B9" s="22" t="s">
        <v>13</v>
      </c>
      <c r="C9" s="23" t="s">
        <v>14</v>
      </c>
      <c r="D9" s="23"/>
      <c r="E9" s="23"/>
      <c r="F9" s="22" t="s">
        <v>15</v>
      </c>
      <c r="G9" s="23" t="str">
        <f aca="false">IFERROR(VLOOKUP(VLOOKUP(rngFacture,FacturesPrincipal[],2),Listedesclients[],11,0),"")</f>
        <v>01 90 12 34 56</v>
      </c>
      <c r="H9" s="23"/>
      <c r="I9" s="23"/>
      <c r="J9" s="26"/>
      <c r="K9" s="22" t="s">
        <v>16</v>
      </c>
      <c r="L9" s="27" t="n">
        <v>42887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true" outlineLevel="0" collapsed="false">
      <c r="A10" s="21"/>
      <c r="B10" s="24"/>
      <c r="C10" s="23" t="s">
        <v>5</v>
      </c>
      <c r="D10" s="23"/>
      <c r="E10" s="23"/>
      <c r="F10" s="22" t="s">
        <v>17</v>
      </c>
      <c r="G10" s="28" t="s">
        <v>18</v>
      </c>
      <c r="H10" s="28"/>
      <c r="I10" s="28"/>
      <c r="J10" s="24"/>
      <c r="K10" s="29"/>
      <c r="L10" s="29"/>
      <c r="M10" s="29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0"/>
      <c r="B11" s="30"/>
      <c r="C11" s="31"/>
      <c r="D11" s="31"/>
      <c r="E11" s="31"/>
      <c r="F11" s="32"/>
      <c r="G11" s="33"/>
      <c r="H11" s="33"/>
      <c r="I11" s="33"/>
      <c r="J11" s="30"/>
      <c r="K11" s="34"/>
      <c r="L11" s="34"/>
      <c r="M11" s="34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0"/>
      <c r="B12" s="35" t="str">
        <f aca="false">"Budget prévisionnel pour : "&amp;IFERROR(VLOOKUP(rngFacture,FacturesPrincipal[],4),"")</f>
        <v>Budget prévisionnel pour : Qwirk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0"/>
      <c r="B13" s="36"/>
      <c r="C13" s="37"/>
      <c r="D13" s="38"/>
      <c r="E13" s="38"/>
      <c r="F13" s="38"/>
      <c r="G13" s="38"/>
      <c r="H13" s="39" t="s">
        <v>19</v>
      </c>
      <c r="I13" s="39" t="s">
        <v>20</v>
      </c>
      <c r="J13" s="39"/>
      <c r="K13" s="39" t="s">
        <v>21</v>
      </c>
      <c r="L13" s="39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0"/>
      <c r="B14" s="40" t="s">
        <v>22</v>
      </c>
      <c r="C14" s="41"/>
      <c r="D14" s="41"/>
      <c r="E14" s="41"/>
      <c r="F14" s="41"/>
      <c r="G14" s="41"/>
      <c r="H14" s="42" t="n">
        <v>400</v>
      </c>
      <c r="I14" s="42" t="n">
        <v>400</v>
      </c>
      <c r="J14" s="42"/>
      <c r="K14" s="43" t="n">
        <v>600</v>
      </c>
      <c r="L14" s="43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true" outlineLevel="0" collapsed="false">
      <c r="A15" s="0"/>
      <c r="B15" s="44" t="s">
        <v>23</v>
      </c>
      <c r="C15" s="45"/>
      <c r="D15" s="46" t="n">
        <v>29</v>
      </c>
      <c r="E15" s="46" t="s">
        <v>24</v>
      </c>
      <c r="F15" s="45"/>
      <c r="G15" s="45"/>
      <c r="H15" s="47"/>
      <c r="I15" s="45"/>
      <c r="J15" s="45"/>
      <c r="K15" s="45"/>
      <c r="L15" s="45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8" customFormat="true" ht="23.25" hidden="false" customHeight="true" outlineLevel="0" collapsed="false">
      <c r="B16" s="49" t="s">
        <v>25</v>
      </c>
      <c r="C16" s="50" t="s">
        <v>26</v>
      </c>
      <c r="D16" s="38"/>
      <c r="E16" s="38"/>
      <c r="F16" s="38"/>
      <c r="G16" s="38"/>
      <c r="H16" s="51" t="s">
        <v>27</v>
      </c>
      <c r="I16" s="52" t="s">
        <v>20</v>
      </c>
      <c r="J16" s="52"/>
      <c r="K16" s="52" t="s">
        <v>21</v>
      </c>
      <c r="L16" s="52" t="s">
        <v>28</v>
      </c>
      <c r="M16" s="53" t="s">
        <v>29</v>
      </c>
    </row>
    <row r="17" s="48" customFormat="true" ht="20.15" hidden="false" customHeight="true" outlineLevel="0" collapsed="false">
      <c r="B17" s="40" t="str">
        <f aca="false">IFERROR(INDEX(#REF!,SMALL(IF(#REF!=rngFacture,ROW(#REF!)-ROW(#REF!)), ROW(1:1)), MATCH($B$16,#REF!, 0)),"")</f>
        <v/>
      </c>
      <c r="C17" s="41" t="s">
        <v>30</v>
      </c>
      <c r="D17" s="41"/>
      <c r="E17" s="41"/>
      <c r="F17" s="41"/>
      <c r="G17" s="41"/>
      <c r="H17" s="54"/>
      <c r="I17" s="54" t="n">
        <v>2</v>
      </c>
      <c r="J17" s="54"/>
      <c r="K17" s="55" t="n">
        <v>2</v>
      </c>
      <c r="L17" s="55" t="n">
        <v>3</v>
      </c>
      <c r="M17" s="56" t="n">
        <f aca="false">(($H$14*H17)+($I$14*I17)+($K$14*K17))*L17</f>
        <v>6000</v>
      </c>
    </row>
    <row r="18" s="48" customFormat="true" ht="20.15" hidden="false" customHeight="true" outlineLevel="0" collapsed="false">
      <c r="B18" s="40" t="str">
        <f aca="false" t="array" ref="B18:B18">IFERROR(INDEX(#REF!,SMALL(IF(#REF!=rngFacture,ROW(#REF!)-ROW(#REF!)), ROW(3:3)), MATCH($B$16,#REF!, 0)),"")</f>
        <v/>
      </c>
      <c r="C18" s="41" t="s">
        <v>31</v>
      </c>
      <c r="D18" s="41"/>
      <c r="E18" s="41"/>
      <c r="F18" s="41"/>
      <c r="G18" s="41"/>
      <c r="H18" s="54"/>
      <c r="I18" s="54"/>
      <c r="J18" s="54"/>
      <c r="K18" s="55" t="n">
        <v>1</v>
      </c>
      <c r="L18" s="55" t="n">
        <v>20</v>
      </c>
      <c r="M18" s="56" t="n">
        <f aca="false">(($H$14*H18)+($I$14*I18)+($K$14*K18))*L18</f>
        <v>12000</v>
      </c>
    </row>
    <row r="19" s="48" customFormat="true" ht="20.15" hidden="false" customHeight="true" outlineLevel="0" collapsed="false">
      <c r="B19" s="40" t="str">
        <f aca="false" t="array" ref="B19:B19">IFERROR(INDEX(#REF!,SMALL(IF(#REF!=rngFacture,ROW(#REF!)-ROW(#REF!)), ROW(4:4)), MATCH($B$16,#REF!, 0)),"")</f>
        <v/>
      </c>
      <c r="C19" s="41" t="s">
        <v>32</v>
      </c>
      <c r="D19" s="41"/>
      <c r="E19" s="41"/>
      <c r="F19" s="41"/>
      <c r="G19" s="41"/>
      <c r="H19" s="54"/>
      <c r="I19" s="54"/>
      <c r="J19" s="54"/>
      <c r="K19" s="55" t="n">
        <v>1</v>
      </c>
      <c r="L19" s="55" t="n">
        <v>20</v>
      </c>
      <c r="M19" s="56" t="n">
        <f aca="false">(($H$14*H19)+($I$14*I19)+($K$14*K19))*L19</f>
        <v>12000</v>
      </c>
    </row>
    <row r="20" s="48" customFormat="true" ht="20.15" hidden="false" customHeight="true" outlineLevel="0" collapsed="false">
      <c r="B20" s="40" t="str">
        <f aca="false" t="array" ref="B20:B20">IFERROR(INDEX(#REF!,SMALL(IF(#REF!=rngFacture,ROW(#REF!)-ROW(#REF!)), ROW(6:6)), MATCH($B$16,#REF!, 0)),"")</f>
        <v/>
      </c>
      <c r="C20" s="41" t="s">
        <v>33</v>
      </c>
      <c r="D20" s="41"/>
      <c r="E20" s="41"/>
      <c r="F20" s="41"/>
      <c r="G20" s="41"/>
      <c r="H20" s="54"/>
      <c r="I20" s="54" t="n">
        <v>2</v>
      </c>
      <c r="J20" s="54"/>
      <c r="K20" s="55" t="n">
        <v>1</v>
      </c>
      <c r="L20" s="55" t="n">
        <v>10</v>
      </c>
      <c r="M20" s="56" t="n">
        <f aca="false">(($H$14*H20)+($I$14*I20)+($K$14*K20))*L20</f>
        <v>14000</v>
      </c>
    </row>
    <row r="21" s="48" customFormat="true" ht="20.15" hidden="false" customHeight="true" outlineLevel="0" collapsed="false">
      <c r="B21" s="40" t="str">
        <f aca="false" t="array" ref="B21:B21">IFERROR(INDEX(#REF!,SMALL(IF(#REF!=rngFacture,ROW(#REF!)-ROW(#REF!)), ROW(7:7)), MATCH($B$16,#REF!, 0)),"")</f>
        <v/>
      </c>
      <c r="C21" s="41" t="s">
        <v>34</v>
      </c>
      <c r="D21" s="41"/>
      <c r="E21" s="41"/>
      <c r="F21" s="41"/>
      <c r="G21" s="41"/>
      <c r="H21" s="54"/>
      <c r="I21" s="54" t="n">
        <v>1</v>
      </c>
      <c r="J21" s="54"/>
      <c r="K21" s="55" t="n">
        <v>1</v>
      </c>
      <c r="L21" s="55" t="n">
        <v>10</v>
      </c>
      <c r="M21" s="56" t="n">
        <f aca="false">(($H$14*H21)+($I$14*I21)+($K$14*K21))*L21</f>
        <v>10000</v>
      </c>
    </row>
    <row r="22" s="48" customFormat="true" ht="20.15" hidden="false" customHeight="true" outlineLevel="0" collapsed="false">
      <c r="B22" s="40" t="str">
        <f aca="false" t="array" ref="B22:B22">IFERROR(INDEX(#REF!,SMALL(IF(#REF!=rngFacture,ROW(#REF!)-ROW(#REF!)), ROW(8:8)), MATCH($B$16,#REF!, 0)),"")</f>
        <v/>
      </c>
      <c r="C22" s="41" t="s">
        <v>35</v>
      </c>
      <c r="D22" s="41"/>
      <c r="E22" s="41"/>
      <c r="F22" s="41"/>
      <c r="G22" s="41"/>
      <c r="H22" s="54"/>
      <c r="I22" s="54" t="n">
        <v>1</v>
      </c>
      <c r="J22" s="54"/>
      <c r="K22" s="55"/>
      <c r="L22" s="55" t="n">
        <v>5</v>
      </c>
      <c r="M22" s="56" t="n">
        <f aca="false">(($H$14*H22)+($I$14*I22)+($K$14*K22))*L22</f>
        <v>2000</v>
      </c>
    </row>
    <row r="23" s="48" customFormat="true" ht="20.15" hidden="false" customHeight="true" outlineLevel="0" collapsed="false">
      <c r="B23" s="40" t="str">
        <f aca="false" t="array" ref="B23:B23">IFERROR(INDEX(#REF!,SMALL(IF(#REF!=rngFacture,ROW(#REF!)-ROW(#REF!)), ROW(9:9)), MATCH($B$16,#REF!, 0)),"")</f>
        <v/>
      </c>
      <c r="C23" s="48" t="s">
        <v>36</v>
      </c>
      <c r="D23" s="0"/>
      <c r="E23" s="0"/>
      <c r="F23" s="0"/>
      <c r="G23" s="0"/>
      <c r="H23" s="54"/>
      <c r="I23" s="54" t="n">
        <v>2</v>
      </c>
      <c r="J23" s="54"/>
      <c r="K23" s="55" t="n">
        <v>1</v>
      </c>
      <c r="L23" s="55" t="n">
        <v>2</v>
      </c>
      <c r="M23" s="56" t="n">
        <f aca="false">(($H$14*H23)+($I$14*I23)+($K$14*K23))*L23</f>
        <v>2800</v>
      </c>
    </row>
    <row r="24" s="48" customFormat="true" ht="20.15" hidden="false" customHeight="true" outlineLevel="0" collapsed="false">
      <c r="B24" s="40" t="str">
        <f aca="false" t="array" ref="B24:B24">IFERROR(INDEX(#REF!,SMALL(IF(#REF!=rngFacture,ROW(#REF!)-ROW(#REF!)), ROW(10:10)), MATCH($B$16,#REF!, 0)),"")</f>
        <v/>
      </c>
      <c r="C24" s="41" t="s">
        <v>37</v>
      </c>
      <c r="D24" s="41"/>
      <c r="E24" s="41"/>
      <c r="F24" s="41"/>
      <c r="G24" s="41"/>
      <c r="H24" s="54"/>
      <c r="I24" s="54"/>
      <c r="J24" s="54"/>
      <c r="K24" s="55"/>
      <c r="L24" s="55"/>
      <c r="M24" s="56" t="n">
        <f aca="false">(($H$14*H24)+($I$14*I24)+($K$14*K24))*L24</f>
        <v>0</v>
      </c>
    </row>
    <row r="25" s="48" customFormat="true" ht="20.15" hidden="false" customHeight="true" outlineLevel="0" collapsed="false">
      <c r="B25" s="0"/>
      <c r="C25" s="0"/>
      <c r="D25" s="57"/>
      <c r="E25" s="57"/>
      <c r="F25" s="57"/>
      <c r="G25" s="57"/>
      <c r="H25" s="57"/>
      <c r="I25" s="57"/>
      <c r="J25" s="0"/>
      <c r="K25" s="58" t="s">
        <v>38</v>
      </c>
      <c r="L25" s="58"/>
      <c r="M25" s="59" t="n">
        <f aca="false">SUM(M17:M24)</f>
        <v>58800</v>
      </c>
    </row>
    <row r="26" s="48" customFormat="true" ht="20.15" hidden="false" customHeight="true" outlineLevel="0" collapsed="false">
      <c r="B26" s="0"/>
      <c r="C26" s="0"/>
      <c r="D26" s="57"/>
      <c r="E26" s="57"/>
      <c r="F26" s="57"/>
      <c r="G26" s="57"/>
      <c r="H26" s="57"/>
      <c r="I26" s="57"/>
      <c r="J26" s="0"/>
      <c r="K26" s="58" t="s">
        <v>39</v>
      </c>
      <c r="L26" s="58"/>
      <c r="M26" s="59" t="n">
        <v>600</v>
      </c>
    </row>
    <row r="27" s="48" customFormat="true" ht="20.15" hidden="false" customHeight="true" outlineLevel="0" collapsed="false">
      <c r="B27" s="0"/>
      <c r="C27" s="0"/>
      <c r="D27" s="57"/>
      <c r="E27" s="57"/>
      <c r="F27" s="57"/>
      <c r="G27" s="57"/>
      <c r="H27" s="57"/>
      <c r="I27" s="57"/>
      <c r="J27" s="0"/>
      <c r="K27" s="58" t="s">
        <v>40</v>
      </c>
      <c r="L27" s="58"/>
      <c r="M27" s="59" t="n">
        <f aca="false">M25+M26</f>
        <v>59400</v>
      </c>
    </row>
    <row r="28" s="48" customFormat="true" ht="20.15" hidden="false" customHeight="true" outlineLevel="0" collapsed="false">
      <c r="B28" s="0"/>
      <c r="C28" s="0"/>
      <c r="D28" s="57"/>
      <c r="E28" s="57"/>
      <c r="F28" s="57"/>
      <c r="G28" s="57"/>
      <c r="H28" s="57"/>
      <c r="I28" s="57"/>
      <c r="J28" s="0"/>
      <c r="K28" s="58" t="s">
        <v>41</v>
      </c>
      <c r="L28" s="58"/>
      <c r="M28" s="60" t="n">
        <f aca="false">VLOOKUP(rngFacture,FacturesPrincipal[],5)</f>
        <v>0.0875</v>
      </c>
    </row>
    <row r="29" s="48" customFormat="true" ht="20.15" hidden="false" customHeight="true" outlineLevel="0" collapsed="false">
      <c r="B29" s="61" t="str">
        <f aca="false">"Définir tous les chèques à l’ordre de "&amp;Nomdelasociété&amp;"."</f>
        <v>Définir tous les chèques à l’ordre de WhatSup.</v>
      </c>
      <c r="C29" s="61"/>
      <c r="D29" s="61"/>
      <c r="E29" s="61"/>
      <c r="F29" s="61"/>
      <c r="G29" s="61"/>
      <c r="H29" s="61"/>
      <c r="I29" s="61"/>
      <c r="J29" s="62"/>
      <c r="K29" s="58" t="s">
        <v>42</v>
      </c>
      <c r="L29" s="58"/>
      <c r="M29" s="63" t="n">
        <f aca="false">M27*M28</f>
        <v>5197.5</v>
      </c>
    </row>
    <row r="30" customFormat="false" ht="20.15" hidden="false" customHeight="true" outlineLevel="0" collapsed="false">
      <c r="A30" s="48"/>
      <c r="B30" s="64" t="s">
        <v>43</v>
      </c>
      <c r="C30" s="64"/>
      <c r="D30" s="64"/>
      <c r="E30" s="64"/>
      <c r="F30" s="64"/>
      <c r="G30" s="64"/>
      <c r="H30" s="64"/>
      <c r="I30" s="64"/>
      <c r="J30" s="65"/>
      <c r="K30" s="66" t="s">
        <v>44</v>
      </c>
      <c r="L30" s="66"/>
      <c r="M30" s="67" t="n">
        <f aca="false">(M27+M29)</f>
        <v>64597.5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</sheetData>
  <mergeCells count="35">
    <mergeCell ref="B1:I1"/>
    <mergeCell ref="B4:C4"/>
    <mergeCell ref="E4:F4"/>
    <mergeCell ref="H4:I4"/>
    <mergeCell ref="B5:C5"/>
    <mergeCell ref="E5:F5"/>
    <mergeCell ref="H5:I5"/>
    <mergeCell ref="C8:E8"/>
    <mergeCell ref="G8:I8"/>
    <mergeCell ref="C9:E9"/>
    <mergeCell ref="G9:I9"/>
    <mergeCell ref="C10:E10"/>
    <mergeCell ref="G10:I10"/>
    <mergeCell ref="B12:K12"/>
    <mergeCell ref="I13:J13"/>
    <mergeCell ref="C14:G14"/>
    <mergeCell ref="I14:J14"/>
    <mergeCell ref="I16:J16"/>
    <mergeCell ref="C17:G17"/>
    <mergeCell ref="I17:J17"/>
    <mergeCell ref="C18:G18"/>
    <mergeCell ref="I18:J18"/>
    <mergeCell ref="C19:G19"/>
    <mergeCell ref="I19:J19"/>
    <mergeCell ref="C20:G20"/>
    <mergeCell ref="I20:J20"/>
    <mergeCell ref="C21:G21"/>
    <mergeCell ref="I21:J21"/>
    <mergeCell ref="C22:G22"/>
    <mergeCell ref="I22:J22"/>
    <mergeCell ref="I23:J23"/>
    <mergeCell ref="C24:G24"/>
    <mergeCell ref="I24:J24"/>
    <mergeCell ref="B29:I29"/>
    <mergeCell ref="B30:I30"/>
  </mergeCells>
  <conditionalFormatting sqref="K28:L29;C24:G24;B23;H23:L23;B17:L22;K25:L26">
    <cfRule type="expression" priority="2" aboveAverage="0" equalAverage="0" bottom="0" percent="0" rank="0" text="" dxfId="0">
      <formula>MOD(ROW(),2)=0</formula>
    </cfRule>
  </conditionalFormatting>
  <conditionalFormatting sqref="M17:M24">
    <cfRule type="expression" priority="3" aboveAverage="0" equalAverage="0" bottom="0" percent="0" rank="0" text="" dxfId="1">
      <formula>MOD(ROW(),2)=0</formula>
    </cfRule>
    <cfRule type="expression" priority="4" aboveAverage="0" equalAverage="0" bottom="0" percent="0" rank="0" text="" dxfId="2">
      <formula>MOD(ROW(),2)=1</formula>
    </cfRule>
  </conditionalFormatting>
  <conditionalFormatting sqref="B24;H24:L24">
    <cfRule type="expression" priority="5" aboveAverage="0" equalAverage="0" bottom="0" percent="0" rank="0" text="" dxfId="3">
      <formula>MOD(ROW(),2)=0</formula>
    </cfRule>
  </conditionalFormatting>
  <conditionalFormatting sqref="M28:M29;M25:M26">
    <cfRule type="expression" priority="6" aboveAverage="0" equalAverage="0" bottom="0" percent="0" rank="0" text="" dxfId="4">
      <formula>MOD(ROW(),2)=1</formula>
    </cfRule>
    <cfRule type="expression" priority="7" aboveAverage="0" equalAverage="0" bottom="0" percent="0" rank="0" text="" dxfId="5">
      <formula>MOD(ROW(),2)=0</formula>
    </cfRule>
  </conditionalFormatting>
  <conditionalFormatting sqref="B14:L14">
    <cfRule type="expression" priority="8" aboveAverage="0" equalAverage="0" bottom="0" percent="0" rank="0" text="" dxfId="6">
      <formula>MOD(ROW(),2)=0</formula>
    </cfRule>
  </conditionalFormatting>
  <conditionalFormatting sqref="K27:L27">
    <cfRule type="expression" priority="9" aboveAverage="0" equalAverage="0" bottom="0" percent="0" rank="0" text="" dxfId="0">
      <formula>MOD(ROW(),2)=0</formula>
    </cfRule>
  </conditionalFormatting>
  <conditionalFormatting sqref="M27">
    <cfRule type="expression" priority="10" aboveAverage="0" equalAverage="0" bottom="0" percent="0" rank="0" text="" dxfId="4">
      <formula>MOD(ROW(),2)=1</formula>
    </cfRule>
    <cfRule type="expression" priority="11" aboveAverage="0" equalAverage="0" bottom="0" percent="0" rank="0" text="" dxfId="5">
      <formula>MOD(ROW(),2)=0</formula>
    </cfRule>
  </conditionalFormatting>
  <dataValidations count="1">
    <dataValidation allowBlank="true" error="Please select and Invoice number from this list. If your invoice isn't shown, check the worksheet named Invoices - Main." errorTitle="Invalid Data" operator="between" showDropDown="false" showErrorMessage="true" showInputMessage="true" sqref="L8" type="list">
      <formula1>n</formula1>
      <formula2>0</formula2>
    </dataValidation>
  </dataValidations>
  <hyperlinks>
    <hyperlink ref="H4" r:id="rId1" display="contact@whatsup.com"/>
    <hyperlink ref="G10" r:id="rId2" display="contact@qwirk.com"/>
  </hyperlinks>
  <printOptions headings="false" gridLines="false" gridLinesSet="true" horizontalCentered="true" verticalCentered="false"/>
  <pageMargins left="0.7" right="0.7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DA2BF"/>
    <pageSetUpPr fitToPage="true"/>
  </sheetPr>
  <dimension ref="1:6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8.75"/>
  <cols>
    <col collapsed="false" hidden="false" max="1" min="1" style="68" width="2.00892857142857"/>
    <col collapsed="false" hidden="true" max="2" min="2" style="68" width="0"/>
    <col collapsed="false" hidden="false" max="3" min="3" style="68" width="18.6607142857143"/>
    <col collapsed="false" hidden="false" max="4" min="4" style="68" width="24.5669642857143"/>
    <col collapsed="false" hidden="false" max="5" min="5" style="68" width="21.96875"/>
    <col collapsed="false" hidden="false" max="6" min="6" style="68" width="26.4598214285714"/>
    <col collapsed="false" hidden="false" max="7" min="7" style="68" width="17.0089285714286"/>
    <col collapsed="false" hidden="false" max="8" min="8" style="68" width="11.8125"/>
    <col collapsed="false" hidden="false" max="9" min="9" style="69" width="12.875"/>
    <col collapsed="false" hidden="false" max="10" min="10" style="68" width="14.6473214285714"/>
    <col collapsed="false" hidden="false" max="11" min="11" style="68" width="22.4419642857143"/>
    <col collapsed="false" hidden="false" max="12" min="12" style="70" width="15"/>
    <col collapsed="false" hidden="false" max="1025" min="13" style="68" width="8.97767857142857"/>
  </cols>
  <sheetData>
    <row r="1" customFormat="false" ht="31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5" hidden="false" customHeight="true" outlineLevel="0" collapsed="false">
      <c r="A2" s="0"/>
      <c r="B2" s="0"/>
      <c r="C2" s="71" t="s">
        <v>45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2" customFormat="true" ht="21.75" hidden="false" customHeight="true" outlineLevel="0" collapsed="false">
      <c r="B3" s="73" t="s">
        <v>46</v>
      </c>
      <c r="C3" s="73" t="s">
        <v>47</v>
      </c>
      <c r="D3" s="73" t="s">
        <v>48</v>
      </c>
      <c r="E3" s="73" t="s">
        <v>49</v>
      </c>
      <c r="F3" s="73" t="s">
        <v>50</v>
      </c>
      <c r="G3" s="73" t="s">
        <v>51</v>
      </c>
      <c r="H3" s="73" t="s">
        <v>52</v>
      </c>
      <c r="I3" s="73" t="s">
        <v>53</v>
      </c>
      <c r="J3" s="74" t="s">
        <v>54</v>
      </c>
      <c r="K3" s="74" t="s">
        <v>55</v>
      </c>
      <c r="L3" s="74" t="s">
        <v>56</v>
      </c>
    </row>
    <row r="4" customFormat="false" ht="18.75" hidden="false" customHeight="true" outlineLevel="0" collapsed="false">
      <c r="B4" s="75" t="str">
        <f aca="false">C4&amp; " - "&amp;D4</f>
        <v>1 - Tailspin Toys </v>
      </c>
      <c r="C4" s="76" t="n">
        <v>1</v>
      </c>
      <c r="D4" s="75" t="s">
        <v>57</v>
      </c>
      <c r="E4" s="75" t="s">
        <v>58</v>
      </c>
      <c r="F4" s="75" t="s">
        <v>59</v>
      </c>
      <c r="G4" s="75" t="s">
        <v>60</v>
      </c>
      <c r="H4" s="75" t="s">
        <v>61</v>
      </c>
      <c r="I4" s="75" t="s">
        <v>62</v>
      </c>
      <c r="J4" s="77" t="s">
        <v>63</v>
      </c>
      <c r="K4" s="78" t="s">
        <v>64</v>
      </c>
      <c r="L4" s="77" t="s">
        <v>65</v>
      </c>
    </row>
    <row r="5" customFormat="false" ht="18.75" hidden="false" customHeight="true" outlineLevel="0" collapsed="false">
      <c r="B5" s="75" t="str">
        <f aca="false">C5&amp; " - "&amp;D5</f>
        <v>2 - Contoso, Ltd</v>
      </c>
      <c r="C5" s="76" t="n">
        <v>2</v>
      </c>
      <c r="D5" s="75" t="s">
        <v>66</v>
      </c>
      <c r="E5" s="75" t="s">
        <v>67</v>
      </c>
      <c r="F5" s="75" t="s">
        <v>68</v>
      </c>
      <c r="G5" s="75" t="s">
        <v>69</v>
      </c>
      <c r="H5" s="75" t="s">
        <v>70</v>
      </c>
      <c r="I5" s="75" t="s">
        <v>71</v>
      </c>
      <c r="J5" s="77" t="s">
        <v>72</v>
      </c>
      <c r="K5" s="78" t="s">
        <v>64</v>
      </c>
      <c r="L5" s="77" t="s">
        <v>73</v>
      </c>
    </row>
    <row r="6" customFormat="false" ht="18.75" hidden="false" customHeight="true" outlineLevel="0" collapsed="false">
      <c r="B6" s="79" t="s">
        <v>74</v>
      </c>
      <c r="C6" s="80" t="str">
        <f aca="false">"Total clients : "&amp;SUBTOTAL(103,Listedesclients[N° de société])</f>
        <v>Total clients : 2</v>
      </c>
      <c r="D6" s="79"/>
      <c r="E6" s="79"/>
      <c r="F6" s="79"/>
      <c r="G6" s="79"/>
      <c r="H6" s="79"/>
      <c r="I6" s="79"/>
      <c r="J6" s="81"/>
      <c r="K6" s="79"/>
      <c r="L6" s="81" t="n">
        <f aca="false">SUBTOTAL(103,Listedesclients[Télécopie])</f>
        <v>2</v>
      </c>
    </row>
  </sheetData>
  <conditionalFormatting sqref="C4:C5">
    <cfRule type="duplicateValues" priority="2" aboveAverage="0" equalAverage="0" bottom="0" percent="0" rank="0" text="" dxfId="0">
      <formula>0</formula>
    </cfRule>
  </conditionalFormatting>
  <conditionalFormatting sqref="D4:D5">
    <cfRule type="duplicateValues" priority="3" aboveAverage="0" equalAverage="0" bottom="0" percent="0" rank="0" text="" dxfId="1">
      <formula>0</formula>
    </cfRule>
  </conditionalFormatting>
  <hyperlinks>
    <hyperlink ref="K4" r:id="rId1" display="xyz@example.com"/>
    <hyperlink ref="K5" r:id="rId2" display="xyz@example.com"/>
  </hyperlinks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tableParts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ACBE0"/>
    <pageSetUpPr fitToPage="true"/>
  </sheetPr>
  <dimension ref="B1:K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8.75"/>
  <cols>
    <col collapsed="false" hidden="false" max="1" min="1" style="68" width="2.00892857142857"/>
    <col collapsed="false" hidden="false" max="2" min="2" style="68" width="14.7633928571429"/>
    <col collapsed="false" hidden="false" max="3" min="3" style="68" width="20.5535714285714"/>
    <col collapsed="false" hidden="false" max="4" min="4" style="68" width="17.9553571428571"/>
    <col collapsed="false" hidden="false" max="5" min="5" style="68" width="23.5044642857143"/>
    <col collapsed="false" hidden="false" max="6" min="6" style="82" width="11.9285714285714"/>
    <col collapsed="false" hidden="false" max="7" min="7" style="82" width="11.2232142857143"/>
    <col collapsed="false" hidden="false" max="8" min="8" style="82" width="13.5848214285714"/>
    <col collapsed="false" hidden="false" max="9" min="9" style="82" width="16.4196428571429"/>
    <col collapsed="false" hidden="false" max="10" min="10" style="82" width="19.0178571428571"/>
    <col collapsed="false" hidden="false" max="11" min="11" style="68" width="29.6473214285714"/>
    <col collapsed="false" hidden="false" max="12" min="12" style="68" width="2.00892857142857"/>
    <col collapsed="false" hidden="false" max="1025" min="13" style="68" width="8.97767857142857"/>
  </cols>
  <sheetData>
    <row r="1" customFormat="false" ht="31.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28.5" hidden="false" customHeight="true" outlineLevel="0" collapsed="false">
      <c r="B2" s="71" t="s">
        <v>75</v>
      </c>
      <c r="C2" s="0"/>
      <c r="D2" s="0"/>
      <c r="E2" s="0"/>
      <c r="F2" s="0"/>
      <c r="G2" s="0"/>
      <c r="H2" s="0"/>
      <c r="I2" s="0"/>
      <c r="J2" s="0"/>
      <c r="K2" s="0"/>
    </row>
    <row r="3" customFormat="false" ht="21.75" hidden="false" customHeight="true" outlineLevel="0" collapsed="false">
      <c r="B3" s="74" t="s">
        <v>76</v>
      </c>
      <c r="C3" s="74" t="s">
        <v>77</v>
      </c>
      <c r="D3" s="74" t="s">
        <v>78</v>
      </c>
      <c r="E3" s="74" t="s">
        <v>79</v>
      </c>
      <c r="F3" s="83" t="s">
        <v>41</v>
      </c>
      <c r="G3" s="83" t="s">
        <v>80</v>
      </c>
      <c r="H3" s="83" t="s">
        <v>81</v>
      </c>
      <c r="I3" s="83" t="s">
        <v>82</v>
      </c>
      <c r="J3" s="83" t="s">
        <v>83</v>
      </c>
      <c r="K3" s="74" t="s">
        <v>84</v>
      </c>
    </row>
    <row r="4" customFormat="false" ht="18.75" hidden="false" customHeight="true" outlineLevel="0" collapsed="false">
      <c r="B4" s="76" t="s">
        <v>12</v>
      </c>
      <c r="C4" s="76" t="s">
        <v>85</v>
      </c>
      <c r="D4" s="84" t="n">
        <v>42569</v>
      </c>
      <c r="E4" s="76" t="s">
        <v>9</v>
      </c>
      <c r="F4" s="85" t="n">
        <v>0.0875</v>
      </c>
      <c r="G4" s="86" t="n">
        <v>100</v>
      </c>
      <c r="H4" s="86" t="n">
        <v>100</v>
      </c>
      <c r="I4" s="86" t="e">
        <f aca="false">SUMIF(#REF!,"="&amp;FacturesPrincipal[[#This Row],[N° de facture]],#REF!)</f>
        <v>#VALUE!</v>
      </c>
      <c r="J4" s="86" t="e">
        <f aca="false">(FacturesPrincipal[[#This Row],[Total des détails]]*(1+FacturesPrincipal[[#This Row],[Taux T.V.A.]]))+FacturesPrincipal[[#This Row],[Autre]]-FacturesPrincipal[[#This Row],[Dépôt]]</f>
        <v>#VALUE!</v>
      </c>
      <c r="K4" s="87"/>
    </row>
    <row r="5" customFormat="false" ht="18.75" hidden="false" customHeight="true" outlineLevel="0" collapsed="false">
      <c r="B5" s="76" t="s">
        <v>86</v>
      </c>
      <c r="C5" s="76" t="s">
        <v>87</v>
      </c>
      <c r="D5" s="84" t="n">
        <v>42571</v>
      </c>
      <c r="E5" s="76" t="s">
        <v>88</v>
      </c>
      <c r="F5" s="85" t="n">
        <v>0.0875</v>
      </c>
      <c r="G5" s="86"/>
      <c r="H5" s="86"/>
      <c r="I5" s="86" t="e">
        <f aca="false">SUMIF(#REF!,"="&amp;FacturesPrincipal[[#This Row],[N° de facture]],#REF!)</f>
        <v>#VALUE!</v>
      </c>
      <c r="J5" s="86" t="e">
        <f aca="false">(FacturesPrincipal[[#This Row],[Total des détails]]*(1+FacturesPrincipal[[#This Row],[Taux T.V.A.]]))+FacturesPrincipal[[#This Row],[Autre]]-FacturesPrincipal[[#This Row],[Dépôt]]</f>
        <v>#VALUE!</v>
      </c>
      <c r="K5" s="87"/>
    </row>
    <row r="6" customFormat="false" ht="18.75" hidden="false" customHeight="true" outlineLevel="0" collapsed="false">
      <c r="B6" s="88" t="s">
        <v>74</v>
      </c>
      <c r="C6" s="88" t="str">
        <f aca="false">"Total des factures : "&amp;SUBTOTAL(103,FacturesPrincipal[N° de facture])</f>
        <v>Total des factures : 2</v>
      </c>
      <c r="D6" s="89"/>
      <c r="E6" s="90"/>
      <c r="F6" s="91"/>
      <c r="G6" s="92" t="n">
        <f aca="false">SUBTOTAL(109,FacturesPrincipal[Autre])</f>
        <v>100</v>
      </c>
      <c r="H6" s="92" t="n">
        <f aca="false">SUBTOTAL(109,FacturesPrincipal[Dépôt])</f>
        <v>100</v>
      </c>
      <c r="I6" s="92" t="e">
        <f aca="false">SUBTOTAL(109,FacturesPrincipal[Total des détails])</f>
        <v>#VALUE!</v>
      </c>
      <c r="J6" s="92" t="e">
        <f aca="false">SUBTOTAL(109,FacturesPrincipal[Total de la facture])</f>
        <v>#VALUE!</v>
      </c>
      <c r="K6" s="93" t="n">
        <f aca="false">SUBTOTAL(103,FacturesPrincipal[Notes])</f>
        <v>0</v>
      </c>
    </row>
  </sheetData>
  <conditionalFormatting sqref="B4:B5">
    <cfRule type="duplicateValues" priority="2" aboveAverage="0" equalAverage="0" bottom="0" percent="0" rank="0" text="" dxfId="0">
      <formula>0</formula>
    </cfRule>
  </conditionalFormatting>
  <dataValidations count="1">
    <dataValidation allowBlank="true" operator="between" showDropDown="false" showErrorMessage="true" showInputMessage="true" sqref="C4:C5" type="list">
      <formula1>recherchedeclient</formula1>
      <formula2>0</formula2>
    </dataValidation>
  </dataValidations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2016-06-19T17:29:13Z</dcterms:created>
  <dc:creator/>
  <dc:description/>
  <dc:language>fr-FR</dc:language>
  <cp:lastModifiedBy/>
  <dcterms:modified xsi:type="dcterms:W3CDTF">2017-06-07T23:35:08Z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TC031076589991</vt:lpwstr>
  </property>
</Properties>
</file>