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daniele_placido_polito_it/Documents/OPENSC2/Description_of_Components/new_input_files/"/>
    </mc:Choice>
  </mc:AlternateContent>
  <xr:revisionPtr revIDLastSave="153" documentId="13_ncr:1_{0BD40D79-8656-4BCB-943B-68FA050A86D3}" xr6:coauthVersionLast="47" xr6:coauthVersionMax="47" xr10:uidLastSave="{C18CD829-1409-4491-A22A-8EABB4B857E7}"/>
  <bookViews>
    <workbookView xWindow="-110" yWindow="-110" windowWidth="19420" windowHeight="10420" activeTab="4" xr2:uid="{00000000-000D-0000-FFFF-FFFF00000000}"/>
  </bookViews>
  <sheets>
    <sheet name="CHAN" sheetId="2" r:id="rId1"/>
    <sheet name="STR_MIX" sheetId="3" r:id="rId2"/>
    <sheet name="STR_SC" sheetId="5" r:id="rId3"/>
    <sheet name="STR_STAB" sheetId="6" r:id="rId4"/>
    <sheet name="Z_JACKET" sheetId="4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B3" i="2"/>
  <c r="C3" i="2"/>
  <c r="A3" i="2"/>
  <c r="B1" i="6"/>
  <c r="F12" i="2"/>
  <c r="E12" i="2"/>
  <c r="B3" i="4" l="1"/>
  <c r="C3" i="4"/>
  <c r="D3" i="4"/>
  <c r="A3" i="4"/>
  <c r="B3" i="5" l="1"/>
  <c r="A3" i="3"/>
  <c r="A3" i="6"/>
  <c r="D3" i="3"/>
  <c r="D3" i="6"/>
  <c r="C3" i="3"/>
  <c r="B3" i="3"/>
  <c r="B3" i="6"/>
  <c r="C3" i="6"/>
  <c r="A3" i="5"/>
  <c r="D3" i="5"/>
  <c r="C3" i="5"/>
  <c r="E4" i="3"/>
  <c r="E2" i="6" l="1"/>
  <c r="E3" i="6"/>
  <c r="F2" i="2" l="1"/>
  <c r="E2" i="3" l="1"/>
  <c r="B1" i="3" s="1"/>
  <c r="E2" i="5"/>
  <c r="B1" i="5" s="1"/>
  <c r="E2" i="4"/>
  <c r="B1" i="4" s="1"/>
  <c r="E3" i="3"/>
  <c r="E3" i="5"/>
  <c r="E3" i="4"/>
  <c r="E2" i="2"/>
  <c r="B1" i="2" s="1"/>
  <c r="F3" i="2"/>
  <c r="E3" i="2"/>
  <c r="E4" i="4" l="1"/>
</calcChain>
</file>

<file path=xl/sharedStrings.xml><?xml version="1.0" encoding="utf-8"?>
<sst xmlns="http://schemas.openxmlformats.org/spreadsheetml/2006/main" count="214" uniqueCount="91">
  <si>
    <t>COSTETA</t>
  </si>
  <si>
    <t>STR_MIX</t>
  </si>
  <si>
    <t>CROSSECTION_JK</t>
  </si>
  <si>
    <t>CROSSECTION_IN</t>
  </si>
  <si>
    <t>CROSSECTION</t>
  </si>
  <si>
    <t>CHAN</t>
  </si>
  <si>
    <t>HYDIAMETER</t>
  </si>
  <si>
    <t>RRR</t>
  </si>
  <si>
    <t>m2</t>
  </si>
  <si>
    <t>m</t>
  </si>
  <si>
    <t>IFRICTION</t>
  </si>
  <si>
    <t>FRICTION_MULTIPLIER</t>
  </si>
  <si>
    <t>ISRECTANGULAR</t>
  </si>
  <si>
    <t>SIDE1</t>
  </si>
  <si>
    <t>SIDE2</t>
  </si>
  <si>
    <t>STR_SC</t>
  </si>
  <si>
    <t>ISTABILIZER</t>
  </si>
  <si>
    <t>Z_JACKET</t>
  </si>
  <si>
    <t>float</t>
  </si>
  <si>
    <t>string</t>
  </si>
  <si>
    <t>integer</t>
  </si>
  <si>
    <t>-</t>
  </si>
  <si>
    <t>K</t>
  </si>
  <si>
    <t>FLUID_TYPE</t>
  </si>
  <si>
    <t>VOID_FRACTION</t>
  </si>
  <si>
    <t>AT/m^2</t>
  </si>
  <si>
    <t>T</t>
  </si>
  <si>
    <t>row used to get the correct number of copper strand objects in cell B1 as the sum of values in this row starting from cell D2</t>
  </si>
  <si>
    <t>row used to get the correct number of channel objects in cell B1 as the sum of values in this row starting from cell D2</t>
  </si>
  <si>
    <t>row used to get the correct number of superconductor strands objects in cell B1 as the sum of values in this row starting from cell D2</t>
  </si>
  <si>
    <t>row used to get the correct number of mixed copper-supeconductor strands objects in cell B1 as the sum of values in this row starting from cell D2</t>
  </si>
  <si>
    <t>row used to get the correct number of jacket objects in cell B1 as the sum of values in this row starting from cell D2</t>
  </si>
  <si>
    <t>IMATERIAL_JK</t>
  </si>
  <si>
    <t>IMATERIAL_IN</t>
  </si>
  <si>
    <t>STAB_NON_STAB</t>
  </si>
  <si>
    <t>ISUPERCONDUCTOR</t>
  </si>
  <si>
    <t>STR_STAB</t>
  </si>
  <si>
    <t>NUM_MATERIAL_TYPES</t>
  </si>
  <si>
    <t>hydraulic diameter</t>
  </si>
  <si>
    <t>element of the type fluid</t>
  </si>
  <si>
    <t>cross section</t>
  </si>
  <si>
    <t>type of fluid</t>
  </si>
  <si>
    <t>angle wrt axis</t>
  </si>
  <si>
    <t>VIOD FRACTION OF THE CHANNEL = VOID AREA/TOTALAREA OF THE CHANNEL</t>
  </si>
  <si>
    <t>FLAG FRICTION MODEL</t>
  </si>
  <si>
    <t xml:space="preserve">multiplier of the friction factor, defined for each channel (For the bundle,  </t>
  </si>
  <si>
    <t>element of the type "SC+Cu strands"</t>
  </si>
  <si>
    <t>stabilizer-non stabilizer ratio</t>
  </si>
  <si>
    <t xml:space="preserve"> number of materials making up the strand</t>
  </si>
  <si>
    <t>triple R for the Copper part</t>
  </si>
  <si>
    <t>element of the type "SC strands"</t>
  </si>
  <si>
    <t>element of the type "Cu strands"</t>
  </si>
  <si>
    <t>element of the type "jacket"</t>
  </si>
  <si>
    <t>Cross section, pure jacket</t>
  </si>
  <si>
    <t>Cross section, insulation around the jacket</t>
  </si>
  <si>
    <t xml:space="preserve"> number of materials making up the jacket</t>
  </si>
  <si>
    <t>CHANNEL_TYPE</t>
  </si>
  <si>
    <t>string that identifies the type of the channel (hole, bundle)</t>
  </si>
  <si>
    <t>hole</t>
  </si>
  <si>
    <t>bundle</t>
  </si>
  <si>
    <t>Helium</t>
  </si>
  <si>
    <t>boolean</t>
  </si>
  <si>
    <t>Flag_htc_steady_corr</t>
  </si>
  <si>
    <t>flag to select the correlation used to evaluate the channel steady state heat transfer coefficient</t>
  </si>
  <si>
    <t>flag for material: NbTi = niobiun titanium, Nb3Sn = niobium thin, HTS = high critical temperature superconducting material, scaling.dat = scaling from file scaling.dat</t>
  </si>
  <si>
    <t>Nb3Sn</t>
  </si>
  <si>
    <t xml:space="preserve"> flag for stabilzer material: Cu = copper; Al = aluminium</t>
  </si>
  <si>
    <t>Cu</t>
  </si>
  <si>
    <t>steinless_steel</t>
  </si>
  <si>
    <t>glass_epoxy</t>
  </si>
  <si>
    <t>Jacket_kind</t>
  </si>
  <si>
    <t>kind of jacket: outer_insulation, enclosure, whole_enclosure, spiral, inner_jacket</t>
  </si>
  <si>
    <t>Emissivity</t>
  </si>
  <si>
    <t>emissivity of the material</t>
  </si>
  <si>
    <t>whole_enclosure</t>
  </si>
  <si>
    <t>Flag, glass_epoxy = glass epoxy; None = pure metal component</t>
  </si>
  <si>
    <t>Flag, steinless_steel = steinless steel (old Fortran IJK); None = insulation component</t>
  </si>
  <si>
    <t>c0</t>
  </si>
  <si>
    <t>Bc20m</t>
  </si>
  <si>
    <t>Tc0m</t>
  </si>
  <si>
    <t>scaling property</t>
  </si>
  <si>
    <t>Inner_perimeter</t>
  </si>
  <si>
    <t>Inner lateral surface per unit length of the jacket</t>
  </si>
  <si>
    <t>Outer_perimeter</t>
  </si>
  <si>
    <t>Outer lateral surface per unit length of the jacket</t>
  </si>
  <si>
    <t>Roughness</t>
  </si>
  <si>
    <t>channel equivalent roughness</t>
  </si>
  <si>
    <t>Show_fig</t>
  </si>
  <si>
    <t xml:space="preserve">flag to show the real time plots of the maximum temperature and of the inlet and outlet mass flow rate of the channel. Possible values True, False; defaults to True. </t>
  </si>
  <si>
    <t xml:space="preserve">flag to show the real time plots of the maximum temperature strand. Possible values True, False; defaults to True. </t>
  </si>
  <si>
    <t xml:space="preserve">flag to show the real time plots of the maximum temperature jacket. Possible values True, False; defaults to True.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</si>
</sst>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center" vertical="center"/>
    </xf>
    <xf numFmtId="0" fontId="1" fillId="2" borderId="0" xfId="0" applyFont="1" applyFill="1" applyProtection="1"/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/>
      <protection locked="0"/>
    </xf>
    <xf numFmtId="11" fontId="0" fillId="0" borderId="0" xfId="0" applyNumberForma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itory_input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7" sqref="A17:XFD17"/>
    </sheetView>
  </sheetViews>
  <sheetFormatPr defaultColWidth="8.90625" defaultRowHeight="14.5" x14ac:dyDescent="0.35"/>
  <cols>
    <col min="1" max="1" width="20.08984375" style="3" bestFit="1" customWidth="1"/>
    <col min="2" max="2" width="8.36328125" style="5" bestFit="1" customWidth="1"/>
    <col min="3" max="3" width="12.08984375" style="5" bestFit="1" customWidth="1"/>
    <col min="4" max="4" width="68" style="3" bestFit="1" customWidth="1"/>
    <col min="5" max="6" width="17.6328125" style="5" bestFit="1" customWidth="1"/>
    <col min="7" max="16384" width="8.90625" style="3"/>
  </cols>
  <sheetData>
    <row r="1" spans="1:6" x14ac:dyDescent="0.35">
      <c r="A1" s="16" t="s">
        <v>5</v>
      </c>
      <c r="B1" s="14">
        <f>SUM(E$2:Z$2)</f>
        <v>2</v>
      </c>
      <c r="D1" s="3" t="s">
        <v>39</v>
      </c>
      <c r="E1" s="2">
        <v>1</v>
      </c>
      <c r="F1" s="2">
        <v>2</v>
      </c>
    </row>
    <row r="2" spans="1:6" ht="29" x14ac:dyDescent="0.35">
      <c r="A2" s="1"/>
      <c r="B2" s="2"/>
      <c r="D2" s="4" t="s">
        <v>28</v>
      </c>
      <c r="E2" s="14">
        <f>IF(E$1 &gt; 0,1,0)</f>
        <v>1</v>
      </c>
      <c r="F2" s="14">
        <f>IF(F$1 &gt; 0,1,0)</f>
        <v>1</v>
      </c>
    </row>
    <row r="3" spans="1:6" x14ac:dyDescent="0.35">
      <c r="A3" s="16" t="str">
        <f>[1]TRANSIENT!A$2</f>
        <v>Variable name</v>
      </c>
      <c r="B3" s="16" t="str">
        <f>[1]TRANSIENT!B$2</f>
        <v>Unit</v>
      </c>
      <c r="C3" s="16" t="str">
        <f>[1]TRANSIENT!C$2</f>
        <v>Variable type</v>
      </c>
      <c r="D3" s="16" t="str">
        <f>[1]TRANSIENT!D$2</f>
        <v>Note/comments</v>
      </c>
      <c r="E3" s="14" t="str">
        <f>_xlfn.TEXTJOIN("_",,$A$1,E$1)</f>
        <v>CHAN_1</v>
      </c>
      <c r="F3" s="14" t="str">
        <f>_xlfn.TEXTJOIN("_",,$A$1,F$1)</f>
        <v>CHAN_2</v>
      </c>
    </row>
    <row r="4" spans="1:6" x14ac:dyDescent="0.35">
      <c r="A4" s="3" t="s">
        <v>4</v>
      </c>
      <c r="B4" s="5" t="s">
        <v>8</v>
      </c>
      <c r="C4" s="5" t="s">
        <v>18</v>
      </c>
      <c r="D4" s="8" t="s">
        <v>40</v>
      </c>
      <c r="E4" s="19">
        <v>5.0265000000000001E-5</v>
      </c>
      <c r="F4" s="19">
        <v>3.6965000000000001E-4</v>
      </c>
    </row>
    <row r="5" spans="1:6" x14ac:dyDescent="0.35">
      <c r="A5" s="3" t="s">
        <v>23</v>
      </c>
      <c r="B5" s="5" t="s">
        <v>21</v>
      </c>
      <c r="C5" s="5" t="s">
        <v>19</v>
      </c>
      <c r="D5" s="3" t="s">
        <v>41</v>
      </c>
      <c r="E5" s="18" t="s">
        <v>60</v>
      </c>
      <c r="F5" s="18" t="s">
        <v>60</v>
      </c>
    </row>
    <row r="6" spans="1:6" x14ac:dyDescent="0.35">
      <c r="A6" s="3" t="s">
        <v>6</v>
      </c>
      <c r="B6" s="5" t="s">
        <v>9</v>
      </c>
      <c r="C6" s="5" t="s">
        <v>18</v>
      </c>
      <c r="D6" s="3" t="s">
        <v>38</v>
      </c>
      <c r="E6" s="20">
        <v>8.0000000000000002E-3</v>
      </c>
      <c r="F6" s="20">
        <v>3.2676E-4</v>
      </c>
    </row>
    <row r="7" spans="1:6" x14ac:dyDescent="0.35">
      <c r="A7" s="3" t="s">
        <v>85</v>
      </c>
      <c r="B7" s="22" t="s">
        <v>9</v>
      </c>
      <c r="C7" s="22" t="s">
        <v>18</v>
      </c>
      <c r="D7" s="3" t="s">
        <v>86</v>
      </c>
      <c r="E7" s="24">
        <v>0</v>
      </c>
      <c r="F7" s="24">
        <v>0</v>
      </c>
    </row>
    <row r="8" spans="1:6" s="8" customFormat="1" x14ac:dyDescent="0.35">
      <c r="A8" s="8" t="s">
        <v>0</v>
      </c>
      <c r="B8" s="9" t="s">
        <v>21</v>
      </c>
      <c r="C8" s="9" t="s">
        <v>18</v>
      </c>
      <c r="D8" s="3" t="s">
        <v>42</v>
      </c>
      <c r="E8" s="21">
        <v>1</v>
      </c>
      <c r="F8" s="21">
        <v>1</v>
      </c>
    </row>
    <row r="9" spans="1:6" x14ac:dyDescent="0.35">
      <c r="A9" s="3" t="s">
        <v>24</v>
      </c>
      <c r="B9" s="5" t="s">
        <v>21</v>
      </c>
      <c r="C9" s="5" t="s">
        <v>18</v>
      </c>
      <c r="D9" s="3" t="s">
        <v>43</v>
      </c>
      <c r="E9" s="18">
        <v>1</v>
      </c>
      <c r="F9" s="18">
        <v>0.313</v>
      </c>
    </row>
    <row r="10" spans="1:6" x14ac:dyDescent="0.35">
      <c r="A10" s="3" t="s">
        <v>10</v>
      </c>
      <c r="B10" s="5" t="s">
        <v>21</v>
      </c>
      <c r="C10" s="5" t="s">
        <v>20</v>
      </c>
      <c r="D10" s="3" t="s">
        <v>44</v>
      </c>
      <c r="E10" s="18">
        <v>-99</v>
      </c>
      <c r="F10" s="18">
        <v>-99</v>
      </c>
    </row>
    <row r="11" spans="1:6" x14ac:dyDescent="0.35">
      <c r="A11" s="10" t="s">
        <v>11</v>
      </c>
      <c r="B11" s="5" t="s">
        <v>21</v>
      </c>
      <c r="C11" s="5" t="s">
        <v>18</v>
      </c>
      <c r="D11" s="3" t="s">
        <v>45</v>
      </c>
      <c r="E11" s="18">
        <v>0.02</v>
      </c>
      <c r="F11" s="18">
        <v>0.02</v>
      </c>
    </row>
    <row r="12" spans="1:6" x14ac:dyDescent="0.35">
      <c r="A12" s="3" t="s">
        <v>12</v>
      </c>
      <c r="B12" s="5" t="s">
        <v>21</v>
      </c>
      <c r="C12" s="5" t="s">
        <v>61</v>
      </c>
      <c r="E12" s="18" t="b">
        <f>FALSE</f>
        <v>0</v>
      </c>
      <c r="F12" s="18" t="b">
        <f>FALSE</f>
        <v>0</v>
      </c>
    </row>
    <row r="13" spans="1:6" x14ac:dyDescent="0.35">
      <c r="A13" s="3" t="s">
        <v>13</v>
      </c>
      <c r="B13" s="5" t="s">
        <v>9</v>
      </c>
      <c r="C13" s="5" t="s">
        <v>18</v>
      </c>
      <c r="E13" s="19">
        <v>0</v>
      </c>
      <c r="F13" s="18">
        <v>0</v>
      </c>
    </row>
    <row r="14" spans="1:6" ht="15.65" customHeight="1" x14ac:dyDescent="0.35">
      <c r="A14" s="3" t="s">
        <v>14</v>
      </c>
      <c r="B14" s="5" t="s">
        <v>9</v>
      </c>
      <c r="C14" s="5" t="s">
        <v>18</v>
      </c>
      <c r="E14" s="19">
        <v>0</v>
      </c>
      <c r="F14" s="18">
        <v>0</v>
      </c>
    </row>
    <row r="15" spans="1:6" x14ac:dyDescent="0.35">
      <c r="A15" s="3" t="s">
        <v>56</v>
      </c>
      <c r="B15" s="5" t="s">
        <v>21</v>
      </c>
      <c r="C15" s="5" t="s">
        <v>19</v>
      </c>
      <c r="D15" s="3" t="s">
        <v>57</v>
      </c>
      <c r="E15" s="5" t="s">
        <v>58</v>
      </c>
      <c r="F15" s="5" t="s">
        <v>59</v>
      </c>
    </row>
    <row r="16" spans="1:6" x14ac:dyDescent="0.35">
      <c r="A16" s="3" t="s">
        <v>62</v>
      </c>
      <c r="B16" s="5" t="s">
        <v>21</v>
      </c>
      <c r="C16" s="5" t="s">
        <v>20</v>
      </c>
      <c r="D16" s="3" t="s">
        <v>63</v>
      </c>
      <c r="E16" s="5">
        <v>1</v>
      </c>
      <c r="F16" s="5">
        <v>1</v>
      </c>
    </row>
    <row r="17" spans="1:6" x14ac:dyDescent="0.35">
      <c r="A17" s="3" t="s">
        <v>87</v>
      </c>
      <c r="B17" s="22" t="s">
        <v>21</v>
      </c>
      <c r="C17" s="22" t="s">
        <v>61</v>
      </c>
      <c r="D17" s="3" t="s">
        <v>88</v>
      </c>
      <c r="E17" s="22" t="b">
        <v>0</v>
      </c>
      <c r="F17" s="22" t="b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4" sqref="A14:XFD14"/>
    </sheetView>
  </sheetViews>
  <sheetFormatPr defaultColWidth="8.90625" defaultRowHeight="14.5" x14ac:dyDescent="0.35"/>
  <cols>
    <col min="1" max="1" width="20.90625" style="3" bestFit="1" customWidth="1"/>
    <col min="2" max="2" width="7.453125" style="5" bestFit="1" customWidth="1"/>
    <col min="3" max="3" width="12.08984375" style="5" bestFit="1" customWidth="1"/>
    <col min="4" max="4" width="67.08984375" style="3" bestFit="1" customWidth="1"/>
    <col min="5" max="5" width="11" style="5" bestFit="1" customWidth="1"/>
    <col min="6" max="16384" width="8.90625" style="3"/>
  </cols>
  <sheetData>
    <row r="1" spans="1:5" x14ac:dyDescent="0.35">
      <c r="A1" s="16" t="s">
        <v>1</v>
      </c>
      <c r="B1" s="14">
        <f>SUM(E$2:Z2)</f>
        <v>1</v>
      </c>
      <c r="C1" s="2"/>
      <c r="D1" s="3" t="s">
        <v>46</v>
      </c>
      <c r="E1" s="11">
        <v>1</v>
      </c>
    </row>
    <row r="2" spans="1:5" ht="29" x14ac:dyDescent="0.35">
      <c r="A2" s="1"/>
      <c r="B2" s="2"/>
      <c r="C2" s="2"/>
      <c r="D2" s="4" t="s">
        <v>30</v>
      </c>
      <c r="E2" s="15">
        <f>IF(E$1 &gt; 0,1,0)</f>
        <v>1</v>
      </c>
    </row>
    <row r="3" spans="1:5" x14ac:dyDescent="0.35">
      <c r="A3" s="16" t="str">
        <f>CHAN!A3</f>
        <v>Variable name</v>
      </c>
      <c r="B3" s="16" t="str">
        <f>CHAN!B3</f>
        <v>Unit</v>
      </c>
      <c r="C3" s="16" t="str">
        <f>CHAN!C3</f>
        <v>Variable type</v>
      </c>
      <c r="D3" s="16" t="str">
        <f>CHAN!D3</f>
        <v>Note/comments</v>
      </c>
      <c r="E3" s="14" t="str">
        <f>_xlfn.TEXTJOIN("_",,$A$1,E$1)</f>
        <v>STR_MIX_1</v>
      </c>
    </row>
    <row r="4" spans="1:5" x14ac:dyDescent="0.35">
      <c r="A4" s="3" t="s">
        <v>4</v>
      </c>
      <c r="B4" s="5" t="s">
        <v>8</v>
      </c>
      <c r="C4" s="5" t="s">
        <v>18</v>
      </c>
      <c r="D4" s="3" t="s">
        <v>40</v>
      </c>
      <c r="E4" s="23">
        <f>(0.00052534+0.00025201)*E5</f>
        <v>7.5395176499999997E-4</v>
      </c>
    </row>
    <row r="5" spans="1:5" x14ac:dyDescent="0.35">
      <c r="A5" s="3" t="s">
        <v>0</v>
      </c>
      <c r="B5" s="5" t="s">
        <v>21</v>
      </c>
      <c r="C5" s="5" t="s">
        <v>18</v>
      </c>
      <c r="D5" s="3" t="s">
        <v>42</v>
      </c>
      <c r="E5" s="24">
        <v>0.96989999999999998</v>
      </c>
    </row>
    <row r="6" spans="1:5" x14ac:dyDescent="0.35">
      <c r="A6" s="3" t="s">
        <v>34</v>
      </c>
      <c r="B6" s="5" t="s">
        <v>21</v>
      </c>
      <c r="C6" s="5" t="s">
        <v>18</v>
      </c>
      <c r="D6" s="3" t="s">
        <v>47</v>
      </c>
      <c r="E6" s="24">
        <v>2.0846</v>
      </c>
    </row>
    <row r="7" spans="1:5" x14ac:dyDescent="0.35">
      <c r="A7" s="3" t="s">
        <v>37</v>
      </c>
      <c r="B7" s="5" t="s">
        <v>21</v>
      </c>
      <c r="C7" s="5" t="s">
        <v>20</v>
      </c>
      <c r="D7" s="3" t="s">
        <v>48</v>
      </c>
      <c r="E7" s="25">
        <v>2</v>
      </c>
    </row>
    <row r="8" spans="1:5" x14ac:dyDescent="0.35">
      <c r="A8" s="3" t="s">
        <v>16</v>
      </c>
      <c r="B8" s="5" t="s">
        <v>21</v>
      </c>
      <c r="C8" s="22" t="s">
        <v>19</v>
      </c>
      <c r="D8" s="3" t="s">
        <v>66</v>
      </c>
      <c r="E8" s="26" t="s">
        <v>67</v>
      </c>
    </row>
    <row r="9" spans="1:5" x14ac:dyDescent="0.35">
      <c r="A9" s="3" t="s">
        <v>7</v>
      </c>
      <c r="B9" s="5" t="s">
        <v>21</v>
      </c>
      <c r="C9" s="5" t="s">
        <v>18</v>
      </c>
      <c r="D9" s="3" t="s">
        <v>49</v>
      </c>
      <c r="E9" s="26">
        <v>197.71</v>
      </c>
    </row>
    <row r="10" spans="1:5" x14ac:dyDescent="0.35">
      <c r="A10" s="8" t="s">
        <v>35</v>
      </c>
      <c r="B10" s="21" t="s">
        <v>21</v>
      </c>
      <c r="C10" s="21" t="s">
        <v>19</v>
      </c>
      <c r="D10" s="8" t="s">
        <v>64</v>
      </c>
      <c r="E10" s="21" t="s">
        <v>65</v>
      </c>
    </row>
    <row r="11" spans="1:5" x14ac:dyDescent="0.35">
      <c r="A11" s="8" t="s">
        <v>77</v>
      </c>
      <c r="B11" s="21" t="s">
        <v>25</v>
      </c>
      <c r="C11" s="21" t="s">
        <v>18</v>
      </c>
      <c r="D11" s="8" t="s">
        <v>80</v>
      </c>
      <c r="E11" s="29">
        <v>121508000000</v>
      </c>
    </row>
    <row r="12" spans="1:5" x14ac:dyDescent="0.35">
      <c r="A12" s="8" t="s">
        <v>78</v>
      </c>
      <c r="B12" s="21" t="s">
        <v>26</v>
      </c>
      <c r="C12" s="21" t="s">
        <v>18</v>
      </c>
      <c r="D12" s="8" t="s">
        <v>80</v>
      </c>
      <c r="E12" s="29">
        <v>32.35</v>
      </c>
    </row>
    <row r="13" spans="1:5" x14ac:dyDescent="0.35">
      <c r="A13" s="8" t="s">
        <v>79</v>
      </c>
      <c r="B13" s="21" t="s">
        <v>22</v>
      </c>
      <c r="C13" s="21" t="s">
        <v>18</v>
      </c>
      <c r="D13" s="8" t="s">
        <v>80</v>
      </c>
      <c r="E13" s="29">
        <v>16.22</v>
      </c>
    </row>
    <row r="14" spans="1:5" x14ac:dyDescent="0.35">
      <c r="A14" s="3" t="s">
        <v>87</v>
      </c>
      <c r="B14" s="22" t="s">
        <v>21</v>
      </c>
      <c r="C14" s="22" t="s">
        <v>61</v>
      </c>
      <c r="D14" s="3" t="s">
        <v>89</v>
      </c>
      <c r="E14" s="22" t="b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CDFC4-8F8B-44BE-BC94-0C08DE31F1F6}">
  <dimension ref="A1:E10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0" sqref="A10:XFD10"/>
    </sheetView>
  </sheetViews>
  <sheetFormatPr defaultColWidth="8.90625" defaultRowHeight="14.5" x14ac:dyDescent="0.35"/>
  <cols>
    <col min="1" max="1" width="18" style="3" bestFit="1" customWidth="1"/>
    <col min="2" max="2" width="7.453125" style="5" bestFit="1" customWidth="1"/>
    <col min="3" max="3" width="12.08984375" style="5" bestFit="1" customWidth="1"/>
    <col min="4" max="4" width="67.08984375" style="3" bestFit="1" customWidth="1"/>
    <col min="5" max="5" width="9.453125" style="5" bestFit="1" customWidth="1"/>
    <col min="6" max="16384" width="8.90625" style="3"/>
  </cols>
  <sheetData>
    <row r="1" spans="1:5" x14ac:dyDescent="0.35">
      <c r="A1" s="16" t="s">
        <v>15</v>
      </c>
      <c r="B1" s="14">
        <f>SUM(E$2:Z2)</f>
        <v>0</v>
      </c>
      <c r="C1" s="2"/>
      <c r="D1" s="3" t="s">
        <v>50</v>
      </c>
      <c r="E1" s="11">
        <v>0</v>
      </c>
    </row>
    <row r="2" spans="1:5" ht="29" x14ac:dyDescent="0.35">
      <c r="A2" s="1"/>
      <c r="B2" s="2"/>
      <c r="C2" s="2"/>
      <c r="D2" s="4" t="s">
        <v>29</v>
      </c>
      <c r="E2" s="15">
        <f>IF(E$1 &gt; 0,1,0)</f>
        <v>0</v>
      </c>
    </row>
    <row r="3" spans="1:5" x14ac:dyDescent="0.35">
      <c r="A3" s="16" t="str">
        <f>CHAN!A3</f>
        <v>Variable name</v>
      </c>
      <c r="B3" s="16" t="str">
        <f>CHAN!B3</f>
        <v>Unit</v>
      </c>
      <c r="C3" s="16" t="str">
        <f>CHAN!C3</f>
        <v>Variable type</v>
      </c>
      <c r="D3" s="16" t="str">
        <f>CHAN!D3</f>
        <v>Note/comments</v>
      </c>
      <c r="E3" s="14" t="str">
        <f>_xlfn.TEXTJOIN("_",,$A$1,E$1)</f>
        <v>STR_SC_0</v>
      </c>
    </row>
    <row r="4" spans="1:5" x14ac:dyDescent="0.35">
      <c r="A4" s="3" t="s">
        <v>4</v>
      </c>
      <c r="B4" s="5" t="s">
        <v>8</v>
      </c>
      <c r="C4" s="5" t="s">
        <v>18</v>
      </c>
      <c r="D4" s="3" t="s">
        <v>40</v>
      </c>
      <c r="E4" s="13">
        <v>0</v>
      </c>
    </row>
    <row r="5" spans="1:5" x14ac:dyDescent="0.35">
      <c r="A5" s="3" t="s">
        <v>0</v>
      </c>
      <c r="B5" s="5" t="s">
        <v>21</v>
      </c>
      <c r="C5" s="5" t="s">
        <v>18</v>
      </c>
      <c r="D5" s="3" t="s">
        <v>42</v>
      </c>
      <c r="E5" s="7">
        <v>0.96989999999999998</v>
      </c>
    </row>
    <row r="6" spans="1:5" ht="13.75" customHeight="1" x14ac:dyDescent="0.35">
      <c r="A6" s="8" t="s">
        <v>35</v>
      </c>
      <c r="B6" s="21" t="s">
        <v>21</v>
      </c>
      <c r="C6" s="21" t="s">
        <v>19</v>
      </c>
      <c r="D6" s="8" t="s">
        <v>64</v>
      </c>
      <c r="E6" s="21" t="s">
        <v>65</v>
      </c>
    </row>
    <row r="7" spans="1:5" x14ac:dyDescent="0.35">
      <c r="A7" s="8" t="s">
        <v>77</v>
      </c>
      <c r="B7" s="21" t="s">
        <v>25</v>
      </c>
      <c r="C7" s="21" t="s">
        <v>18</v>
      </c>
      <c r="D7" s="8" t="s">
        <v>80</v>
      </c>
      <c r="E7" s="29">
        <v>170360000000000</v>
      </c>
    </row>
    <row r="8" spans="1:5" x14ac:dyDescent="0.35">
      <c r="A8" s="8" t="s">
        <v>78</v>
      </c>
      <c r="B8" s="21" t="s">
        <v>26</v>
      </c>
      <c r="C8" s="21" t="s">
        <v>18</v>
      </c>
      <c r="D8" s="8" t="s">
        <v>80</v>
      </c>
      <c r="E8" s="21">
        <v>30.23</v>
      </c>
    </row>
    <row r="9" spans="1:5" x14ac:dyDescent="0.35">
      <c r="A9" s="8" t="s">
        <v>79</v>
      </c>
      <c r="B9" s="21" t="s">
        <v>22</v>
      </c>
      <c r="C9" s="21" t="s">
        <v>18</v>
      </c>
      <c r="D9" s="8" t="s">
        <v>80</v>
      </c>
      <c r="E9" s="21">
        <v>16.73</v>
      </c>
    </row>
    <row r="10" spans="1:5" x14ac:dyDescent="0.35">
      <c r="A10" s="3" t="s">
        <v>87</v>
      </c>
      <c r="B10" s="22" t="s">
        <v>21</v>
      </c>
      <c r="C10" s="22" t="s">
        <v>61</v>
      </c>
      <c r="D10" s="3" t="s">
        <v>89</v>
      </c>
      <c r="E10" s="22" t="b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13407-BFB1-4787-A354-6C7A2E5E5AE6}">
  <dimension ref="A1:E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8" sqref="A8:XFD8"/>
    </sheetView>
  </sheetViews>
  <sheetFormatPr defaultColWidth="8.90625" defaultRowHeight="14.5" x14ac:dyDescent="0.35"/>
  <cols>
    <col min="1" max="1" width="13.1796875" style="3" bestFit="1" customWidth="1"/>
    <col min="2" max="2" width="4.54296875" style="5" bestFit="1" customWidth="1"/>
    <col min="3" max="3" width="12.08984375" style="5" bestFit="1" customWidth="1"/>
    <col min="4" max="4" width="35.36328125" style="3" bestFit="1" customWidth="1"/>
    <col min="5" max="5" width="11.453125" style="5" bestFit="1" customWidth="1"/>
    <col min="6" max="16384" width="8.90625" style="3"/>
  </cols>
  <sheetData>
    <row r="1" spans="1:5" x14ac:dyDescent="0.35">
      <c r="A1" s="16" t="s">
        <v>36</v>
      </c>
      <c r="B1" s="14">
        <f>SUM(E$2:Z2)</f>
        <v>0</v>
      </c>
      <c r="C1" s="2"/>
      <c r="D1" s="3" t="s">
        <v>51</v>
      </c>
      <c r="E1" s="2">
        <v>0</v>
      </c>
    </row>
    <row r="2" spans="1:5" ht="58" x14ac:dyDescent="0.35">
      <c r="A2" s="1"/>
      <c r="B2" s="2"/>
      <c r="C2" s="2"/>
      <c r="D2" s="17" t="s">
        <v>27</v>
      </c>
      <c r="E2" s="14">
        <f>IF(E$1 &gt; 0,1,0)</f>
        <v>0</v>
      </c>
    </row>
    <row r="3" spans="1:5" x14ac:dyDescent="0.35">
      <c r="A3" s="16" t="str">
        <f>CHAN!A3</f>
        <v>Variable name</v>
      </c>
      <c r="B3" s="16" t="str">
        <f>CHAN!B3</f>
        <v>Unit</v>
      </c>
      <c r="C3" s="16" t="str">
        <f>CHAN!C3</f>
        <v>Variable type</v>
      </c>
      <c r="D3" s="16" t="str">
        <f>CHAN!D3</f>
        <v>Note/comments</v>
      </c>
      <c r="E3" s="14" t="str">
        <f>_xlfn.TEXTJOIN("_",,$A$1,E$1)</f>
        <v>STR_STAB_0</v>
      </c>
    </row>
    <row r="4" spans="1:5" x14ac:dyDescent="0.35">
      <c r="A4" s="3" t="s">
        <v>4</v>
      </c>
      <c r="B4" s="5" t="s">
        <v>8</v>
      </c>
      <c r="C4" s="5" t="s">
        <v>18</v>
      </c>
      <c r="D4" s="3" t="s">
        <v>40</v>
      </c>
      <c r="E4" s="13">
        <v>0</v>
      </c>
    </row>
    <row r="5" spans="1:5" x14ac:dyDescent="0.35">
      <c r="A5" s="3" t="s">
        <v>0</v>
      </c>
      <c r="B5" s="5" t="s">
        <v>21</v>
      </c>
      <c r="C5" s="5" t="s">
        <v>18</v>
      </c>
      <c r="D5" s="3" t="s">
        <v>42</v>
      </c>
      <c r="E5" s="7">
        <v>0.96989999999999998</v>
      </c>
    </row>
    <row r="6" spans="1:5" x14ac:dyDescent="0.35">
      <c r="A6" s="3" t="s">
        <v>16</v>
      </c>
      <c r="B6" s="5" t="s">
        <v>21</v>
      </c>
      <c r="C6" s="22" t="s">
        <v>19</v>
      </c>
      <c r="D6" s="3" t="s">
        <v>66</v>
      </c>
      <c r="E6" s="26" t="s">
        <v>67</v>
      </c>
    </row>
    <row r="7" spans="1:5" x14ac:dyDescent="0.35">
      <c r="A7" s="3" t="s">
        <v>7</v>
      </c>
      <c r="B7" s="5" t="s">
        <v>21</v>
      </c>
      <c r="C7" s="5" t="s">
        <v>18</v>
      </c>
      <c r="D7" s="3" t="s">
        <v>49</v>
      </c>
      <c r="E7" s="12">
        <v>100</v>
      </c>
    </row>
    <row r="8" spans="1:5" x14ac:dyDescent="0.35">
      <c r="A8" s="3" t="s">
        <v>87</v>
      </c>
      <c r="B8" s="22" t="s">
        <v>21</v>
      </c>
      <c r="C8" s="22" t="s">
        <v>61</v>
      </c>
      <c r="D8" s="3" t="s">
        <v>89</v>
      </c>
      <c r="E8" s="22" t="b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4" sqref="A14:XFD14"/>
    </sheetView>
  </sheetViews>
  <sheetFormatPr defaultColWidth="8.90625" defaultRowHeight="14.5" x14ac:dyDescent="0.35"/>
  <cols>
    <col min="1" max="1" width="20.90625" style="3" bestFit="1" customWidth="1"/>
    <col min="2" max="2" width="4.54296875" style="5" bestFit="1" customWidth="1"/>
    <col min="3" max="3" width="12.08984375" style="5" bestFit="1" customWidth="1"/>
    <col min="4" max="4" width="37.36328125" style="3" bestFit="1" customWidth="1"/>
    <col min="5" max="5" width="12.90625" style="5" bestFit="1" customWidth="1"/>
    <col min="6" max="16384" width="8.90625" style="3"/>
  </cols>
  <sheetData>
    <row r="1" spans="1:5" x14ac:dyDescent="0.35">
      <c r="A1" s="16" t="s">
        <v>17</v>
      </c>
      <c r="B1" s="14">
        <f>SUM(E$2:Z2)</f>
        <v>1</v>
      </c>
      <c r="C1" s="2"/>
      <c r="D1" s="3" t="s">
        <v>52</v>
      </c>
      <c r="E1" s="11">
        <v>1</v>
      </c>
    </row>
    <row r="2" spans="1:5" ht="43.5" x14ac:dyDescent="0.35">
      <c r="A2" s="1"/>
      <c r="B2" s="2"/>
      <c r="C2" s="2"/>
      <c r="D2" s="4" t="s">
        <v>31</v>
      </c>
      <c r="E2" s="15">
        <f>IF(E$1 &gt; 0,1,0)</f>
        <v>1</v>
      </c>
    </row>
    <row r="3" spans="1:5" x14ac:dyDescent="0.35">
      <c r="A3" s="16" t="str">
        <f>CHAN!A3</f>
        <v>Variable name</v>
      </c>
      <c r="B3" s="16" t="str">
        <f>CHAN!B3</f>
        <v>Unit</v>
      </c>
      <c r="C3" s="16" t="str">
        <f>CHAN!C3</f>
        <v>Variable type</v>
      </c>
      <c r="D3" s="16" t="str">
        <f>CHAN!D3</f>
        <v>Note/comments</v>
      </c>
      <c r="E3" s="14" t="str">
        <f>_xlfn.TEXTJOIN("_",,$A$1,E$1)</f>
        <v>Z_JACKET_1</v>
      </c>
    </row>
    <row r="4" spans="1:5" x14ac:dyDescent="0.35">
      <c r="A4" s="3" t="s">
        <v>2</v>
      </c>
      <c r="B4" s="5" t="s">
        <v>8</v>
      </c>
      <c r="C4" s="5" t="s">
        <v>18</v>
      </c>
      <c r="D4" s="3" t="s">
        <v>53</v>
      </c>
      <c r="E4" s="6">
        <f>0.00030699</f>
        <v>3.0698999999999999E-4</v>
      </c>
    </row>
    <row r="5" spans="1:5" x14ac:dyDescent="0.35">
      <c r="A5" s="3" t="s">
        <v>3</v>
      </c>
      <c r="B5" s="5" t="s">
        <v>8</v>
      </c>
      <c r="C5" s="5" t="s">
        <v>18</v>
      </c>
      <c r="D5" s="3" t="s">
        <v>54</v>
      </c>
      <c r="E5" s="6">
        <v>2.7965999999999999E-4</v>
      </c>
    </row>
    <row r="6" spans="1:5" x14ac:dyDescent="0.35">
      <c r="A6" s="3" t="s">
        <v>81</v>
      </c>
      <c r="B6" s="22" t="s">
        <v>9</v>
      </c>
      <c r="C6" s="22" t="s">
        <v>18</v>
      </c>
      <c r="D6" s="3" t="s">
        <v>82</v>
      </c>
      <c r="E6" s="23">
        <v>0</v>
      </c>
    </row>
    <row r="7" spans="1:5" x14ac:dyDescent="0.35">
      <c r="A7" s="3" t="s">
        <v>83</v>
      </c>
      <c r="B7" s="22" t="s">
        <v>9</v>
      </c>
      <c r="C7" s="22" t="s">
        <v>18</v>
      </c>
      <c r="D7" s="3" t="s">
        <v>84</v>
      </c>
      <c r="E7" s="23">
        <v>0</v>
      </c>
    </row>
    <row r="8" spans="1:5" x14ac:dyDescent="0.35">
      <c r="A8" s="3" t="s">
        <v>37</v>
      </c>
      <c r="B8" s="5" t="s">
        <v>21</v>
      </c>
      <c r="C8" s="5" t="s">
        <v>20</v>
      </c>
      <c r="D8" s="3" t="s">
        <v>55</v>
      </c>
      <c r="E8" s="12">
        <v>2</v>
      </c>
    </row>
    <row r="9" spans="1:5" ht="29" x14ac:dyDescent="0.35">
      <c r="A9" s="28" t="s">
        <v>32</v>
      </c>
      <c r="B9" s="5" t="s">
        <v>21</v>
      </c>
      <c r="C9" s="5" t="s">
        <v>19</v>
      </c>
      <c r="D9" s="4" t="s">
        <v>76</v>
      </c>
      <c r="E9" s="12" t="s">
        <v>68</v>
      </c>
    </row>
    <row r="10" spans="1:5" x14ac:dyDescent="0.35">
      <c r="A10" s="3" t="s">
        <v>33</v>
      </c>
      <c r="B10" s="5" t="s">
        <v>21</v>
      </c>
      <c r="C10" s="5" t="s">
        <v>19</v>
      </c>
      <c r="D10" s="3" t="s">
        <v>75</v>
      </c>
      <c r="E10" s="12" t="s">
        <v>69</v>
      </c>
    </row>
    <row r="11" spans="1:5" x14ac:dyDescent="0.35">
      <c r="A11" s="3" t="s">
        <v>0</v>
      </c>
      <c r="B11" s="5" t="s">
        <v>21</v>
      </c>
      <c r="C11" s="5" t="s">
        <v>18</v>
      </c>
      <c r="E11" s="6">
        <v>1</v>
      </c>
    </row>
    <row r="12" spans="1:5" ht="29" x14ac:dyDescent="0.35">
      <c r="A12" s="28" t="s">
        <v>70</v>
      </c>
      <c r="B12" s="22" t="s">
        <v>21</v>
      </c>
      <c r="C12" s="22" t="s">
        <v>19</v>
      </c>
      <c r="D12" s="4" t="s">
        <v>71</v>
      </c>
      <c r="E12" s="27" t="s">
        <v>74</v>
      </c>
    </row>
    <row r="13" spans="1:5" x14ac:dyDescent="0.35">
      <c r="A13" s="3" t="s">
        <v>72</v>
      </c>
      <c r="B13" s="22" t="s">
        <v>21</v>
      </c>
      <c r="C13" s="22" t="s">
        <v>18</v>
      </c>
      <c r="D13" s="3" t="s">
        <v>73</v>
      </c>
      <c r="E13" s="22">
        <v>1</v>
      </c>
    </row>
    <row r="14" spans="1:5" x14ac:dyDescent="0.35">
      <c r="A14" s="3" t="s">
        <v>87</v>
      </c>
      <c r="B14" s="22" t="s">
        <v>21</v>
      </c>
      <c r="C14" s="22" t="s">
        <v>61</v>
      </c>
      <c r="D14" s="3" t="s">
        <v>90</v>
      </c>
      <c r="E14" s="22" t="b">
        <v>1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</vt:lpstr>
      <vt:lpstr>STR_MIX</vt:lpstr>
      <vt:lpstr>STR_SC</vt:lpstr>
      <vt:lpstr>STR_STAB</vt:lpstr>
      <vt:lpstr>Z_JACKET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Placido  Daniele</cp:lastModifiedBy>
  <dcterms:created xsi:type="dcterms:W3CDTF">2019-12-15T22:13:22Z</dcterms:created>
  <dcterms:modified xsi:type="dcterms:W3CDTF">2021-12-14T16:07:48Z</dcterms:modified>
</cp:coreProperties>
</file>