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D72986D2-6E60-400E-AF4B-28DB1824D6F5}" xr6:coauthVersionLast="47" xr6:coauthVersionMax="47" xr10:uidLastSave="{00000000-0000-0000-0000-000000000000}"/>
  <bookViews>
    <workbookView xWindow="4500" yWindow="3510" windowWidth="21600" windowHeight="11385" tabRatio="663" firstSheet="5" activeTab="7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thermal_contact_resistance" sheetId="10" r:id="rId5"/>
    <sheet name="HTC_multiplier" sheetId="5" r:id="rId6"/>
    <sheet name="electric_conductance_mode" sheetId="11" r:id="rId7"/>
    <sheet name="electric_conductance" sheetId="12" r:id="rId8"/>
    <sheet name="open_perimeter_fract" sheetId="3" r:id="rId9"/>
    <sheet name="interf_thickness" sheetId="7" r:id="rId10"/>
    <sheet name="trans_transp_multiplier" sheetId="6" r:id="rId11"/>
    <sheet name="view_factors" sheetId="9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2" i="12"/>
  <c r="A3" i="11"/>
  <c r="B2" i="11"/>
  <c r="A4" i="10" l="1"/>
  <c r="A3" i="10"/>
  <c r="C2" i="10"/>
  <c r="F2" i="10"/>
  <c r="A7" i="10" s="1"/>
  <c r="G2" i="10"/>
  <c r="A8" i="10" s="1"/>
  <c r="H2" i="10"/>
  <c r="A9" i="10" s="1"/>
  <c r="B2" i="10"/>
  <c r="K3" i="1"/>
  <c r="K11" i="1"/>
  <c r="J10" i="1"/>
  <c r="H8" i="1"/>
  <c r="G7" i="1"/>
  <c r="I5" i="1"/>
  <c r="H5" i="1"/>
  <c r="F4" i="1"/>
  <c r="C8" i="6"/>
  <c r="D8" i="6"/>
  <c r="C9" i="6"/>
  <c r="D9" i="6"/>
  <c r="C10" i="6"/>
  <c r="D10" i="6"/>
  <c r="C11" i="6"/>
  <c r="D11" i="6"/>
  <c r="C12" i="6"/>
  <c r="D12" i="6"/>
  <c r="C8" i="7"/>
  <c r="D8" i="7"/>
  <c r="C9" i="7"/>
  <c r="D9" i="7"/>
  <c r="C10" i="7"/>
  <c r="D10" i="7"/>
  <c r="C11" i="7"/>
  <c r="D11" i="7"/>
  <c r="C12" i="7"/>
  <c r="D12" i="7"/>
  <c r="C8" i="3"/>
  <c r="D8" i="3"/>
  <c r="C9" i="3"/>
  <c r="D9" i="3"/>
  <c r="C10" i="3"/>
  <c r="D10" i="3"/>
  <c r="C11" i="3"/>
  <c r="D11" i="3"/>
  <c r="C12" i="3"/>
  <c r="D12" i="3"/>
  <c r="E4" i="1"/>
  <c r="C8" i="4"/>
  <c r="D8" i="4"/>
  <c r="C9" i="4"/>
  <c r="D9" i="4"/>
  <c r="C10" i="4"/>
  <c r="D10" i="4"/>
  <c r="C11" i="4"/>
  <c r="D11" i="4"/>
  <c r="C12" i="4"/>
  <c r="D12" i="4"/>
  <c r="C8" i="1"/>
  <c r="D8" i="1"/>
  <c r="C9" i="1"/>
  <c r="D9" i="1"/>
  <c r="C10" i="1"/>
  <c r="D10" i="1"/>
  <c r="C11" i="1"/>
  <c r="D11" i="1"/>
  <c r="C12" i="1"/>
  <c r="D12" i="1"/>
  <c r="E2" i="8"/>
  <c r="E2" i="10" s="1"/>
  <c r="A6" i="10" s="1"/>
  <c r="K2" i="8"/>
  <c r="K2" i="10" s="1"/>
  <c r="A12" i="10" s="1"/>
  <c r="G2" i="8"/>
  <c r="H2" i="8"/>
  <c r="I2" i="8"/>
  <c r="J2" i="8"/>
  <c r="F2" i="8"/>
  <c r="B2" i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D2" i="8"/>
  <c r="D2" i="10" s="1"/>
  <c r="A5" i="10" s="1"/>
  <c r="C2" i="8"/>
  <c r="J2" i="6" l="1"/>
  <c r="J2" i="12"/>
  <c r="A11" i="12" s="1"/>
  <c r="J2" i="11"/>
  <c r="A11" i="11" s="1"/>
  <c r="D2" i="9"/>
  <c r="A5" i="9" s="1"/>
  <c r="D2" i="12"/>
  <c r="A5" i="12" s="1"/>
  <c r="D2" i="11"/>
  <c r="A5" i="11" s="1"/>
  <c r="I2" i="2"/>
  <c r="I2" i="12"/>
  <c r="A10" i="12" s="1"/>
  <c r="I2" i="11"/>
  <c r="A10" i="11" s="1"/>
  <c r="E2" i="9"/>
  <c r="A6" i="9" s="1"/>
  <c r="E2" i="12"/>
  <c r="A6" i="12" s="1"/>
  <c r="E2" i="11"/>
  <c r="A6" i="11" s="1"/>
  <c r="H2" i="2"/>
  <c r="H2" i="11"/>
  <c r="A9" i="11" s="1"/>
  <c r="H2" i="12"/>
  <c r="A9" i="12" s="1"/>
  <c r="F2" i="9"/>
  <c r="A7" i="9" s="1"/>
  <c r="F2" i="11"/>
  <c r="A7" i="11" s="1"/>
  <c r="F2" i="12"/>
  <c r="A7" i="12" s="1"/>
  <c r="G2" i="9"/>
  <c r="G2" i="11"/>
  <c r="A8" i="11" s="1"/>
  <c r="G2" i="12"/>
  <c r="A8" i="12" s="1"/>
  <c r="J2" i="10"/>
  <c r="A11" i="10" s="1"/>
  <c r="C2" i="9"/>
  <c r="A4" i="9" s="1"/>
  <c r="C2" i="12"/>
  <c r="A4" i="12" s="1"/>
  <c r="C2" i="11"/>
  <c r="A4" i="11" s="1"/>
  <c r="K2" i="7"/>
  <c r="K2" i="12"/>
  <c r="A12" i="12" s="1"/>
  <c r="K2" i="11"/>
  <c r="A12" i="11" s="1"/>
  <c r="I2" i="10"/>
  <c r="A10" i="10" s="1"/>
  <c r="A12" i="8"/>
  <c r="A12" i="2" s="1"/>
  <c r="K2" i="1"/>
  <c r="K2" i="3"/>
  <c r="K2" i="5"/>
  <c r="A10" i="8"/>
  <c r="A10" i="3" s="1"/>
  <c r="H2" i="6"/>
  <c r="G2" i="6"/>
  <c r="J2" i="7"/>
  <c r="G2" i="2"/>
  <c r="H2" i="7"/>
  <c r="I2" i="6"/>
  <c r="A11" i="8"/>
  <c r="K2" i="4"/>
  <c r="I2" i="5"/>
  <c r="H2" i="3"/>
  <c r="G2" i="7"/>
  <c r="K2" i="9"/>
  <c r="J2" i="1"/>
  <c r="J2" i="4"/>
  <c r="K2" i="2"/>
  <c r="H2" i="5"/>
  <c r="G2" i="3"/>
  <c r="J2" i="9"/>
  <c r="I2" i="7"/>
  <c r="J2" i="5"/>
  <c r="I2" i="3"/>
  <c r="I2" i="1"/>
  <c r="I2" i="4"/>
  <c r="J2" i="2"/>
  <c r="G2" i="5"/>
  <c r="I2" i="9"/>
  <c r="J2" i="3"/>
  <c r="A8" i="8"/>
  <c r="H2" i="1"/>
  <c r="H2" i="4"/>
  <c r="K2" i="6"/>
  <c r="H2" i="9"/>
  <c r="A9" i="8"/>
  <c r="G2" i="1"/>
  <c r="G2" i="4"/>
  <c r="F2" i="6"/>
  <c r="E2" i="6"/>
  <c r="D2" i="6"/>
  <c r="C2" i="1"/>
  <c r="A10" i="5" l="1"/>
  <c r="A10" i="2"/>
  <c r="A10" i="9"/>
  <c r="A10" i="7"/>
  <c r="A10" i="4"/>
  <c r="A12" i="3"/>
  <c r="A12" i="5"/>
  <c r="A12" i="6"/>
  <c r="A10" i="1"/>
  <c r="A12" i="7"/>
  <c r="A10" i="6"/>
  <c r="A12" i="4"/>
  <c r="A12" i="1"/>
  <c r="A12" i="9"/>
  <c r="A8" i="6"/>
  <c r="A8" i="4"/>
  <c r="A8" i="1"/>
  <c r="A8" i="3"/>
  <c r="A8" i="9"/>
  <c r="A8" i="2"/>
  <c r="A8" i="7"/>
  <c r="A8" i="5"/>
  <c r="A9" i="4"/>
  <c r="A9" i="3"/>
  <c r="A9" i="5"/>
  <c r="A9" i="6"/>
  <c r="A9" i="9"/>
  <c r="A9" i="1"/>
  <c r="A9" i="2"/>
  <c r="A9" i="7"/>
  <c r="A11" i="9"/>
  <c r="A11" i="4"/>
  <c r="A11" i="3"/>
  <c r="A11" i="2"/>
  <c r="A11" i="7"/>
  <c r="A11" i="6"/>
  <c r="A11" i="1"/>
  <c r="A11" i="5"/>
  <c r="F2" i="4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<sst xmlns="http://schemas.openxmlformats.org/spreadsheetml/2006/main" count="13" uniqueCount="13">
  <si>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</si>
  <si>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</si>
  <si>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</si>
  <si>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</si>
  <si>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</si>
  <si>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</si>
  <si>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</si>
  <si>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</si>
  <si>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</si>
  <si>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</si>
  <si>
    <t>[m2K/W] thermal contact resistance between soldi component, should be &gt;= 0; used if flag HTC_choice is 1</t>
  </si>
  <si>
    <t>Flag to specify the kind of electric conductance: 1 conductance per unit length (the contact is along a line as for tow cilinder); 2 = actual conductance between components.</t>
  </si>
  <si>
    <t>[S/m] Value of the electric_conductance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</si>
</sst>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1" fillId="3" borderId="0" xfId="0" applyFont="1" applyFill="1"/>
    <xf numFmtId="0" fontId="0" fillId="2" borderId="0" xfId="0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/>
      <sheetData sheetId="2"/>
      <sheetData sheetId="3">
        <row r="3">
          <cell r="E3" t="str">
            <v>STR_STAB_1</v>
          </cell>
        </row>
      </sheetData>
      <sheetData sheetId="4">
        <row r="3">
          <cell r="E3" t="str">
            <v>Z_JACKET_1</v>
          </cell>
          <cell r="F3" t="str">
            <v>Z_JACKET_2</v>
          </cell>
          <cell r="G3" t="str">
            <v>Z_JACKET_3</v>
          </cell>
          <cell r="H3" t="str">
            <v>Z_JACKET_4</v>
          </cell>
          <cell r="I3" t="str">
            <v>Z_JACKET_5</v>
          </cell>
          <cell r="J3" t="str">
            <v>Z_JACKET_6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K12"/>
  <sheetViews>
    <sheetView workbookViewId="0">
      <selection activeCell="E21" sqref="E21"/>
    </sheetView>
  </sheetViews>
  <sheetFormatPr defaultColWidth="8.85546875" defaultRowHeight="15" x14ac:dyDescent="0.25"/>
  <cols>
    <col min="1" max="2" width="11.5703125" style="1" bestFit="1" customWidth="1"/>
    <col min="3" max="4" width="7.5703125" style="1" bestFit="1" customWidth="1"/>
    <col min="5" max="5" width="11" style="1" bestFit="1" customWidth="1"/>
    <col min="6" max="11" width="10.85546875" style="1" bestFit="1" customWidth="1"/>
    <col min="12" max="16384" width="8.85546875" style="1"/>
  </cols>
  <sheetData>
    <row r="1" spans="1:11" x14ac:dyDescent="0.25">
      <c r="C1" s="1" t="s">
        <v>6</v>
      </c>
    </row>
    <row r="2" spans="1:11" x14ac:dyDescent="0.25">
      <c r="A2" s="2"/>
      <c r="B2" s="4" t="s">
        <v>9</v>
      </c>
      <c r="C2" s="4" t="str">
        <f>[1]CHAN!$E$3</f>
        <v>CHAN_1</v>
      </c>
      <c r="D2" s="4" t="str">
        <f>[1]CHAN!F$3</f>
        <v>CHAN_2</v>
      </c>
      <c r="E2" s="4" t="str">
        <f>[1]STR_STAB!$E$3</f>
        <v>STR_STAB_1</v>
      </c>
      <c r="F2" s="4" t="str">
        <f>[1]Z_JACKET!E$3</f>
        <v>Z_JACKET_1</v>
      </c>
      <c r="G2" s="4" t="str">
        <f>[1]Z_JACKET!F$3</f>
        <v>Z_JACKET_2</v>
      </c>
      <c r="H2" s="4" t="str">
        <f>[1]Z_JACKET!G$3</f>
        <v>Z_JACKET_3</v>
      </c>
      <c r="I2" s="4" t="str">
        <f>[1]Z_JACKET!H$3</f>
        <v>Z_JACKET_4</v>
      </c>
      <c r="J2" s="4" t="str">
        <f>[1]Z_JACKET!I$3</f>
        <v>Z_JACKET_5</v>
      </c>
      <c r="K2" s="4" t="str">
        <f>[1]Z_JACKET!J$3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5">
        <v>0</v>
      </c>
      <c r="E4" s="5">
        <v>1</v>
      </c>
      <c r="F4" s="5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0</v>
      </c>
      <c r="F5" s="5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5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 t="str">
        <f>G2</f>
        <v>Z_JACKET_2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9" spans="1:11" x14ac:dyDescent="0.25">
      <c r="A9" s="1" t="str">
        <f>H2</f>
        <v>Z_JACKET_3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 t="str">
        <f>I2</f>
        <v>Z_JACKET_4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s="1" t="str">
        <f>J2</f>
        <v>Z_JACKET_5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5">
      <c r="A12" s="1" t="str">
        <f>K2</f>
        <v>Z_JACKET_6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K12"/>
  <sheetViews>
    <sheetView workbookViewId="0">
      <selection activeCell="D5" sqref="D5"/>
    </sheetView>
  </sheetViews>
  <sheetFormatPr defaultColWidth="8.85546875" defaultRowHeight="15" x14ac:dyDescent="0.25"/>
  <cols>
    <col min="1" max="2" width="13.5703125" style="1" bestFit="1" customWidth="1"/>
    <col min="3" max="3" width="7.85546875" style="1" bestFit="1" customWidth="1"/>
    <col min="4" max="4" width="8.4257812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11" x14ac:dyDescent="0.25">
      <c r="C1" s="1" t="s">
        <v>2</v>
      </c>
    </row>
    <row r="2" spans="1:11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9" t="str">
        <f>contact_perimeter_flag!G2</f>
        <v>Z_JACKET_2</v>
      </c>
      <c r="H2" s="9" t="str">
        <f>contact_perimeter_flag!H2</f>
        <v>Z_JACKET_3</v>
      </c>
      <c r="I2" s="9" t="str">
        <f>contact_perimeter_flag!I2</f>
        <v>Z_JACKET_4</v>
      </c>
      <c r="J2" s="9" t="str">
        <f>contact_perimeter_flag!J2</f>
        <v>Z_JACKET_5</v>
      </c>
      <c r="K2" s="9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6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9" t="str">
        <f>contact_perimeter_flag!A11</f>
        <v>Z_JACKET_5</v>
      </c>
      <c r="B11" s="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9" t="str">
        <f>contact_perimeter_flag!A12</f>
        <v>Z_JACKET_6</v>
      </c>
      <c r="B12" s="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K12"/>
  <sheetViews>
    <sheetView workbookViewId="0">
      <selection activeCell="M15" sqref="M15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11" x14ac:dyDescent="0.25">
      <c r="C1" s="1" t="s">
        <v>1</v>
      </c>
    </row>
    <row r="2" spans="1:11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9" t="str">
        <f>contact_perimeter_flag!G2</f>
        <v>Z_JACKET_2</v>
      </c>
      <c r="H2" s="9" t="str">
        <f>contact_perimeter_flag!H2</f>
        <v>Z_JACKET_3</v>
      </c>
      <c r="I2" s="9" t="str">
        <f>contact_perimeter_flag!I2</f>
        <v>Z_JACKET_4</v>
      </c>
      <c r="J2" s="9" t="str">
        <f>contact_perimeter_flag!J2</f>
        <v>Z_JACKET_5</v>
      </c>
      <c r="K2" s="9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3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9" t="str">
        <f>contact_perimeter_flag!A11</f>
        <v>Z_JACKET_5</v>
      </c>
      <c r="B11" s="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9" t="str">
        <f>contact_perimeter_flag!A12</f>
        <v>Z_JACKET_6</v>
      </c>
      <c r="B12" s="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K12"/>
  <sheetViews>
    <sheetView workbookViewId="0">
      <selection activeCell="I10" sqref="I10"/>
    </sheetView>
  </sheetViews>
  <sheetFormatPr defaultRowHeight="15" x14ac:dyDescent="0.25"/>
  <cols>
    <col min="1" max="2" width="13.5703125" bestFit="1" customWidth="1"/>
    <col min="3" max="4" width="7.5703125" bestFit="1" customWidth="1"/>
    <col min="5" max="5" width="10.140625" bestFit="1" customWidth="1"/>
    <col min="6" max="6" width="10.5703125" bestFit="1" customWidth="1"/>
    <col min="7" max="11" width="10.85546875" bestFit="1" customWidth="1"/>
  </cols>
  <sheetData>
    <row r="1" spans="1:11" x14ac:dyDescent="0.25">
      <c r="C1" t="s">
        <v>8</v>
      </c>
    </row>
    <row r="2" spans="1:11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4" t="str">
        <f>contact_perimeter_flag!G2</f>
        <v>Z_JACKET_2</v>
      </c>
      <c r="H2" s="4" t="str">
        <f>contact_perimeter_flag!H2</f>
        <v>Z_JACKET_3</v>
      </c>
      <c r="I2" s="4" t="str">
        <f>contact_perimeter_flag!I2</f>
        <v>Z_JACKET_4</v>
      </c>
      <c r="J2" s="4" t="str">
        <f>contact_perimeter_flag!J2</f>
        <v>Z_JACKET_5</v>
      </c>
      <c r="K2" s="4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1" x14ac:dyDescent="0.25">
      <c r="A4" s="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4" t="str">
        <f>E2</f>
        <v>STR_STAB_1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4" t="str">
        <f>F2</f>
        <v>Z_JACKET_1</v>
      </c>
      <c r="B7" s="1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5">
      <c r="A8" s="9" t="str">
        <f>contact_perimeter_flag!A8</f>
        <v>Z_JACKET_2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25">
      <c r="A9" s="9" t="str">
        <f>contact_perimeter_flag!A9</f>
        <v>Z_JACKET_3</v>
      </c>
      <c r="B9" s="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9" t="str">
        <f>contact_perimeter_flag!A10</f>
        <v>Z_JACKET_4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 s="9" t="str">
        <f>contact_perimeter_flag!A11</f>
        <v>Z_JACKET_5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 s="9" t="str">
        <f>contact_perimeter_flag!A12</f>
        <v>Z_JACKET_6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K12"/>
  <sheetViews>
    <sheetView zoomScale="90" zoomScaleNormal="90" workbookViewId="0">
      <selection activeCell="B24" sqref="B24"/>
    </sheetView>
  </sheetViews>
  <sheetFormatPr defaultColWidth="8.85546875" defaultRowHeight="15" x14ac:dyDescent="0.25"/>
  <cols>
    <col min="1" max="1" width="13.5703125" style="2" bestFit="1" customWidth="1"/>
    <col min="2" max="2" width="11.5703125" style="2" bestFit="1" customWidth="1"/>
    <col min="3" max="4" width="7.5703125" style="1" bestFit="1" customWidth="1"/>
    <col min="5" max="5" width="11" style="1" bestFit="1" customWidth="1"/>
    <col min="6" max="11" width="10.85546875" style="1" bestFit="1" customWidth="1"/>
    <col min="12" max="16384" width="8.85546875" style="1"/>
  </cols>
  <sheetData>
    <row r="1" spans="1:11" x14ac:dyDescent="0.25">
      <c r="C1" s="1" t="s">
        <v>5</v>
      </c>
    </row>
    <row r="2" spans="1:11" s="2" customFormat="1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9" t="str">
        <f>contact_perimeter_flag!G2</f>
        <v>Z_JACKET_2</v>
      </c>
      <c r="H2" s="9" t="str">
        <f>contact_perimeter_flag!H2</f>
        <v>Z_JACKET_3</v>
      </c>
      <c r="I2" s="9" t="str">
        <f>contact_perimeter_flag!I2</f>
        <v>Z_JACKET_4</v>
      </c>
      <c r="J2" s="9" t="str">
        <f>contact_perimeter_flag!J2</f>
        <v>Z_JACKET_5</v>
      </c>
      <c r="K2" s="9" t="str">
        <f>contact_perimeter_flag!K2</f>
        <v>Z_JACKET_6</v>
      </c>
    </row>
    <row r="3" spans="1:11" s="2" customFormat="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f>PI()*0.186</f>
        <v>0.58433623356770148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5">
        <v>0</v>
      </c>
      <c r="E4" s="5">
        <f>PI()*0.01</f>
        <v>3.1415926535897934E-2</v>
      </c>
      <c r="F4" s="5">
        <f>PI()*0.02</f>
        <v>6.2831853071795868E-2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0</v>
      </c>
      <c r="F5" s="5">
        <v>0</v>
      </c>
      <c r="G5" s="1">
        <v>0</v>
      </c>
      <c r="H5" s="10">
        <f>PI()*0.108</f>
        <v>0.33929200658769765</v>
      </c>
      <c r="I5" s="10">
        <f>PI()*0.128</f>
        <v>0.40212385965949354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5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0">
        <f>PI()*0.024</f>
        <v>7.5398223686155036E-2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0">
        <f>PI()*0.048</f>
        <v>0.15079644737231007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0">
        <f>PI()*0.132</f>
        <v>0.41469023027385271</v>
      </c>
      <c r="K10" s="1">
        <v>0</v>
      </c>
    </row>
    <row r="11" spans="1:11" x14ac:dyDescent="0.25">
      <c r="A11" s="9" t="str">
        <f>contact_perimeter_flag!A11</f>
        <v>Z_JACKET_5</v>
      </c>
      <c r="B11" s="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0">
        <f>PI()*0.156</f>
        <v>0.49008845396000772</v>
      </c>
    </row>
    <row r="12" spans="1:11" x14ac:dyDescent="0.25">
      <c r="A12" s="9" t="str">
        <f>contact_perimeter_flag!A12</f>
        <v>Z_JACKET_6</v>
      </c>
      <c r="B12" s="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K12"/>
  <sheetViews>
    <sheetView workbookViewId="0">
      <selection activeCell="K3" sqref="K3"/>
    </sheetView>
  </sheetViews>
  <sheetFormatPr defaultColWidth="8.85546875" defaultRowHeight="15" x14ac:dyDescent="0.25"/>
  <cols>
    <col min="1" max="2" width="11.5703125" style="1" bestFit="1" customWidth="1"/>
    <col min="3" max="4" width="7.5703125" style="1" bestFit="1" customWidth="1"/>
    <col min="5" max="5" width="11" style="1" bestFit="1" customWidth="1"/>
    <col min="6" max="11" width="10.85546875" style="1" bestFit="1" customWidth="1"/>
    <col min="12" max="16384" width="8.85546875" style="1"/>
  </cols>
  <sheetData>
    <row r="1" spans="1:11" ht="103.35" customHeight="1" x14ac:dyDescent="0.25">
      <c r="C1" s="11" t="s">
        <v>7</v>
      </c>
      <c r="D1" s="11"/>
      <c r="E1" s="11"/>
      <c r="F1" s="11"/>
    </row>
    <row r="2" spans="1:11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9" t="str">
        <f>contact_perimeter_flag!G2</f>
        <v>Z_JACKET_2</v>
      </c>
      <c r="H2" s="9" t="str">
        <f>contact_perimeter_flag!H2</f>
        <v>Z_JACKET_3</v>
      </c>
      <c r="I2" s="9" t="str">
        <f>contact_perimeter_flag!I2</f>
        <v>Z_JACKET_4</v>
      </c>
      <c r="J2" s="9" t="str">
        <f>contact_perimeter_flag!J2</f>
        <v>Z_JACKET_5</v>
      </c>
      <c r="K2" s="9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-4</v>
      </c>
    </row>
    <row r="4" spans="1:11" x14ac:dyDescent="0.25">
      <c r="A4" s="4" t="str">
        <f>C2</f>
        <v>CHAN_1</v>
      </c>
      <c r="B4" s="1">
        <v>0</v>
      </c>
      <c r="C4" s="7">
        <v>0</v>
      </c>
      <c r="D4" s="5">
        <v>0</v>
      </c>
      <c r="E4" s="5">
        <v>2</v>
      </c>
      <c r="F4" s="5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7">
        <v>0</v>
      </c>
      <c r="E5" s="5">
        <v>0</v>
      </c>
      <c r="F5" s="5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5">
        <v>0</v>
      </c>
      <c r="F6" s="5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0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-1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0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0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0</v>
      </c>
    </row>
    <row r="11" spans="1:11" x14ac:dyDescent="0.25">
      <c r="A11" s="9" t="str">
        <f>contact_perimeter_flag!A11</f>
        <v>Z_JACKET_5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-1</v>
      </c>
    </row>
    <row r="12" spans="1:11" x14ac:dyDescent="0.25">
      <c r="A12" s="9" t="str">
        <f>contact_perimeter_flag!A12</f>
        <v>Z_JACKET_6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K12"/>
  <sheetViews>
    <sheetView workbookViewId="0">
      <selection activeCell="K3" sqref="K3"/>
    </sheetView>
  </sheetViews>
  <sheetFormatPr defaultColWidth="8.85546875" defaultRowHeight="15" x14ac:dyDescent="0.25"/>
  <cols>
    <col min="1" max="2" width="11.5703125" style="1" bestFit="1" customWidth="1"/>
    <col min="3" max="4" width="7.5703125" style="1" bestFit="1" customWidth="1"/>
    <col min="5" max="5" width="11" style="1" bestFit="1" customWidth="1"/>
    <col min="6" max="11" width="10.85546875" style="1" bestFit="1" customWidth="1"/>
    <col min="12" max="16384" width="8.85546875" style="1"/>
  </cols>
  <sheetData>
    <row r="1" spans="1:11" x14ac:dyDescent="0.25">
      <c r="C1" s="1" t="s">
        <v>3</v>
      </c>
    </row>
    <row r="2" spans="1:11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9" t="str">
        <f>contact_perimeter_flag!G2</f>
        <v>Z_JACKET_2</v>
      </c>
      <c r="H2" s="9" t="str">
        <f>contact_perimeter_flag!H2</f>
        <v>Z_JACKET_3</v>
      </c>
      <c r="I2" s="9" t="str">
        <f>contact_perimeter_flag!I2</f>
        <v>Z_JACKET_4</v>
      </c>
      <c r="J2" s="9" t="str">
        <f>contact_perimeter_flag!J2</f>
        <v>Z_JACKET_5</v>
      </c>
      <c r="K2" s="9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5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5">
        <v>0</v>
      </c>
      <c r="E4" s="5">
        <v>0</v>
      </c>
      <c r="F4" s="5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0</v>
      </c>
      <c r="F5" s="5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5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500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9" t="str">
        <f>contact_perimeter_flag!A11</f>
        <v>Z_JACKET_5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500</v>
      </c>
    </row>
    <row r="12" spans="1:11" x14ac:dyDescent="0.25">
      <c r="A12" s="9" t="str">
        <f>contact_perimeter_flag!A12</f>
        <v>Z_JACKET_6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1DE8-A1F0-4E81-B0F1-B3ACA8100EA8}">
  <dimension ref="A1:K12"/>
  <sheetViews>
    <sheetView workbookViewId="0">
      <selection activeCell="C1" sqref="C1"/>
    </sheetView>
  </sheetViews>
  <sheetFormatPr defaultRowHeight="15" x14ac:dyDescent="0.25"/>
  <sheetData>
    <row r="1" spans="1:11" x14ac:dyDescent="0.25">
      <c r="C1" t="s">
        <v>10</v>
      </c>
    </row>
    <row r="2" spans="1:11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4" t="str">
        <f>contact_perimeter_flag!G2</f>
        <v>Z_JACKET_2</v>
      </c>
      <c r="H2" s="4" t="str">
        <f>contact_perimeter_flag!H2</f>
        <v>Z_JACKET_3</v>
      </c>
      <c r="I2" s="4" t="str">
        <f>contact_perimeter_flag!I2</f>
        <v>Z_JACKET_4</v>
      </c>
      <c r="J2" s="4" t="str">
        <f>contact_perimeter_flag!J2</f>
        <v>Z_JACKET_5</v>
      </c>
      <c r="K2" s="4" t="str">
        <f>contact_perimeter_flag!K2</f>
        <v>Z_JACKET_6</v>
      </c>
    </row>
    <row r="3" spans="1:11" x14ac:dyDescent="0.25">
      <c r="A3" s="4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4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4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4" t="str">
        <f>E2</f>
        <v>STR_STAB_1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4" t="str">
        <f>F2</f>
        <v>Z_JACKET_1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4" t="str">
        <f>G2</f>
        <v>Z_JACKET_2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4" t="str">
        <f>H2</f>
        <v>Z_JACKET_3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4" t="str">
        <f>I2</f>
        <v>Z_JACKET_4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4" t="str">
        <f>J2</f>
        <v>Z_JACKET_5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4" t="str">
        <f>K2</f>
        <v>Z_JACKET_6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K12"/>
  <sheetViews>
    <sheetView workbookViewId="0">
      <selection activeCell="J38" sqref="J38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1" width="10.85546875" style="1" bestFit="1" customWidth="1"/>
    <col min="12" max="16384" width="8.85546875" style="1"/>
  </cols>
  <sheetData>
    <row r="1" spans="1:11" x14ac:dyDescent="0.25">
      <c r="C1" s="1" t="s">
        <v>4</v>
      </c>
    </row>
    <row r="2" spans="1:11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9" t="str">
        <f>contact_perimeter_flag!G2</f>
        <v>Z_JACKET_2</v>
      </c>
      <c r="H2" s="9" t="str">
        <f>contact_perimeter_flag!H2</f>
        <v>Z_JACKET_3</v>
      </c>
      <c r="I2" s="9" t="str">
        <f>contact_perimeter_flag!I2</f>
        <v>Z_JACKET_4</v>
      </c>
      <c r="J2" s="9" t="str">
        <f>contact_perimeter_flag!J2</f>
        <v>Z_JACKET_5</v>
      </c>
      <c r="K2" s="9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5">
        <v>0</v>
      </c>
      <c r="E4" s="5">
        <v>1</v>
      </c>
      <c r="F4" s="5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0</v>
      </c>
      <c r="F5" s="5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5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s="9" t="str">
        <f>contact_perimeter_flag!A11</f>
        <v>Z_JACKET_5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5">
      <c r="A12" s="9" t="str">
        <f>contact_perimeter_flag!A12</f>
        <v>Z_JACKET_6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6A28-3622-44C8-9C51-A4A192990049}">
  <dimension ref="A1:K12"/>
  <sheetViews>
    <sheetView workbookViewId="0">
      <selection activeCell="C1" sqref="C1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1.5703125" bestFit="1" customWidth="1"/>
    <col min="6" max="11" width="11.28515625" bestFit="1" customWidth="1"/>
  </cols>
  <sheetData>
    <row r="1" spans="1:11" x14ac:dyDescent="0.25">
      <c r="C1" t="s">
        <v>11</v>
      </c>
    </row>
    <row r="2" spans="1:11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4" t="str">
        <f>contact_perimeter_flag!G2</f>
        <v>Z_JACKET_2</v>
      </c>
      <c r="H2" s="4" t="str">
        <f>contact_perimeter_flag!H2</f>
        <v>Z_JACKET_3</v>
      </c>
      <c r="I2" s="4" t="str">
        <f>contact_perimeter_flag!I2</f>
        <v>Z_JACKET_4</v>
      </c>
      <c r="J2" s="4" t="str">
        <f>contact_perimeter_flag!J2</f>
        <v>Z_JACKET_5</v>
      </c>
      <c r="K2" s="4" t="str">
        <f>contact_perimeter_flag!K2</f>
        <v>Z_JACKET_6</v>
      </c>
    </row>
    <row r="3" spans="1:11" x14ac:dyDescent="0.25">
      <c r="A3" s="4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4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4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4" t="str">
        <f>E2</f>
        <v>STR_STAB_1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4" t="str">
        <f>F2</f>
        <v>Z_JACKET_1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4" t="str">
        <f>G2</f>
        <v>Z_JACKET_2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4" t="str">
        <f>H2</f>
        <v>Z_JACKET_3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4" t="str">
        <f>I2</f>
        <v>Z_JACKET_4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4" t="str">
        <f>J2</f>
        <v>Z_JACKET_5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4" t="str">
        <f>K2</f>
        <v>Z_JACKET_6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F735-BC8F-4B85-A299-67FC1575CEC3}">
  <dimension ref="A1:K12"/>
  <sheetViews>
    <sheetView tabSelected="1" workbookViewId="0">
      <selection activeCell="I34" sqref="I34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1.5703125" bestFit="1" customWidth="1"/>
    <col min="6" max="11" width="11.28515625" bestFit="1" customWidth="1"/>
  </cols>
  <sheetData>
    <row r="1" spans="1:11" x14ac:dyDescent="0.25">
      <c r="C1" t="s">
        <v>12</v>
      </c>
    </row>
    <row r="2" spans="1:11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4" t="str">
        <f>contact_perimeter_flag!G2</f>
        <v>Z_JACKET_2</v>
      </c>
      <c r="H2" s="4" t="str">
        <f>contact_perimeter_flag!H2</f>
        <v>Z_JACKET_3</v>
      </c>
      <c r="I2" s="4" t="str">
        <f>contact_perimeter_flag!I2</f>
        <v>Z_JACKET_4</v>
      </c>
      <c r="J2" s="4" t="str">
        <f>contact_perimeter_flag!J2</f>
        <v>Z_JACKET_5</v>
      </c>
      <c r="K2" s="4" t="str">
        <f>contact_perimeter_flag!K2</f>
        <v>Z_JACKET_6</v>
      </c>
    </row>
    <row r="3" spans="1:11" x14ac:dyDescent="0.25">
      <c r="A3" s="4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4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4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4" t="str">
        <f>E2</f>
        <v>STR_STAB_1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4" t="str">
        <f>F2</f>
        <v>Z_JACKET_1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4" t="str">
        <f>G2</f>
        <v>Z_JACKET_2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4" t="str">
        <f>H2</f>
        <v>Z_JACKET_3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4" t="str">
        <f>I2</f>
        <v>Z_JACKET_4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4" t="str">
        <f>J2</f>
        <v>Z_JACKET_5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4" t="str">
        <f>K2</f>
        <v>Z_JACKET_6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K12"/>
  <sheetViews>
    <sheetView workbookViewId="0">
      <selection activeCell="D5" sqref="D5"/>
    </sheetView>
  </sheetViews>
  <sheetFormatPr defaultColWidth="8.85546875" defaultRowHeight="15" x14ac:dyDescent="0.25"/>
  <cols>
    <col min="1" max="2" width="13.5703125" style="1" bestFit="1" customWidth="1"/>
    <col min="3" max="3" width="7.85546875" style="1" bestFit="1" customWidth="1"/>
    <col min="4" max="4" width="8.42578125" style="1" bestFit="1" customWidth="1"/>
    <col min="5" max="5" width="10.5703125" style="1" bestFit="1" customWidth="1"/>
    <col min="6" max="11" width="10.85546875" style="1" bestFit="1" customWidth="1"/>
    <col min="12" max="16384" width="8.85546875" style="1"/>
  </cols>
  <sheetData>
    <row r="1" spans="1:11" x14ac:dyDescent="0.25">
      <c r="C1" s="1" t="s">
        <v>0</v>
      </c>
    </row>
    <row r="2" spans="1:11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STR_STAB_1</v>
      </c>
      <c r="F2" s="4" t="str">
        <f>contact_perimeter_flag!F2</f>
        <v>Z_JACKET_1</v>
      </c>
      <c r="G2" s="4" t="str">
        <f>contact_perimeter_flag!G2</f>
        <v>Z_JACKET_2</v>
      </c>
      <c r="H2" s="4" t="str">
        <f>contact_perimeter_flag!H2</f>
        <v>Z_JACKET_3</v>
      </c>
      <c r="I2" s="4" t="str">
        <f>contact_perimeter_flag!I2</f>
        <v>Z_JACKET_4</v>
      </c>
      <c r="J2" s="4" t="str">
        <f>contact_perimeter_flag!J2</f>
        <v>Z_JACKET_5</v>
      </c>
      <c r="K2" s="4" t="str">
        <f>contact_perimeter_flag!K2</f>
        <v>Z_JACKET_6</v>
      </c>
    </row>
    <row r="3" spans="1:1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4" t="str">
        <f>C2</f>
        <v>CHAN_1</v>
      </c>
      <c r="B4" s="1">
        <v>0</v>
      </c>
      <c r="C4" s="1">
        <v>0</v>
      </c>
      <c r="D4" s="6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4" t="str">
        <f>D2</f>
        <v>CHAN_2</v>
      </c>
      <c r="B5" s="1">
        <v>0</v>
      </c>
      <c r="C5" s="1">
        <v>0</v>
      </c>
      <c r="D5" s="8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4" t="str">
        <f>E2</f>
        <v>STR_STAB_1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9" t="str">
        <f>contact_perimeter_flag!A8</f>
        <v>Z_JACKET_2</v>
      </c>
      <c r="B8" s="1">
        <v>1</v>
      </c>
      <c r="C8" s="1">
        <f>0</f>
        <v>0</v>
      </c>
      <c r="D8" s="1">
        <f>0</f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9" t="str">
        <f>contact_perimeter_flag!A9</f>
        <v>Z_JACKET_3</v>
      </c>
      <c r="B9" s="1">
        <v>2</v>
      </c>
      <c r="C9" s="1">
        <f>0</f>
        <v>0</v>
      </c>
      <c r="D9" s="1">
        <f>0</f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9" t="str">
        <f>contact_perimeter_flag!A10</f>
        <v>Z_JACKET_4</v>
      </c>
      <c r="B10" s="1">
        <v>3</v>
      </c>
      <c r="C10" s="1">
        <f>0</f>
        <v>0</v>
      </c>
      <c r="D10" s="1">
        <f>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9" t="str">
        <f>contact_perimeter_flag!A11</f>
        <v>Z_JACKET_5</v>
      </c>
      <c r="B11" s="1">
        <v>4</v>
      </c>
      <c r="C11" s="1">
        <f>0</f>
        <v>0</v>
      </c>
      <c r="D11" s="1">
        <f>0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9" t="str">
        <f>contact_perimeter_flag!A12</f>
        <v>Z_JACKET_6</v>
      </c>
      <c r="B12" s="1">
        <v>5</v>
      </c>
      <c r="C12" s="1">
        <f>0</f>
        <v>0</v>
      </c>
      <c r="D12" s="1">
        <f>0</f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contact_perimeter_flag</vt:lpstr>
      <vt:lpstr>contact_perimeter</vt:lpstr>
      <vt:lpstr>HTC_choice</vt:lpstr>
      <vt:lpstr>contact_HTC</vt:lpstr>
      <vt:lpstr>thermal_contact_resistance</vt:lpstr>
      <vt:lpstr>HTC_multiplier</vt:lpstr>
      <vt:lpstr>electric_conductance_mode</vt:lpstr>
      <vt:lpstr>electric_conductance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2019-12-16T12:57:36Z</dcterms:created>
  <dcterms:modified xsi:type="dcterms:W3CDTF">2023-10-09T09:08:14Z</dcterms:modified>
</cp:coreProperties>
</file>