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3FE2C1B0-06C1-473C-80EA-4756DAF0151D}" xr6:coauthVersionLast="47" xr6:coauthVersionMax="47" xr10:uidLastSave="{00000000-0000-0000-0000-000000000000}"/>
  <bookViews>
    <workbookView xWindow="3450" yWindow="1110" windowWidth="21600" windowHeight="11385" activeTab="3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4" l="1"/>
  <c r="E8" i="4"/>
  <c r="E4" i="4"/>
  <c r="F2" i="3"/>
  <c r="G2" i="3"/>
  <c r="H2" i="3"/>
  <c r="I2" i="3"/>
  <c r="J2" i="3"/>
  <c r="F3" i="3"/>
  <c r="G3" i="3"/>
  <c r="H3" i="3"/>
  <c r="I3" i="3"/>
  <c r="J3" i="3"/>
  <c r="J23" i="3"/>
  <c r="I23" i="3"/>
  <c r="H23" i="3"/>
  <c r="G23" i="3"/>
  <c r="F23" i="3"/>
  <c r="E23" i="3"/>
  <c r="J12" i="3"/>
  <c r="G12" i="3"/>
  <c r="J4" i="3"/>
  <c r="I4" i="3"/>
  <c r="I12" i="3" s="1"/>
  <c r="H4" i="3"/>
  <c r="H12" i="3" s="1"/>
  <c r="G4" i="3"/>
  <c r="F4" i="3"/>
  <c r="F12" i="3" s="1"/>
  <c r="E4" i="3"/>
  <c r="E12" i="3" s="1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E4" i="5" l="1"/>
  <c r="Q4" i="2"/>
  <c r="K14" i="2" l="1"/>
  <c r="K8" i="2"/>
  <c r="Q2" i="2"/>
  <c r="Q3" i="2"/>
  <c r="L2" i="2"/>
  <c r="M2" i="2"/>
  <c r="N2" i="2"/>
  <c r="O2" i="2"/>
  <c r="P2" i="2"/>
  <c r="L3" i="2"/>
  <c r="M3" i="2"/>
  <c r="N3" i="2"/>
  <c r="O3" i="2"/>
  <c r="P3" i="2"/>
  <c r="L8" i="2"/>
  <c r="M8" i="2"/>
  <c r="N8" i="2"/>
  <c r="O8" i="2"/>
  <c r="P8" i="2"/>
  <c r="L14" i="2"/>
  <c r="M14" i="2"/>
  <c r="N14" i="2"/>
  <c r="O14" i="2"/>
  <c r="P14" i="2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F2" i="6"/>
  <c r="G2" i="6"/>
  <c r="F3" i="6"/>
  <c r="G3" i="6"/>
  <c r="Q8" i="2"/>
  <c r="F14" i="2"/>
  <c r="G14" i="2"/>
  <c r="H14" i="2"/>
  <c r="I14" i="2"/>
  <c r="J14" i="2"/>
  <c r="F8" i="2"/>
  <c r="G8" i="2"/>
  <c r="H8" i="2"/>
  <c r="I8" i="2"/>
  <c r="J8" i="2"/>
  <c r="E8" i="2"/>
  <c r="G2" i="2"/>
  <c r="H2" i="2"/>
  <c r="I2" i="2"/>
  <c r="J2" i="2"/>
  <c r="K2" i="2"/>
  <c r="G3" i="2"/>
  <c r="H3" i="2"/>
  <c r="I3" i="2"/>
  <c r="J3" i="2"/>
  <c r="K3" i="2"/>
  <c r="Q14" i="2"/>
  <c r="E14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</calcChain>
</file>

<file path=xl/sharedStrings.xml><?xml version="1.0" encoding="utf-8"?>
<sst xmlns="http://schemas.openxmlformats.org/spreadsheetml/2006/main" count="327" uniqueCount="119">
  <si>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</si>
  <si>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</si>
  <si>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</si>
  <si>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</si>
  <si>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</si>
  <si>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</si>
  <si>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</si>
  <si>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</si>
  <si>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</si>
  <si>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</si>
  <si>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</si>
  <si>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</si>
  <si>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</si>
  <si>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</si>
  <si>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</si>
  <si>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</si>
  <si>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</si>
  <si>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</si>
  <si>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</si>
  <si>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</si>
  <si>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</si>
  <si>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</si>
  <si>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</si>
  <si>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</si>
  <si>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</si>
  <si>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</si>
  <si>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</si>
  <si>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</si>
  <si>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</si>
  <si>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</si>
  <si>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</si>
  <si>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</si>
  <si>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</si>
  <si>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</si>
  <si>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</si>
  <si>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</si>
  <si>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</si>
  <si>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</si>
  <si>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</si>
  <si>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</si>
  <si>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</si>
  <si>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</si>
  <si>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</si>
  <si>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</si>
  <si>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</si>
  <si>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</si>
  <si>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</si>
  <si>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</si>
  <si>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</si>
  <si>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</si>
  <si>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</si>
  <si>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</si>
  <si>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</si>
  <si>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</si>
  <si>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</si>
  <si>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</si>
  <si>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</si>
  <si>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</si>
  <si>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 xml:space="preserve"> flag for stabilzer material: Cu = copper; Al = aluminium</t>
  </si>
  <si>
    <t>Cu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</si>
  <si>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</si>
  <si>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</si>
  <si>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</si>
  <si>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</si>
  <si>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</si>
  <si>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</si>
  <si>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</si>
  <si>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</si>
  <si>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</si>
  <si>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</si>
  <si>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</si>
  <si>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</si>
  <si>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</si>
  <si>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HTS</t>
  </si>
  <si>
    <t>Al</t>
  </si>
  <si>
    <t>Roughness</t>
  </si>
  <si>
    <t>Equivalent rougness of the channel</t>
  </si>
  <si>
    <t>None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</si>
  <si>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</si>
  <si>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</si>
  <si>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</si>
  <si>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</si>
  <si>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</si>
  <si>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</si>
  <si>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</si>
  <si>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</si>
  <si>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STACK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</si>
  <si>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</si>
  <si>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</si>
  <si>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</si>
  <si>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</si>
  <si>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</si>
  <si>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</si>
  <si>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</si>
  <si>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</si>
  <si>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</si>
  <si>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</si>
  <si>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</si>
  <si>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</si>
  <si>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</si>
  <si>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</si>
  <si>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</si>
  <si>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YBCO</t>
  </si>
  <si>
    <t>C0_MODE</t>
  </si>
  <si>
    <t>Flag for the definition scaling coefficient c0: 0 = engineering; 1 = physical; defaults to 0</t>
  </si>
  <si>
    <t>nn</t>
  </si>
  <si>
    <t>int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</si>
  <si>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</si>
  <si>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</si>
  <si>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</si>
  <si>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</si>
  <si>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>jacket_cross_section</t>
  </si>
  <si>
    <t>insulation_cross_section</t>
  </si>
  <si>
    <t>y coordinate of the barycenter Not used if flag ITYMESH = -1 in file conductor_grid.</t>
  </si>
  <si>
    <t>jacket_material</t>
  </si>
  <si>
    <t>Flag, ss = steinless steel (old Fortran IJK); none = insulation component</t>
  </si>
  <si>
    <t>ss</t>
  </si>
  <si>
    <t>insulation_material</t>
  </si>
  <si>
    <t>Flag, ge = glass epoxy; none = pure metal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</si>
</sst>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 wrapText="1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1" fontId="0" fillId="0" borderId="0" xfId="0" applyNumberFormat="1" applyProtection="1"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zoomScaleNormal="10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17" x14ac:dyDescent="0.25">
      <c r="A1" s="14" t="s">
        <v>3</v>
      </c>
      <c r="B1" s="12">
        <f>SUM(E$2:V$2)</f>
        <v>13</v>
      </c>
      <c r="D1" s="3" t="s">
        <v>33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</row>
    <row r="2" spans="1:17" ht="30" x14ac:dyDescent="0.25">
      <c r="A2" s="1"/>
      <c r="B2" s="2"/>
      <c r="D2" s="4" t="s">
        <v>24</v>
      </c>
      <c r="E2" s="12">
        <f>IF(E$1 &gt; 0,1,0)</f>
        <v>1</v>
      </c>
      <c r="F2" s="12">
        <f>IF(F$1 &gt; 0,1,0)</f>
        <v>1</v>
      </c>
      <c r="G2" s="19">
        <f t="shared" ref="G2:Q2" si="0">IF(G$1 &gt; 0,1,0)</f>
        <v>1</v>
      </c>
      <c r="H2" s="19">
        <f t="shared" si="0"/>
        <v>1</v>
      </c>
      <c r="I2" s="19">
        <f t="shared" si="0"/>
        <v>1</v>
      </c>
      <c r="J2" s="19">
        <f t="shared" si="0"/>
        <v>1</v>
      </c>
      <c r="K2" s="19">
        <f t="shared" si="0"/>
        <v>1</v>
      </c>
      <c r="L2" s="19">
        <f t="shared" si="0"/>
        <v>1</v>
      </c>
      <c r="M2" s="19">
        <f t="shared" si="0"/>
        <v>1</v>
      </c>
      <c r="N2" s="19">
        <f t="shared" si="0"/>
        <v>1</v>
      </c>
      <c r="O2" s="19">
        <f t="shared" si="0"/>
        <v>1</v>
      </c>
      <c r="P2" s="19">
        <f t="shared" si="0"/>
        <v>1</v>
      </c>
      <c r="Q2" s="19">
        <f t="shared" si="0"/>
        <v>1</v>
      </c>
    </row>
    <row r="3" spans="1:17" x14ac:dyDescent="0.25">
      <c r="A3" s="14" t="str">
        <f>[1]TRANSIENT!A$2</f>
        <v>Variable name</v>
      </c>
      <c r="B3" s="14" t="str">
        <f>[1]TRANSIENT!B$2</f>
        <v>Unit</v>
      </c>
      <c r="C3" s="14" t="str">
        <f>[1]TRANSIENT!C$2</f>
        <v>Variable type</v>
      </c>
      <c r="D3" s="14" t="str">
        <f>[1]TRANSIENT!D$2</f>
        <v>Note/comments</v>
      </c>
      <c r="E3" s="12" t="str">
        <f>_xlfn.TEXTJOIN("_",,$A$1,E$1)</f>
        <v>CHAN_1</v>
      </c>
      <c r="F3" s="12" t="str">
        <f>_xlfn.TEXTJOIN("_",,$A$1,F$1)</f>
        <v>CHAN_2</v>
      </c>
      <c r="G3" s="19" t="str">
        <f t="shared" ref="G3:Q3" si="1">_xlfn.TEXTJOIN("_",,$A$1,G$1)</f>
        <v>CHAN_3</v>
      </c>
      <c r="H3" s="19" t="str">
        <f t="shared" si="1"/>
        <v>CHAN_4</v>
      </c>
      <c r="I3" s="19" t="str">
        <f t="shared" si="1"/>
        <v>CHAN_5</v>
      </c>
      <c r="J3" s="19" t="str">
        <f t="shared" si="1"/>
        <v>CHAN_6</v>
      </c>
      <c r="K3" s="19" t="str">
        <f t="shared" si="1"/>
        <v>CHAN_7</v>
      </c>
      <c r="L3" s="19" t="str">
        <f t="shared" si="1"/>
        <v>CHAN_8</v>
      </c>
      <c r="M3" s="19" t="str">
        <f t="shared" si="1"/>
        <v>CHAN_9</v>
      </c>
      <c r="N3" s="19" t="str">
        <f t="shared" si="1"/>
        <v>CHAN_10</v>
      </c>
      <c r="O3" s="19" t="str">
        <f t="shared" si="1"/>
        <v>CHAN_11</v>
      </c>
      <c r="P3" s="19" t="str">
        <f t="shared" si="1"/>
        <v>CHAN_12</v>
      </c>
      <c r="Q3" s="19" t="str">
        <f t="shared" si="1"/>
        <v>CHAN_13</v>
      </c>
    </row>
    <row r="4" spans="1:17" x14ac:dyDescent="0.25">
      <c r="A4" s="3" t="s">
        <v>2</v>
      </c>
      <c r="B4" s="5" t="s">
        <v>6</v>
      </c>
      <c r="C4" s="5" t="s">
        <v>14</v>
      </c>
      <c r="D4" s="3" t="s">
        <v>34</v>
      </c>
      <c r="E4" s="18">
        <v>6.5000000000000002E-7</v>
      </c>
      <c r="F4" s="18">
        <v>6.5000000000000002E-7</v>
      </c>
      <c r="G4" s="18">
        <v>6.5000000000000002E-7</v>
      </c>
      <c r="H4" s="18">
        <v>6.5000000000000002E-7</v>
      </c>
      <c r="I4" s="18">
        <v>6.5000000000000002E-7</v>
      </c>
      <c r="J4" s="18">
        <v>6.5000000000000002E-7</v>
      </c>
      <c r="K4" s="18">
        <v>6.5000000000000002E-7</v>
      </c>
      <c r="L4" s="18">
        <v>6.5000000000000002E-7</v>
      </c>
      <c r="M4" s="18">
        <v>6.5000000000000002E-7</v>
      </c>
      <c r="N4" s="18">
        <v>6.5000000000000002E-7</v>
      </c>
      <c r="O4" s="18">
        <v>6.5000000000000002E-7</v>
      </c>
      <c r="P4" s="18">
        <v>6.5000000000000002E-7</v>
      </c>
      <c r="Q4" s="18">
        <f>0.00001963</f>
        <v>1.963E-5</v>
      </c>
    </row>
    <row r="5" spans="1:17" x14ac:dyDescent="0.25">
      <c r="A5" s="3" t="s">
        <v>82</v>
      </c>
      <c r="B5" s="5" t="s">
        <v>7</v>
      </c>
      <c r="C5" s="5" t="s">
        <v>14</v>
      </c>
      <c r="D5" s="3" t="s">
        <v>83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s="3" t="s">
        <v>84</v>
      </c>
      <c r="B6" s="5" t="s">
        <v>7</v>
      </c>
      <c r="C6" s="5" t="s">
        <v>14</v>
      </c>
      <c r="D6" s="3" t="s">
        <v>85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s="3" t="s">
        <v>19</v>
      </c>
      <c r="B7" s="5" t="s">
        <v>17</v>
      </c>
      <c r="C7" s="5" t="s">
        <v>15</v>
      </c>
      <c r="D7" s="3" t="s">
        <v>35</v>
      </c>
      <c r="E7" s="5" t="s">
        <v>53</v>
      </c>
      <c r="F7" s="5" t="s">
        <v>53</v>
      </c>
      <c r="G7" s="5" t="s">
        <v>53</v>
      </c>
      <c r="H7" s="5" t="s">
        <v>53</v>
      </c>
      <c r="I7" s="5" t="s">
        <v>53</v>
      </c>
      <c r="J7" s="5" t="s">
        <v>53</v>
      </c>
      <c r="K7" s="5" t="s">
        <v>53</v>
      </c>
      <c r="L7" s="5" t="s">
        <v>53</v>
      </c>
      <c r="M7" s="5" t="s">
        <v>53</v>
      </c>
      <c r="N7" s="5" t="s">
        <v>53</v>
      </c>
      <c r="O7" s="5" t="s">
        <v>53</v>
      </c>
      <c r="P7" s="5" t="s">
        <v>53</v>
      </c>
      <c r="Q7" s="5" t="s">
        <v>53</v>
      </c>
    </row>
    <row r="8" spans="1:17" x14ac:dyDescent="0.25">
      <c r="A8" s="3" t="s">
        <v>4</v>
      </c>
      <c r="B8" s="5" t="s">
        <v>7</v>
      </c>
      <c r="C8" s="5" t="s">
        <v>14</v>
      </c>
      <c r="D8" s="3" t="s">
        <v>32</v>
      </c>
      <c r="E8" s="18">
        <f>4*E4/0.00893</f>
        <v>2.9115341545352742E-4</v>
      </c>
      <c r="F8" s="18">
        <f t="shared" ref="F8:K8" si="2">4*F4/0.00893</f>
        <v>2.9115341545352742E-4</v>
      </c>
      <c r="G8" s="18">
        <f t="shared" si="2"/>
        <v>2.9115341545352742E-4</v>
      </c>
      <c r="H8" s="18">
        <f t="shared" si="2"/>
        <v>2.9115341545352742E-4</v>
      </c>
      <c r="I8" s="18">
        <f t="shared" si="2"/>
        <v>2.9115341545352742E-4</v>
      </c>
      <c r="J8" s="18">
        <f t="shared" si="2"/>
        <v>2.9115341545352742E-4</v>
      </c>
      <c r="K8" s="18">
        <f t="shared" si="2"/>
        <v>2.9115341545352742E-4</v>
      </c>
      <c r="L8" s="18">
        <f t="shared" ref="L8:P8" si="3">4*L4/0.00893</f>
        <v>2.9115341545352742E-4</v>
      </c>
      <c r="M8" s="18">
        <f t="shared" si="3"/>
        <v>2.9115341545352742E-4</v>
      </c>
      <c r="N8" s="18">
        <f t="shared" si="3"/>
        <v>2.9115341545352742E-4</v>
      </c>
      <c r="O8" s="18">
        <f t="shared" si="3"/>
        <v>2.9115341545352742E-4</v>
      </c>
      <c r="P8" s="18">
        <f t="shared" si="3"/>
        <v>2.9115341545352742E-4</v>
      </c>
      <c r="Q8" s="18">
        <f>4*Q4/0.01571/2</f>
        <v>2.4990451941438578E-3</v>
      </c>
    </row>
    <row r="9" spans="1:17" x14ac:dyDescent="0.25">
      <c r="A9" s="3" t="s">
        <v>75</v>
      </c>
      <c r="B9" s="5" t="s">
        <v>7</v>
      </c>
      <c r="C9" s="5" t="s">
        <v>14</v>
      </c>
      <c r="D9" s="3" t="s">
        <v>76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</row>
    <row r="10" spans="1:17" x14ac:dyDescent="0.25">
      <c r="A10" s="3" t="s">
        <v>0</v>
      </c>
      <c r="B10" s="5" t="s">
        <v>17</v>
      </c>
      <c r="C10" s="5" t="s">
        <v>14</v>
      </c>
      <c r="D10" s="3" t="s">
        <v>36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7" x14ac:dyDescent="0.25">
      <c r="A11" s="3" t="s">
        <v>20</v>
      </c>
      <c r="B11" s="5" t="s">
        <v>17</v>
      </c>
      <c r="C11" s="5" t="s">
        <v>14</v>
      </c>
      <c r="D11" s="3" t="s">
        <v>37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7" x14ac:dyDescent="0.25">
      <c r="A12" s="3" t="s">
        <v>8</v>
      </c>
      <c r="B12" s="5" t="s">
        <v>17</v>
      </c>
      <c r="C12" s="5" t="s">
        <v>16</v>
      </c>
      <c r="D12" s="3" t="s">
        <v>38</v>
      </c>
      <c r="E12" s="11">
        <v>124</v>
      </c>
      <c r="F12" s="11">
        <v>124</v>
      </c>
      <c r="G12" s="11">
        <v>124</v>
      </c>
      <c r="H12" s="11">
        <v>124</v>
      </c>
      <c r="I12" s="11">
        <v>124</v>
      </c>
      <c r="J12" s="11">
        <v>124</v>
      </c>
      <c r="K12" s="11">
        <v>124</v>
      </c>
      <c r="L12" s="11">
        <v>124</v>
      </c>
      <c r="M12" s="11">
        <v>124</v>
      </c>
      <c r="N12" s="11">
        <v>124</v>
      </c>
      <c r="O12" s="11">
        <v>124</v>
      </c>
      <c r="P12" s="11">
        <v>124</v>
      </c>
      <c r="Q12" s="11">
        <v>122</v>
      </c>
    </row>
    <row r="13" spans="1:17" x14ac:dyDescent="0.25">
      <c r="A13" s="8" t="s">
        <v>9</v>
      </c>
      <c r="B13" s="5" t="s">
        <v>17</v>
      </c>
      <c r="C13" s="5" t="s">
        <v>14</v>
      </c>
      <c r="D13" s="3" t="s">
        <v>39</v>
      </c>
      <c r="E13" s="5">
        <v>0.02</v>
      </c>
      <c r="F13" s="5">
        <v>0.02</v>
      </c>
      <c r="G13" s="5">
        <v>0.02</v>
      </c>
      <c r="H13" s="5">
        <v>0.02</v>
      </c>
      <c r="I13" s="5">
        <v>0.02</v>
      </c>
      <c r="J13" s="5">
        <v>0.02</v>
      </c>
      <c r="K13" s="5">
        <v>0.02</v>
      </c>
      <c r="L13" s="5">
        <v>0.02</v>
      </c>
      <c r="M13" s="5">
        <v>0.02</v>
      </c>
      <c r="N13" s="5">
        <v>0.02</v>
      </c>
      <c r="O13" s="5">
        <v>0.02</v>
      </c>
      <c r="P13" s="5">
        <v>0.02</v>
      </c>
      <c r="Q13" s="5">
        <v>0.02</v>
      </c>
    </row>
    <row r="14" spans="1:17" x14ac:dyDescent="0.25">
      <c r="A14" s="3" t="s">
        <v>10</v>
      </c>
      <c r="B14" s="5" t="s">
        <v>17</v>
      </c>
      <c r="C14" s="5" t="s">
        <v>54</v>
      </c>
      <c r="E14" s="5" t="b">
        <f>FALSE</f>
        <v>0</v>
      </c>
      <c r="F14" s="5" t="b">
        <f>FALSE</f>
        <v>0</v>
      </c>
      <c r="G14" s="5" t="b">
        <f>FALSE</f>
        <v>0</v>
      </c>
      <c r="H14" s="5" t="b">
        <f>FALSE</f>
        <v>0</v>
      </c>
      <c r="I14" s="5" t="b">
        <f>FALSE</f>
        <v>0</v>
      </c>
      <c r="J14" s="5" t="b">
        <f>FALSE</f>
        <v>0</v>
      </c>
      <c r="K14" s="5" t="b">
        <f>FALSE</f>
        <v>0</v>
      </c>
      <c r="L14" s="5" t="b">
        <f>FALSE</f>
        <v>0</v>
      </c>
      <c r="M14" s="5" t="b">
        <f>FALSE</f>
        <v>0</v>
      </c>
      <c r="N14" s="5" t="b">
        <f>FALSE</f>
        <v>0</v>
      </c>
      <c r="O14" s="5" t="b">
        <f>FALSE</f>
        <v>0</v>
      </c>
      <c r="P14" s="5" t="b">
        <f>FALSE</f>
        <v>0</v>
      </c>
      <c r="Q14" s="5" t="b">
        <f>FALSE</f>
        <v>0</v>
      </c>
    </row>
    <row r="15" spans="1:17" x14ac:dyDescent="0.25">
      <c r="A15" s="3" t="s">
        <v>11</v>
      </c>
      <c r="B15" s="5" t="s">
        <v>7</v>
      </c>
      <c r="C15" s="5" t="s">
        <v>14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17" ht="15.6" customHeight="1" x14ac:dyDescent="0.25">
      <c r="A16" s="3" t="s">
        <v>12</v>
      </c>
      <c r="B16" s="5" t="s">
        <v>7</v>
      </c>
      <c r="C16" s="5" t="s">
        <v>14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17" x14ac:dyDescent="0.25">
      <c r="A17" s="3" t="s">
        <v>50</v>
      </c>
      <c r="B17" s="5" t="s">
        <v>17</v>
      </c>
      <c r="C17" s="5" t="s">
        <v>15</v>
      </c>
      <c r="D17" s="3" t="s">
        <v>51</v>
      </c>
      <c r="E17" s="5" t="s">
        <v>52</v>
      </c>
      <c r="F17" s="5" t="s">
        <v>52</v>
      </c>
      <c r="G17" s="5" t="s">
        <v>52</v>
      </c>
      <c r="H17" s="5" t="s">
        <v>52</v>
      </c>
      <c r="I17" s="5" t="s">
        <v>52</v>
      </c>
      <c r="J17" s="5" t="s">
        <v>52</v>
      </c>
      <c r="K17" s="5" t="s">
        <v>52</v>
      </c>
      <c r="L17" s="5" t="s">
        <v>52</v>
      </c>
      <c r="M17" s="5" t="s">
        <v>52</v>
      </c>
      <c r="N17" s="5" t="s">
        <v>52</v>
      </c>
      <c r="O17" s="5" t="s">
        <v>52</v>
      </c>
      <c r="P17" s="5" t="s">
        <v>52</v>
      </c>
      <c r="Q17" s="5" t="s">
        <v>52</v>
      </c>
    </row>
    <row r="18" spans="1:17" x14ac:dyDescent="0.25">
      <c r="A18" s="3" t="s">
        <v>55</v>
      </c>
      <c r="B18" s="5" t="s">
        <v>17</v>
      </c>
      <c r="C18" s="5" t="s">
        <v>16</v>
      </c>
      <c r="D18" s="3" t="s">
        <v>56</v>
      </c>
      <c r="E18" s="5">
        <v>212</v>
      </c>
      <c r="F18" s="5">
        <v>212</v>
      </c>
      <c r="G18" s="5">
        <v>212</v>
      </c>
      <c r="H18" s="5">
        <v>212</v>
      </c>
      <c r="I18" s="5">
        <v>212</v>
      </c>
      <c r="J18" s="5">
        <v>212</v>
      </c>
      <c r="K18" s="5">
        <v>212</v>
      </c>
      <c r="L18" s="5">
        <v>212</v>
      </c>
      <c r="M18" s="5">
        <v>212</v>
      </c>
      <c r="N18" s="5">
        <v>212</v>
      </c>
      <c r="O18" s="5">
        <v>212</v>
      </c>
      <c r="P18" s="5">
        <v>212</v>
      </c>
      <c r="Q18" s="5">
        <v>1</v>
      </c>
    </row>
    <row r="19" spans="1:17" x14ac:dyDescent="0.25">
      <c r="A19" s="3" t="s">
        <v>78</v>
      </c>
      <c r="B19" s="5" t="s">
        <v>17</v>
      </c>
      <c r="C19" s="5" t="s">
        <v>54</v>
      </c>
      <c r="D19" s="3" t="s">
        <v>79</v>
      </c>
      <c r="E19" s="5" t="b">
        <v>0</v>
      </c>
      <c r="F19" s="5" t="b">
        <v>0</v>
      </c>
      <c r="G19" s="5" t="b">
        <v>0</v>
      </c>
      <c r="H19" s="5" t="b">
        <v>0</v>
      </c>
      <c r="I19" s="5" t="b">
        <v>0</v>
      </c>
      <c r="J19" s="5" t="b">
        <v>0</v>
      </c>
      <c r="K19" s="5" t="b">
        <v>0</v>
      </c>
      <c r="L19" s="5" t="b">
        <v>0</v>
      </c>
      <c r="M19" s="5" t="b">
        <v>0</v>
      </c>
      <c r="N19" s="5" t="b">
        <v>0</v>
      </c>
      <c r="O19" s="5" t="b">
        <v>0</v>
      </c>
      <c r="P19" s="5" t="b">
        <v>0</v>
      </c>
      <c r="Q19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0"/>
  <sheetViews>
    <sheetView zoomScaleNormal="10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E2" sqref="E2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4" t="s">
        <v>86</v>
      </c>
      <c r="B1" s="12">
        <f>SUM(E$2:U2)</f>
        <v>0</v>
      </c>
      <c r="C1" s="2"/>
      <c r="D1" s="3" t="s">
        <v>44</v>
      </c>
      <c r="E1" s="9">
        <v>0</v>
      </c>
    </row>
    <row r="2" spans="1:5" ht="30" x14ac:dyDescent="0.25">
      <c r="A2" s="1"/>
      <c r="B2" s="2"/>
      <c r="C2" s="2"/>
      <c r="D2" s="4" t="s">
        <v>25</v>
      </c>
      <c r="E2" s="13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STACK_0</v>
      </c>
    </row>
    <row r="4" spans="1:5" x14ac:dyDescent="0.25">
      <c r="A4" s="3" t="s">
        <v>2</v>
      </c>
      <c r="B4" s="5" t="s">
        <v>6</v>
      </c>
      <c r="C4" s="5" t="s">
        <v>14</v>
      </c>
      <c r="D4" s="3" t="s">
        <v>34</v>
      </c>
      <c r="E4" s="18">
        <f>0.0000128</f>
        <v>1.2799999999999999E-5</v>
      </c>
    </row>
    <row r="5" spans="1:5" x14ac:dyDescent="0.25">
      <c r="A5" s="3" t="s">
        <v>0</v>
      </c>
      <c r="B5" s="5" t="s">
        <v>17</v>
      </c>
      <c r="C5" s="5" t="s">
        <v>14</v>
      </c>
      <c r="D5" s="3" t="s">
        <v>36</v>
      </c>
      <c r="E5" s="7">
        <v>0.96989999999999998</v>
      </c>
    </row>
    <row r="6" spans="1:5" ht="13.7" customHeight="1" x14ac:dyDescent="0.25">
      <c r="A6" s="3" t="s">
        <v>29</v>
      </c>
      <c r="B6" s="5" t="s">
        <v>17</v>
      </c>
      <c r="C6" s="5" t="s">
        <v>15</v>
      </c>
      <c r="D6" s="3" t="s">
        <v>57</v>
      </c>
      <c r="E6" s="5" t="s">
        <v>73</v>
      </c>
    </row>
    <row r="7" spans="1:5" x14ac:dyDescent="0.25">
      <c r="A7" s="3" t="s">
        <v>65</v>
      </c>
      <c r="B7" s="5" t="s">
        <v>21</v>
      </c>
      <c r="C7" s="5" t="s">
        <v>14</v>
      </c>
      <c r="D7" s="3" t="s">
        <v>68</v>
      </c>
      <c r="E7" s="6">
        <v>182962000</v>
      </c>
    </row>
    <row r="8" spans="1:5" x14ac:dyDescent="0.25">
      <c r="A8" s="3" t="s">
        <v>66</v>
      </c>
      <c r="B8" s="5" t="s">
        <v>22</v>
      </c>
      <c r="C8" s="5" t="s">
        <v>14</v>
      </c>
      <c r="D8" s="3" t="s">
        <v>68</v>
      </c>
      <c r="E8" s="5">
        <v>132.5</v>
      </c>
    </row>
    <row r="9" spans="1:5" x14ac:dyDescent="0.25">
      <c r="A9" s="3" t="s">
        <v>67</v>
      </c>
      <c r="B9" s="5" t="s">
        <v>18</v>
      </c>
      <c r="C9" s="5" t="s">
        <v>14</v>
      </c>
      <c r="D9" s="3" t="s">
        <v>68</v>
      </c>
      <c r="E9" s="5">
        <v>90</v>
      </c>
    </row>
    <row r="10" spans="1:5" x14ac:dyDescent="0.25">
      <c r="A10" s="3" t="s">
        <v>78</v>
      </c>
      <c r="B10" s="5" t="s">
        <v>17</v>
      </c>
      <c r="C10" s="5" t="s">
        <v>54</v>
      </c>
      <c r="D10" s="3" t="s">
        <v>80</v>
      </c>
      <c r="E10" s="5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0.7109375" style="5" bestFit="1" customWidth="1"/>
    <col min="6" max="10" width="10.7109375" style="3" bestFit="1" customWidth="1"/>
    <col min="11" max="16384" width="8.85546875" style="3"/>
  </cols>
  <sheetData>
    <row r="1" spans="1:10" x14ac:dyDescent="0.25">
      <c r="A1" s="14" t="s">
        <v>1</v>
      </c>
      <c r="B1" s="12">
        <f>SUM(E$2:Z2)</f>
        <v>6</v>
      </c>
      <c r="C1" s="2"/>
      <c r="D1" s="3" t="s">
        <v>40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</row>
    <row r="2" spans="1:10" ht="45" x14ac:dyDescent="0.25">
      <c r="A2" s="1"/>
      <c r="B2" s="2"/>
      <c r="C2" s="2"/>
      <c r="D2" s="4" t="s">
        <v>26</v>
      </c>
      <c r="E2" s="13">
        <f>IF(E$1 &gt; 0,1,0)</f>
        <v>1</v>
      </c>
      <c r="F2" s="20">
        <f t="shared" ref="F2:J2" si="0">IF(F$1 &gt; 0,1,0)</f>
        <v>1</v>
      </c>
      <c r="G2" s="20">
        <f t="shared" si="0"/>
        <v>1</v>
      </c>
      <c r="H2" s="20">
        <f t="shared" si="0"/>
        <v>1</v>
      </c>
      <c r="I2" s="20">
        <f t="shared" si="0"/>
        <v>1</v>
      </c>
      <c r="J2" s="20">
        <f t="shared" si="0"/>
        <v>1</v>
      </c>
    </row>
    <row r="3" spans="1:10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STR_MIX_1</v>
      </c>
      <c r="F3" s="19" t="str">
        <f t="shared" ref="F3:J3" si="1">_xlfn.TEXTJOIN("_",,$A$1,F$1)</f>
        <v>STR_MIX_2</v>
      </c>
      <c r="G3" s="19" t="str">
        <f t="shared" si="1"/>
        <v>STR_MIX_3</v>
      </c>
      <c r="H3" s="19" t="str">
        <f t="shared" si="1"/>
        <v>STR_MIX_4</v>
      </c>
      <c r="I3" s="19" t="str">
        <f t="shared" si="1"/>
        <v>STR_MIX_5</v>
      </c>
      <c r="J3" s="19" t="str">
        <f t="shared" si="1"/>
        <v>STR_MIX_6</v>
      </c>
    </row>
    <row r="4" spans="1:10" x14ac:dyDescent="0.25">
      <c r="A4" s="3" t="s">
        <v>2</v>
      </c>
      <c r="B4" s="5" t="s">
        <v>6</v>
      </c>
      <c r="C4" s="5" t="s">
        <v>14</v>
      </c>
      <c r="D4" s="3" t="s">
        <v>87</v>
      </c>
      <c r="E4" s="18">
        <f>0.0000128</f>
        <v>1.2799999999999999E-5</v>
      </c>
      <c r="F4" s="18">
        <f t="shared" ref="F4:G4" si="2">0.0000128</f>
        <v>1.2799999999999999E-5</v>
      </c>
      <c r="G4" s="18">
        <f t="shared" si="2"/>
        <v>1.2799999999999999E-5</v>
      </c>
      <c r="H4" s="18">
        <f>0.0000128</f>
        <v>1.2799999999999999E-5</v>
      </c>
      <c r="I4" s="18">
        <f>0.0000128</f>
        <v>1.2799999999999999E-5</v>
      </c>
      <c r="J4" s="18">
        <f t="shared" ref="J4" si="3">0.0000128</f>
        <v>1.2799999999999999E-5</v>
      </c>
    </row>
    <row r="5" spans="1:10" x14ac:dyDescent="0.25">
      <c r="A5" s="3" t="s">
        <v>82</v>
      </c>
      <c r="B5" s="5" t="s">
        <v>7</v>
      </c>
      <c r="C5" s="5" t="s">
        <v>14</v>
      </c>
      <c r="D5" s="3" t="s">
        <v>88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3" t="s">
        <v>84</v>
      </c>
      <c r="B6" s="5" t="s">
        <v>7</v>
      </c>
      <c r="C6" s="5" t="s">
        <v>14</v>
      </c>
      <c r="D6" s="3" t="s">
        <v>89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x14ac:dyDescent="0.25">
      <c r="A7" s="3" t="s">
        <v>0</v>
      </c>
      <c r="B7" s="5" t="s">
        <v>17</v>
      </c>
      <c r="C7" s="5" t="s">
        <v>14</v>
      </c>
      <c r="D7" s="3" t="s">
        <v>36</v>
      </c>
      <c r="E7" s="7">
        <v>0.96989999999999998</v>
      </c>
      <c r="F7" s="7">
        <v>0.96989999999999998</v>
      </c>
      <c r="G7" s="7">
        <v>0.96989999999999998</v>
      </c>
      <c r="H7" s="7">
        <v>0.96989999999999998</v>
      </c>
      <c r="I7" s="7">
        <v>0.96989999999999998</v>
      </c>
      <c r="J7" s="7">
        <v>0.96989999999999998</v>
      </c>
    </row>
    <row r="8" spans="1:10" ht="45" x14ac:dyDescent="0.25">
      <c r="A8" s="8" t="s">
        <v>90</v>
      </c>
      <c r="B8" s="5" t="s">
        <v>17</v>
      </c>
      <c r="C8" s="5" t="s">
        <v>16</v>
      </c>
      <c r="D8" s="4" t="s">
        <v>91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0" x14ac:dyDescent="0.25">
      <c r="A9" s="3" t="s">
        <v>28</v>
      </c>
      <c r="B9" s="5" t="s">
        <v>17</v>
      </c>
      <c r="C9" s="5" t="s">
        <v>14</v>
      </c>
      <c r="D9" s="3" t="s">
        <v>41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1:10" x14ac:dyDescent="0.25">
      <c r="A10" s="3" t="s">
        <v>31</v>
      </c>
      <c r="B10" s="5" t="s">
        <v>17</v>
      </c>
      <c r="C10" s="5" t="s">
        <v>16</v>
      </c>
      <c r="D10" s="3" t="s">
        <v>42</v>
      </c>
      <c r="E10" s="16">
        <v>2</v>
      </c>
      <c r="F10" s="16">
        <v>2</v>
      </c>
      <c r="G10" s="16">
        <v>2</v>
      </c>
      <c r="H10" s="16">
        <v>2</v>
      </c>
      <c r="I10" s="16">
        <v>2</v>
      </c>
      <c r="J10" s="16">
        <v>2</v>
      </c>
    </row>
    <row r="11" spans="1:10" x14ac:dyDescent="0.25">
      <c r="A11" s="3" t="s">
        <v>92</v>
      </c>
      <c r="B11" s="5" t="s">
        <v>17</v>
      </c>
      <c r="C11" s="5" t="s">
        <v>16</v>
      </c>
      <c r="D11" s="3" t="s">
        <v>93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</row>
    <row r="12" spans="1:10" x14ac:dyDescent="0.25">
      <c r="A12" s="3" t="s">
        <v>94</v>
      </c>
      <c r="B12" s="5" t="s">
        <v>7</v>
      </c>
      <c r="C12" s="5" t="s">
        <v>14</v>
      </c>
      <c r="D12" s="3" t="s">
        <v>95</v>
      </c>
      <c r="E12" s="6">
        <f>2*SQRT(E4/PI())</f>
        <v>4.0370120352322559E-3</v>
      </c>
      <c r="F12" s="6">
        <f t="shared" ref="F12:J12" si="4">2*SQRT(F4/PI())</f>
        <v>4.0370120352322559E-3</v>
      </c>
      <c r="G12" s="6">
        <f t="shared" si="4"/>
        <v>4.0370120352322559E-3</v>
      </c>
      <c r="H12" s="6">
        <f t="shared" si="4"/>
        <v>4.0370120352322559E-3</v>
      </c>
      <c r="I12" s="6">
        <f t="shared" si="4"/>
        <v>4.0370120352322559E-3</v>
      </c>
      <c r="J12" s="6">
        <f t="shared" si="4"/>
        <v>4.0370120352322559E-3</v>
      </c>
    </row>
    <row r="13" spans="1:10" x14ac:dyDescent="0.25">
      <c r="A13" s="3" t="s">
        <v>96</v>
      </c>
      <c r="B13" s="5" t="s">
        <v>17</v>
      </c>
      <c r="C13" s="5" t="s">
        <v>16</v>
      </c>
      <c r="D13" s="3" t="s">
        <v>97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3" t="s">
        <v>98</v>
      </c>
      <c r="B14" s="5" t="s">
        <v>7</v>
      </c>
      <c r="C14" s="5" t="s">
        <v>14</v>
      </c>
      <c r="D14" s="3" t="s">
        <v>99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3" t="s">
        <v>100</v>
      </c>
      <c r="B15" s="5" t="s">
        <v>17</v>
      </c>
      <c r="C15" s="5" t="s">
        <v>15</v>
      </c>
      <c r="D15" s="3" t="s">
        <v>58</v>
      </c>
      <c r="E15" s="6" t="s">
        <v>59</v>
      </c>
      <c r="F15" s="6" t="s">
        <v>59</v>
      </c>
      <c r="G15" s="6" t="s">
        <v>59</v>
      </c>
      <c r="H15" s="6" t="s">
        <v>59</v>
      </c>
      <c r="I15" s="6" t="s">
        <v>59</v>
      </c>
      <c r="J15" s="6" t="s">
        <v>59</v>
      </c>
    </row>
    <row r="16" spans="1:10" x14ac:dyDescent="0.25">
      <c r="A16" s="3" t="s">
        <v>5</v>
      </c>
      <c r="B16" s="5" t="s">
        <v>17</v>
      </c>
      <c r="C16" s="5" t="s">
        <v>14</v>
      </c>
      <c r="D16" s="3" t="s">
        <v>43</v>
      </c>
      <c r="E16" s="5">
        <v>100</v>
      </c>
      <c r="F16" s="5">
        <v>101</v>
      </c>
      <c r="G16" s="5">
        <v>102</v>
      </c>
      <c r="H16" s="5">
        <v>103</v>
      </c>
      <c r="I16" s="5">
        <v>104</v>
      </c>
      <c r="J16" s="5">
        <v>105</v>
      </c>
    </row>
    <row r="17" spans="1:10" x14ac:dyDescent="0.25">
      <c r="A17" s="3" t="s">
        <v>101</v>
      </c>
      <c r="B17" s="5" t="s">
        <v>17</v>
      </c>
      <c r="C17" s="5" t="s">
        <v>15</v>
      </c>
      <c r="D17" s="3" t="s">
        <v>57</v>
      </c>
      <c r="E17" s="5" t="s">
        <v>102</v>
      </c>
      <c r="F17" s="5" t="s">
        <v>102</v>
      </c>
      <c r="G17" s="5" t="s">
        <v>102</v>
      </c>
      <c r="H17" s="5" t="s">
        <v>102</v>
      </c>
      <c r="I17" s="5" t="s">
        <v>102</v>
      </c>
      <c r="J17" s="5" t="s">
        <v>102</v>
      </c>
    </row>
    <row r="18" spans="1:10" x14ac:dyDescent="0.25">
      <c r="A18" s="3" t="s">
        <v>103</v>
      </c>
      <c r="B18" s="5" t="s">
        <v>17</v>
      </c>
      <c r="C18" s="5" t="s">
        <v>16</v>
      </c>
      <c r="D18" s="3" t="s">
        <v>104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25">
      <c r="A19" s="3" t="s">
        <v>65</v>
      </c>
      <c r="B19" s="5" t="s">
        <v>21</v>
      </c>
      <c r="C19" s="5" t="s">
        <v>14</v>
      </c>
      <c r="D19" s="3" t="s">
        <v>68</v>
      </c>
      <c r="E19" s="6">
        <v>182962000</v>
      </c>
      <c r="F19" s="6">
        <v>182962000</v>
      </c>
      <c r="G19" s="6">
        <v>182962000</v>
      </c>
      <c r="H19" s="6">
        <v>182962000</v>
      </c>
      <c r="I19" s="6">
        <v>182962000</v>
      </c>
      <c r="J19" s="6">
        <v>182962000</v>
      </c>
    </row>
    <row r="20" spans="1:10" x14ac:dyDescent="0.25">
      <c r="A20" s="3" t="s">
        <v>66</v>
      </c>
      <c r="B20" s="5" t="s">
        <v>22</v>
      </c>
      <c r="C20" s="5" t="s">
        <v>14</v>
      </c>
      <c r="D20" s="3" t="s">
        <v>68</v>
      </c>
      <c r="E20" s="5">
        <v>132.5</v>
      </c>
      <c r="F20" s="5">
        <v>132.5</v>
      </c>
      <c r="G20" s="5">
        <v>132.5</v>
      </c>
      <c r="H20" s="5">
        <v>132.5</v>
      </c>
      <c r="I20" s="5">
        <v>132.5</v>
      </c>
      <c r="J20" s="5">
        <v>132.5</v>
      </c>
    </row>
    <row r="21" spans="1:10" x14ac:dyDescent="0.25">
      <c r="A21" s="3" t="s">
        <v>67</v>
      </c>
      <c r="B21" s="5" t="s">
        <v>18</v>
      </c>
      <c r="C21" s="5" t="s">
        <v>14</v>
      </c>
      <c r="D21" s="3" t="s">
        <v>68</v>
      </c>
      <c r="E21" s="5">
        <v>90</v>
      </c>
      <c r="F21" s="5">
        <v>90</v>
      </c>
      <c r="G21" s="5">
        <v>90</v>
      </c>
      <c r="H21" s="5">
        <v>90</v>
      </c>
      <c r="I21" s="5">
        <v>90</v>
      </c>
      <c r="J21" s="5">
        <v>90</v>
      </c>
    </row>
    <row r="22" spans="1:10" x14ac:dyDescent="0.25">
      <c r="A22" s="8" t="s">
        <v>105</v>
      </c>
      <c r="B22" s="5" t="s">
        <v>17</v>
      </c>
      <c r="C22" s="5" t="s">
        <v>106</v>
      </c>
      <c r="D22" s="8" t="s">
        <v>107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</row>
    <row r="23" spans="1:10" x14ac:dyDescent="0.25">
      <c r="A23" s="8" t="s">
        <v>108</v>
      </c>
      <c r="B23" s="5" t="s">
        <v>109</v>
      </c>
      <c r="C23" s="5" t="s">
        <v>14</v>
      </c>
      <c r="D23" s="8" t="s">
        <v>110</v>
      </c>
      <c r="E23" s="5">
        <f>10^-4</f>
        <v>1E-4</v>
      </c>
      <c r="F23" s="5">
        <f t="shared" ref="F23:J23" si="5">10^-4</f>
        <v>1E-4</v>
      </c>
      <c r="G23" s="5">
        <f t="shared" si="5"/>
        <v>1E-4</v>
      </c>
      <c r="H23" s="5">
        <f t="shared" si="5"/>
        <v>1E-4</v>
      </c>
      <c r="I23" s="5">
        <f t="shared" si="5"/>
        <v>1E-4</v>
      </c>
      <c r="J23" s="5">
        <f t="shared" si="5"/>
        <v>1E-4</v>
      </c>
    </row>
    <row r="24" spans="1:10" x14ac:dyDescent="0.25">
      <c r="A24" s="3" t="s">
        <v>78</v>
      </c>
      <c r="B24" s="5" t="s">
        <v>17</v>
      </c>
      <c r="C24" s="5" t="s">
        <v>54</v>
      </c>
      <c r="D24" s="3" t="s">
        <v>80</v>
      </c>
      <c r="E24" s="5" t="b">
        <v>0</v>
      </c>
      <c r="F24" s="5" t="b">
        <v>0</v>
      </c>
      <c r="G24" s="5" t="b">
        <v>0</v>
      </c>
      <c r="H24" s="5" t="b">
        <v>0</v>
      </c>
      <c r="I24" s="5" t="b">
        <v>0</v>
      </c>
      <c r="J24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V1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42578125" style="5" bestFit="1" customWidth="1"/>
    <col min="6" max="13" width="11.42578125" style="3" bestFit="1" customWidth="1"/>
    <col min="14" max="22" width="12.42578125" style="3" bestFit="1" customWidth="1"/>
    <col min="23" max="16384" width="8.85546875" style="3"/>
  </cols>
  <sheetData>
    <row r="1" spans="1:22" x14ac:dyDescent="0.25">
      <c r="A1" s="14" t="s">
        <v>30</v>
      </c>
      <c r="B1" s="12">
        <f>SUM(E$2:Z2)</f>
        <v>18</v>
      </c>
      <c r="C1" s="2"/>
      <c r="D1" s="3" t="s">
        <v>45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</row>
    <row r="2" spans="1:22" ht="60" x14ac:dyDescent="0.25">
      <c r="A2" s="1"/>
      <c r="B2" s="2"/>
      <c r="C2" s="2"/>
      <c r="D2" s="15" t="s">
        <v>23</v>
      </c>
      <c r="E2" s="12">
        <f>IF(E$1 &gt; 0,1,0)</f>
        <v>1</v>
      </c>
      <c r="F2" s="19">
        <f t="shared" ref="F2:V2" si="0">IF(F$1 &gt; 0,1,0)</f>
        <v>1</v>
      </c>
      <c r="G2" s="19">
        <f t="shared" si="0"/>
        <v>1</v>
      </c>
      <c r="H2" s="19">
        <f t="shared" si="0"/>
        <v>1</v>
      </c>
      <c r="I2" s="19">
        <f t="shared" si="0"/>
        <v>1</v>
      </c>
      <c r="J2" s="19">
        <f t="shared" si="0"/>
        <v>1</v>
      </c>
      <c r="K2" s="19">
        <f t="shared" si="0"/>
        <v>1</v>
      </c>
      <c r="L2" s="19">
        <f t="shared" si="0"/>
        <v>1</v>
      </c>
      <c r="M2" s="19">
        <f t="shared" si="0"/>
        <v>1</v>
      </c>
      <c r="N2" s="19">
        <f t="shared" si="0"/>
        <v>1</v>
      </c>
      <c r="O2" s="19">
        <f t="shared" si="0"/>
        <v>1</v>
      </c>
      <c r="P2" s="19">
        <f t="shared" si="0"/>
        <v>1</v>
      </c>
      <c r="Q2" s="19">
        <f t="shared" si="0"/>
        <v>1</v>
      </c>
      <c r="R2" s="19">
        <f t="shared" si="0"/>
        <v>1</v>
      </c>
      <c r="S2" s="19">
        <f t="shared" si="0"/>
        <v>1</v>
      </c>
      <c r="T2" s="19">
        <f t="shared" si="0"/>
        <v>1</v>
      </c>
      <c r="U2" s="19">
        <f t="shared" si="0"/>
        <v>1</v>
      </c>
      <c r="V2" s="19">
        <f t="shared" si="0"/>
        <v>1</v>
      </c>
    </row>
    <row r="3" spans="1:22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STR_STAB_1</v>
      </c>
      <c r="F3" s="19" t="str">
        <f t="shared" ref="F3:V3" si="1">_xlfn.TEXTJOIN("_",,$A$1,F$1)</f>
        <v>STR_STAB_2</v>
      </c>
      <c r="G3" s="19" t="str">
        <f t="shared" si="1"/>
        <v>STR_STAB_3</v>
      </c>
      <c r="H3" s="19" t="str">
        <f t="shared" si="1"/>
        <v>STR_STAB_4</v>
      </c>
      <c r="I3" s="19" t="str">
        <f t="shared" si="1"/>
        <v>STR_STAB_5</v>
      </c>
      <c r="J3" s="19" t="str">
        <f t="shared" si="1"/>
        <v>STR_STAB_6</v>
      </c>
      <c r="K3" s="19" t="str">
        <f t="shared" si="1"/>
        <v>STR_STAB_7</v>
      </c>
      <c r="L3" s="19" t="str">
        <f t="shared" si="1"/>
        <v>STR_STAB_8</v>
      </c>
      <c r="M3" s="19" t="str">
        <f t="shared" si="1"/>
        <v>STR_STAB_9</v>
      </c>
      <c r="N3" s="19" t="str">
        <f t="shared" si="1"/>
        <v>STR_STAB_10</v>
      </c>
      <c r="O3" s="19" t="str">
        <f t="shared" si="1"/>
        <v>STR_STAB_11</v>
      </c>
      <c r="P3" s="19" t="str">
        <f t="shared" si="1"/>
        <v>STR_STAB_12</v>
      </c>
      <c r="Q3" s="19" t="str">
        <f t="shared" si="1"/>
        <v>STR_STAB_13</v>
      </c>
      <c r="R3" s="19" t="str">
        <f t="shared" si="1"/>
        <v>STR_STAB_14</v>
      </c>
      <c r="S3" s="19" t="str">
        <f t="shared" si="1"/>
        <v>STR_STAB_15</v>
      </c>
      <c r="T3" s="19" t="str">
        <f t="shared" si="1"/>
        <v>STR_STAB_16</v>
      </c>
      <c r="U3" s="19" t="str">
        <f t="shared" si="1"/>
        <v>STR_STAB_17</v>
      </c>
      <c r="V3" s="19" t="str">
        <f t="shared" si="1"/>
        <v>STR_STAB_18</v>
      </c>
    </row>
    <row r="4" spans="1:22" x14ac:dyDescent="0.25">
      <c r="A4" s="3" t="s">
        <v>2</v>
      </c>
      <c r="B4" s="5" t="s">
        <v>6</v>
      </c>
      <c r="C4" s="5" t="s">
        <v>14</v>
      </c>
      <c r="D4" s="3" t="s">
        <v>34</v>
      </c>
      <c r="E4" s="21">
        <f>0.000008608</f>
        <v>8.6079999999999996E-6</v>
      </c>
      <c r="F4" s="21">
        <f>0.0000113187</f>
        <v>1.1318700000000001E-5</v>
      </c>
      <c r="G4" s="21">
        <f>0.0000210568</f>
        <v>2.1056800000000001E-5</v>
      </c>
      <c r="H4" s="21">
        <f>0.000008608</f>
        <v>8.6079999999999996E-6</v>
      </c>
      <c r="I4" s="21">
        <f>0.0000113187</f>
        <v>1.1318700000000001E-5</v>
      </c>
      <c r="J4" s="21">
        <f>0.0000210568</f>
        <v>2.1056800000000001E-5</v>
      </c>
      <c r="K4" s="21">
        <f>0.000008608</f>
        <v>8.6079999999999996E-6</v>
      </c>
      <c r="L4" s="21">
        <f>0.0000113187</f>
        <v>1.1318700000000001E-5</v>
      </c>
      <c r="M4" s="21">
        <f>0.0000210568</f>
        <v>2.1056800000000001E-5</v>
      </c>
      <c r="N4" s="21">
        <f>0.000008608</f>
        <v>8.6079999999999996E-6</v>
      </c>
      <c r="O4" s="21">
        <f>0.0000113187</f>
        <v>1.1318700000000001E-5</v>
      </c>
      <c r="P4" s="21">
        <f>0.0000210568</f>
        <v>2.1056800000000001E-5</v>
      </c>
      <c r="Q4" s="21">
        <f>0.000008608</f>
        <v>8.6079999999999996E-6</v>
      </c>
      <c r="R4" s="21">
        <f>0.0000113187</f>
        <v>1.1318700000000001E-5</v>
      </c>
      <c r="S4" s="21">
        <f>0.0000210568</f>
        <v>2.1056800000000001E-5</v>
      </c>
      <c r="T4" s="21">
        <f>0.000008608</f>
        <v>8.6079999999999996E-6</v>
      </c>
      <c r="U4" s="21">
        <f>0.0000113187</f>
        <v>1.1318700000000001E-5</v>
      </c>
      <c r="V4" s="21">
        <f>0.0000210568</f>
        <v>2.1056800000000001E-5</v>
      </c>
    </row>
    <row r="5" spans="1:22" x14ac:dyDescent="0.25">
      <c r="A5" s="3" t="s">
        <v>82</v>
      </c>
      <c r="B5" s="5" t="s">
        <v>7</v>
      </c>
      <c r="C5" s="5" t="s">
        <v>14</v>
      </c>
      <c r="D5" s="3" t="s">
        <v>83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x14ac:dyDescent="0.25">
      <c r="A6" s="3" t="s">
        <v>84</v>
      </c>
      <c r="B6" s="5" t="s">
        <v>7</v>
      </c>
      <c r="C6" s="5" t="s">
        <v>14</v>
      </c>
      <c r="D6" s="3" t="s">
        <v>85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 x14ac:dyDescent="0.25">
      <c r="A7" s="3" t="s">
        <v>0</v>
      </c>
      <c r="B7" s="5" t="s">
        <v>17</v>
      </c>
      <c r="C7" s="5" t="s">
        <v>14</v>
      </c>
      <c r="D7" s="3" t="s">
        <v>36</v>
      </c>
      <c r="E7" s="7">
        <v>0.96989999999999998</v>
      </c>
      <c r="F7" s="7">
        <v>0.96989999999999998</v>
      </c>
      <c r="G7" s="7">
        <v>0.96989999999999998</v>
      </c>
      <c r="H7" s="7">
        <v>0.96989999999999998</v>
      </c>
      <c r="I7" s="7">
        <v>0.96989999999999998</v>
      </c>
      <c r="J7" s="7">
        <v>0.96989999999999998</v>
      </c>
      <c r="K7" s="7">
        <v>0.96989999999999998</v>
      </c>
      <c r="L7" s="7">
        <v>0.96989999999999998</v>
      </c>
      <c r="M7" s="7">
        <v>0.96989999999999998</v>
      </c>
      <c r="N7" s="7">
        <v>0.96989999999999998</v>
      </c>
      <c r="O7" s="7">
        <v>0.96989999999999998</v>
      </c>
      <c r="P7" s="7">
        <v>0.96989999999999998</v>
      </c>
      <c r="Q7" s="7">
        <v>0.96989999999999998</v>
      </c>
      <c r="R7" s="7">
        <v>0.96989999999999998</v>
      </c>
      <c r="S7" s="7">
        <v>0.96989999999999998</v>
      </c>
      <c r="T7" s="7">
        <v>0.96989999999999998</v>
      </c>
      <c r="U7" s="7">
        <v>0.96989999999999998</v>
      </c>
      <c r="V7" s="7">
        <v>0.96989999999999998</v>
      </c>
    </row>
    <row r="8" spans="1:22" x14ac:dyDescent="0.25">
      <c r="A8" s="3" t="s">
        <v>100</v>
      </c>
      <c r="B8" s="5" t="s">
        <v>17</v>
      </c>
      <c r="C8" s="5" t="s">
        <v>15</v>
      </c>
      <c r="D8" s="3" t="s">
        <v>58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</row>
    <row r="9" spans="1:22" x14ac:dyDescent="0.25">
      <c r="A9" s="3" t="s">
        <v>5</v>
      </c>
      <c r="B9" s="5" t="s">
        <v>17</v>
      </c>
      <c r="C9" s="5" t="s">
        <v>14</v>
      </c>
      <c r="D9" s="3" t="s">
        <v>43</v>
      </c>
      <c r="E9" s="10">
        <v>100</v>
      </c>
      <c r="F9" s="10">
        <v>100</v>
      </c>
      <c r="G9" s="10">
        <v>100</v>
      </c>
      <c r="H9" s="10">
        <v>100</v>
      </c>
      <c r="I9" s="10">
        <v>100</v>
      </c>
      <c r="J9" s="10">
        <v>100</v>
      </c>
      <c r="K9" s="10">
        <v>100</v>
      </c>
      <c r="L9" s="10">
        <v>100</v>
      </c>
      <c r="M9" s="10">
        <v>100</v>
      </c>
      <c r="N9" s="10">
        <v>100</v>
      </c>
      <c r="O9" s="10">
        <v>100</v>
      </c>
      <c r="P9" s="10">
        <v>100</v>
      </c>
      <c r="Q9" s="10">
        <v>100</v>
      </c>
      <c r="R9" s="10">
        <v>100</v>
      </c>
      <c r="S9" s="10">
        <v>100</v>
      </c>
      <c r="T9" s="10">
        <v>100</v>
      </c>
      <c r="U9" s="10">
        <v>100</v>
      </c>
      <c r="V9" s="10">
        <v>100</v>
      </c>
    </row>
    <row r="10" spans="1:22" x14ac:dyDescent="0.25">
      <c r="A10" s="3" t="s">
        <v>78</v>
      </c>
      <c r="B10" s="5" t="s">
        <v>17</v>
      </c>
      <c r="C10" s="5" t="s">
        <v>54</v>
      </c>
      <c r="D10" s="3" t="s">
        <v>80</v>
      </c>
      <c r="E10" s="5" t="b">
        <v>0</v>
      </c>
      <c r="F10" s="5" t="b">
        <v>0</v>
      </c>
      <c r="G10" s="5" t="b">
        <v>0</v>
      </c>
      <c r="H10" s="5" t="b">
        <v>0</v>
      </c>
      <c r="I10" s="5" t="b">
        <v>0</v>
      </c>
      <c r="J10" s="5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5" t="b">
        <v>0</v>
      </c>
      <c r="V10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0" sqref="D20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52.5703125" style="3" customWidth="1"/>
    <col min="5" max="5" width="12.85546875" style="5" bestFit="1" customWidth="1"/>
    <col min="6" max="16384" width="8.85546875" style="3"/>
  </cols>
  <sheetData>
    <row r="1" spans="1:5" x14ac:dyDescent="0.25">
      <c r="A1" s="14" t="s">
        <v>13</v>
      </c>
      <c r="B1" s="12">
        <f>SUM(E$2:Z2)</f>
        <v>1</v>
      </c>
      <c r="C1" s="2"/>
      <c r="D1" s="3" t="s">
        <v>46</v>
      </c>
      <c r="E1" s="9">
        <v>1</v>
      </c>
    </row>
    <row r="2" spans="1:5" ht="45" x14ac:dyDescent="0.25">
      <c r="A2" s="1"/>
      <c r="B2" s="2"/>
      <c r="C2" s="2"/>
      <c r="D2" s="4" t="s">
        <v>27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Z_JACKET_1</v>
      </c>
    </row>
    <row r="4" spans="1:5" x14ac:dyDescent="0.25">
      <c r="A4" s="3" t="s">
        <v>111</v>
      </c>
      <c r="B4" s="5" t="s">
        <v>6</v>
      </c>
      <c r="C4" s="5" t="s">
        <v>14</v>
      </c>
      <c r="D4" s="3" t="s">
        <v>47</v>
      </c>
      <c r="E4" s="7">
        <f>0.00011074+0.00000483*6</f>
        <v>1.3972E-4</v>
      </c>
    </row>
    <row r="5" spans="1:5" x14ac:dyDescent="0.25">
      <c r="A5" s="3" t="s">
        <v>112</v>
      </c>
      <c r="B5" s="5" t="s">
        <v>6</v>
      </c>
      <c r="C5" s="5" t="s">
        <v>14</v>
      </c>
      <c r="D5" s="3" t="s">
        <v>48</v>
      </c>
      <c r="E5" s="5">
        <v>0</v>
      </c>
    </row>
    <row r="6" spans="1:5" x14ac:dyDescent="0.25">
      <c r="A6" s="3" t="s">
        <v>82</v>
      </c>
      <c r="B6" s="5" t="s">
        <v>7</v>
      </c>
      <c r="C6" s="5" t="s">
        <v>14</v>
      </c>
      <c r="D6" s="3" t="s">
        <v>83</v>
      </c>
      <c r="E6" s="6">
        <v>0</v>
      </c>
    </row>
    <row r="7" spans="1:5" x14ac:dyDescent="0.25">
      <c r="A7" s="3" t="s">
        <v>84</v>
      </c>
      <c r="B7" s="5" t="s">
        <v>7</v>
      </c>
      <c r="C7" s="5" t="s">
        <v>14</v>
      </c>
      <c r="D7" s="3" t="s">
        <v>113</v>
      </c>
      <c r="E7" s="6">
        <v>0</v>
      </c>
    </row>
    <row r="8" spans="1:5" x14ac:dyDescent="0.25">
      <c r="A8" s="3" t="s">
        <v>69</v>
      </c>
      <c r="B8" s="5" t="s">
        <v>7</v>
      </c>
      <c r="C8" s="5" t="s">
        <v>14</v>
      </c>
      <c r="D8" s="3" t="s">
        <v>70</v>
      </c>
      <c r="E8" s="6">
        <f>0.06912 - 0.00402*6+(0.01022-0.00402)*6</f>
        <v>8.2199999999999995E-2</v>
      </c>
    </row>
    <row r="9" spans="1:5" x14ac:dyDescent="0.25">
      <c r="A9" s="3" t="s">
        <v>71</v>
      </c>
      <c r="B9" s="5" t="s">
        <v>7</v>
      </c>
      <c r="C9" s="5" t="s">
        <v>14</v>
      </c>
      <c r="D9" s="3" t="s">
        <v>72</v>
      </c>
      <c r="E9" s="6">
        <f>0.07854</f>
        <v>7.8539999999999999E-2</v>
      </c>
    </row>
    <row r="10" spans="1:5" x14ac:dyDescent="0.25">
      <c r="A10" s="3" t="s">
        <v>31</v>
      </c>
      <c r="B10" s="5" t="s">
        <v>17</v>
      </c>
      <c r="C10" s="5" t="s">
        <v>16</v>
      </c>
      <c r="D10" s="3" t="s">
        <v>49</v>
      </c>
      <c r="E10" s="10">
        <v>1</v>
      </c>
    </row>
    <row r="11" spans="1:5" ht="30" x14ac:dyDescent="0.25">
      <c r="A11" s="8" t="s">
        <v>114</v>
      </c>
      <c r="B11" s="5" t="s">
        <v>17</v>
      </c>
      <c r="C11" s="5" t="s">
        <v>15</v>
      </c>
      <c r="D11" s="4" t="s">
        <v>115</v>
      </c>
      <c r="E11" s="10" t="s">
        <v>116</v>
      </c>
    </row>
    <row r="12" spans="1:5" x14ac:dyDescent="0.25">
      <c r="A12" s="3" t="s">
        <v>117</v>
      </c>
      <c r="B12" s="5" t="s">
        <v>17</v>
      </c>
      <c r="C12" s="5" t="s">
        <v>15</v>
      </c>
      <c r="D12" s="3" t="s">
        <v>118</v>
      </c>
      <c r="E12" s="10" t="s">
        <v>77</v>
      </c>
    </row>
    <row r="13" spans="1:5" x14ac:dyDescent="0.25">
      <c r="A13" s="3" t="s">
        <v>0</v>
      </c>
      <c r="B13" s="5" t="s">
        <v>17</v>
      </c>
      <c r="C13" s="5" t="s">
        <v>14</v>
      </c>
      <c r="E13" s="6">
        <v>1</v>
      </c>
    </row>
    <row r="14" spans="1:5" ht="30" x14ac:dyDescent="0.25">
      <c r="A14" s="8" t="s">
        <v>60</v>
      </c>
      <c r="B14" s="5" t="s">
        <v>17</v>
      </c>
      <c r="C14" s="5" t="s">
        <v>15</v>
      </c>
      <c r="D14" s="4" t="s">
        <v>61</v>
      </c>
      <c r="E14" s="17" t="s">
        <v>64</v>
      </c>
    </row>
    <row r="15" spans="1:5" x14ac:dyDescent="0.25">
      <c r="A15" s="3" t="s">
        <v>62</v>
      </c>
      <c r="B15" s="5" t="s">
        <v>17</v>
      </c>
      <c r="C15" s="5" t="s">
        <v>14</v>
      </c>
      <c r="D15" s="3" t="s">
        <v>63</v>
      </c>
      <c r="E15" s="5">
        <v>1</v>
      </c>
    </row>
    <row r="16" spans="1:5" x14ac:dyDescent="0.25">
      <c r="A16" s="3" t="s">
        <v>78</v>
      </c>
      <c r="B16" s="5" t="s">
        <v>17</v>
      </c>
      <c r="C16" s="5" t="s">
        <v>54</v>
      </c>
      <c r="D16" s="3" t="s">
        <v>81</v>
      </c>
      <c r="E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2023-10-09T10:01:47Z</dcterms:modified>
</cp:coreProperties>
</file>