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villa\Documents\SIR project\Minimal Yeast SIR Silencing\Fig2\"/>
    </mc:Choice>
  </mc:AlternateContent>
  <xr:revisionPtr revIDLastSave="0" documentId="8_{22F86EA4-B596-41ED-94EA-392811E799A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witching_rates_260623_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9" i="1"/>
  <c r="I76" i="1"/>
  <c r="I80" i="1"/>
  <c r="I72" i="1"/>
  <c r="M72" i="1" s="1"/>
  <c r="R72" i="1" s="1"/>
  <c r="I71" i="1"/>
  <c r="I68" i="1"/>
  <c r="I67" i="1"/>
  <c r="I63" i="1"/>
  <c r="I64" i="1"/>
  <c r="I59" i="1"/>
  <c r="I60" i="1"/>
  <c r="I52" i="1"/>
  <c r="I53" i="1"/>
  <c r="I54" i="1"/>
  <c r="I51" i="1"/>
  <c r="H81" i="1"/>
  <c r="M79" i="1" s="1"/>
  <c r="R79" i="1" s="1"/>
  <c r="G81" i="1"/>
  <c r="I81" i="1" s="1"/>
  <c r="L79" i="1" s="1"/>
  <c r="H77" i="1"/>
  <c r="G77" i="1"/>
  <c r="I77" i="1" s="1"/>
  <c r="H73" i="1"/>
  <c r="G73" i="1"/>
  <c r="I73" i="1" s="1"/>
  <c r="L71" i="1" s="1"/>
  <c r="H69" i="1"/>
  <c r="G69" i="1"/>
  <c r="I69" i="1" s="1"/>
  <c r="M67" i="1" s="1"/>
  <c r="R67" i="1" s="1"/>
  <c r="H65" i="1"/>
  <c r="G65" i="1"/>
  <c r="H61" i="1"/>
  <c r="G61" i="1"/>
  <c r="I61" i="1" s="1"/>
  <c r="L60" i="1" s="1"/>
  <c r="Q60" i="1" s="1"/>
  <c r="G45" i="1"/>
  <c r="H45" i="1"/>
  <c r="M44" i="1" s="1"/>
  <c r="R44" i="1" s="1"/>
  <c r="I45" i="1"/>
  <c r="H41" i="1"/>
  <c r="G41" i="1"/>
  <c r="I41" i="1" s="1"/>
  <c r="L39" i="1" s="1"/>
  <c r="H33" i="1"/>
  <c r="G33" i="1"/>
  <c r="I33" i="1" s="1"/>
  <c r="I32" i="1"/>
  <c r="L32" i="1" s="1"/>
  <c r="Q32" i="1" s="1"/>
  <c r="I31" i="1"/>
  <c r="M31" i="1" s="1"/>
  <c r="R31" i="1" s="1"/>
  <c r="H29" i="1"/>
  <c r="G29" i="1"/>
  <c r="I27" i="1"/>
  <c r="H25" i="1"/>
  <c r="G25" i="1"/>
  <c r="I25" i="1" s="1"/>
  <c r="I24" i="1"/>
  <c r="I23" i="1"/>
  <c r="I36" i="1"/>
  <c r="H37" i="1"/>
  <c r="G37" i="1"/>
  <c r="I37" i="1" s="1"/>
  <c r="L80" i="1" l="1"/>
  <c r="Q80" i="1" s="1"/>
  <c r="M68" i="1"/>
  <c r="R68" i="1" s="1"/>
  <c r="M59" i="1"/>
  <c r="R59" i="1" s="1"/>
  <c r="Q71" i="1"/>
  <c r="S71" i="1" s="1"/>
  <c r="T71" i="1" s="1"/>
  <c r="M71" i="1"/>
  <c r="R71" i="1" s="1"/>
  <c r="M60" i="1"/>
  <c r="R60" i="1" s="1"/>
  <c r="L75" i="1"/>
  <c r="L76" i="1"/>
  <c r="Q76" i="1" s="1"/>
  <c r="M75" i="1"/>
  <c r="R75" i="1" s="1"/>
  <c r="O80" i="1"/>
  <c r="Q79" i="1"/>
  <c r="S79" i="1" s="1"/>
  <c r="T79" i="1" s="1"/>
  <c r="I65" i="1"/>
  <c r="L72" i="1"/>
  <c r="Q72" i="1" s="1"/>
  <c r="L67" i="1"/>
  <c r="M76" i="1"/>
  <c r="R76" i="1" s="1"/>
  <c r="M80" i="1"/>
  <c r="R80" i="1" s="1"/>
  <c r="L59" i="1"/>
  <c r="L68" i="1"/>
  <c r="Q68" i="1" s="1"/>
  <c r="L43" i="1"/>
  <c r="Q43" i="1" s="1"/>
  <c r="M43" i="1"/>
  <c r="R43" i="1" s="1"/>
  <c r="L44" i="1"/>
  <c r="Q44" i="1" s="1"/>
  <c r="M39" i="1"/>
  <c r="R39" i="1" s="1"/>
  <c r="M40" i="1"/>
  <c r="R40" i="1" s="1"/>
  <c r="Q39" i="1"/>
  <c r="L40" i="1"/>
  <c r="Q40" i="1" s="1"/>
  <c r="M32" i="1"/>
  <c r="R32" i="1" s="1"/>
  <c r="L31" i="1"/>
  <c r="I29" i="1"/>
  <c r="L27" i="1" s="1"/>
  <c r="M24" i="1"/>
  <c r="R24" i="1" s="1"/>
  <c r="M23" i="1"/>
  <c r="R23" i="1" s="1"/>
  <c r="L23" i="1"/>
  <c r="L24" i="1"/>
  <c r="Q24" i="1" s="1"/>
  <c r="L36" i="1"/>
  <c r="Q36" i="1" s="1"/>
  <c r="M36" i="1"/>
  <c r="R36" i="1" s="1"/>
  <c r="L35" i="1"/>
  <c r="M35" i="1"/>
  <c r="R35" i="1" s="1"/>
  <c r="O72" i="1" l="1"/>
  <c r="L64" i="1"/>
  <c r="Q64" i="1" s="1"/>
  <c r="L63" i="1"/>
  <c r="Q67" i="1"/>
  <c r="S67" i="1" s="1"/>
  <c r="T67" i="1" s="1"/>
  <c r="O68" i="1"/>
  <c r="M63" i="1"/>
  <c r="R63" i="1" s="1"/>
  <c r="Q75" i="1"/>
  <c r="S75" i="1" s="1"/>
  <c r="T75" i="1" s="1"/>
  <c r="O76" i="1"/>
  <c r="Q59" i="1"/>
  <c r="S59" i="1" s="1"/>
  <c r="T59" i="1" s="1"/>
  <c r="O60" i="1"/>
  <c r="M64" i="1"/>
  <c r="R64" i="1" s="1"/>
  <c r="S43" i="1"/>
  <c r="T43" i="1" s="1"/>
  <c r="O44" i="1"/>
  <c r="S39" i="1"/>
  <c r="T39" i="1" s="1"/>
  <c r="O40" i="1"/>
  <c r="Q31" i="1"/>
  <c r="S31" i="1" s="1"/>
  <c r="T31" i="1" s="1"/>
  <c r="O32" i="1"/>
  <c r="Q27" i="1"/>
  <c r="S27" i="1" s="1"/>
  <c r="T27" i="1" s="1"/>
  <c r="M28" i="1"/>
  <c r="R28" i="1" s="1"/>
  <c r="L28" i="1"/>
  <c r="Q28" i="1" s="1"/>
  <c r="M27" i="1"/>
  <c r="R27" i="1" s="1"/>
  <c r="Q23" i="1"/>
  <c r="S23" i="1" s="1"/>
  <c r="T23" i="1" s="1"/>
  <c r="O24" i="1"/>
  <c r="O36" i="1"/>
  <c r="Q35" i="1"/>
  <c r="S35" i="1" s="1"/>
  <c r="T35" i="1" s="1"/>
  <c r="O64" i="1" l="1"/>
  <c r="Q63" i="1"/>
  <c r="S63" i="1" s="1"/>
  <c r="T63" i="1" s="1"/>
  <c r="O28" i="1"/>
</calcChain>
</file>

<file path=xl/sharedStrings.xml><?xml version="1.0" encoding="utf-8"?>
<sst xmlns="http://schemas.openxmlformats.org/spreadsheetml/2006/main" count="66" uniqueCount="23">
  <si>
    <t>nucl</t>
  </si>
  <si>
    <t>loss</t>
  </si>
  <si>
    <t>estab</t>
  </si>
  <si>
    <t>lel</t>
  </si>
  <si>
    <t>leh</t>
  </si>
  <si>
    <t>eel</t>
  </si>
  <si>
    <t>eeh</t>
  </si>
  <si>
    <t>HML-LR</t>
  </si>
  <si>
    <t>HML-L</t>
  </si>
  <si>
    <t>HML-R</t>
  </si>
  <si>
    <t>sir1∆</t>
  </si>
  <si>
    <t>tot</t>
  </si>
  <si>
    <t>frac</t>
  </si>
  <si>
    <t>exp</t>
  </si>
  <si>
    <t>chisq</t>
  </si>
  <si>
    <t>pval</t>
  </si>
  <si>
    <t>pvalue</t>
  </si>
  <si>
    <t>Data</t>
  </si>
  <si>
    <t>Pairwise tests</t>
  </si>
  <si>
    <t>Chi sq</t>
  </si>
  <si>
    <t>Chi sq with Pearson correction</t>
  </si>
  <si>
    <t>Silencing establishment</t>
  </si>
  <si>
    <t>Silencing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</si>
</sst>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11" fontId="8" fillId="4" borderId="0" xfId="8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1"/>
  <sheetViews>
    <sheetView tabSelected="1" workbookViewId="0">
      <selection activeCell="O30" sqref="O30"/>
    </sheetView>
  </sheetViews>
  <sheetFormatPr defaultRowHeight="15" x14ac:dyDescent="0.25"/>
  <sheetData>
    <row r="1" spans="1:12" x14ac:dyDescent="0.25">
      <c r="A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>
        <v>16</v>
      </c>
      <c r="B2" t="s">
        <v>7</v>
      </c>
      <c r="C2">
        <v>642</v>
      </c>
      <c r="D2">
        <v>9</v>
      </c>
      <c r="E2">
        <v>810</v>
      </c>
      <c r="F2">
        <v>3</v>
      </c>
      <c r="G2">
        <v>1.38E-2</v>
      </c>
      <c r="H2">
        <v>3.7000000000000002E-3</v>
      </c>
      <c r="I2">
        <v>6.3E-3</v>
      </c>
      <c r="J2">
        <v>2.6100000000000002E-2</v>
      </c>
      <c r="K2">
        <v>8.0000000000000004E-4</v>
      </c>
      <c r="L2">
        <v>1.0699999999999999E-2</v>
      </c>
    </row>
    <row r="3" spans="1:12" x14ac:dyDescent="0.25">
      <c r="A3">
        <v>14</v>
      </c>
      <c r="B3" t="s">
        <v>8</v>
      </c>
      <c r="C3">
        <v>598</v>
      </c>
      <c r="D3">
        <v>10</v>
      </c>
      <c r="E3">
        <v>783</v>
      </c>
      <c r="F3">
        <v>12</v>
      </c>
      <c r="G3">
        <v>1.6400000000000001E-2</v>
      </c>
      <c r="H3">
        <v>1.5100000000000001E-2</v>
      </c>
      <c r="I3">
        <v>7.9000000000000008E-3</v>
      </c>
      <c r="J3">
        <v>0.03</v>
      </c>
      <c r="K3">
        <v>7.7999999999999996E-3</v>
      </c>
      <c r="L3">
        <v>2.6200000000000001E-2</v>
      </c>
    </row>
    <row r="4" spans="1:12" x14ac:dyDescent="0.25">
      <c r="A4">
        <v>14</v>
      </c>
      <c r="B4" t="s">
        <v>9</v>
      </c>
      <c r="C4">
        <v>393</v>
      </c>
      <c r="D4">
        <v>9</v>
      </c>
      <c r="E4">
        <v>300</v>
      </c>
      <c r="F4">
        <v>2</v>
      </c>
      <c r="G4">
        <v>2.24E-2</v>
      </c>
      <c r="H4">
        <v>6.6E-3</v>
      </c>
      <c r="I4">
        <v>1.03E-2</v>
      </c>
      <c r="J4">
        <v>4.2099999999999999E-2</v>
      </c>
      <c r="K4">
        <v>8.0000000000000004E-4</v>
      </c>
      <c r="L4">
        <v>2.3699999999999999E-2</v>
      </c>
    </row>
    <row r="5" spans="1:12" x14ac:dyDescent="0.25">
      <c r="A5">
        <v>12</v>
      </c>
      <c r="B5" t="s">
        <v>10</v>
      </c>
      <c r="C5">
        <v>744</v>
      </c>
      <c r="D5">
        <v>16</v>
      </c>
      <c r="E5">
        <v>171</v>
      </c>
      <c r="F5">
        <v>14</v>
      </c>
      <c r="G5">
        <v>2.1100000000000001E-2</v>
      </c>
      <c r="H5">
        <v>7.5700000000000003E-2</v>
      </c>
      <c r="I5">
        <v>1.21E-2</v>
      </c>
      <c r="J5">
        <v>3.4000000000000002E-2</v>
      </c>
      <c r="K5">
        <v>4.2000000000000003E-2</v>
      </c>
      <c r="L5">
        <v>0.1237</v>
      </c>
    </row>
    <row r="12" spans="1:12" x14ac:dyDescent="0.25">
      <c r="E12" t="s">
        <v>21</v>
      </c>
    </row>
    <row r="14" spans="1:12" x14ac:dyDescent="0.25">
      <c r="E14" t="s">
        <v>17</v>
      </c>
      <c r="I14" t="s">
        <v>11</v>
      </c>
      <c r="J14" t="s">
        <v>12</v>
      </c>
    </row>
    <row r="15" spans="1:12" x14ac:dyDescent="0.25">
      <c r="E15">
        <v>16</v>
      </c>
      <c r="F15" t="s">
        <v>7</v>
      </c>
      <c r="G15">
        <v>810</v>
      </c>
      <c r="H15">
        <v>3</v>
      </c>
      <c r="I15">
        <v>813</v>
      </c>
      <c r="J15">
        <v>0.99630996299999997</v>
      </c>
      <c r="K15">
        <v>3.6900370000000002E-3</v>
      </c>
    </row>
    <row r="16" spans="1:12" x14ac:dyDescent="0.25">
      <c r="E16">
        <v>14</v>
      </c>
      <c r="F16" t="s">
        <v>8</v>
      </c>
      <c r="G16">
        <v>783</v>
      </c>
      <c r="H16">
        <v>12</v>
      </c>
      <c r="I16">
        <v>795</v>
      </c>
      <c r="J16">
        <v>0.98490566000000002</v>
      </c>
      <c r="K16">
        <v>1.5094339999999999E-2</v>
      </c>
    </row>
    <row r="17" spans="5:20" x14ac:dyDescent="0.25">
      <c r="E17">
        <v>14</v>
      </c>
      <c r="F17" t="s">
        <v>9</v>
      </c>
      <c r="G17">
        <v>300</v>
      </c>
      <c r="H17">
        <v>2</v>
      </c>
      <c r="I17">
        <v>302</v>
      </c>
      <c r="J17">
        <v>0.99337748299999995</v>
      </c>
      <c r="K17">
        <v>6.6225169999999996E-3</v>
      </c>
    </row>
    <row r="18" spans="5:20" x14ac:dyDescent="0.25">
      <c r="E18">
        <v>12</v>
      </c>
      <c r="F18" t="s">
        <v>10</v>
      </c>
      <c r="G18">
        <v>171</v>
      </c>
      <c r="H18">
        <v>14</v>
      </c>
      <c r="I18">
        <v>185</v>
      </c>
      <c r="J18">
        <v>0.92432432399999997</v>
      </c>
      <c r="K18">
        <v>7.5675675999999997E-2</v>
      </c>
    </row>
    <row r="20" spans="5:20" x14ac:dyDescent="0.25">
      <c r="E20" t="s">
        <v>18</v>
      </c>
    </row>
    <row r="21" spans="5:20" x14ac:dyDescent="0.25">
      <c r="O21" s="1" t="s">
        <v>19</v>
      </c>
      <c r="T21" s="1" t="s">
        <v>20</v>
      </c>
    </row>
    <row r="22" spans="5:20" x14ac:dyDescent="0.25">
      <c r="L22" t="s">
        <v>13</v>
      </c>
      <c r="O22" s="1" t="s">
        <v>16</v>
      </c>
      <c r="S22" t="s">
        <v>14</v>
      </c>
      <c r="T22" s="1" t="s">
        <v>15</v>
      </c>
    </row>
    <row r="23" spans="5:20" x14ac:dyDescent="0.25">
      <c r="E23">
        <v>14</v>
      </c>
      <c r="F23" t="s">
        <v>9</v>
      </c>
      <c r="G23">
        <v>300</v>
      </c>
      <c r="H23">
        <v>2</v>
      </c>
      <c r="I23">
        <f>G23+H23</f>
        <v>302</v>
      </c>
      <c r="L23">
        <f>I23*G25/I25</f>
        <v>300.64573991031392</v>
      </c>
      <c r="M23">
        <f>I23*H25/I25</f>
        <v>1.3542600896860986</v>
      </c>
      <c r="O23" s="1"/>
      <c r="Q23">
        <f>(ABS(G23-L23)-0.5)^2/L23</f>
        <v>7.0648336692367229E-5</v>
      </c>
      <c r="R23">
        <f>(ABS(H23-M23)-0.5)^2/M23</f>
        <v>1.5683930745701326E-2</v>
      </c>
      <c r="S23">
        <f>SUM(Q23:R24)</f>
        <v>2.1606833550884316E-2</v>
      </c>
      <c r="T23" s="2">
        <f>_xlfn.CHISQ.DIST.RT(S23,1)</f>
        <v>0.88313783679737734</v>
      </c>
    </row>
    <row r="24" spans="5:20" x14ac:dyDescent="0.25">
      <c r="E24">
        <v>16</v>
      </c>
      <c r="F24" t="s">
        <v>7</v>
      </c>
      <c r="G24">
        <v>810</v>
      </c>
      <c r="H24">
        <v>3</v>
      </c>
      <c r="I24">
        <f t="shared" ref="I24:I25" si="0">G24+H24</f>
        <v>813</v>
      </c>
      <c r="L24">
        <f>I24*G25/I25</f>
        <v>809.35426008968614</v>
      </c>
      <c r="M24">
        <f>I24*H25/I25</f>
        <v>3.6457399103139014</v>
      </c>
      <c r="O24" s="1">
        <f>_xlfn.CHISQ.TEST(G23:H24,L23:M24)</f>
        <v>0.51485902725558819</v>
      </c>
      <c r="Q24">
        <f>(ABS(G24-L24)-0.5)^2/L24</f>
        <v>2.6243293580662072E-5</v>
      </c>
      <c r="R24">
        <f>(ABS(H24-M24)-0.5)^2/M24</f>
        <v>5.8260111749099622E-3</v>
      </c>
      <c r="T24" s="1"/>
    </row>
    <row r="25" spans="5:20" x14ac:dyDescent="0.25">
      <c r="G25">
        <f>SUM(G23:G24)</f>
        <v>1110</v>
      </c>
      <c r="H25">
        <f t="shared" ref="H25" si="1">SUM(H23:H24)</f>
        <v>5</v>
      </c>
      <c r="I25">
        <f t="shared" si="0"/>
        <v>1115</v>
      </c>
      <c r="O25" s="1"/>
      <c r="T25" s="1"/>
    </row>
    <row r="26" spans="5:20" x14ac:dyDescent="0.25">
      <c r="L26" t="s">
        <v>13</v>
      </c>
      <c r="O26" s="1"/>
      <c r="T26" s="1"/>
    </row>
    <row r="27" spans="5:20" x14ac:dyDescent="0.25">
      <c r="E27">
        <v>14</v>
      </c>
      <c r="F27" t="s">
        <v>8</v>
      </c>
      <c r="G27">
        <v>783</v>
      </c>
      <c r="H27">
        <v>12</v>
      </c>
      <c r="I27">
        <f>G27+H27</f>
        <v>795</v>
      </c>
      <c r="L27">
        <f>I27*G29/I29</f>
        <v>784.85414767547854</v>
      </c>
      <c r="M27">
        <f>I27*H29/I29</f>
        <v>10.145852324521423</v>
      </c>
      <c r="O27" s="1"/>
      <c r="Q27">
        <f>(ABS(G27-L27)-0.5)^2/L27</f>
        <v>2.3363779530692469E-3</v>
      </c>
      <c r="R27">
        <f>(ABS(H27-M27)-0.5)^2/M27</f>
        <v>0.1807355230838657</v>
      </c>
      <c r="S27">
        <f>SUM(Q27:R28)</f>
        <v>0.66499958754145005</v>
      </c>
      <c r="T27" s="2">
        <f>_xlfn.CHISQ.DIST.RT(S27,1)</f>
        <v>0.41480042981343634</v>
      </c>
    </row>
    <row r="28" spans="5:20" x14ac:dyDescent="0.25">
      <c r="E28">
        <v>16</v>
      </c>
      <c r="F28" t="s">
        <v>9</v>
      </c>
      <c r="G28">
        <v>300</v>
      </c>
      <c r="H28">
        <v>2</v>
      </c>
      <c r="I28">
        <v>302</v>
      </c>
      <c r="L28">
        <f>I28*G29/I29</f>
        <v>298.1458523245214</v>
      </c>
      <c r="M28">
        <f>I28*H29/I29</f>
        <v>3.8541476754785777</v>
      </c>
      <c r="O28" s="1">
        <f>_xlfn.CHISQ.TEST(G27:H28,L27:M28)</f>
        <v>0.2641748973730107</v>
      </c>
      <c r="Q28">
        <f>(ABS(G28-L28)-0.5)^2/L28</f>
        <v>6.1503989161927385E-3</v>
      </c>
      <c r="R28">
        <f>(ABS(H28-M28)-0.5)^2/M28</f>
        <v>0.47577728758832238</v>
      </c>
      <c r="T28" s="1"/>
    </row>
    <row r="29" spans="5:20" x14ac:dyDescent="0.25">
      <c r="G29">
        <f>SUM(G27:G28)</f>
        <v>1083</v>
      </c>
      <c r="H29">
        <f t="shared" ref="H29" si="2">SUM(H27:H28)</f>
        <v>14</v>
      </c>
      <c r="I29">
        <f t="shared" ref="I28:I29" si="3">G29+H29</f>
        <v>1097</v>
      </c>
      <c r="O29" s="1"/>
      <c r="T29" s="1"/>
    </row>
    <row r="30" spans="5:20" x14ac:dyDescent="0.25">
      <c r="L30" t="s">
        <v>13</v>
      </c>
      <c r="O30" s="1"/>
      <c r="T30" s="1"/>
    </row>
    <row r="31" spans="5:20" x14ac:dyDescent="0.25">
      <c r="E31">
        <v>14</v>
      </c>
      <c r="F31" t="s">
        <v>8</v>
      </c>
      <c r="G31">
        <v>783</v>
      </c>
      <c r="H31">
        <v>12</v>
      </c>
      <c r="I31">
        <f>G31+H31</f>
        <v>795</v>
      </c>
      <c r="L31">
        <f>I31*G33/I33</f>
        <v>787.58395522388059</v>
      </c>
      <c r="M31">
        <f>I31*H33/I33</f>
        <v>7.4160447761194028</v>
      </c>
      <c r="O31" s="1"/>
      <c r="Q31">
        <f>(ABS(G31-L31)-0.5)^2/L31</f>
        <v>2.1177031553316069E-2</v>
      </c>
      <c r="R31">
        <f>(ABS(H31-M31)-0.5)^2/M31</f>
        <v>2.2490007509621703</v>
      </c>
      <c r="S31">
        <f>SUM(Q31:R32)</f>
        <v>4.4900933263036933</v>
      </c>
      <c r="T31" s="2">
        <f>_xlfn.CHISQ.DIST.RT(S31,1)</f>
        <v>3.4091816478520852E-2</v>
      </c>
    </row>
    <row r="32" spans="5:20" x14ac:dyDescent="0.25">
      <c r="E32">
        <v>16</v>
      </c>
      <c r="F32" t="s">
        <v>7</v>
      </c>
      <c r="G32">
        <v>810</v>
      </c>
      <c r="H32">
        <v>3</v>
      </c>
      <c r="I32">
        <f t="shared" ref="I32:I33" si="4">G32+H32</f>
        <v>813</v>
      </c>
      <c r="L32">
        <f>I32*G33/I33</f>
        <v>805.41604477611941</v>
      </c>
      <c r="M32">
        <f>I32*H33/I33</f>
        <v>7.5839552238805972</v>
      </c>
      <c r="O32" s="1">
        <f>_xlfn.CHISQ.TEST(G31:H32,L31:M32)</f>
        <v>1.7387388757528946E-2</v>
      </c>
      <c r="Q32">
        <f>(ABS(G32-L32)-0.5)^2/L32</f>
        <v>2.070816738608398E-2</v>
      </c>
      <c r="R32">
        <f>(ABS(H32-M32)-0.5)^2/M32</f>
        <v>2.1992073764021223</v>
      </c>
      <c r="T32" s="1"/>
    </row>
    <row r="33" spans="5:20" x14ac:dyDescent="0.25">
      <c r="G33">
        <f>SUM(G31:G32)</f>
        <v>1593</v>
      </c>
      <c r="H33">
        <f t="shared" ref="H33" si="5">SUM(H31:H32)</f>
        <v>15</v>
      </c>
      <c r="I33">
        <f t="shared" si="4"/>
        <v>1608</v>
      </c>
      <c r="O33" s="1"/>
      <c r="T33" s="1"/>
    </row>
    <row r="34" spans="5:20" x14ac:dyDescent="0.25">
      <c r="O34" s="1"/>
      <c r="T34" s="1"/>
    </row>
    <row r="35" spans="5:20" x14ac:dyDescent="0.25">
      <c r="E35">
        <v>12</v>
      </c>
      <c r="F35" t="s">
        <v>10</v>
      </c>
      <c r="G35">
        <v>171</v>
      </c>
      <c r="H35">
        <v>14</v>
      </c>
      <c r="I35">
        <v>185</v>
      </c>
      <c r="L35">
        <f>I35*G37/I37</f>
        <v>181.84869739478958</v>
      </c>
      <c r="M35">
        <f>I35*H37/I37</f>
        <v>3.1513026052104207</v>
      </c>
      <c r="O35" s="1"/>
      <c r="Q35">
        <f>(ABS(G35-L35)-0.5)^2/L35</f>
        <v>0.58892661483531328</v>
      </c>
      <c r="R35">
        <f>(ABS(H35-M35)-0.5)^2/M35</f>
        <v>33.984529950202464</v>
      </c>
      <c r="S35">
        <f>SUM(Q35:R36)</f>
        <v>42.440725279099269</v>
      </c>
      <c r="T35" s="2">
        <f>_xlfn.CHISQ.DIST.RT(S35,1)</f>
        <v>7.2857082357436094E-11</v>
      </c>
    </row>
    <row r="36" spans="5:20" x14ac:dyDescent="0.25">
      <c r="E36">
        <v>16</v>
      </c>
      <c r="F36" t="s">
        <v>7</v>
      </c>
      <c r="G36">
        <v>810</v>
      </c>
      <c r="H36">
        <v>3</v>
      </c>
      <c r="I36">
        <f t="shared" ref="I36:I37" si="6">G36+H36</f>
        <v>813</v>
      </c>
      <c r="L36">
        <f>I36*G37/I37</f>
        <v>799.15130260521039</v>
      </c>
      <c r="M36">
        <f>I36*H37/I37</f>
        <v>13.848697394789578</v>
      </c>
      <c r="O36" s="1">
        <f>_xlfn.CHISQ.TEST(G35:H36,L35:M36)</f>
        <v>8.5263447154523818E-12</v>
      </c>
      <c r="Q36">
        <f>(ABS(G36-L36)-0.5)^2/L36</f>
        <v>0.13401159132168949</v>
      </c>
      <c r="R36">
        <f>(ABS(H36-M36)-0.5)^2/M36</f>
        <v>7.7332571227397988</v>
      </c>
      <c r="T36" s="1"/>
    </row>
    <row r="37" spans="5:20" x14ac:dyDescent="0.25">
      <c r="G37">
        <f>SUM(G35:G36)</f>
        <v>981</v>
      </c>
      <c r="H37">
        <f t="shared" ref="H37" si="7">SUM(H35:H36)</f>
        <v>17</v>
      </c>
      <c r="I37">
        <f t="shared" si="6"/>
        <v>998</v>
      </c>
      <c r="O37" s="1"/>
      <c r="T37" s="1"/>
    </row>
    <row r="38" spans="5:20" x14ac:dyDescent="0.25">
      <c r="O38" s="1"/>
      <c r="T38" s="1"/>
    </row>
    <row r="39" spans="5:20" x14ac:dyDescent="0.25">
      <c r="E39">
        <v>12</v>
      </c>
      <c r="F39" t="s">
        <v>10</v>
      </c>
      <c r="G39">
        <v>171</v>
      </c>
      <c r="H39">
        <v>14</v>
      </c>
      <c r="I39">
        <v>185</v>
      </c>
      <c r="L39">
        <f>I39*G41/I41</f>
        <v>180.09183673469389</v>
      </c>
      <c r="M39">
        <f>I39*H41/I41</f>
        <v>4.908163265306122</v>
      </c>
      <c r="O39" s="1"/>
      <c r="Q39">
        <f>(ABS(G39-L39)-0.5)^2/L39</f>
        <v>0.40990008105911141</v>
      </c>
      <c r="R39">
        <f>(ABS(H39-M39)-0.5)^2/M39</f>
        <v>15.040179897322759</v>
      </c>
      <c r="S39">
        <f>SUM(Q39:R40)</f>
        <v>19.045381608571361</v>
      </c>
      <c r="T39" s="2">
        <f>_xlfn.CHISQ.DIST.RT(S39,1)</f>
        <v>1.2764632410844916E-5</v>
      </c>
    </row>
    <row r="40" spans="5:20" x14ac:dyDescent="0.25">
      <c r="E40">
        <v>14</v>
      </c>
      <c r="F40" t="s">
        <v>8</v>
      </c>
      <c r="G40">
        <v>783</v>
      </c>
      <c r="H40">
        <v>12</v>
      </c>
      <c r="I40">
        <v>795</v>
      </c>
      <c r="L40">
        <f>I40*G41/I41</f>
        <v>773.90816326530614</v>
      </c>
      <c r="M40">
        <f>I40*H41/I41</f>
        <v>21.091836734693878</v>
      </c>
      <c r="O40" s="1">
        <f>_xlfn.CHISQ.TEST(G39:H40,L39:M40)</f>
        <v>3.8732678790943399E-6</v>
      </c>
      <c r="Q40">
        <f>(ABS(G40-L40)-0.5)^2/L40</f>
        <v>9.5385553454006428E-2</v>
      </c>
      <c r="R40">
        <f>(ABS(H40-M40)-0.5)^2/M40</f>
        <v>3.4999160767354844</v>
      </c>
      <c r="T40" s="1"/>
    </row>
    <row r="41" spans="5:20" x14ac:dyDescent="0.25">
      <c r="G41">
        <f>SUM(G39:G40)</f>
        <v>954</v>
      </c>
      <c r="H41">
        <f t="shared" ref="H41" si="8">SUM(H39:H40)</f>
        <v>26</v>
      </c>
      <c r="I41">
        <f t="shared" ref="I40:I41" si="9">G41+H41</f>
        <v>980</v>
      </c>
      <c r="O41" s="1"/>
      <c r="T41" s="1"/>
    </row>
    <row r="42" spans="5:20" x14ac:dyDescent="0.25">
      <c r="O42" s="1"/>
      <c r="T42" s="1"/>
    </row>
    <row r="43" spans="5:20" x14ac:dyDescent="0.25">
      <c r="E43">
        <v>12</v>
      </c>
      <c r="F43" t="s">
        <v>10</v>
      </c>
      <c r="G43">
        <v>171</v>
      </c>
      <c r="H43">
        <v>14</v>
      </c>
      <c r="I43">
        <v>185</v>
      </c>
      <c r="L43">
        <f>I43*G45/I45</f>
        <v>178.92197125256675</v>
      </c>
      <c r="M43">
        <f>I43*H45/I45</f>
        <v>6.0780287474332653</v>
      </c>
      <c r="O43" s="1"/>
      <c r="Q43">
        <f>(ABS(G43-L43)-0.5)^2/L43</f>
        <v>0.30787530948990144</v>
      </c>
      <c r="R43">
        <f>(ABS(H43-M43)-0.5)^2/M43</f>
        <v>9.06307942310894</v>
      </c>
      <c r="S43">
        <f>SUM(Q43:R44)</f>
        <v>15.111440247601442</v>
      </c>
      <c r="T43" s="2">
        <f>_xlfn.CHISQ.DIST.RT(S43,1)</f>
        <v>1.0134724713810451E-4</v>
      </c>
    </row>
    <row r="44" spans="5:20" x14ac:dyDescent="0.25">
      <c r="E44">
        <v>14</v>
      </c>
      <c r="F44" t="s">
        <v>9</v>
      </c>
      <c r="G44">
        <v>300</v>
      </c>
      <c r="H44">
        <v>2</v>
      </c>
      <c r="I44">
        <v>302</v>
      </c>
      <c r="L44">
        <f>I44*G45/I45</f>
        <v>292.07802874743328</v>
      </c>
      <c r="M44">
        <f>I44*H45/I45</f>
        <v>9.9219712525667347</v>
      </c>
      <c r="O44" s="1">
        <f>_xlfn.CHISQ.TEST(G43:H44,L43:M44)</f>
        <v>3.3360366025651648E-5</v>
      </c>
      <c r="Q44">
        <f>(ABS(G44-L44)-0.5)^2/L44</f>
        <v>0.18859911342924282</v>
      </c>
      <c r="R44">
        <f>(ABS(H44-M44)-0.5)^2/M44</f>
        <v>5.5518864015733573</v>
      </c>
      <c r="T44" s="1"/>
    </row>
    <row r="45" spans="5:20" x14ac:dyDescent="0.25">
      <c r="G45">
        <f>SUM(G43:G44)</f>
        <v>471</v>
      </c>
      <c r="H45">
        <f t="shared" ref="H45" si="10">SUM(H43:H44)</f>
        <v>16</v>
      </c>
      <c r="I45">
        <f t="shared" ref="I45" si="11">G45+H45</f>
        <v>487</v>
      </c>
    </row>
    <row r="48" spans="5:20" x14ac:dyDescent="0.25">
      <c r="E48" t="s">
        <v>22</v>
      </c>
    </row>
    <row r="50" spans="5:20" x14ac:dyDescent="0.25">
      <c r="E50" t="s">
        <v>17</v>
      </c>
      <c r="I50" t="s">
        <v>11</v>
      </c>
    </row>
    <row r="51" spans="5:20" x14ac:dyDescent="0.25">
      <c r="E51">
        <v>16</v>
      </c>
      <c r="F51" t="s">
        <v>7</v>
      </c>
      <c r="G51">
        <v>642</v>
      </c>
      <c r="H51">
        <v>9</v>
      </c>
      <c r="I51">
        <f>H51+G51</f>
        <v>651</v>
      </c>
    </row>
    <row r="52" spans="5:20" x14ac:dyDescent="0.25">
      <c r="E52">
        <v>14</v>
      </c>
      <c r="F52" t="s">
        <v>8</v>
      </c>
      <c r="G52">
        <v>598</v>
      </c>
      <c r="H52">
        <v>10</v>
      </c>
      <c r="I52">
        <f t="shared" ref="I52:I54" si="12">H52+G52</f>
        <v>608</v>
      </c>
    </row>
    <row r="53" spans="5:20" x14ac:dyDescent="0.25">
      <c r="E53">
        <v>14</v>
      </c>
      <c r="F53" t="s">
        <v>9</v>
      </c>
      <c r="G53">
        <v>393</v>
      </c>
      <c r="H53">
        <v>9</v>
      </c>
      <c r="I53">
        <f t="shared" si="12"/>
        <v>402</v>
      </c>
    </row>
    <row r="54" spans="5:20" x14ac:dyDescent="0.25">
      <c r="E54">
        <v>12</v>
      </c>
      <c r="F54" t="s">
        <v>10</v>
      </c>
      <c r="G54">
        <v>744</v>
      </c>
      <c r="H54">
        <v>16</v>
      </c>
      <c r="I54">
        <f t="shared" si="12"/>
        <v>760</v>
      </c>
    </row>
    <row r="56" spans="5:20" x14ac:dyDescent="0.25">
      <c r="E56" t="s">
        <v>18</v>
      </c>
    </row>
    <row r="57" spans="5:20" x14ac:dyDescent="0.25">
      <c r="O57" s="1" t="s">
        <v>19</v>
      </c>
      <c r="T57" s="1" t="s">
        <v>20</v>
      </c>
    </row>
    <row r="58" spans="5:20" x14ac:dyDescent="0.25">
      <c r="L58" t="s">
        <v>13</v>
      </c>
      <c r="O58" s="1" t="s">
        <v>16</v>
      </c>
      <c r="S58" t="s">
        <v>14</v>
      </c>
      <c r="T58" s="1" t="s">
        <v>15</v>
      </c>
    </row>
    <row r="59" spans="5:20" x14ac:dyDescent="0.25">
      <c r="E59">
        <v>14</v>
      </c>
      <c r="F59" t="s">
        <v>9</v>
      </c>
      <c r="G59">
        <v>393</v>
      </c>
      <c r="H59">
        <v>9</v>
      </c>
      <c r="I59">
        <f t="shared" ref="I59" si="13">H59+G59</f>
        <v>402</v>
      </c>
      <c r="L59">
        <f>I59*G61/I61</f>
        <v>395.12820512820514</v>
      </c>
      <c r="M59">
        <f>I59*H61/I61</f>
        <v>6.8717948717948714</v>
      </c>
      <c r="O59" s="1"/>
      <c r="Q59">
        <f>(ABS(G59-L59)-0.5)^2/L59</f>
        <v>6.7093462453619041E-3</v>
      </c>
      <c r="R59">
        <f>(ABS(H59-M59)-0.5)^2/M59</f>
        <v>0.38578740910830484</v>
      </c>
      <c r="S59">
        <f>SUM(Q59:R60)</f>
        <v>0.63486802363657557</v>
      </c>
      <c r="T59" s="2">
        <f>_xlfn.CHISQ.DIST.RT(S59,1)</f>
        <v>0.42557529306690894</v>
      </c>
    </row>
    <row r="60" spans="5:20" x14ac:dyDescent="0.25">
      <c r="E60">
        <v>16</v>
      </c>
      <c r="F60" t="s">
        <v>7</v>
      </c>
      <c r="G60">
        <v>642</v>
      </c>
      <c r="H60">
        <v>9</v>
      </c>
      <c r="I60">
        <f>H60+G60</f>
        <v>651</v>
      </c>
      <c r="L60">
        <f>I60*G61/I61</f>
        <v>639.87179487179492</v>
      </c>
      <c r="M60">
        <f>I60*H61/I61</f>
        <v>11.128205128205128</v>
      </c>
      <c r="O60" s="1">
        <f>_xlfn.CHISQ.TEST(G59:H60,L59:M60)</f>
        <v>0.29765821545495857</v>
      </c>
      <c r="Q60">
        <f>(ABS(G60-L60)-0.5)^2/L60</f>
        <v>4.1430986031264156E-3</v>
      </c>
      <c r="R60">
        <f>(ABS(H60-M60)-0.5)^2/M60</f>
        <v>0.23822816967978247</v>
      </c>
      <c r="T60" s="1"/>
    </row>
    <row r="61" spans="5:20" x14ac:dyDescent="0.25">
      <c r="G61">
        <f>SUM(G59:G60)</f>
        <v>1035</v>
      </c>
      <c r="H61">
        <f t="shared" ref="H61" si="14">SUM(H59:H60)</f>
        <v>18</v>
      </c>
      <c r="I61">
        <f t="shared" ref="I60:I61" si="15">G61+H61</f>
        <v>1053</v>
      </c>
      <c r="O61" s="1"/>
      <c r="T61" s="1"/>
    </row>
    <row r="62" spans="5:20" x14ac:dyDescent="0.25">
      <c r="O62" s="1"/>
      <c r="T62" s="1"/>
    </row>
    <row r="63" spans="5:20" x14ac:dyDescent="0.25">
      <c r="E63">
        <v>14</v>
      </c>
      <c r="F63" t="s">
        <v>8</v>
      </c>
      <c r="G63">
        <v>598</v>
      </c>
      <c r="H63">
        <v>10</v>
      </c>
      <c r="I63">
        <f t="shared" ref="I63" si="16">H63+G63</f>
        <v>608</v>
      </c>
      <c r="L63">
        <f>I63*G65/I65</f>
        <v>596.56237623762377</v>
      </c>
      <c r="M63">
        <f>I63*H65/I65</f>
        <v>11.437623762376237</v>
      </c>
      <c r="O63" s="1"/>
      <c r="Q63">
        <f>(ABS(G63-L63)-0.5)^2/L63</f>
        <v>1.4736737595104118E-3</v>
      </c>
      <c r="R63">
        <f>(ABS(H63-M63)-0.5)^2/M63</f>
        <v>7.6863720824991003E-2</v>
      </c>
      <c r="S63">
        <f>SUM(Q63:R64)</f>
        <v>0.19681783216504109</v>
      </c>
      <c r="T63" s="2">
        <f>_xlfn.CHISQ.DIST.RT(S63,1)</f>
        <v>0.65730175450233519</v>
      </c>
    </row>
    <row r="64" spans="5:20" x14ac:dyDescent="0.25">
      <c r="E64">
        <v>16</v>
      </c>
      <c r="F64" t="s">
        <v>9</v>
      </c>
      <c r="G64">
        <v>393</v>
      </c>
      <c r="H64">
        <v>9</v>
      </c>
      <c r="I64">
        <f t="shared" ref="I64" si="17">H64+G64</f>
        <v>402</v>
      </c>
      <c r="L64">
        <f>I64*G65/I65</f>
        <v>394.43762376237623</v>
      </c>
      <c r="M64">
        <f>I64*H65/I65</f>
        <v>7.562376237623762</v>
      </c>
      <c r="O64" s="1">
        <f>_xlfn.CHISQ.TEST(G63:H64,L63:M64)</f>
        <v>0.49636570358766607</v>
      </c>
      <c r="Q64">
        <f>(ABS(G64-L64)-0.5)^2/L64</f>
        <v>2.2288399148814187E-3</v>
      </c>
      <c r="R64">
        <f>(ABS(H64-M64)-0.5)^2/M64</f>
        <v>0.11625159766565826</v>
      </c>
      <c r="T64" s="1"/>
    </row>
    <row r="65" spans="5:20" x14ac:dyDescent="0.25">
      <c r="G65">
        <f>SUM(G63:G64)</f>
        <v>991</v>
      </c>
      <c r="H65">
        <f t="shared" ref="H65" si="18">SUM(H63:H64)</f>
        <v>19</v>
      </c>
      <c r="I65">
        <f t="shared" ref="I65:I66" si="19">G65+H65</f>
        <v>1010</v>
      </c>
      <c r="O65" s="1"/>
      <c r="T65" s="1"/>
    </row>
    <row r="66" spans="5:20" x14ac:dyDescent="0.25">
      <c r="O66" s="1"/>
      <c r="T66" s="1"/>
    </row>
    <row r="67" spans="5:20" x14ac:dyDescent="0.25">
      <c r="E67">
        <v>14</v>
      </c>
      <c r="F67" t="s">
        <v>8</v>
      </c>
      <c r="G67">
        <v>598</v>
      </c>
      <c r="H67">
        <v>10</v>
      </c>
      <c r="I67">
        <f t="shared" ref="I67" si="20">H67+G67</f>
        <v>608</v>
      </c>
      <c r="L67">
        <f>I67*G69/I69</f>
        <v>598.82446386020649</v>
      </c>
      <c r="M67">
        <f>I67*H69/I69</f>
        <v>9.1755361397934863</v>
      </c>
      <c r="O67" s="1"/>
      <c r="Q67">
        <f>(ABS(G67-L67)-0.5)^2/L67</f>
        <v>1.7580577102921225E-4</v>
      </c>
      <c r="R67">
        <f>(ABS(H67-M67)-0.5)^2/M67</f>
        <v>1.147363979348694E-2</v>
      </c>
      <c r="S67">
        <f>SUM(Q67:R68)</f>
        <v>2.2529419302190219E-2</v>
      </c>
      <c r="T67" s="2">
        <f>_xlfn.CHISQ.DIST.RT(S67,1)</f>
        <v>0.88068727239119093</v>
      </c>
    </row>
    <row r="68" spans="5:20" x14ac:dyDescent="0.25">
      <c r="E68">
        <v>16</v>
      </c>
      <c r="F68" t="s">
        <v>7</v>
      </c>
      <c r="G68">
        <v>642</v>
      </c>
      <c r="H68">
        <v>9</v>
      </c>
      <c r="I68">
        <f>H68+G68</f>
        <v>651</v>
      </c>
      <c r="L68">
        <f>I68*G69/I69</f>
        <v>641.17553613979351</v>
      </c>
      <c r="M68">
        <f>I68*H69/I69</f>
        <v>9.8244638602065137</v>
      </c>
      <c r="O68" s="1">
        <f>_xlfn.CHISQ.TEST(G67:H68,L67:M68)</f>
        <v>0.70290671976038399</v>
      </c>
      <c r="Q68">
        <f>(ABS(G68-L68)-0.5)^2/L68</f>
        <v>1.6419340827305843E-4</v>
      </c>
      <c r="R68">
        <f>(ABS(H68-M68)-0.5)^2/M68</f>
        <v>1.0715780329401011E-2</v>
      </c>
      <c r="T68" s="1"/>
    </row>
    <row r="69" spans="5:20" x14ac:dyDescent="0.25">
      <c r="G69">
        <f>SUM(G67:G68)</f>
        <v>1240</v>
      </c>
      <c r="H69">
        <f t="shared" ref="H69" si="21">SUM(H67:H68)</f>
        <v>19</v>
      </c>
      <c r="I69">
        <f t="shared" ref="I68:I69" si="22">G69+H69</f>
        <v>1259</v>
      </c>
      <c r="O69" s="1"/>
      <c r="T69" s="1"/>
    </row>
    <row r="70" spans="5:20" x14ac:dyDescent="0.25">
      <c r="O70" s="1"/>
      <c r="T70" s="1"/>
    </row>
    <row r="71" spans="5:20" x14ac:dyDescent="0.25">
      <c r="E71">
        <v>12</v>
      </c>
      <c r="F71" t="s">
        <v>10</v>
      </c>
      <c r="G71">
        <v>744</v>
      </c>
      <c r="H71">
        <v>16</v>
      </c>
      <c r="I71">
        <f t="shared" ref="I71" si="23">H71+G71</f>
        <v>760</v>
      </c>
      <c r="L71">
        <f>I71*G73/I73</f>
        <v>746.53437278525871</v>
      </c>
      <c r="M71">
        <f>I71*H73/I73</f>
        <v>13.465627214741318</v>
      </c>
      <c r="O71" s="1"/>
      <c r="Q71">
        <f>(ABS(G71-L71)-0.5)^2/L71</f>
        <v>5.5438473836914373E-3</v>
      </c>
      <c r="R71">
        <f>(ABS(H71-M71)-0.5)^2/M71</f>
        <v>0.30735089895184475</v>
      </c>
      <c r="S71">
        <f>SUM(Q71:R72)</f>
        <v>0.67817893560590092</v>
      </c>
      <c r="T71" s="2">
        <f>_xlfn.CHISQ.DIST.RT(S71,1)</f>
        <v>0.41021450722594727</v>
      </c>
    </row>
    <row r="72" spans="5:20" x14ac:dyDescent="0.25">
      <c r="E72">
        <v>16</v>
      </c>
      <c r="F72" t="s">
        <v>7</v>
      </c>
      <c r="G72">
        <v>642</v>
      </c>
      <c r="H72">
        <v>9</v>
      </c>
      <c r="I72">
        <f>H72+G72</f>
        <v>651</v>
      </c>
      <c r="L72">
        <f>I72*G73/I73</f>
        <v>639.46562721474129</v>
      </c>
      <c r="M72">
        <f>I72*H73/I73</f>
        <v>11.534372785258682</v>
      </c>
      <c r="O72" s="1">
        <f>_xlfn.CHISQ.TEST(G71:H72,L71:M72)</f>
        <v>0.30493084157319345</v>
      </c>
      <c r="Q72">
        <f>(ABS(G72-L72)-0.5)^2/L72</f>
        <v>6.4720798949393131E-3</v>
      </c>
      <c r="R72">
        <f>(ABS(H72-M72)-0.5)^2/M72</f>
        <v>0.35881210937542546</v>
      </c>
      <c r="T72" s="1"/>
    </row>
    <row r="73" spans="5:20" x14ac:dyDescent="0.25">
      <c r="G73">
        <f>SUM(G71:G72)</f>
        <v>1386</v>
      </c>
      <c r="H73">
        <f t="shared" ref="H73" si="24">SUM(H71:H72)</f>
        <v>25</v>
      </c>
      <c r="I73">
        <f t="shared" ref="I72:I73" si="25">G73+H73</f>
        <v>1411</v>
      </c>
      <c r="O73" s="1"/>
      <c r="T73" s="1"/>
    </row>
    <row r="74" spans="5:20" x14ac:dyDescent="0.25">
      <c r="O74" s="1"/>
      <c r="T74" s="1"/>
    </row>
    <row r="75" spans="5:20" x14ac:dyDescent="0.25">
      <c r="E75">
        <v>12</v>
      </c>
      <c r="F75" t="s">
        <v>10</v>
      </c>
      <c r="G75">
        <v>744</v>
      </c>
      <c r="H75">
        <v>16</v>
      </c>
      <c r="I75">
        <f t="shared" ref="I75" si="26">H75+G75</f>
        <v>760</v>
      </c>
      <c r="L75">
        <f>I75*G77/I77</f>
        <v>745.55555555555554</v>
      </c>
      <c r="M75">
        <f>I75*H77/I77</f>
        <v>14.444444444444445</v>
      </c>
      <c r="O75" s="1"/>
      <c r="Q75">
        <f>(ABS(G75-L75)-0.5)^2/L75</f>
        <v>1.494452723960885E-3</v>
      </c>
      <c r="R75">
        <f>(ABS(H75-M75)-0.5)^2/M75</f>
        <v>7.7136752136752113E-2</v>
      </c>
      <c r="S75">
        <f>SUM(Q75:R76)</f>
        <v>0.17692021093660423</v>
      </c>
      <c r="T75" s="2">
        <f>_xlfn.CHISQ.DIST.RT(S75,1)</f>
        <v>0.67403343210534294</v>
      </c>
    </row>
    <row r="76" spans="5:20" x14ac:dyDescent="0.25">
      <c r="E76">
        <v>14</v>
      </c>
      <c r="F76" t="s">
        <v>8</v>
      </c>
      <c r="G76">
        <v>598</v>
      </c>
      <c r="H76">
        <v>10</v>
      </c>
      <c r="I76">
        <f t="shared" ref="I76" si="27">H76+G76</f>
        <v>608</v>
      </c>
      <c r="L76">
        <f>I76*G77/I77</f>
        <v>596.44444444444446</v>
      </c>
      <c r="M76">
        <f>I76*H77/I77</f>
        <v>11.555555555555555</v>
      </c>
      <c r="O76" s="1">
        <f>_xlfn.CHISQ.TEST(G75:H76,L75:M76)</f>
        <v>0.53535039219057778</v>
      </c>
      <c r="Q76">
        <f>(ABS(G76-L76)-0.5)^2/L76</f>
        <v>1.8680659049511062E-3</v>
      </c>
      <c r="R76">
        <f>(ABS(H76-M76)-0.5)^2/M76</f>
        <v>9.6420940170940134E-2</v>
      </c>
      <c r="T76" s="1"/>
    </row>
    <row r="77" spans="5:20" x14ac:dyDescent="0.25">
      <c r="G77">
        <f>SUM(G75:G76)</f>
        <v>1342</v>
      </c>
      <c r="H77">
        <f t="shared" ref="H77" si="28">SUM(H75:H76)</f>
        <v>26</v>
      </c>
      <c r="I77">
        <f t="shared" ref="I77:I78" si="29">G77+H77</f>
        <v>1368</v>
      </c>
      <c r="O77" s="1"/>
      <c r="T77" s="1"/>
    </row>
    <row r="78" spans="5:20" x14ac:dyDescent="0.25">
      <c r="O78" s="1"/>
      <c r="T78" s="1"/>
    </row>
    <row r="79" spans="5:20" x14ac:dyDescent="0.25">
      <c r="E79">
        <v>12</v>
      </c>
      <c r="F79" t="s">
        <v>10</v>
      </c>
      <c r="G79">
        <v>744</v>
      </c>
      <c r="H79">
        <v>16</v>
      </c>
      <c r="I79">
        <f t="shared" ref="I79" si="30">H79+G79</f>
        <v>760</v>
      </c>
      <c r="L79">
        <f>I79*G81/I81</f>
        <v>743.64888123924266</v>
      </c>
      <c r="M79">
        <f>I79*H81/I81</f>
        <v>16.351118760757316</v>
      </c>
      <c r="O79" s="1"/>
      <c r="Q79">
        <f>(ABS(G79-L79)-0.5)^2/L79</f>
        <v>2.9806571296780796E-5</v>
      </c>
      <c r="R79">
        <f>(ABS(H79-M79)-0.5)^2/M79</f>
        <v>1.3556028625781079E-3</v>
      </c>
      <c r="S79">
        <f>SUM(Q79:R80)</f>
        <v>4.0045914481658274E-3</v>
      </c>
      <c r="T79" s="2">
        <f>_xlfn.CHISQ.DIST.RT(S79,1)</f>
        <v>0.94954207525982537</v>
      </c>
    </row>
    <row r="80" spans="5:20" x14ac:dyDescent="0.25">
      <c r="E80">
        <v>14</v>
      </c>
      <c r="F80" t="s">
        <v>9</v>
      </c>
      <c r="G80">
        <v>393</v>
      </c>
      <c r="H80">
        <v>9</v>
      </c>
      <c r="I80">
        <f t="shared" ref="I80" si="31">H80+G80</f>
        <v>402</v>
      </c>
      <c r="L80">
        <f>I80*G81/I81</f>
        <v>393.35111876075729</v>
      </c>
      <c r="M80">
        <f>I80*H81/I81</f>
        <v>8.6488812392426855</v>
      </c>
      <c r="O80" s="1">
        <f>_xlfn.CHISQ.TEST(G79:H80,L79:M80)</f>
        <v>0.88136210845891438</v>
      </c>
      <c r="Q80">
        <f>(ABS(G80-L80)-0.5)^2/L80</f>
        <v>5.635073180490224E-5</v>
      </c>
      <c r="R80">
        <f>(ABS(H80-M80)-0.5)^2/M80</f>
        <v>2.5628312824860361E-3</v>
      </c>
      <c r="T80" s="1"/>
    </row>
    <row r="81" spans="7:9" x14ac:dyDescent="0.25">
      <c r="G81">
        <f>SUM(G79:G80)</f>
        <v>1137</v>
      </c>
      <c r="H81">
        <f t="shared" ref="H81" si="32">SUM(H79:H80)</f>
        <v>25</v>
      </c>
      <c r="I81">
        <f t="shared" ref="I81" si="33">G81+H81</f>
        <v>1162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Switching_rates_260623_stats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Ander Movilla-Miangolarra (JIC)</cp:lastModifiedBy>
  <dcterms:created xsi:type="dcterms:W3CDTF">2023-07-04T07:43:27Z</dcterms:created>
  <dcterms:modified xsi:type="dcterms:W3CDTF">2023-07-26T08:41:01Z</dcterms:modified>
</cp:coreProperties>
</file>