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_PI_existant HT_evolutions HT" sheetId="1" r:id="rId4"/>
    <sheet state="visible" name="2_PI_existant BT_evolutions HT" sheetId="2" r:id="rId5"/>
    <sheet state="visible" name="3_PI_BT_0s_evolutions BT " sheetId="3" r:id="rId6"/>
    <sheet state="visible" name="4_PI_BT_30s_evolutions BT" sheetId="4" r:id="rId7"/>
  </sheets>
  <definedNames/>
  <calcPr/>
  <extLst>
    <ext uri="GoogleSheetsCustomDataVersion1">
      <go:sheetsCustomData xmlns:go="http://customooxmlschemas.google.com/" r:id="rId8" roundtripDataSignature="AMtx7miqvyuiBI3pRU0AZ7AjxsJ+7KZr4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57">
      <text>
        <t xml:space="preserve">======
ID#AAAAKfN2xiU
LEGENDRE Anthony    (2020-10-12 08:52:15)
C'est pas comme ça que j'ai réalisé cette étude. On a modéliser le cas comme le reste.</t>
      </text>
    </comment>
    <comment authorId="0" ref="E48">
      <text>
        <t xml:space="preserve">======
ID#AAAAKfN2xiQ
LEGENDRE Anthony    (2020-10-12 08:52:15)
C'est pas comme ça que j'ai réalisé cette étude. On a modéliser le cas comme le reste.</t>
      </text>
    </comment>
    <comment authorId="0" ref="E39">
      <text>
        <t xml:space="preserve">======
ID#AAAAKfN2xiM
LEGENDRE Anthony    (2020-10-12 08:52:15)
C'est pas comme ça que j'ai réalisé cette étude. On a modéliser le cas comme le reste.</t>
      </text>
    </comment>
  </commentList>
  <extLst>
    <ext uri="GoogleSheetsCustomDataVersion1">
      <go:sheetsCustomData xmlns:go="http://customooxmlschemas.google.com/" r:id="rId1" roundtripDataSignature="AMtx7mj8a5WV4ciZWUzazxLwxVw0pRSk9g=="/>
    </ext>
  </extLst>
</comments>
</file>

<file path=xl/sharedStrings.xml><?xml version="1.0" encoding="utf-8"?>
<sst xmlns="http://schemas.openxmlformats.org/spreadsheetml/2006/main" count="321" uniqueCount="77">
  <si>
    <t>Poste H en HT (1e-06)</t>
  </si>
  <si>
    <t>Poste I en HT (1e-06)</t>
  </si>
  <si>
    <t>Poste U en HT (1e-06)</t>
  </si>
  <si>
    <t>Poste G en HT (1e-06)</t>
  </si>
  <si>
    <t>Poste L en HT (1e-06)</t>
  </si>
  <si>
    <t>Poste A en HT (1e-06)</t>
  </si>
  <si>
    <t>Interprétations</t>
  </si>
  <si>
    <t>Réseau HT existant (cas de référence)</t>
  </si>
  <si>
    <t>Défiabilité (1 an)</t>
  </si>
  <si>
    <t>Taux de panne équivalent (h-1)</t>
  </si>
  <si>
    <t>Poste H en HT</t>
  </si>
  <si>
    <t>Poste I en HT</t>
  </si>
  <si>
    <t>Poste U en HT</t>
  </si>
  <si>
    <t>Poste A en HT</t>
  </si>
  <si>
    <t>Indisponibilité</t>
  </si>
  <si>
    <t>Défiabilité (10 ans)</t>
  </si>
  <si>
    <t>Disponibilité</t>
  </si>
  <si>
    <t>Taux de panne équivalent (an-1)</t>
  </si>
  <si>
    <t>MTTF (h)</t>
  </si>
  <si>
    <t>Indispo. Annuelle moyenne (min)</t>
  </si>
  <si>
    <t>Temps moyen (h/panne)</t>
  </si>
  <si>
    <t>Proposition 1 : Avec une fermeture automatique du DJ 2B sur défaut de TR1</t>
  </si>
  <si>
    <t>Proposition 3 : Reconfigurateur de boucle HT</t>
  </si>
  <si>
    <t>Proposition 2 : Deux lignes RTE (schéma exploitation n°7)</t>
  </si>
  <si>
    <t>Proposition 3 : XXX</t>
  </si>
  <si>
    <t>Proposition 4 : XXX</t>
  </si>
  <si>
    <t>Indicateur</t>
  </si>
  <si>
    <t>PI n°1_Poste H (1e-06)</t>
  </si>
  <si>
    <t>PI BT n°1_Poste U (1e-06)</t>
  </si>
  <si>
    <t>PI BT n°3_Poste H (1e-06)</t>
  </si>
  <si>
    <t>PI n°4_Poste H (1e-06)</t>
  </si>
  <si>
    <t>PI n°5_Poste H (1e-06)</t>
  </si>
  <si>
    <t>PI n°6_Poste H (1e-06)</t>
  </si>
  <si>
    <t>Proposition 1 HT : Avec une fermeture automatique du DJ 2B sur défaut de TR1</t>
  </si>
  <si>
    <t>Proposition 2 HT : Deux lignes RTE+ secours</t>
  </si>
  <si>
    <t>PI n°2_Poste H (1e-06)</t>
  </si>
  <si>
    <t>Interprétations du PI BT n°1_Poste U (1e-06)</t>
  </si>
  <si>
    <t>PI n°2_Poste I (1e-08)</t>
  </si>
  <si>
    <t>Interprétations du PI n°2_Poste I (1e-08)</t>
  </si>
  <si>
    <t>PI n°5_Poste H (1e-08)</t>
  </si>
  <si>
    <t>Interprétations du PI n°5_Poste H (1e-08)</t>
  </si>
  <si>
    <t>PI n°6_Poste H (1e-08)</t>
  </si>
  <si>
    <t>Interprétations du PI n°6_Poste H (1e-08)</t>
  </si>
  <si>
    <t>PI n°7_Poste A (1e-08)</t>
  </si>
  <si>
    <t>Interprétations du PI n°7_Poste H (1e-08)</t>
  </si>
  <si>
    <t>Réseau BT existant (cas de référence)</t>
  </si>
  <si>
    <t>PI BT n°1_Poste U</t>
  </si>
  <si>
    <t>PI n°2_Poste I</t>
  </si>
  <si>
    <t>PI n°5_Poste H</t>
  </si>
  <si>
    <t>PI n°6_Poste H</t>
  </si>
  <si>
    <t>PI n°7_Poste A</t>
  </si>
  <si>
    <t>Non calculé</t>
  </si>
  <si>
    <t>Proposition 1 BT : ajout d’une ASI statique à batterie en aval d’un départ du TGBT d’un poste de transformation HT/BT.</t>
  </si>
  <si>
    <t>Proposition 2 BT : Mise en œuvre d'ASI redondantes + Système de Transfert Statique (STS)</t>
  </si>
  <si>
    <t>Proposition 3 BT : Mise en œuvre d'une ASI et d'un Groupe Electrogène avec inverseur automatique</t>
  </si>
  <si>
    <t>Proposition 4 BT : Mise en œuvre de deux ASI alimentées depuis un poste HTA/BT diférent (Création de 2 voies pour les serveurs - Voies A et B)</t>
  </si>
  <si>
    <t>Proposition 5 BT : Mise en œuvre de deux ASI alimentées depuis un poste HTA/BT diférent (Création de 2 voies pour les serveurs)  + GE sur la voie B</t>
  </si>
  <si>
    <t>Proposition 6 BT : Mise en œuvre de deux ASI alimentées depuis un poste HTA/BT diférent (Création de 2 voies pour les serveurs) + 1 GE par voie</t>
  </si>
  <si>
    <t>cas 1</t>
  </si>
  <si>
    <t>cas 2</t>
  </si>
  <si>
    <t>cas deux cc</t>
  </si>
  <si>
    <t>cas 1 cc</t>
  </si>
  <si>
    <t>PI n°3_Poste H (1e-08)</t>
  </si>
  <si>
    <t>Interprétations du PI n°3_Poste H (1e-08)</t>
  </si>
  <si>
    <t>PI n°3bis_Poste H (1e-08)</t>
  </si>
  <si>
    <t>Interprétations du PI n°3bis_Poste H (1e-08)</t>
  </si>
  <si>
    <t>PI n°4_Poste H (1e-08)</t>
  </si>
  <si>
    <t>Interprétations du PI n°4_Poste H (1e-08)</t>
  </si>
  <si>
    <t>PI n°4 bis_Poste H (1e-08)</t>
  </si>
  <si>
    <t>Interprétations du PI n°4 bis_Poste H (1e-08)</t>
  </si>
  <si>
    <t>Défiabilité</t>
  </si>
  <si>
    <t>PI n°3_Poste H</t>
  </si>
  <si>
    <t>PI n°3bis_Poste H</t>
  </si>
  <si>
    <t>PI n°4_Poste H</t>
  </si>
  <si>
    <t>PI n°4 bis_Poste H</t>
  </si>
  <si>
    <t>Proposition 1 BT</t>
  </si>
  <si>
    <t>Proposition 2 BT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</si>
</sst>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0.0E+00"/>
    <numFmt numFmtId="165" formatCode="0.000%"/>
    <numFmt numFmtId="166" formatCode="0.000000%"/>
    <numFmt numFmtId="167" formatCode="0.0"/>
    <numFmt numFmtId="168" formatCode="0.00000%"/>
    <numFmt numFmtId="169" formatCode="0.0%"/>
    <numFmt numFmtId="170" formatCode="0.000E+00"/>
    <numFmt numFmtId="171" formatCode="0.0000%"/>
    <numFmt numFmtId="172" formatCode="0.0000E+00"/>
    <numFmt numFmtId="173" formatCode="0.0000000%"/>
    <numFmt numFmtId="174" formatCode="0.00000"/>
    <numFmt numFmtId="175" formatCode="0.0000"/>
  </numFmts>
  <fonts count="9">
    <font>
      <sz val="11.0"/>
      <color theme="1"/>
      <name val="Arial"/>
    </font>
    <font>
      <b/>
      <sz val="14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i/>
      <sz val="11.0"/>
      <color theme="0"/>
      <name val="Calibri"/>
    </font>
    <font/>
    <font>
      <i/>
      <sz val="11.0"/>
      <color theme="1"/>
      <name val="Calibri"/>
    </font>
    <font>
      <sz val="10.0"/>
      <color rgb="FF000000"/>
      <name val="Courier New"/>
    </font>
    <font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E36C09"/>
        <bgColor rgb="FFE36C09"/>
      </patternFill>
    </fill>
    <fill>
      <patternFill patternType="solid">
        <fgColor theme="1"/>
        <bgColor theme="1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rgb="FFD8D8D8"/>
        <bgColor rgb="FFD8D8D8"/>
      </patternFill>
    </fill>
    <fill>
      <patternFill patternType="solid">
        <fgColor rgb="FFFFC000"/>
        <bgColor rgb="FFFFC000"/>
      </patternFill>
    </fill>
    <fill>
      <patternFill patternType="solid">
        <fgColor rgb="FFEEECE1"/>
        <bgColor rgb="FFEEECE1"/>
      </patternFill>
    </fill>
    <fill>
      <patternFill patternType="solid">
        <fgColor theme="9"/>
        <bgColor theme="9"/>
      </patternFill>
    </fill>
  </fills>
  <borders count="44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/>
      <bottom/>
    </border>
    <border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top style="thin">
        <color rgb="FF000000"/>
      </top>
    </border>
    <border>
      <left/>
      <right/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</border>
  </borders>
  <cellStyleXfs count="1">
    <xf borderId="0" fillId="0" fontId="0" numFmtId="0" applyAlignment="1" applyFont="1"/>
  </cellStyleXfs>
  <cellXfs count="1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2" fontId="2" numFmtId="0" xfId="0" applyAlignment="1" applyBorder="1" applyFill="1" applyFont="1">
      <alignment horizontal="center" vertical="center"/>
    </xf>
    <xf borderId="2" fillId="3" fontId="2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3" fillId="4" fontId="4" numFmtId="0" xfId="0" applyBorder="1" applyFill="1" applyFont="1"/>
    <xf borderId="4" fillId="4" fontId="4" numFmtId="0" xfId="0" applyBorder="1" applyFont="1"/>
    <xf borderId="5" fillId="4" fontId="4" numFmtId="0" xfId="0" applyBorder="1" applyFont="1"/>
    <xf borderId="6" fillId="4" fontId="4" numFmtId="0" xfId="0" applyBorder="1" applyFont="1"/>
    <xf borderId="7" fillId="0" fontId="3" numFmtId="0" xfId="0" applyAlignment="1" applyBorder="1" applyFont="1">
      <alignment horizontal="center"/>
    </xf>
    <xf borderId="7" fillId="0" fontId="5" numFmtId="0" xfId="0" applyBorder="1" applyFont="1"/>
    <xf borderId="8" fillId="0" fontId="6" numFmtId="0" xfId="0" applyBorder="1" applyFont="1"/>
    <xf borderId="9" fillId="5" fontId="6" numFmtId="164" xfId="0" applyBorder="1" applyFill="1" applyFont="1" applyNumberFormat="1"/>
    <xf borderId="9" fillId="5" fontId="6" numFmtId="11" xfId="0" applyBorder="1" applyFont="1" applyNumberFormat="1"/>
    <xf borderId="10" fillId="0" fontId="7" numFmtId="11" xfId="0" applyAlignment="1" applyBorder="1" applyFont="1" applyNumberFormat="1">
      <alignment horizontal="center" shrinkToFit="0" wrapText="1"/>
    </xf>
    <xf borderId="11" fillId="0" fontId="3" numFmtId="0" xfId="0" applyAlignment="1" applyBorder="1" applyFont="1">
      <alignment horizontal="left" shrinkToFit="0" vertical="top" wrapText="1"/>
    </xf>
    <xf borderId="9" fillId="0" fontId="6" numFmtId="11" xfId="0" applyBorder="1" applyFont="1" applyNumberFormat="1"/>
    <xf borderId="9" fillId="6" fontId="6" numFmtId="11" xfId="0" applyBorder="1" applyFill="1" applyFont="1" applyNumberFormat="1"/>
    <xf borderId="11" fillId="0" fontId="5" numFmtId="0" xfId="0" applyBorder="1" applyFont="1"/>
    <xf borderId="0" fillId="0" fontId="8" numFmtId="0" xfId="0" applyFont="1"/>
    <xf borderId="0" fillId="0" fontId="3" numFmtId="165" xfId="0" applyFont="1" applyNumberFormat="1"/>
    <xf borderId="12" fillId="6" fontId="3" numFmtId="0" xfId="0" applyBorder="1" applyFont="1"/>
    <xf borderId="9" fillId="6" fontId="3" numFmtId="165" xfId="0" applyBorder="1" applyFont="1" applyNumberFormat="1"/>
    <xf borderId="12" fillId="7" fontId="3" numFmtId="0" xfId="0" applyBorder="1" applyFill="1" applyFont="1"/>
    <xf borderId="9" fillId="0" fontId="3" numFmtId="165" xfId="0" applyBorder="1" applyFont="1" applyNumberFormat="1"/>
    <xf borderId="9" fillId="0" fontId="3" numFmtId="166" xfId="0" applyBorder="1" applyFont="1" applyNumberFormat="1"/>
    <xf borderId="9" fillId="0" fontId="3" numFmtId="11" xfId="0" applyBorder="1" applyFont="1" applyNumberFormat="1"/>
    <xf borderId="8" fillId="0" fontId="3" numFmtId="0" xfId="0" applyBorder="1" applyFont="1"/>
    <xf borderId="9" fillId="0" fontId="3" numFmtId="3" xfId="0" applyBorder="1" applyFont="1" applyNumberFormat="1"/>
    <xf borderId="13" fillId="7" fontId="3" numFmtId="0" xfId="0" applyBorder="1" applyFont="1"/>
    <xf borderId="9" fillId="0" fontId="3" numFmtId="167" xfId="0" applyBorder="1" applyFont="1" applyNumberFormat="1"/>
    <xf borderId="14" fillId="0" fontId="3" numFmtId="0" xfId="0" applyBorder="1" applyFont="1"/>
    <xf borderId="0" fillId="0" fontId="3" numFmtId="168" xfId="0" applyFont="1" applyNumberFormat="1"/>
    <xf borderId="9" fillId="8" fontId="6" numFmtId="11" xfId="0" applyBorder="1" applyFill="1" applyFont="1" applyNumberFormat="1"/>
    <xf borderId="9" fillId="8" fontId="6" numFmtId="0" xfId="0" applyBorder="1" applyFont="1"/>
    <xf borderId="3" fillId="8" fontId="6" numFmtId="0" xfId="0" applyBorder="1" applyFont="1"/>
    <xf borderId="9" fillId="0" fontId="6" numFmtId="0" xfId="0" applyBorder="1" applyFont="1"/>
    <xf borderId="15" fillId="0" fontId="6" numFmtId="0" xfId="0" applyBorder="1" applyFont="1"/>
    <xf borderId="9" fillId="8" fontId="3" numFmtId="10" xfId="0" applyBorder="1" applyFont="1" applyNumberFormat="1"/>
    <xf borderId="9" fillId="0" fontId="3" numFmtId="10" xfId="0" applyBorder="1" applyFont="1" applyNumberFormat="1"/>
    <xf borderId="15" fillId="0" fontId="3" numFmtId="10" xfId="0" applyBorder="1" applyFont="1" applyNumberFormat="1"/>
    <xf borderId="9" fillId="0" fontId="3" numFmtId="169" xfId="0" applyBorder="1" applyFont="1" applyNumberFormat="1"/>
    <xf borderId="15" fillId="0" fontId="3" numFmtId="169" xfId="0" applyBorder="1" applyFont="1" applyNumberFormat="1"/>
    <xf borderId="15" fillId="0" fontId="3" numFmtId="166" xfId="0" applyBorder="1" applyFont="1" applyNumberFormat="1"/>
    <xf borderId="15" fillId="0" fontId="3" numFmtId="11" xfId="0" applyBorder="1" applyFont="1" applyNumberFormat="1"/>
    <xf borderId="15" fillId="0" fontId="3" numFmtId="3" xfId="0" applyBorder="1" applyFont="1" applyNumberFormat="1"/>
    <xf borderId="16" fillId="0" fontId="3" numFmtId="0" xfId="0" applyBorder="1" applyFont="1"/>
    <xf borderId="15" fillId="0" fontId="3" numFmtId="167" xfId="0" applyBorder="1" applyFont="1" applyNumberFormat="1"/>
    <xf borderId="17" fillId="4" fontId="4" numFmtId="0" xfId="0" applyBorder="1" applyFont="1"/>
    <xf borderId="2" fillId="8" fontId="6" numFmtId="11" xfId="0" applyBorder="1" applyFont="1" applyNumberFormat="1"/>
    <xf borderId="18" fillId="8" fontId="6" numFmtId="11" xfId="0" applyBorder="1" applyFont="1" applyNumberFormat="1"/>
    <xf borderId="9" fillId="8" fontId="6" numFmtId="170" xfId="0" applyBorder="1" applyFont="1" applyNumberFormat="1"/>
    <xf borderId="3" fillId="8" fontId="6" numFmtId="170" xfId="0" applyBorder="1" applyFont="1" applyNumberFormat="1"/>
    <xf borderId="19" fillId="0" fontId="3" numFmtId="0" xfId="0" applyAlignment="1" applyBorder="1" applyFont="1">
      <alignment horizontal="left" shrinkToFit="0" vertical="top" wrapText="1"/>
    </xf>
    <xf borderId="20" fillId="0" fontId="6" numFmtId="11" xfId="0" applyBorder="1" applyFont="1" applyNumberFormat="1"/>
    <xf borderId="9" fillId="0" fontId="6" numFmtId="170" xfId="0" applyBorder="1" applyFont="1" applyNumberFormat="1"/>
    <xf borderId="15" fillId="0" fontId="6" numFmtId="170" xfId="0" applyBorder="1" applyFont="1" applyNumberFormat="1"/>
    <xf borderId="9" fillId="2" fontId="3" numFmtId="10" xfId="0" applyBorder="1" applyFont="1" applyNumberFormat="1"/>
    <xf borderId="20" fillId="2" fontId="3" numFmtId="10" xfId="0" applyBorder="1" applyFont="1" applyNumberFormat="1"/>
    <xf borderId="20" fillId="0" fontId="3" numFmtId="169" xfId="0" applyBorder="1" applyFont="1" applyNumberFormat="1"/>
    <xf borderId="20" fillId="0" fontId="3" numFmtId="166" xfId="0" applyBorder="1" applyFont="1" applyNumberFormat="1"/>
    <xf borderId="20" fillId="0" fontId="3" numFmtId="11" xfId="0" applyBorder="1" applyFont="1" applyNumberFormat="1"/>
    <xf borderId="20" fillId="0" fontId="3" numFmtId="3" xfId="0" applyBorder="1" applyFont="1" applyNumberFormat="1"/>
    <xf borderId="20" fillId="0" fontId="3" numFmtId="167" xfId="0" applyBorder="1" applyFont="1" applyNumberFormat="1"/>
    <xf borderId="21" fillId="0" fontId="3" numFmtId="167" xfId="0" applyBorder="1" applyFont="1" applyNumberFormat="1"/>
    <xf borderId="14" fillId="0" fontId="3" numFmtId="167" xfId="0" applyBorder="1" applyFont="1" applyNumberFormat="1"/>
    <xf borderId="22" fillId="0" fontId="5" numFmtId="0" xfId="0" applyBorder="1" applyFont="1"/>
    <xf borderId="23" fillId="4" fontId="4" numFmtId="0" xfId="0" applyBorder="1" applyFont="1"/>
    <xf borderId="24" fillId="0" fontId="3" numFmtId="0" xfId="0" applyBorder="1" applyFont="1"/>
    <xf borderId="25" fillId="9" fontId="3" numFmtId="0" xfId="0" applyBorder="1" applyFill="1" applyFont="1"/>
    <xf borderId="26" fillId="9" fontId="3" numFmtId="0" xfId="0" applyBorder="1" applyFont="1"/>
    <xf borderId="27" fillId="9" fontId="3" numFmtId="0" xfId="0" applyBorder="1" applyFont="1"/>
    <xf borderId="28" fillId="9" fontId="3" numFmtId="0" xfId="0" applyBorder="1" applyFont="1"/>
    <xf borderId="5" fillId="4" fontId="3" numFmtId="0" xfId="0" applyBorder="1" applyFont="1"/>
    <xf borderId="29" fillId="0" fontId="6" numFmtId="0" xfId="0" applyBorder="1" applyFont="1"/>
    <xf borderId="30" fillId="7" fontId="6" numFmtId="11" xfId="0" applyBorder="1" applyFont="1" applyNumberFormat="1"/>
    <xf borderId="31" fillId="7" fontId="6" numFmtId="11" xfId="0" applyBorder="1" applyFont="1" applyNumberFormat="1"/>
    <xf borderId="5" fillId="7" fontId="6" numFmtId="11" xfId="0" applyBorder="1" applyFont="1" applyNumberFormat="1"/>
    <xf borderId="26" fillId="7" fontId="6" numFmtId="11" xfId="0" applyBorder="1" applyFont="1" applyNumberFormat="1"/>
    <xf borderId="32" fillId="7" fontId="6" numFmtId="11" xfId="0" applyBorder="1" applyFont="1" applyNumberFormat="1"/>
    <xf borderId="28" fillId="7" fontId="6" numFmtId="11" xfId="0" applyBorder="1" applyFont="1" applyNumberFormat="1"/>
    <xf borderId="1" fillId="0" fontId="2" numFmtId="0" xfId="0" applyAlignment="1" applyBorder="1" applyFont="1">
      <alignment horizontal="center" vertical="center"/>
    </xf>
    <xf borderId="7" fillId="0" fontId="3" numFmtId="0" xfId="0" applyBorder="1" applyFont="1"/>
    <xf borderId="0" fillId="0" fontId="3" numFmtId="0" xfId="0" applyFont="1"/>
    <xf borderId="33" fillId="2" fontId="2" numFmtId="0" xfId="0" applyAlignment="1" applyBorder="1" applyFont="1">
      <alignment horizontal="center" vertical="center"/>
    </xf>
    <xf borderId="34" fillId="0" fontId="3" numFmtId="0" xfId="0" applyBorder="1" applyFont="1"/>
    <xf borderId="34" fillId="0" fontId="3" numFmtId="165" xfId="0" applyBorder="1" applyFont="1" applyNumberFormat="1"/>
    <xf borderId="9" fillId="6" fontId="3" numFmtId="10" xfId="0" applyBorder="1" applyFont="1" applyNumberFormat="1"/>
    <xf borderId="34" fillId="0" fontId="3" numFmtId="168" xfId="0" applyBorder="1" applyFont="1" applyNumberFormat="1"/>
    <xf borderId="2" fillId="8" fontId="6" numFmtId="170" xfId="0" applyBorder="1" applyFont="1" applyNumberFormat="1"/>
    <xf borderId="0" fillId="0" fontId="3" numFmtId="20" xfId="0" applyFont="1" applyNumberFormat="1"/>
    <xf borderId="21" fillId="0" fontId="3" numFmtId="169" xfId="0" applyBorder="1" applyFont="1" applyNumberFormat="1"/>
    <xf borderId="35" fillId="2" fontId="2" numFmtId="0" xfId="0" applyAlignment="1" applyBorder="1" applyFont="1">
      <alignment horizontal="center" vertical="center"/>
    </xf>
    <xf borderId="34" fillId="0" fontId="2" numFmtId="0" xfId="0" applyAlignment="1" applyBorder="1" applyFont="1">
      <alignment horizontal="center" vertical="center"/>
    </xf>
    <xf borderId="34" fillId="4" fontId="4" numFmtId="0" xfId="0" applyBorder="1" applyFont="1"/>
    <xf borderId="9" fillId="5" fontId="6" numFmtId="170" xfId="0" applyBorder="1" applyFont="1" applyNumberFormat="1"/>
    <xf borderId="11" fillId="0" fontId="3" numFmtId="171" xfId="0" applyAlignment="1" applyBorder="1" applyFont="1" applyNumberFormat="1">
      <alignment horizontal="left" shrinkToFit="0" vertical="top" wrapText="1"/>
    </xf>
    <xf borderId="12" fillId="5" fontId="6" numFmtId="170" xfId="0" applyBorder="1" applyFont="1" applyNumberFormat="1"/>
    <xf borderId="36" fillId="0" fontId="3" numFmtId="0" xfId="0" applyAlignment="1" applyBorder="1" applyFont="1">
      <alignment horizontal="center" shrinkToFit="0" vertical="top" wrapText="1"/>
    </xf>
    <xf borderId="8" fillId="0" fontId="6" numFmtId="170" xfId="0" applyBorder="1" applyFont="1" applyNumberFormat="1"/>
    <xf borderId="37" fillId="0" fontId="5" numFmtId="0" xfId="0" applyBorder="1" applyFont="1"/>
    <xf borderId="9" fillId="10" fontId="3" numFmtId="171" xfId="0" applyBorder="1" applyFill="1" applyFont="1" applyNumberFormat="1"/>
    <xf borderId="12" fillId="10" fontId="3" numFmtId="171" xfId="0" applyBorder="1" applyFont="1" applyNumberFormat="1"/>
    <xf borderId="9" fillId="0" fontId="3" numFmtId="171" xfId="0" applyBorder="1" applyFont="1" applyNumberFormat="1"/>
    <xf borderId="8" fillId="0" fontId="3" numFmtId="171" xfId="0" applyBorder="1" applyFont="1" applyNumberFormat="1"/>
    <xf borderId="0" fillId="0" fontId="3" numFmtId="10" xfId="0" applyFont="1" applyNumberFormat="1"/>
    <xf borderId="8" fillId="0" fontId="3" numFmtId="11" xfId="0" applyBorder="1" applyFont="1" applyNumberFormat="1"/>
    <xf borderId="9" fillId="0" fontId="3" numFmtId="170" xfId="0" applyBorder="1" applyFont="1" applyNumberFormat="1"/>
    <xf borderId="8" fillId="0" fontId="3" numFmtId="170" xfId="0" applyBorder="1" applyFont="1" applyNumberFormat="1"/>
    <xf borderId="38" fillId="0" fontId="5" numFmtId="0" xfId="0" applyBorder="1" applyFont="1"/>
    <xf borderId="0" fillId="0" fontId="3" numFmtId="171" xfId="0" applyFont="1" applyNumberFormat="1"/>
    <xf borderId="9" fillId="8" fontId="3" numFmtId="165" xfId="0" applyBorder="1" applyFont="1" applyNumberFormat="1"/>
    <xf borderId="8" fillId="0" fontId="3" numFmtId="172" xfId="0" applyBorder="1" applyFont="1" applyNumberFormat="1"/>
    <xf borderId="0" fillId="0" fontId="3" numFmtId="173" xfId="0" applyFont="1" applyNumberFormat="1"/>
    <xf borderId="12" fillId="11" fontId="6" numFmtId="170" xfId="0" applyBorder="1" applyFill="1" applyFont="1" applyNumberFormat="1"/>
    <xf borderId="34" fillId="4" fontId="3" numFmtId="0" xfId="0" applyAlignment="1" applyBorder="1" applyFont="1">
      <alignment horizontal="left" shrinkToFit="0" vertical="top" wrapText="1"/>
    </xf>
    <xf borderId="12" fillId="11" fontId="3" numFmtId="10" xfId="0" applyBorder="1" applyFont="1" applyNumberFormat="1"/>
    <xf borderId="12" fillId="11" fontId="3" numFmtId="169" xfId="0" applyBorder="1" applyFont="1" applyNumberFormat="1"/>
    <xf borderId="12" fillId="11" fontId="3" numFmtId="166" xfId="0" applyBorder="1" applyFont="1" applyNumberFormat="1"/>
    <xf borderId="12" fillId="11" fontId="3" numFmtId="11" xfId="0" applyBorder="1" applyFont="1" applyNumberFormat="1"/>
    <xf borderId="12" fillId="11" fontId="3" numFmtId="3" xfId="0" applyBorder="1" applyFont="1" applyNumberFormat="1"/>
    <xf borderId="12" fillId="11" fontId="3" numFmtId="167" xfId="0" applyBorder="1" applyFont="1" applyNumberFormat="1"/>
    <xf borderId="12" fillId="8" fontId="6" numFmtId="170" xfId="0" applyBorder="1" applyFont="1" applyNumberFormat="1"/>
    <xf borderId="12" fillId="2" fontId="3" numFmtId="10" xfId="0" applyBorder="1" applyFont="1" applyNumberFormat="1"/>
    <xf borderId="8" fillId="0" fontId="3" numFmtId="169" xfId="0" applyBorder="1" applyFont="1" applyNumberFormat="1"/>
    <xf borderId="8" fillId="0" fontId="3" numFmtId="166" xfId="0" applyBorder="1" applyFont="1" applyNumberFormat="1"/>
    <xf borderId="8" fillId="0" fontId="3" numFmtId="3" xfId="0" applyBorder="1" applyFont="1" applyNumberFormat="1"/>
    <xf borderId="8" fillId="0" fontId="3" numFmtId="167" xfId="0" applyBorder="1" applyFont="1" applyNumberFormat="1"/>
    <xf borderId="39" fillId="9" fontId="3" numFmtId="0" xfId="0" applyBorder="1" applyFont="1"/>
    <xf borderId="19" fillId="4" fontId="3" numFmtId="0" xfId="0" applyAlignment="1" applyBorder="1" applyFont="1">
      <alignment horizontal="left" shrinkToFit="0" vertical="top" wrapText="1"/>
    </xf>
    <xf borderId="40" fillId="9" fontId="3" numFmtId="0" xfId="0" applyBorder="1" applyFont="1"/>
    <xf borderId="0" fillId="0" fontId="3" numFmtId="0" xfId="0" applyAlignment="1" applyFont="1">
      <alignment horizontal="center"/>
    </xf>
    <xf borderId="41" fillId="9" fontId="3" numFmtId="0" xfId="0" applyBorder="1" applyFont="1"/>
    <xf borderId="9" fillId="0" fontId="3" numFmtId="173" xfId="0" applyBorder="1" applyFont="1" applyNumberFormat="1"/>
    <xf borderId="9" fillId="0" fontId="3" numFmtId="164" xfId="0" applyBorder="1" applyFont="1" applyNumberFormat="1"/>
    <xf borderId="9" fillId="0" fontId="3" numFmtId="1" xfId="0" applyBorder="1" applyFont="1" applyNumberFormat="1"/>
    <xf borderId="42" fillId="9" fontId="3" numFmtId="0" xfId="0" applyBorder="1" applyFont="1"/>
    <xf borderId="43" fillId="4" fontId="3" numFmtId="0" xfId="0" applyAlignment="1" applyBorder="1" applyFont="1">
      <alignment horizontal="left" shrinkToFit="0" vertical="top" wrapText="1"/>
    </xf>
    <xf borderId="9" fillId="0" fontId="3" numFmtId="168" xfId="0" applyBorder="1" applyFont="1" applyNumberFormat="1"/>
    <xf borderId="9" fillId="0" fontId="3" numFmtId="174" xfId="0" applyBorder="1" applyFont="1" applyNumberFormat="1"/>
    <xf borderId="2" fillId="0" fontId="6" numFmtId="11" xfId="0" applyBorder="1" applyFont="1" applyNumberFormat="1"/>
    <xf borderId="9" fillId="2" fontId="3" numFmtId="171" xfId="0" applyBorder="1" applyFont="1" applyNumberFormat="1"/>
    <xf borderId="2" fillId="12" fontId="6" numFmtId="11" xfId="0" applyBorder="1" applyFill="1" applyFont="1" applyNumberFormat="1"/>
    <xf borderId="9" fillId="12" fontId="6" numFmtId="11" xfId="0" applyBorder="1" applyFont="1" applyNumberFormat="1"/>
    <xf borderId="9" fillId="12" fontId="3" numFmtId="168" xfId="0" applyBorder="1" applyFont="1" applyNumberFormat="1"/>
    <xf borderId="9" fillId="12" fontId="3" numFmtId="166" xfId="0" applyBorder="1" applyFont="1" applyNumberFormat="1"/>
    <xf borderId="9" fillId="12" fontId="3" numFmtId="11" xfId="0" applyBorder="1" applyFont="1" applyNumberFormat="1"/>
    <xf borderId="9" fillId="12" fontId="3" numFmtId="3" xfId="0" applyBorder="1" applyFont="1" applyNumberFormat="1"/>
    <xf borderId="9" fillId="12" fontId="3" numFmtId="174" xfId="0" applyBorder="1" applyFont="1" applyNumberFormat="1"/>
    <xf borderId="9" fillId="12" fontId="3" numFmtId="171" xfId="0" applyBorder="1" applyFont="1" applyNumberFormat="1"/>
    <xf borderId="9" fillId="12" fontId="3" numFmtId="165" xfId="0" applyBorder="1" applyFont="1" applyNumberFormat="1"/>
    <xf borderId="21" fillId="12" fontId="3" numFmtId="175" xfId="0" applyBorder="1" applyFont="1" applyNumberFormat="1"/>
    <xf borderId="11" fillId="0" fontId="3" numFmtId="165" xfId="0" applyAlignment="1" applyBorder="1" applyFont="1" applyNumberFormat="1">
      <alignment horizontal="left" shrinkToFit="0" vertical="top" wrapText="1"/>
    </xf>
    <xf borderId="9" fillId="10" fontId="3" numFmtId="165" xfId="0" applyBorder="1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Défiabilité (1an) des postes en fonction du cas de référence et des propositions d'évolutions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Poste H en HT</c:v>
          </c:tx>
          <c:spPr>
            <a:solidFill>
              <a:schemeClr val="accent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'1_PI_existant HT_evolutions HT'!$P$4:$P$7</c:f>
            </c:strRef>
          </c:cat>
          <c:val>
            <c:numRef>
              <c:f>'1_PI_existant HT_evolutions HT'!$Q$4:$Q$7</c:f>
              <c:numCache/>
            </c:numRef>
          </c:val>
        </c:ser>
        <c:ser>
          <c:idx val="1"/>
          <c:order val="1"/>
          <c:tx>
            <c:v>Poste I en HT</c:v>
          </c:tx>
          <c:spPr>
            <a:solidFill>
              <a:schemeClr val="accent2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'1_PI_existant HT_evolutions HT'!$P$4:$P$7</c:f>
            </c:strRef>
          </c:cat>
          <c:val>
            <c:numRef>
              <c:f>'1_PI_existant HT_evolutions HT'!$R$4:$R$7</c:f>
              <c:numCache/>
            </c:numRef>
          </c:val>
        </c:ser>
        <c:ser>
          <c:idx val="2"/>
          <c:order val="2"/>
          <c:tx>
            <c:v>Poste U en HT</c:v>
          </c:tx>
          <c:spPr>
            <a:solidFill>
              <a:schemeClr val="accent3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'1_PI_existant HT_evolutions HT'!$P$4:$P$7</c:f>
            </c:strRef>
          </c:cat>
          <c:val>
            <c:numRef>
              <c:f>'1_PI_existant HT_evolutions HT'!$S$4:$S$7</c:f>
              <c:numCache/>
            </c:numRef>
          </c:val>
        </c:ser>
        <c:axId val="407536413"/>
        <c:axId val="2119806174"/>
      </c:barChart>
      <c:catAx>
        <c:axId val="4075364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19806174"/>
      </c:catAx>
      <c:valAx>
        <c:axId val="211980617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7536413"/>
      </c:valAx>
    </c:plotArea>
    <c:legend>
      <c:legendPos val="t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Disponibilité des postes en fonction du cas de référence et des propositions d'évolutions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Disponibilité Poste H en HT</c:v>
          </c:tx>
          <c:spPr>
            <a:solidFill>
              <a:schemeClr val="accent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'1_PI_existant HT_evolutions HT'!$P$12:$P$15</c:f>
            </c:strRef>
          </c:cat>
          <c:val>
            <c:numRef>
              <c:f>'1_PI_existant HT_evolutions HT'!$Q$12:$Q$15</c:f>
              <c:numCache/>
            </c:numRef>
          </c:val>
        </c:ser>
        <c:ser>
          <c:idx val="1"/>
          <c:order val="1"/>
          <c:tx>
            <c:v>Disponibilité Poste I en HT</c:v>
          </c:tx>
          <c:spPr>
            <a:solidFill>
              <a:schemeClr val="accent2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'1_PI_existant HT_evolutions HT'!$P$12:$P$15</c:f>
            </c:strRef>
          </c:cat>
          <c:val>
            <c:numRef>
              <c:f>'1_PI_existant HT_evolutions HT'!$R$12:$R$15</c:f>
              <c:numCache/>
            </c:numRef>
          </c:val>
        </c:ser>
        <c:ser>
          <c:idx val="2"/>
          <c:order val="2"/>
          <c:tx>
            <c:v>Disponibilité Poste U en HT</c:v>
          </c:tx>
          <c:spPr>
            <a:solidFill>
              <a:schemeClr val="accent3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'1_PI_existant HT_evolutions HT'!$P$12:$P$15</c:f>
            </c:strRef>
          </c:cat>
          <c:val>
            <c:numRef>
              <c:f>'1_PI_existant HT_evolutions HT'!$S$12:$S$15</c:f>
              <c:numCache/>
            </c:numRef>
          </c:val>
        </c:ser>
        <c:axId val="1861413594"/>
        <c:axId val="933340362"/>
      </c:barChart>
      <c:catAx>
        <c:axId val="18614135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33340362"/>
      </c:catAx>
      <c:valAx>
        <c:axId val="9333403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61413594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1F497D"/>
                </a:solidFill>
                <a:latin typeface="+mn-lt"/>
              </a:defRPr>
            </a:pPr>
            <a:r>
              <a:rPr b="1" i="0" sz="1200">
                <a:solidFill>
                  <a:srgbClr val="1F497D"/>
                </a:solidFill>
                <a:latin typeface="+mn-lt"/>
              </a:rPr>
              <a:t>Défiabilité (1 an) pour le point d'intêret n°3 en fonction du cas de réference et des propositions d'évolutions HT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Défiabilité (1 an) PI BT n°3_Poste H (1e-06)</c:v>
          </c:tx>
          <c:spPr>
            <a:solidFill>
              <a:schemeClr val="accent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'2_PI_existant BT_evolutions HT'!$O$4:$O$7</c:f>
            </c:strRef>
          </c:cat>
          <c:val>
            <c:numRef>
              <c:f>'2_PI_existant BT_evolutions HT'!$P$4:$P$7</c:f>
              <c:numCache/>
            </c:numRef>
          </c:val>
        </c:ser>
        <c:axId val="1334098211"/>
        <c:axId val="2132642141"/>
      </c:barChart>
      <c:catAx>
        <c:axId val="13340982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32642141"/>
      </c:catAx>
      <c:valAx>
        <c:axId val="2132642141"/>
        <c:scaling>
          <c:orientation val="minMax"/>
          <c:max val="0.1800000000000000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34098211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757575"/>
                </a:solidFill>
                <a:latin typeface="+mn-lt"/>
              </a:defRPr>
            </a:pPr>
            <a:r>
              <a:rPr b="1" i="0" sz="1200">
                <a:solidFill>
                  <a:srgbClr val="757575"/>
                </a:solidFill>
                <a:latin typeface="+mn-lt"/>
              </a:rPr>
              <a:t>Disponibilité pour le point d'intêret n°3 en fonction du cas de réference et des propositions d'évolutions HT</a:t>
            </a:r>
          </a:p>
        </c:rich>
      </c:tx>
      <c:layout>
        <c:manualLayout>
          <c:xMode val="edge"/>
          <c:yMode val="edge"/>
          <c:x val="0.1070971128608924"/>
          <c:y val="0.0"/>
        </c:manualLayout>
      </c:layout>
      <c:overlay val="0"/>
    </c:title>
    <c:plotArea>
      <c:layout/>
      <c:barChart>
        <c:barDir val="col"/>
        <c:ser>
          <c:idx val="0"/>
          <c:order val="0"/>
          <c:tx>
            <c:v>Disponibilité PI BT n°3_Poste H (1e-06)</c:v>
          </c:tx>
          <c:spPr>
            <a:solidFill>
              <a:schemeClr val="accent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'2_PI_existant BT_evolutions HT'!$O$12:$O$15</c:f>
            </c:strRef>
          </c:cat>
          <c:val>
            <c:numRef>
              <c:f>'2_PI_existant BT_evolutions HT'!$P$12:$P$15</c:f>
              <c:numCache/>
            </c:numRef>
          </c:val>
        </c:ser>
        <c:axId val="318253921"/>
        <c:axId val="914576442"/>
      </c:barChart>
      <c:catAx>
        <c:axId val="3182539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14576442"/>
      </c:catAx>
      <c:valAx>
        <c:axId val="914576442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18253921"/>
        <c:majorUnit val="4.000000000000002E-5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2000">
                <a:solidFill>
                  <a:srgbClr val="1F497D"/>
                </a:solidFill>
                <a:latin typeface="+mn-lt"/>
              </a:defRPr>
            </a:pPr>
            <a:r>
              <a:rPr b="1" i="0" sz="2000">
                <a:solidFill>
                  <a:srgbClr val="1F497D"/>
                </a:solidFill>
                <a:latin typeface="+mn-lt"/>
              </a:rPr>
              <a:t>Défiabilité (1an) des évènements redoutés en fonction du cas de réference et des propositions d'évolutions BT</a:t>
            </a:r>
          </a:p>
        </c:rich>
      </c:tx>
      <c:layout>
        <c:manualLayout>
          <c:xMode val="edge"/>
          <c:yMode val="edge"/>
          <c:x val="0.11781841657900825"/>
          <c:y val="0.010779917709333694"/>
        </c:manualLayout>
      </c:layout>
      <c:overlay val="0"/>
    </c:title>
    <c:plotArea>
      <c:layout/>
      <c:barChart>
        <c:barDir val="col"/>
        <c:ser>
          <c:idx val="0"/>
          <c:order val="0"/>
          <c:tx>
            <c:v>PI BT n°1_Poste U</c:v>
          </c:tx>
          <c:spPr>
            <a:solidFill>
              <a:schemeClr val="accent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12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'3_PI_BT_0s_evolutions BT '!$Q$4:$Q$7</c:f>
            </c:strRef>
          </c:cat>
          <c:val>
            <c:numRef>
              <c:f>'3_PI_BT_0s_evolutions BT '!$R$4:$R$7</c:f>
              <c:numCache/>
            </c:numRef>
          </c:val>
        </c:ser>
        <c:ser>
          <c:idx val="1"/>
          <c:order val="1"/>
          <c:tx>
            <c:v>PI n°2_Poste I</c:v>
          </c:tx>
          <c:spPr>
            <a:solidFill>
              <a:schemeClr val="accent2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12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'3_PI_BT_0s_evolutions BT '!$Q$4:$Q$7</c:f>
            </c:strRef>
          </c:cat>
          <c:val>
            <c:numRef>
              <c:f>'3_PI_BT_0s_evolutions BT '!$S$4:$S$7</c:f>
              <c:numCache/>
            </c:numRef>
          </c:val>
        </c:ser>
        <c:ser>
          <c:idx val="2"/>
          <c:order val="2"/>
          <c:tx>
            <c:v>PI n°5_Poste H</c:v>
          </c:tx>
          <c:spPr>
            <a:solidFill>
              <a:schemeClr val="accent3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12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'3_PI_BT_0s_evolutions BT '!$Q$4:$Q$7</c:f>
            </c:strRef>
          </c:cat>
          <c:val>
            <c:numRef>
              <c:f>'3_PI_BT_0s_evolutions BT '!$T$4:$T$7</c:f>
              <c:numCache/>
            </c:numRef>
          </c:val>
        </c:ser>
        <c:ser>
          <c:idx val="3"/>
          <c:order val="3"/>
          <c:tx>
            <c:v>PI n°6_Poste H</c:v>
          </c:tx>
          <c:spPr>
            <a:solidFill>
              <a:schemeClr val="accent4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11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'3_PI_BT_0s_evolutions BT '!$Q$4:$Q$7</c:f>
            </c:strRef>
          </c:cat>
          <c:val>
            <c:numRef>
              <c:f>'3_PI_BT_0s_evolutions BT '!$U$4:$U$7</c:f>
              <c:numCache/>
            </c:numRef>
          </c:val>
        </c:ser>
        <c:ser>
          <c:idx val="4"/>
          <c:order val="4"/>
          <c:tx>
            <c:v>PI n°7_Poste A</c:v>
          </c:tx>
          <c:spPr>
            <a:solidFill>
              <a:schemeClr val="accent5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11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'3_PI_BT_0s_evolutions BT '!$Q$4:$Q$7</c:f>
            </c:strRef>
          </c:cat>
          <c:val>
            <c:numRef>
              <c:f>'3_PI_BT_0s_evolutions BT '!$V$4:$V$7</c:f>
              <c:numCache/>
            </c:numRef>
          </c:val>
        </c:ser>
        <c:axId val="338892861"/>
        <c:axId val="533630713"/>
      </c:barChart>
      <c:catAx>
        <c:axId val="3388928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+mn-lt"/>
              </a:defRPr>
            </a:pPr>
          </a:p>
        </c:txPr>
        <c:crossAx val="533630713"/>
      </c:catAx>
      <c:valAx>
        <c:axId val="533630713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+mn-lt"/>
              </a:defRPr>
            </a:pPr>
          </a:p>
        </c:txPr>
        <c:crossAx val="338892861"/>
      </c:valAx>
    </c:plotArea>
    <c:legend>
      <c:legendPos val="b"/>
      <c:overlay val="0"/>
      <c:txPr>
        <a:bodyPr/>
        <a:lstStyle/>
        <a:p>
          <a:pPr lvl="0">
            <a:defRPr b="0" i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2000">
                <a:solidFill>
                  <a:srgbClr val="757575"/>
                </a:solidFill>
                <a:latin typeface="+mn-lt"/>
              </a:defRPr>
            </a:pPr>
            <a:r>
              <a:rPr b="1" i="0" sz="2000">
                <a:solidFill>
                  <a:srgbClr val="757575"/>
                </a:solidFill>
                <a:latin typeface="+mn-lt"/>
              </a:rPr>
              <a:t>Disponibilité des des évènements redoutés en fonction du cas de réference et des propositions d'évolutions BT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PI BT n°1_Poste U</c:v>
          </c:tx>
          <c:spPr>
            <a:solidFill>
              <a:schemeClr val="accent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12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'3_PI_BT_0s_evolutions BT '!$Q$17:$Q$20</c:f>
            </c:strRef>
          </c:cat>
          <c:val>
            <c:numRef>
              <c:f>'3_PI_BT_0s_evolutions BT '!$R$17:$R$20</c:f>
              <c:numCache/>
            </c:numRef>
          </c:val>
        </c:ser>
        <c:ser>
          <c:idx val="1"/>
          <c:order val="1"/>
          <c:tx>
            <c:v>PI n°2_Poste I</c:v>
          </c:tx>
          <c:spPr>
            <a:solidFill>
              <a:schemeClr val="accent2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12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'3_PI_BT_0s_evolutions BT '!$Q$17:$Q$20</c:f>
            </c:strRef>
          </c:cat>
          <c:val>
            <c:numRef>
              <c:f>'3_PI_BT_0s_evolutions BT '!$S$17:$S$20</c:f>
              <c:numCache/>
            </c:numRef>
          </c:val>
        </c:ser>
        <c:ser>
          <c:idx val="2"/>
          <c:order val="2"/>
          <c:tx>
            <c:v>PI n°5_Poste H</c:v>
          </c:tx>
          <c:spPr>
            <a:solidFill>
              <a:schemeClr val="accent3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12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'3_PI_BT_0s_evolutions BT '!$Q$17:$Q$20</c:f>
            </c:strRef>
          </c:cat>
          <c:val>
            <c:numRef>
              <c:f>'3_PI_BT_0s_evolutions BT '!$T$17:$T$20</c:f>
              <c:numCache/>
            </c:numRef>
          </c:val>
        </c:ser>
        <c:ser>
          <c:idx val="3"/>
          <c:order val="3"/>
          <c:tx>
            <c:v>PI n°6_Poste H</c:v>
          </c:tx>
          <c:spPr>
            <a:solidFill>
              <a:schemeClr val="accent4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12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'3_PI_BT_0s_evolutions BT '!$Q$17:$Q$20</c:f>
            </c:strRef>
          </c:cat>
          <c:val>
            <c:numRef>
              <c:f>'3_PI_BT_0s_evolutions BT '!$U$17:$U$20</c:f>
              <c:numCache/>
            </c:numRef>
          </c:val>
        </c:ser>
        <c:ser>
          <c:idx val="4"/>
          <c:order val="4"/>
          <c:tx>
            <c:v>PI n°7_Poste A</c:v>
          </c:tx>
          <c:spPr>
            <a:solidFill>
              <a:schemeClr val="accent5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12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'3_PI_BT_0s_evolutions BT '!$Q$17:$Q$20</c:f>
            </c:strRef>
          </c:cat>
          <c:val>
            <c:numRef>
              <c:f>'3_PI_BT_0s_evolutions BT '!$V$17:$V$20</c:f>
              <c:numCache/>
            </c:numRef>
          </c:val>
        </c:ser>
        <c:axId val="1703614771"/>
        <c:axId val="1617190126"/>
      </c:barChart>
      <c:catAx>
        <c:axId val="17036147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+mn-lt"/>
              </a:defRPr>
            </a:pPr>
          </a:p>
        </c:txPr>
        <c:crossAx val="1617190126"/>
      </c:catAx>
      <c:valAx>
        <c:axId val="1617190126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+mn-lt"/>
              </a:defRPr>
            </a:pPr>
          </a:p>
        </c:txPr>
        <c:crossAx val="1703614771"/>
      </c:valAx>
    </c:plotArea>
    <c:legend>
      <c:legendPos val="b"/>
      <c:overlay val="0"/>
      <c:txPr>
        <a:bodyPr/>
        <a:lstStyle/>
        <a:p>
          <a:pPr lvl="0">
            <a:defRPr b="0" i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Défiabilité (1an) des évènements redoutés en fonction du cas de réference et des propositions d'évolutions BT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Défiabilité PI n°3_Poste H</c:v>
          </c:tx>
          <c:spPr>
            <a:solidFill>
              <a:schemeClr val="accent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12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'4_PI_BT_30s_evolutions BT'!$L$4:$L$6</c:f>
            </c:strRef>
          </c:cat>
          <c:val>
            <c:numRef>
              <c:f>'4_PI_BT_30s_evolutions BT'!$M$4:$M$6</c:f>
              <c:numCache/>
            </c:numRef>
          </c:val>
        </c:ser>
        <c:ser>
          <c:idx val="1"/>
          <c:order val="1"/>
          <c:tx>
            <c:v>Défiabilité PI n°3bis_Poste H</c:v>
          </c:tx>
          <c:spPr>
            <a:solidFill>
              <a:schemeClr val="accent2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12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'4_PI_BT_30s_evolutions BT'!$L$4:$L$6</c:f>
            </c:strRef>
          </c:cat>
          <c:val>
            <c:numRef>
              <c:f>'4_PI_BT_30s_evolutions BT'!$N$4:$N$6</c:f>
              <c:numCache/>
            </c:numRef>
          </c:val>
        </c:ser>
        <c:ser>
          <c:idx val="2"/>
          <c:order val="2"/>
          <c:tx>
            <c:v>Défiabilité PI n°4_Poste H</c:v>
          </c:tx>
          <c:spPr>
            <a:solidFill>
              <a:schemeClr val="accent3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12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'4_PI_BT_30s_evolutions BT'!$L$4:$L$6</c:f>
            </c:strRef>
          </c:cat>
          <c:val>
            <c:numRef>
              <c:f>'4_PI_BT_30s_evolutions BT'!$O$4:$O$6</c:f>
              <c:numCache/>
            </c:numRef>
          </c:val>
        </c:ser>
        <c:ser>
          <c:idx val="3"/>
          <c:order val="3"/>
          <c:tx>
            <c:v>Défiabilité PI n°4 bis_Poste H</c:v>
          </c:tx>
          <c:spPr>
            <a:solidFill>
              <a:schemeClr val="accent4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12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'4_PI_BT_30s_evolutions BT'!$L$4:$L$6</c:f>
            </c:strRef>
          </c:cat>
          <c:val>
            <c:numRef>
              <c:f>'4_PI_BT_30s_evolutions BT'!$P$4:$P$6</c:f>
              <c:numCache/>
            </c:numRef>
          </c:val>
        </c:ser>
        <c:axId val="1455183715"/>
        <c:axId val="146574929"/>
      </c:barChart>
      <c:catAx>
        <c:axId val="14551837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+mn-lt"/>
              </a:defRPr>
            </a:pPr>
          </a:p>
        </c:txPr>
        <c:crossAx val="146574929"/>
      </c:catAx>
      <c:valAx>
        <c:axId val="1465749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+mn-lt"/>
              </a:defRPr>
            </a:pPr>
          </a:p>
        </c:txPr>
        <c:crossAx val="1455183715"/>
      </c:valAx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Disponibilité des des évènements redoutés dit en fonction du cas de réference et des propositions d'évolutions BT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Disponibilité PI n°3_Poste H</c:v>
          </c:tx>
          <c:spPr>
            <a:solidFill>
              <a:schemeClr val="accent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12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'4_PI_BT_30s_evolutions BT'!$L$17:$L$19</c:f>
            </c:strRef>
          </c:cat>
          <c:val>
            <c:numRef>
              <c:f>'4_PI_BT_30s_evolutions BT'!$M$17:$M$19</c:f>
              <c:numCache/>
            </c:numRef>
          </c:val>
        </c:ser>
        <c:ser>
          <c:idx val="1"/>
          <c:order val="1"/>
          <c:tx>
            <c:v>Disponibilité PI n°3bis_Poste H</c:v>
          </c:tx>
          <c:spPr>
            <a:solidFill>
              <a:schemeClr val="accent2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12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'4_PI_BT_30s_evolutions BT'!$L$17:$L$19</c:f>
            </c:strRef>
          </c:cat>
          <c:val>
            <c:numRef>
              <c:f>'4_PI_BT_30s_evolutions BT'!$N$17:$N$19</c:f>
              <c:numCache/>
            </c:numRef>
          </c:val>
        </c:ser>
        <c:ser>
          <c:idx val="2"/>
          <c:order val="2"/>
          <c:tx>
            <c:v>Disponibilité PI n°4_Poste H</c:v>
          </c:tx>
          <c:spPr>
            <a:solidFill>
              <a:schemeClr val="accent3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12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'4_PI_BT_30s_evolutions BT'!$L$17:$L$19</c:f>
            </c:strRef>
          </c:cat>
          <c:val>
            <c:numRef>
              <c:f>'4_PI_BT_30s_evolutions BT'!$O$17:$O$19</c:f>
              <c:numCache/>
            </c:numRef>
          </c:val>
        </c:ser>
        <c:ser>
          <c:idx val="3"/>
          <c:order val="3"/>
          <c:tx>
            <c:v>Disponibilité PI n°4 bis_Poste H</c:v>
          </c:tx>
          <c:spPr>
            <a:solidFill>
              <a:schemeClr val="accent4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 i="0" sz="12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'4_PI_BT_30s_evolutions BT'!$L$17:$L$19</c:f>
            </c:strRef>
          </c:cat>
          <c:val>
            <c:numRef>
              <c:f>'4_PI_BT_30s_evolutions BT'!$P$17:$P$19</c:f>
              <c:numCache/>
            </c:numRef>
          </c:val>
        </c:ser>
        <c:axId val="792319059"/>
        <c:axId val="391967733"/>
      </c:barChart>
      <c:catAx>
        <c:axId val="7923190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+mn-lt"/>
              </a:defRPr>
            </a:pPr>
          </a:p>
        </c:txPr>
        <c:crossAx val="391967733"/>
      </c:catAx>
      <c:valAx>
        <c:axId val="391967733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+mn-lt"/>
              </a:defRPr>
            </a:pPr>
          </a:p>
        </c:txPr>
        <c:crossAx val="792319059"/>
      </c:valAx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21</xdr:col>
      <xdr:colOff>685800</xdr:colOff>
      <xdr:row>0</xdr:row>
      <xdr:rowOff>352425</xdr:rowOff>
    </xdr:from>
    <xdr:ext cx="5838825" cy="2609850"/>
    <xdr:graphicFrame>
      <xdr:nvGraphicFramePr>
        <xdr:cNvPr id="204805326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21</xdr:col>
      <xdr:colOff>695325</xdr:colOff>
      <xdr:row>15</xdr:row>
      <xdr:rowOff>171450</xdr:rowOff>
    </xdr:from>
    <xdr:ext cx="5791200" cy="6305550"/>
    <xdr:graphicFrame>
      <xdr:nvGraphicFramePr>
        <xdr:cNvPr id="93097450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552450</xdr:colOff>
      <xdr:row>2</xdr:row>
      <xdr:rowOff>19050</xdr:rowOff>
    </xdr:from>
    <xdr:ext cx="4286250" cy="2600325"/>
    <xdr:graphicFrame>
      <xdr:nvGraphicFramePr>
        <xdr:cNvPr id="25236401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18</xdr:col>
      <xdr:colOff>590550</xdr:colOff>
      <xdr:row>17</xdr:row>
      <xdr:rowOff>47625</xdr:rowOff>
    </xdr:from>
    <xdr:ext cx="4286250" cy="6381750"/>
    <xdr:graphicFrame>
      <xdr:nvGraphicFramePr>
        <xdr:cNvPr id="9691655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9525</xdr:colOff>
      <xdr:row>24</xdr:row>
      <xdr:rowOff>47625</xdr:rowOff>
    </xdr:from>
    <xdr:ext cx="12487275" cy="5829300"/>
    <xdr:graphicFrame>
      <xdr:nvGraphicFramePr>
        <xdr:cNvPr id="1724217920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342900</xdr:colOff>
      <xdr:row>55</xdr:row>
      <xdr:rowOff>104775</xdr:rowOff>
    </xdr:from>
    <xdr:ext cx="10972800" cy="5019675"/>
    <xdr:graphicFrame>
      <xdr:nvGraphicFramePr>
        <xdr:cNvPr id="1720077213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27</xdr:col>
      <xdr:colOff>95250</xdr:colOff>
      <xdr:row>59</xdr:row>
      <xdr:rowOff>142875</xdr:rowOff>
    </xdr:from>
    <xdr:ext cx="714375" cy="2238375"/>
    <xdr:sp>
      <xdr:nvSpPr>
        <xdr:cNvPr id="3" name="Shape 3"/>
        <xdr:cNvSpPr/>
      </xdr:nvSpPr>
      <xdr:spPr>
        <a:xfrm rot="-5400000">
          <a:off x="4236338" y="3432338"/>
          <a:ext cx="2219325" cy="695325"/>
        </a:xfrm>
        <a:prstGeom prst="rect">
          <a:avLst/>
        </a:prstGeom>
        <a:solidFill>
          <a:srgbClr val="7F7F7F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Non Calculé</a:t>
          </a:r>
          <a:endParaRPr sz="1400"/>
        </a:p>
      </xdr:txBody>
    </xdr:sp>
    <xdr:clientData fLocksWithSheet="0"/>
  </xdr:oneCellAnchor>
  <xdr:oneCellAnchor>
    <xdr:from>
      <xdr:col>28</xdr:col>
      <xdr:colOff>685800</xdr:colOff>
      <xdr:row>59</xdr:row>
      <xdr:rowOff>152400</xdr:rowOff>
    </xdr:from>
    <xdr:ext cx="723900" cy="2238375"/>
    <xdr:sp>
      <xdr:nvSpPr>
        <xdr:cNvPr id="4" name="Shape 4"/>
        <xdr:cNvSpPr/>
      </xdr:nvSpPr>
      <xdr:spPr>
        <a:xfrm rot="-5400000">
          <a:off x="4236338" y="3427575"/>
          <a:ext cx="2219325" cy="704850"/>
        </a:xfrm>
        <a:prstGeom prst="rect">
          <a:avLst/>
        </a:prstGeom>
        <a:solidFill>
          <a:srgbClr val="7F7F7F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Non Calculé</a:t>
          </a:r>
          <a:endParaRPr sz="1400"/>
        </a:p>
      </xdr:txBody>
    </xdr:sp>
    <xdr:clientData fLocksWithSheet="0"/>
  </xdr:oneCellAnchor>
  <xdr:oneCellAnchor>
    <xdr:from>
      <xdr:col>30</xdr:col>
      <xdr:colOff>590550</xdr:colOff>
      <xdr:row>59</xdr:row>
      <xdr:rowOff>142875</xdr:rowOff>
    </xdr:from>
    <xdr:ext cx="723900" cy="2238375"/>
    <xdr:sp>
      <xdr:nvSpPr>
        <xdr:cNvPr id="5" name="Shape 5"/>
        <xdr:cNvSpPr/>
      </xdr:nvSpPr>
      <xdr:spPr>
        <a:xfrm rot="-5400000">
          <a:off x="4236338" y="3427575"/>
          <a:ext cx="2219325" cy="704850"/>
        </a:xfrm>
        <a:prstGeom prst="rect">
          <a:avLst/>
        </a:prstGeom>
        <a:solidFill>
          <a:srgbClr val="7F7F7F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Non Calculé</a:t>
          </a:r>
          <a:endParaRPr sz="1400"/>
        </a:p>
      </xdr:txBody>
    </xdr:sp>
    <xdr:clientData fLocksWithSheet="0"/>
  </xdr:oneCellAnchor>
  <xdr:oneCellAnchor>
    <xdr:from>
      <xdr:col>23</xdr:col>
      <xdr:colOff>114300</xdr:colOff>
      <xdr:row>44</xdr:row>
      <xdr:rowOff>9525</xdr:rowOff>
    </xdr:from>
    <xdr:ext cx="619125" cy="990600"/>
    <xdr:sp>
      <xdr:nvSpPr>
        <xdr:cNvPr id="6" name="Shape 6"/>
        <xdr:cNvSpPr/>
      </xdr:nvSpPr>
      <xdr:spPr>
        <a:xfrm rot="-5400000">
          <a:off x="4860225" y="3484725"/>
          <a:ext cx="971550" cy="590550"/>
        </a:xfrm>
        <a:prstGeom prst="rect">
          <a:avLst/>
        </a:prstGeom>
        <a:solidFill>
          <a:schemeClr val="accent5">
            <a:alpha val="25882"/>
          </a:schemeClr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lang="en-US" sz="12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Non calculé pour poi n°7</a:t>
          </a:r>
          <a:endParaRPr sz="1400"/>
        </a:p>
      </xdr:txBody>
    </xdr:sp>
    <xdr:clientData fLocksWithSheet="0"/>
  </xdr:oneCellAnchor>
  <xdr:oneCellAnchor>
    <xdr:from>
      <xdr:col>28</xdr:col>
      <xdr:colOff>657225</xdr:colOff>
      <xdr:row>15</xdr:row>
      <xdr:rowOff>76200</xdr:rowOff>
    </xdr:from>
    <xdr:ext cx="723900" cy="3019425"/>
    <xdr:sp>
      <xdr:nvSpPr>
        <xdr:cNvPr id="7" name="Shape 7"/>
        <xdr:cNvSpPr/>
      </xdr:nvSpPr>
      <xdr:spPr>
        <a:xfrm rot="-5400000">
          <a:off x="3850575" y="3427575"/>
          <a:ext cx="2990850" cy="704850"/>
        </a:xfrm>
        <a:prstGeom prst="rect">
          <a:avLst/>
        </a:prstGeom>
        <a:solidFill>
          <a:srgbClr val="7F7F7F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Non Calculé</a:t>
          </a:r>
          <a:endParaRPr sz="1400"/>
        </a:p>
      </xdr:txBody>
    </xdr:sp>
    <xdr:clientData fLocksWithSheet="0"/>
  </xdr:oneCellAnchor>
  <xdr:oneCellAnchor>
    <xdr:from>
      <xdr:col>30</xdr:col>
      <xdr:colOff>561975</xdr:colOff>
      <xdr:row>15</xdr:row>
      <xdr:rowOff>66675</xdr:rowOff>
    </xdr:from>
    <xdr:ext cx="723900" cy="3019425"/>
    <xdr:sp>
      <xdr:nvSpPr>
        <xdr:cNvPr id="8" name="Shape 8"/>
        <xdr:cNvSpPr/>
      </xdr:nvSpPr>
      <xdr:spPr>
        <a:xfrm rot="-5400000">
          <a:off x="3850575" y="3427575"/>
          <a:ext cx="2990850" cy="704850"/>
        </a:xfrm>
        <a:prstGeom prst="rect">
          <a:avLst/>
        </a:prstGeom>
        <a:solidFill>
          <a:srgbClr val="7F7F7F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Non Calculé</a:t>
          </a:r>
          <a:endParaRPr sz="1400"/>
        </a:p>
      </xdr:txBody>
    </xdr:sp>
    <xdr:clientData fLocksWithSheet="0"/>
  </xdr:oneCellAnchor>
  <xdr:oneCellAnchor>
    <xdr:from>
      <xdr:col>21</xdr:col>
      <xdr:colOff>209550</xdr:colOff>
      <xdr:row>71</xdr:row>
      <xdr:rowOff>9525</xdr:rowOff>
    </xdr:from>
    <xdr:ext cx="590550" cy="933450"/>
    <xdr:sp>
      <xdr:nvSpPr>
        <xdr:cNvPr id="9" name="Shape 9"/>
        <xdr:cNvSpPr/>
      </xdr:nvSpPr>
      <xdr:spPr>
        <a:xfrm rot="-5400000">
          <a:off x="4893562" y="3494250"/>
          <a:ext cx="904875" cy="571500"/>
        </a:xfrm>
        <a:prstGeom prst="rect">
          <a:avLst/>
        </a:prstGeom>
        <a:solidFill>
          <a:schemeClr val="accent5">
            <a:alpha val="25882"/>
          </a:schemeClr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lang="en-US" sz="12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Non calculé pour poi n°7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152400</xdr:colOff>
      <xdr:row>21</xdr:row>
      <xdr:rowOff>28575</xdr:rowOff>
    </xdr:from>
    <xdr:ext cx="7905750" cy="3657600"/>
    <xdr:graphicFrame>
      <xdr:nvGraphicFramePr>
        <xdr:cNvPr id="1582647479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200025</xdr:colOff>
      <xdr:row>42</xdr:row>
      <xdr:rowOff>57150</xdr:rowOff>
    </xdr:from>
    <xdr:ext cx="7762875" cy="3533775"/>
    <xdr:graphicFrame>
      <xdr:nvGraphicFramePr>
        <xdr:cNvPr id="1411666877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2.63" defaultRowHeight="15.0"/>
  <cols>
    <col customWidth="1" min="1" max="1" width="30.0"/>
    <col customWidth="1" min="2" max="2" width="17.13"/>
    <col customWidth="1" min="3" max="3" width="16.5"/>
    <col customWidth="1" min="4" max="4" width="17.25"/>
    <col customWidth="1" min="5" max="5" width="17.13"/>
    <col customWidth="1" min="6" max="6" width="16.88"/>
    <col customWidth="1" hidden="1" min="7" max="12" width="16.0"/>
    <col customWidth="1" min="13" max="13" width="16.0"/>
    <col customWidth="1" min="14" max="14" width="95.0"/>
    <col customWidth="1" min="15" max="16" width="9.38"/>
    <col customWidth="1" min="17" max="17" width="19.13"/>
    <col customWidth="1" min="18" max="18" width="15.5"/>
    <col customWidth="1" min="19" max="19" width="13.38"/>
    <col customWidth="1" min="20" max="31" width="9.38"/>
  </cols>
  <sheetData>
    <row r="1" ht="39.0" customHeight="1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/>
      <c r="H1" s="2"/>
      <c r="I1" s="2"/>
      <c r="J1" s="2"/>
      <c r="K1" s="2"/>
      <c r="L1" s="2"/>
      <c r="M1" s="2" t="s">
        <v>5</v>
      </c>
      <c r="N1" s="4" t="s">
        <v>6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ht="14.25" customHeight="1">
      <c r="A2" s="6" t="s">
        <v>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Q2" s="10" t="s">
        <v>8</v>
      </c>
      <c r="R2" s="11"/>
      <c r="S2" s="11"/>
    </row>
    <row r="3" ht="14.25" customHeight="1">
      <c r="A3" s="12" t="s">
        <v>9</v>
      </c>
      <c r="B3" s="13">
        <v>3.5E-6</v>
      </c>
      <c r="C3" s="14">
        <v>3.5037537E-6</v>
      </c>
      <c r="D3" s="14">
        <v>1.5880281E-6</v>
      </c>
      <c r="E3" s="14">
        <v>2.0897022E-6</v>
      </c>
      <c r="F3" s="14">
        <v>2.2718407E-6</v>
      </c>
      <c r="G3" s="14"/>
      <c r="H3" s="14"/>
      <c r="I3" s="14"/>
      <c r="J3" s="14"/>
      <c r="K3" s="14"/>
      <c r="L3" s="14"/>
      <c r="M3" s="15">
        <v>1.46E-6</v>
      </c>
      <c r="N3" s="16"/>
      <c r="P3" s="5"/>
      <c r="Q3" s="2" t="s">
        <v>10</v>
      </c>
      <c r="R3" s="2" t="s">
        <v>11</v>
      </c>
      <c r="S3" s="2" t="s">
        <v>12</v>
      </c>
      <c r="T3" s="2" t="s">
        <v>13</v>
      </c>
    </row>
    <row r="4" ht="14.25" customHeight="1">
      <c r="A4" s="12" t="s">
        <v>14</v>
      </c>
      <c r="B4" s="17">
        <v>1.48E-5</v>
      </c>
      <c r="C4" s="17">
        <v>1.4796044E-5</v>
      </c>
      <c r="D4" s="17">
        <v>1.2245061E-5</v>
      </c>
      <c r="E4" s="17">
        <v>1.3419194E-5</v>
      </c>
      <c r="F4" s="17">
        <v>1.1571096E-5</v>
      </c>
      <c r="G4" s="17"/>
      <c r="H4" s="17"/>
      <c r="I4" s="17"/>
      <c r="J4" s="18"/>
      <c r="K4" s="18"/>
      <c r="L4" s="17"/>
      <c r="M4" s="15">
        <v>1.03E-5</v>
      </c>
      <c r="N4" s="19"/>
      <c r="P4" s="20" t="str">
        <f>A2</f>
        <v>Réseau HT existant (cas de référence)</v>
      </c>
      <c r="Q4" s="21">
        <f t="shared" ref="Q4:S4" si="1">B5</f>
        <v>0.03019474919</v>
      </c>
      <c r="R4" s="21">
        <f t="shared" si="1"/>
        <v>0.0302266382</v>
      </c>
      <c r="S4" s="21">
        <f t="shared" si="1"/>
        <v>0.01381481356</v>
      </c>
      <c r="T4" s="21">
        <f>M5</f>
        <v>0.01270816063</v>
      </c>
    </row>
    <row r="5" ht="14.25" customHeight="1">
      <c r="A5" s="22" t="s">
        <v>8</v>
      </c>
      <c r="B5" s="23">
        <f t="shared" ref="B5:M5" si="2">1-EXP(-B3*8760)</f>
        <v>0.03019474919</v>
      </c>
      <c r="C5" s="23">
        <f t="shared" si="2"/>
        <v>0.0302266382</v>
      </c>
      <c r="D5" s="23">
        <f t="shared" si="2"/>
        <v>0.01381481356</v>
      </c>
      <c r="E5" s="23">
        <f t="shared" si="2"/>
        <v>0.018139258</v>
      </c>
      <c r="F5" s="23">
        <f t="shared" si="2"/>
        <v>0.01970460036</v>
      </c>
      <c r="G5" s="23">
        <f t="shared" si="2"/>
        <v>0</v>
      </c>
      <c r="H5" s="23">
        <f t="shared" si="2"/>
        <v>0</v>
      </c>
      <c r="I5" s="23">
        <f t="shared" si="2"/>
        <v>0</v>
      </c>
      <c r="J5" s="23">
        <f t="shared" si="2"/>
        <v>0</v>
      </c>
      <c r="K5" s="23">
        <f t="shared" si="2"/>
        <v>0</v>
      </c>
      <c r="L5" s="23">
        <f t="shared" si="2"/>
        <v>0</v>
      </c>
      <c r="M5" s="23">
        <f t="shared" si="2"/>
        <v>0.01270816063</v>
      </c>
      <c r="N5" s="19"/>
      <c r="P5" s="20" t="str">
        <f>A12</f>
        <v>Proposition 1 : Avec une fermeture automatique du DJ 2B sur défaut de TR1</v>
      </c>
      <c r="Q5" s="21">
        <f t="shared" ref="Q5:S5" si="3">B15</f>
        <v>0.03006505935</v>
      </c>
      <c r="R5" s="21">
        <f t="shared" si="3"/>
        <v>0.03006505935</v>
      </c>
      <c r="S5" s="21">
        <f t="shared" si="3"/>
        <v>0.01364721257</v>
      </c>
    </row>
    <row r="6" ht="14.25" customHeight="1">
      <c r="A6" s="24" t="s">
        <v>15</v>
      </c>
      <c r="B6" s="25">
        <f t="shared" ref="B6:M6" si="4">1-EXP(-B3*87600)</f>
        <v>0.26405508</v>
      </c>
      <c r="C6" s="25">
        <f t="shared" si="4"/>
        <v>0.2642970367</v>
      </c>
      <c r="D6" s="25">
        <f t="shared" si="4"/>
        <v>0.1298687891</v>
      </c>
      <c r="E6" s="25">
        <f t="shared" si="4"/>
        <v>0.1672800707</v>
      </c>
      <c r="F6" s="25">
        <f t="shared" si="4"/>
        <v>0.1804609618</v>
      </c>
      <c r="G6" s="25">
        <f t="shared" si="4"/>
        <v>0</v>
      </c>
      <c r="H6" s="25">
        <f t="shared" si="4"/>
        <v>0</v>
      </c>
      <c r="I6" s="25">
        <f t="shared" si="4"/>
        <v>0</v>
      </c>
      <c r="J6" s="25">
        <f t="shared" si="4"/>
        <v>0</v>
      </c>
      <c r="K6" s="25">
        <f t="shared" si="4"/>
        <v>0</v>
      </c>
      <c r="L6" s="25">
        <f t="shared" si="4"/>
        <v>0</v>
      </c>
      <c r="M6" s="25">
        <f t="shared" si="4"/>
        <v>0.1200551113</v>
      </c>
      <c r="N6" s="19"/>
      <c r="P6" s="20" t="str">
        <f>A22</f>
        <v>Proposition 2 : Deux lignes RTE (schéma exploitation n°7)</v>
      </c>
      <c r="Q6" s="21">
        <f t="shared" ref="Q6:S6" si="5">B25</f>
        <v>0.02812946156</v>
      </c>
      <c r="R6" s="21">
        <f t="shared" si="5"/>
        <v>0.02815368581</v>
      </c>
      <c r="S6" s="21">
        <f t="shared" si="5"/>
        <v>0.01168513513</v>
      </c>
    </row>
    <row r="7" ht="14.25" customHeight="1">
      <c r="A7" s="22" t="s">
        <v>16</v>
      </c>
      <c r="B7" s="26">
        <f t="shared" ref="B7:M7" si="6">1-B4</f>
        <v>0.9999852</v>
      </c>
      <c r="C7" s="26">
        <f t="shared" si="6"/>
        <v>0.999985204</v>
      </c>
      <c r="D7" s="26">
        <f t="shared" si="6"/>
        <v>0.9999877549</v>
      </c>
      <c r="E7" s="26">
        <f t="shared" si="6"/>
        <v>0.9999865808</v>
      </c>
      <c r="F7" s="26">
        <f t="shared" si="6"/>
        <v>0.9999884289</v>
      </c>
      <c r="G7" s="26">
        <f t="shared" si="6"/>
        <v>1</v>
      </c>
      <c r="H7" s="26">
        <f t="shared" si="6"/>
        <v>1</v>
      </c>
      <c r="I7" s="26">
        <f t="shared" si="6"/>
        <v>1</v>
      </c>
      <c r="J7" s="26">
        <f t="shared" si="6"/>
        <v>1</v>
      </c>
      <c r="K7" s="26">
        <f t="shared" si="6"/>
        <v>1</v>
      </c>
      <c r="L7" s="26">
        <f t="shared" si="6"/>
        <v>1</v>
      </c>
      <c r="M7" s="26">
        <f t="shared" si="6"/>
        <v>0.9999897</v>
      </c>
      <c r="N7" s="19"/>
      <c r="P7" s="20" t="str">
        <f>A50</f>
        <v>Proposition 3 : Reconfigurateur de boucle HT</v>
      </c>
      <c r="Q7" s="21">
        <f t="shared" ref="Q7:S7" si="7">B53</f>
        <v>0.006409394027</v>
      </c>
      <c r="R7" s="21">
        <f t="shared" si="7"/>
        <v>0.00614806284</v>
      </c>
      <c r="S7" s="21">
        <f t="shared" si="7"/>
        <v>0.005886844228</v>
      </c>
    </row>
    <row r="8" ht="14.25" customHeight="1">
      <c r="A8" s="24" t="s">
        <v>17</v>
      </c>
      <c r="B8" s="27">
        <f t="shared" ref="B8:M8" si="8">B3*365*24</f>
        <v>0.03066</v>
      </c>
      <c r="C8" s="27">
        <f t="shared" si="8"/>
        <v>0.03069288241</v>
      </c>
      <c r="D8" s="27">
        <f t="shared" si="8"/>
        <v>0.01391112616</v>
      </c>
      <c r="E8" s="27">
        <f t="shared" si="8"/>
        <v>0.01830579127</v>
      </c>
      <c r="F8" s="27">
        <f t="shared" si="8"/>
        <v>0.01990132453</v>
      </c>
      <c r="G8" s="27">
        <f t="shared" si="8"/>
        <v>0</v>
      </c>
      <c r="H8" s="27">
        <f t="shared" si="8"/>
        <v>0</v>
      </c>
      <c r="I8" s="27">
        <f t="shared" si="8"/>
        <v>0</v>
      </c>
      <c r="J8" s="27">
        <f t="shared" si="8"/>
        <v>0</v>
      </c>
      <c r="K8" s="27">
        <f t="shared" si="8"/>
        <v>0</v>
      </c>
      <c r="L8" s="27">
        <f t="shared" si="8"/>
        <v>0</v>
      </c>
      <c r="M8" s="27">
        <f t="shared" si="8"/>
        <v>0.0127896</v>
      </c>
      <c r="N8" s="19"/>
    </row>
    <row r="9" ht="14.25" customHeight="1">
      <c r="A9" s="28" t="s">
        <v>18</v>
      </c>
      <c r="B9" s="29">
        <f t="shared" ref="B9:M9" si="9">1/B3</f>
        <v>285714.2857</v>
      </c>
      <c r="C9" s="29">
        <f t="shared" si="9"/>
        <v>285408.1895</v>
      </c>
      <c r="D9" s="29">
        <f t="shared" si="9"/>
        <v>629711.779</v>
      </c>
      <c r="E9" s="29">
        <f t="shared" si="9"/>
        <v>478537.0853</v>
      </c>
      <c r="F9" s="29">
        <f t="shared" si="9"/>
        <v>440171.7075</v>
      </c>
      <c r="G9" s="29" t="str">
        <f t="shared" si="9"/>
        <v>#DIV/0!</v>
      </c>
      <c r="H9" s="29" t="str">
        <f t="shared" si="9"/>
        <v>#DIV/0!</v>
      </c>
      <c r="I9" s="29" t="str">
        <f t="shared" si="9"/>
        <v>#DIV/0!</v>
      </c>
      <c r="J9" s="29" t="str">
        <f t="shared" si="9"/>
        <v>#DIV/0!</v>
      </c>
      <c r="K9" s="29" t="str">
        <f t="shared" si="9"/>
        <v>#DIV/0!</v>
      </c>
      <c r="L9" s="29" t="str">
        <f t="shared" si="9"/>
        <v>#DIV/0!</v>
      </c>
      <c r="M9" s="29">
        <f t="shared" si="9"/>
        <v>684931.5068</v>
      </c>
      <c r="N9" s="19"/>
    </row>
    <row r="10" ht="14.25" customHeight="1">
      <c r="A10" s="30" t="s">
        <v>19</v>
      </c>
      <c r="B10" s="31">
        <f t="shared" ref="B10:M10" si="10">B4*365*24*60</f>
        <v>7.77888</v>
      </c>
      <c r="C10" s="31">
        <f t="shared" si="10"/>
        <v>7.776800726</v>
      </c>
      <c r="D10" s="31">
        <f t="shared" si="10"/>
        <v>6.436004062</v>
      </c>
      <c r="E10" s="31">
        <f t="shared" si="10"/>
        <v>7.053128366</v>
      </c>
      <c r="F10" s="31">
        <f t="shared" si="10"/>
        <v>6.081768058</v>
      </c>
      <c r="G10" s="31">
        <f t="shared" si="10"/>
        <v>0</v>
      </c>
      <c r="H10" s="31">
        <f t="shared" si="10"/>
        <v>0</v>
      </c>
      <c r="I10" s="31">
        <f t="shared" si="10"/>
        <v>0</v>
      </c>
      <c r="J10" s="31">
        <f t="shared" si="10"/>
        <v>0</v>
      </c>
      <c r="K10" s="31">
        <f t="shared" si="10"/>
        <v>0</v>
      </c>
      <c r="L10" s="31">
        <f t="shared" si="10"/>
        <v>0</v>
      </c>
      <c r="M10" s="31">
        <f t="shared" si="10"/>
        <v>5.41368</v>
      </c>
      <c r="N10" s="19"/>
      <c r="Q10" s="10" t="s">
        <v>16</v>
      </c>
      <c r="R10" s="11"/>
      <c r="S10" s="11"/>
    </row>
    <row r="11" ht="14.25" customHeight="1">
      <c r="A11" s="32" t="s">
        <v>20</v>
      </c>
      <c r="B11" s="29">
        <f t="shared" ref="B11:M11" si="11">B4/B3</f>
        <v>4.228571429</v>
      </c>
      <c r="C11" s="29">
        <f t="shared" si="11"/>
        <v>4.22291213</v>
      </c>
      <c r="D11" s="29">
        <f t="shared" si="11"/>
        <v>7.710859147</v>
      </c>
      <c r="E11" s="29">
        <f t="shared" si="11"/>
        <v>6.421581984</v>
      </c>
      <c r="F11" s="29">
        <f t="shared" si="11"/>
        <v>5.093269084</v>
      </c>
      <c r="G11" s="29" t="str">
        <f t="shared" si="11"/>
        <v>#DIV/0!</v>
      </c>
      <c r="H11" s="29" t="str">
        <f t="shared" si="11"/>
        <v>#DIV/0!</v>
      </c>
      <c r="I11" s="29" t="str">
        <f t="shared" si="11"/>
        <v>#DIV/0!</v>
      </c>
      <c r="J11" s="29" t="str">
        <f t="shared" si="11"/>
        <v>#DIV/0!</v>
      </c>
      <c r="K11" s="29" t="str">
        <f t="shared" si="11"/>
        <v>#DIV/0!</v>
      </c>
      <c r="L11" s="29" t="str">
        <f t="shared" si="11"/>
        <v>#DIV/0!</v>
      </c>
      <c r="M11" s="29">
        <f t="shared" si="11"/>
        <v>7.054794521</v>
      </c>
      <c r="N11" s="19"/>
      <c r="P11" s="5"/>
      <c r="Q11" s="2" t="s">
        <v>10</v>
      </c>
      <c r="R11" s="2" t="s">
        <v>11</v>
      </c>
      <c r="S11" s="2" t="s">
        <v>12</v>
      </c>
      <c r="T11" s="2" t="s">
        <v>13</v>
      </c>
    </row>
    <row r="12" ht="14.25" customHeight="1">
      <c r="A12" s="9" t="s">
        <v>21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8"/>
      <c r="N12" s="9"/>
      <c r="P12" s="20" t="s">
        <v>7</v>
      </c>
      <c r="Q12" s="33">
        <f t="shared" ref="Q12:S12" si="12">B7</f>
        <v>0.9999852</v>
      </c>
      <c r="R12" s="33">
        <f t="shared" si="12"/>
        <v>0.999985204</v>
      </c>
      <c r="S12" s="33">
        <f t="shared" si="12"/>
        <v>0.9999877549</v>
      </c>
    </row>
    <row r="13" ht="14.25" customHeight="1">
      <c r="A13" s="12" t="s">
        <v>9</v>
      </c>
      <c r="B13" s="34">
        <v>3.4847353E-6</v>
      </c>
      <c r="C13" s="34">
        <v>3.4847353E-6</v>
      </c>
      <c r="D13" s="34">
        <v>1.5686292E-6</v>
      </c>
      <c r="E13" s="34">
        <v>2.0704854E-6</v>
      </c>
      <c r="F13" s="34">
        <v>2.2524505E-6</v>
      </c>
      <c r="G13" s="35"/>
      <c r="H13" s="35"/>
      <c r="I13" s="34"/>
      <c r="J13" s="34"/>
      <c r="K13" s="35"/>
      <c r="L13" s="35"/>
      <c r="M13" s="36"/>
      <c r="N13" s="16"/>
      <c r="P13" s="20" t="s">
        <v>21</v>
      </c>
      <c r="Q13" s="33">
        <f t="shared" ref="Q13:S13" si="13">B17</f>
        <v>0.9999852252</v>
      </c>
      <c r="R13" s="33">
        <f t="shared" si="13"/>
        <v>0.9999852252</v>
      </c>
      <c r="S13" s="33">
        <f t="shared" si="13"/>
        <v>0.9999877765</v>
      </c>
    </row>
    <row r="14" ht="15.0" customHeight="1">
      <c r="A14" s="12" t="s">
        <v>14</v>
      </c>
      <c r="B14" s="17">
        <v>1.4774818E-5</v>
      </c>
      <c r="C14" s="17">
        <v>1.4774818E-5</v>
      </c>
      <c r="D14" s="17">
        <v>1.222351E-5</v>
      </c>
      <c r="E14" s="17">
        <v>1.3397797E-5</v>
      </c>
      <c r="F14" s="17">
        <v>2.2524505E-6</v>
      </c>
      <c r="G14" s="37"/>
      <c r="H14" s="37"/>
      <c r="I14" s="17"/>
      <c r="J14" s="17"/>
      <c r="K14" s="37"/>
      <c r="L14" s="37"/>
      <c r="M14" s="38"/>
      <c r="N14" s="19"/>
      <c r="P14" s="20" t="str">
        <f>P6</f>
        <v>Proposition 2 : Deux lignes RTE (schéma exploitation n°7)</v>
      </c>
      <c r="Q14" s="33">
        <f t="shared" ref="Q14:S14" si="14">B27</f>
        <v>0.9999896432</v>
      </c>
      <c r="R14" s="33">
        <f t="shared" si="14"/>
        <v>0.9999896</v>
      </c>
      <c r="S14" s="33">
        <f t="shared" si="14"/>
        <v>0.9999921909</v>
      </c>
    </row>
    <row r="15" ht="14.25" customHeight="1">
      <c r="A15" s="28" t="s">
        <v>8</v>
      </c>
      <c r="B15" s="39">
        <f t="shared" ref="B15:F15" si="15">1-EXP(-B13*8760)</f>
        <v>0.03006505935</v>
      </c>
      <c r="C15" s="39">
        <f t="shared" si="15"/>
        <v>0.03006505935</v>
      </c>
      <c r="D15" s="39">
        <f t="shared" si="15"/>
        <v>0.01364721257</v>
      </c>
      <c r="E15" s="39">
        <f t="shared" si="15"/>
        <v>0.01797395846</v>
      </c>
      <c r="F15" s="39">
        <f t="shared" si="15"/>
        <v>0.01953807505</v>
      </c>
      <c r="G15" s="40"/>
      <c r="H15" s="40"/>
      <c r="I15" s="40"/>
      <c r="J15" s="40"/>
      <c r="K15" s="40"/>
      <c r="L15" s="40"/>
      <c r="M15" s="41"/>
      <c r="N15" s="19"/>
      <c r="P15" s="20" t="s">
        <v>22</v>
      </c>
      <c r="Q15" s="33">
        <f t="shared" ref="Q15:S15" si="16">B55</f>
        <v>0.9999890275</v>
      </c>
      <c r="R15" s="33">
        <f t="shared" si="16"/>
        <v>0.9999897</v>
      </c>
      <c r="S15" s="33">
        <f t="shared" si="16"/>
        <v>0.99999043</v>
      </c>
    </row>
    <row r="16" ht="14.25" customHeight="1">
      <c r="A16" s="28" t="s">
        <v>15</v>
      </c>
      <c r="B16" s="42">
        <f t="shared" ref="B16:F16" si="17">1-EXP(-B13*87600)</f>
        <v>0.2630703252</v>
      </c>
      <c r="C16" s="42">
        <f t="shared" si="17"/>
        <v>0.2630703252</v>
      </c>
      <c r="D16" s="42">
        <f t="shared" si="17"/>
        <v>0.1283888801</v>
      </c>
      <c r="E16" s="42">
        <f t="shared" si="17"/>
        <v>0.1658770964</v>
      </c>
      <c r="F16" s="42">
        <f t="shared" si="17"/>
        <v>0.179067725</v>
      </c>
      <c r="G16" s="42"/>
      <c r="H16" s="42"/>
      <c r="I16" s="42"/>
      <c r="J16" s="42"/>
      <c r="K16" s="42"/>
      <c r="L16" s="42"/>
      <c r="M16" s="43"/>
      <c r="N16" s="19"/>
    </row>
    <row r="17" ht="14.25" customHeight="1">
      <c r="A17" s="28" t="s">
        <v>16</v>
      </c>
      <c r="B17" s="26">
        <f t="shared" ref="B17:F17" si="18">1-B14</f>
        <v>0.9999852252</v>
      </c>
      <c r="C17" s="26">
        <f t="shared" si="18"/>
        <v>0.9999852252</v>
      </c>
      <c r="D17" s="26">
        <f t="shared" si="18"/>
        <v>0.9999877765</v>
      </c>
      <c r="E17" s="26">
        <f t="shared" si="18"/>
        <v>0.9999866022</v>
      </c>
      <c r="F17" s="26">
        <f t="shared" si="18"/>
        <v>0.9999977475</v>
      </c>
      <c r="G17" s="26"/>
      <c r="H17" s="26"/>
      <c r="I17" s="26"/>
      <c r="J17" s="26"/>
      <c r="K17" s="26"/>
      <c r="L17" s="26"/>
      <c r="M17" s="44"/>
      <c r="N17" s="19"/>
    </row>
    <row r="18" ht="14.25" customHeight="1">
      <c r="A18" s="28" t="s">
        <v>17</v>
      </c>
      <c r="B18" s="27">
        <f t="shared" ref="B18:F18" si="19">B13*365*24</f>
        <v>0.03052628123</v>
      </c>
      <c r="C18" s="27">
        <f t="shared" si="19"/>
        <v>0.03052628123</v>
      </c>
      <c r="D18" s="27">
        <f t="shared" si="19"/>
        <v>0.01374119179</v>
      </c>
      <c r="E18" s="27">
        <f t="shared" si="19"/>
        <v>0.0181374521</v>
      </c>
      <c r="F18" s="27">
        <f t="shared" si="19"/>
        <v>0.01973146638</v>
      </c>
      <c r="G18" s="27"/>
      <c r="H18" s="27"/>
      <c r="I18" s="27"/>
      <c r="J18" s="27"/>
      <c r="K18" s="27"/>
      <c r="L18" s="27"/>
      <c r="M18" s="45"/>
      <c r="N18" s="19"/>
    </row>
    <row r="19" ht="14.25" customHeight="1">
      <c r="A19" s="28" t="s">
        <v>18</v>
      </c>
      <c r="B19" s="29">
        <f t="shared" ref="B19:F19" si="20">1/B13</f>
        <v>286965.8421</v>
      </c>
      <c r="C19" s="29">
        <f t="shared" si="20"/>
        <v>286965.8421</v>
      </c>
      <c r="D19" s="29">
        <f t="shared" si="20"/>
        <v>637499.2892</v>
      </c>
      <c r="E19" s="29">
        <f t="shared" si="20"/>
        <v>482978.5325</v>
      </c>
      <c r="F19" s="29">
        <f t="shared" si="20"/>
        <v>443960.9217</v>
      </c>
      <c r="G19" s="29"/>
      <c r="H19" s="29"/>
      <c r="I19" s="29"/>
      <c r="J19" s="29"/>
      <c r="K19" s="29"/>
      <c r="L19" s="29"/>
      <c r="M19" s="46"/>
      <c r="N19" s="19"/>
    </row>
    <row r="20" ht="14.25" customHeight="1">
      <c r="A20" s="47" t="s">
        <v>19</v>
      </c>
      <c r="B20" s="31">
        <f t="shared" ref="B20:F20" si="21">B14*365*24*60</f>
        <v>7.765644341</v>
      </c>
      <c r="C20" s="31">
        <f t="shared" si="21"/>
        <v>7.765644341</v>
      </c>
      <c r="D20" s="31">
        <f t="shared" si="21"/>
        <v>6.424676856</v>
      </c>
      <c r="E20" s="31">
        <f t="shared" si="21"/>
        <v>7.041882103</v>
      </c>
      <c r="F20" s="31">
        <f t="shared" si="21"/>
        <v>1.183887983</v>
      </c>
      <c r="G20" s="31"/>
      <c r="H20" s="31"/>
      <c r="I20" s="31"/>
      <c r="J20" s="31"/>
      <c r="K20" s="31"/>
      <c r="L20" s="31"/>
      <c r="M20" s="48"/>
      <c r="N20" s="19"/>
    </row>
    <row r="21" ht="14.25" customHeight="1">
      <c r="A21" s="32" t="s">
        <v>20</v>
      </c>
      <c r="B21" s="31">
        <f t="shared" ref="B21:F21" si="22">B14/B13</f>
        <v>4.23986809</v>
      </c>
      <c r="C21" s="31">
        <f t="shared" si="22"/>
        <v>4.23986809</v>
      </c>
      <c r="D21" s="31">
        <f t="shared" si="22"/>
        <v>7.792478936</v>
      </c>
      <c r="E21" s="31">
        <f t="shared" si="22"/>
        <v>6.470848333</v>
      </c>
      <c r="F21" s="31">
        <f t="shared" si="22"/>
        <v>1</v>
      </c>
      <c r="G21" s="31"/>
      <c r="H21" s="31"/>
      <c r="I21" s="31"/>
      <c r="J21" s="31"/>
      <c r="K21" s="31"/>
      <c r="L21" s="31"/>
      <c r="M21" s="48"/>
      <c r="N21" s="19"/>
    </row>
    <row r="22" ht="14.25" customHeight="1">
      <c r="A22" s="6" t="s">
        <v>23</v>
      </c>
      <c r="B22" s="49"/>
      <c r="C22" s="49"/>
      <c r="D22" s="49"/>
      <c r="E22" s="49"/>
      <c r="F22" s="49"/>
      <c r="G22" s="7"/>
      <c r="H22" s="7"/>
      <c r="I22" s="7"/>
      <c r="J22" s="7"/>
      <c r="K22" s="7"/>
      <c r="L22" s="7"/>
      <c r="M22" s="8"/>
      <c r="N22" s="9"/>
    </row>
    <row r="23" ht="14.25" customHeight="1">
      <c r="A23" s="12" t="s">
        <v>9</v>
      </c>
      <c r="B23" s="50">
        <v>3.2571546E-6</v>
      </c>
      <c r="C23" s="50">
        <v>3.26E-6</v>
      </c>
      <c r="D23" s="50">
        <v>1.3417743E-6</v>
      </c>
      <c r="E23" s="50">
        <v>1.8139283E-6</v>
      </c>
      <c r="F23" s="51">
        <v>2.026357E-6</v>
      </c>
      <c r="G23" s="52"/>
      <c r="H23" s="52"/>
      <c r="I23" s="52"/>
      <c r="J23" s="52"/>
      <c r="K23" s="52"/>
      <c r="L23" s="52"/>
      <c r="M23" s="53"/>
      <c r="N23" s="54"/>
    </row>
    <row r="24" ht="14.25" customHeight="1">
      <c r="A24" s="12" t="s">
        <v>14</v>
      </c>
      <c r="B24" s="17">
        <v>1.0356791E-5</v>
      </c>
      <c r="C24" s="17">
        <v>1.04E-5</v>
      </c>
      <c r="D24" s="17">
        <v>7.8091084E-6</v>
      </c>
      <c r="E24" s="17">
        <v>1.2962179E-5</v>
      </c>
      <c r="F24" s="55">
        <v>2.7055823E-6</v>
      </c>
      <c r="G24" s="56"/>
      <c r="H24" s="56"/>
      <c r="I24" s="56"/>
      <c r="J24" s="56"/>
      <c r="K24" s="56"/>
      <c r="L24" s="56"/>
      <c r="M24" s="57"/>
      <c r="N24" s="19"/>
    </row>
    <row r="25" ht="14.25" customHeight="1">
      <c r="A25" s="28" t="s">
        <v>8</v>
      </c>
      <c r="B25" s="58">
        <f t="shared" ref="B25:F25" si="23">1-EXP(-B23*8760)</f>
        <v>0.02812946156</v>
      </c>
      <c r="C25" s="58">
        <f t="shared" si="23"/>
        <v>0.02815368581</v>
      </c>
      <c r="D25" s="58">
        <f t="shared" si="23"/>
        <v>0.01168513513</v>
      </c>
      <c r="E25" s="58">
        <f t="shared" si="23"/>
        <v>0.01576443171</v>
      </c>
      <c r="F25" s="59">
        <f t="shared" si="23"/>
        <v>0.0175942684</v>
      </c>
      <c r="G25" s="40"/>
      <c r="H25" s="40"/>
      <c r="I25" s="40"/>
      <c r="J25" s="40"/>
      <c r="K25" s="40"/>
      <c r="L25" s="40"/>
      <c r="M25" s="41"/>
      <c r="N25" s="19"/>
    </row>
    <row r="26" ht="14.25" customHeight="1">
      <c r="A26" s="28" t="s">
        <v>15</v>
      </c>
      <c r="B26" s="42">
        <f t="shared" ref="B26:F26" si="24">1-EXP(-B23*87600)</f>
        <v>0.2482314209</v>
      </c>
      <c r="C26" s="42">
        <f t="shared" si="24"/>
        <v>0.2484187812</v>
      </c>
      <c r="D26" s="42">
        <f t="shared" si="24"/>
        <v>0.1108945452</v>
      </c>
      <c r="E26" s="42">
        <f t="shared" si="24"/>
        <v>0.1469184387</v>
      </c>
      <c r="F26" s="60">
        <f t="shared" si="24"/>
        <v>0.1626464307</v>
      </c>
      <c r="G26" s="42"/>
      <c r="H26" s="42"/>
      <c r="I26" s="42"/>
      <c r="J26" s="42"/>
      <c r="K26" s="42"/>
      <c r="L26" s="42"/>
      <c r="M26" s="43"/>
      <c r="N26" s="19"/>
    </row>
    <row r="27" ht="14.25" customHeight="1">
      <c r="A27" s="28" t="s">
        <v>16</v>
      </c>
      <c r="B27" s="26">
        <f t="shared" ref="B27:F27" si="25">1-B24</f>
        <v>0.9999896432</v>
      </c>
      <c r="C27" s="26">
        <f t="shared" si="25"/>
        <v>0.9999896</v>
      </c>
      <c r="D27" s="26">
        <f t="shared" si="25"/>
        <v>0.9999921909</v>
      </c>
      <c r="E27" s="26">
        <f t="shared" si="25"/>
        <v>0.9999870378</v>
      </c>
      <c r="F27" s="61">
        <f t="shared" si="25"/>
        <v>0.9999972944</v>
      </c>
      <c r="G27" s="26"/>
      <c r="H27" s="26"/>
      <c r="I27" s="26"/>
      <c r="J27" s="26"/>
      <c r="K27" s="26"/>
      <c r="L27" s="26"/>
      <c r="M27" s="44"/>
      <c r="N27" s="19"/>
    </row>
    <row r="28" ht="14.25" customHeight="1">
      <c r="A28" s="28" t="s">
        <v>17</v>
      </c>
      <c r="B28" s="27">
        <f t="shared" ref="B28:F28" si="26">B23*365*24</f>
        <v>0.0285326743</v>
      </c>
      <c r="C28" s="27">
        <f t="shared" si="26"/>
        <v>0.0285576</v>
      </c>
      <c r="D28" s="27">
        <f t="shared" si="26"/>
        <v>0.01175394287</v>
      </c>
      <c r="E28" s="27">
        <f t="shared" si="26"/>
        <v>0.01589001191</v>
      </c>
      <c r="F28" s="62">
        <f t="shared" si="26"/>
        <v>0.01775088732</v>
      </c>
      <c r="G28" s="27"/>
      <c r="H28" s="27"/>
      <c r="I28" s="27"/>
      <c r="J28" s="27"/>
      <c r="K28" s="27"/>
      <c r="L28" s="27"/>
      <c r="M28" s="45"/>
      <c r="N28" s="19"/>
    </row>
    <row r="29" ht="14.25" customHeight="1">
      <c r="A29" s="28" t="s">
        <v>18</v>
      </c>
      <c r="B29" s="29">
        <f t="shared" ref="B29:F29" si="27">1/B23</f>
        <v>307016.437</v>
      </c>
      <c r="C29" s="29">
        <f t="shared" si="27"/>
        <v>306748.4663</v>
      </c>
      <c r="D29" s="29">
        <f t="shared" si="27"/>
        <v>745281.8257</v>
      </c>
      <c r="E29" s="29">
        <f t="shared" si="27"/>
        <v>551289.7064</v>
      </c>
      <c r="F29" s="63">
        <f t="shared" si="27"/>
        <v>493496.4569</v>
      </c>
      <c r="G29" s="29"/>
      <c r="H29" s="29"/>
      <c r="I29" s="29"/>
      <c r="J29" s="29"/>
      <c r="K29" s="29"/>
      <c r="L29" s="29"/>
      <c r="M29" s="46"/>
      <c r="N29" s="19"/>
    </row>
    <row r="30" ht="14.25" customHeight="1">
      <c r="A30" s="47" t="s">
        <v>19</v>
      </c>
      <c r="B30" s="31">
        <f t="shared" ref="B30:F30" si="28">B24*365*24*60</f>
        <v>5.44352935</v>
      </c>
      <c r="C30" s="31">
        <f t="shared" si="28"/>
        <v>5.46624</v>
      </c>
      <c r="D30" s="31">
        <f t="shared" si="28"/>
        <v>4.104467375</v>
      </c>
      <c r="E30" s="31">
        <f t="shared" si="28"/>
        <v>6.812921282</v>
      </c>
      <c r="F30" s="64">
        <f t="shared" si="28"/>
        <v>1.422054057</v>
      </c>
      <c r="G30" s="42"/>
      <c r="H30" s="42"/>
      <c r="I30" s="42"/>
      <c r="J30" s="42"/>
      <c r="K30" s="42"/>
      <c r="L30" s="42"/>
      <c r="M30" s="43"/>
      <c r="N30" s="19"/>
    </row>
    <row r="31" ht="14.25" customHeight="1">
      <c r="A31" s="32" t="s">
        <v>20</v>
      </c>
      <c r="B31" s="65">
        <f t="shared" ref="B31:F31" si="29">B24/B23</f>
        <v>3.179705071</v>
      </c>
      <c r="C31" s="65">
        <f t="shared" si="29"/>
        <v>3.190184049</v>
      </c>
      <c r="D31" s="65">
        <f t="shared" si="29"/>
        <v>5.819986566</v>
      </c>
      <c r="E31" s="65">
        <f t="shared" si="29"/>
        <v>7.145915856</v>
      </c>
      <c r="F31" s="66">
        <f t="shared" si="29"/>
        <v>1.335195279</v>
      </c>
      <c r="G31" s="42"/>
      <c r="H31" s="42"/>
      <c r="I31" s="42"/>
      <c r="J31" s="42"/>
      <c r="K31" s="42"/>
      <c r="L31" s="42"/>
      <c r="M31" s="43"/>
      <c r="N31" s="67"/>
    </row>
    <row r="32" ht="15.0" hidden="1" customHeight="1">
      <c r="A32" s="6" t="s">
        <v>24</v>
      </c>
      <c r="B32" s="68"/>
      <c r="C32" s="68"/>
      <c r="D32" s="68"/>
      <c r="E32" s="68"/>
      <c r="F32" s="68"/>
      <c r="G32" s="7"/>
      <c r="H32" s="7"/>
      <c r="I32" s="7"/>
      <c r="J32" s="7"/>
      <c r="K32" s="7"/>
      <c r="L32" s="7"/>
      <c r="M32" s="8"/>
      <c r="N32" s="9"/>
    </row>
    <row r="33" ht="15.0" hidden="1" customHeight="1">
      <c r="A33" s="12" t="s">
        <v>9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3"/>
      <c r="N33" s="16"/>
    </row>
    <row r="34" ht="15.0" hidden="1" customHeight="1">
      <c r="A34" s="12" t="s">
        <v>14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7"/>
      <c r="N34" s="19"/>
    </row>
    <row r="35" ht="15.0" hidden="1" customHeight="1">
      <c r="A35" s="28" t="s">
        <v>8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1"/>
      <c r="N35" s="19"/>
    </row>
    <row r="36" ht="15.0" hidden="1" customHeight="1">
      <c r="A36" s="28" t="s">
        <v>15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3"/>
      <c r="N36" s="19"/>
    </row>
    <row r="37" ht="15.0" hidden="1" customHeight="1">
      <c r="A37" s="28" t="s">
        <v>16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44"/>
      <c r="N37" s="19"/>
    </row>
    <row r="38" ht="15.0" hidden="1" customHeight="1">
      <c r="A38" s="28" t="s">
        <v>17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45"/>
      <c r="N38" s="19"/>
    </row>
    <row r="39" ht="15.0" hidden="1" customHeight="1">
      <c r="A39" s="28" t="s">
        <v>18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46"/>
      <c r="N39" s="19"/>
    </row>
    <row r="40" ht="15.75" hidden="1" customHeight="1">
      <c r="A40" s="69" t="s">
        <v>19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48"/>
      <c r="N40" s="19"/>
    </row>
    <row r="41" ht="15.0" hidden="1" customHeight="1">
      <c r="A41" s="6" t="s">
        <v>25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8"/>
      <c r="N41" s="9"/>
    </row>
    <row r="42" ht="15.0" hidden="1" customHeight="1">
      <c r="A42" s="12" t="s">
        <v>9</v>
      </c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1"/>
      <c r="N42" s="16"/>
    </row>
    <row r="43" ht="15.0" hidden="1" customHeight="1">
      <c r="A43" s="12" t="s">
        <v>14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1"/>
      <c r="N43" s="19"/>
    </row>
    <row r="44" ht="15.0" hidden="1" customHeight="1">
      <c r="A44" s="28" t="s">
        <v>8</v>
      </c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1"/>
      <c r="N44" s="19"/>
    </row>
    <row r="45" ht="15.0" hidden="1" customHeight="1">
      <c r="A45" s="28" t="s">
        <v>15</v>
      </c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1"/>
      <c r="N45" s="19"/>
    </row>
    <row r="46" ht="15.0" hidden="1" customHeight="1">
      <c r="A46" s="28" t="s">
        <v>16</v>
      </c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1"/>
      <c r="N46" s="19"/>
    </row>
    <row r="47" ht="15.0" hidden="1" customHeight="1">
      <c r="A47" s="28" t="s">
        <v>17</v>
      </c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1"/>
      <c r="N47" s="19"/>
    </row>
    <row r="48" ht="15.0" hidden="1" customHeight="1">
      <c r="A48" s="28" t="s">
        <v>18</v>
      </c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1"/>
      <c r="N48" s="19"/>
    </row>
    <row r="49" ht="15.75" hidden="1" customHeight="1">
      <c r="A49" s="69" t="s">
        <v>19</v>
      </c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3"/>
      <c r="N49" s="67"/>
    </row>
    <row r="50" ht="14.25" customHeight="1">
      <c r="A50" s="6" t="s">
        <v>22</v>
      </c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</row>
    <row r="51" ht="14.25" customHeight="1">
      <c r="A51" s="75" t="s">
        <v>9</v>
      </c>
      <c r="B51" s="50">
        <v>7.3402082E-7</v>
      </c>
      <c r="C51" s="50">
        <v>7.04E-7</v>
      </c>
      <c r="D51" s="50">
        <v>6.74E-7</v>
      </c>
      <c r="E51" s="76"/>
      <c r="F51" s="76"/>
      <c r="G51" s="76"/>
      <c r="H51" s="76"/>
      <c r="I51" s="76"/>
      <c r="J51" s="76"/>
      <c r="K51" s="76"/>
      <c r="L51" s="76"/>
      <c r="M51" s="76"/>
      <c r="N51" s="77"/>
    </row>
    <row r="52" ht="14.25" customHeight="1">
      <c r="A52" s="12" t="s">
        <v>14</v>
      </c>
      <c r="B52" s="17">
        <v>1.0972463E-5</v>
      </c>
      <c r="C52" s="17">
        <v>1.03E-5</v>
      </c>
      <c r="D52" s="17">
        <v>9.57E-6</v>
      </c>
      <c r="E52" s="78"/>
      <c r="F52" s="78"/>
      <c r="G52" s="78"/>
      <c r="H52" s="78"/>
      <c r="I52" s="78"/>
      <c r="J52" s="78"/>
      <c r="K52" s="78"/>
      <c r="L52" s="78"/>
      <c r="M52" s="78"/>
      <c r="N52" s="79"/>
    </row>
    <row r="53" ht="14.25" customHeight="1">
      <c r="A53" s="28" t="s">
        <v>8</v>
      </c>
      <c r="B53" s="40">
        <f t="shared" ref="B53:D53" si="30">1-EXP(-B51*8760)</f>
        <v>0.006409394027</v>
      </c>
      <c r="C53" s="40">
        <f t="shared" si="30"/>
        <v>0.00614806284</v>
      </c>
      <c r="D53" s="40">
        <f t="shared" si="30"/>
        <v>0.005886844228</v>
      </c>
      <c r="E53" s="78"/>
      <c r="F53" s="78"/>
      <c r="G53" s="78"/>
      <c r="H53" s="78"/>
      <c r="I53" s="78"/>
      <c r="J53" s="78"/>
      <c r="K53" s="78"/>
      <c r="L53" s="78"/>
      <c r="M53" s="78"/>
      <c r="N53" s="79"/>
    </row>
    <row r="54" ht="14.25" customHeight="1">
      <c r="A54" s="28" t="s">
        <v>15</v>
      </c>
      <c r="B54" s="42">
        <f t="shared" ref="B54:D54" si="31">1-EXP(-B51*87600)</f>
        <v>0.06227656966</v>
      </c>
      <c r="C54" s="42">
        <f t="shared" si="31"/>
        <v>0.05980727675</v>
      </c>
      <c r="D54" s="42">
        <f t="shared" si="31"/>
        <v>0.05733320076</v>
      </c>
      <c r="E54" s="78"/>
      <c r="F54" s="78"/>
      <c r="G54" s="78"/>
      <c r="H54" s="78"/>
      <c r="I54" s="78"/>
      <c r="J54" s="78"/>
      <c r="K54" s="78"/>
      <c r="L54" s="78"/>
      <c r="M54" s="78"/>
      <c r="N54" s="79"/>
    </row>
    <row r="55" ht="14.25" customHeight="1">
      <c r="A55" s="28" t="s">
        <v>16</v>
      </c>
      <c r="B55" s="26">
        <f t="shared" ref="B55:D55" si="32">1-B52</f>
        <v>0.9999890275</v>
      </c>
      <c r="C55" s="26">
        <f t="shared" si="32"/>
        <v>0.9999897</v>
      </c>
      <c r="D55" s="26">
        <f t="shared" si="32"/>
        <v>0.99999043</v>
      </c>
      <c r="E55" s="78"/>
      <c r="F55" s="78"/>
      <c r="G55" s="78"/>
      <c r="H55" s="78"/>
      <c r="I55" s="78"/>
      <c r="J55" s="78"/>
      <c r="K55" s="78"/>
      <c r="L55" s="78"/>
      <c r="M55" s="78"/>
      <c r="N55" s="79"/>
    </row>
    <row r="56" ht="14.25" customHeight="1">
      <c r="A56" s="28" t="s">
        <v>17</v>
      </c>
      <c r="B56" s="27">
        <f t="shared" ref="B56:D56" si="33">B51*365*24</f>
        <v>0.006430022383</v>
      </c>
      <c r="C56" s="27">
        <f t="shared" si="33"/>
        <v>0.00616704</v>
      </c>
      <c r="D56" s="27">
        <f t="shared" si="33"/>
        <v>0.00590424</v>
      </c>
      <c r="E56" s="78"/>
      <c r="F56" s="78"/>
      <c r="G56" s="78"/>
      <c r="H56" s="78"/>
      <c r="I56" s="78"/>
      <c r="J56" s="78"/>
      <c r="K56" s="78"/>
      <c r="L56" s="78"/>
      <c r="M56" s="78"/>
      <c r="N56" s="79"/>
    </row>
    <row r="57" ht="14.25" customHeight="1">
      <c r="A57" s="28" t="s">
        <v>18</v>
      </c>
      <c r="B57" s="29">
        <f t="shared" ref="B57:D57" si="34">1/B51</f>
        <v>1362359.177</v>
      </c>
      <c r="C57" s="29">
        <f t="shared" si="34"/>
        <v>1420454.545</v>
      </c>
      <c r="D57" s="29">
        <f t="shared" si="34"/>
        <v>1483679.525</v>
      </c>
      <c r="E57" s="78"/>
      <c r="F57" s="78"/>
      <c r="G57" s="78"/>
      <c r="H57" s="78"/>
      <c r="I57" s="78"/>
      <c r="J57" s="78"/>
      <c r="K57" s="78"/>
      <c r="L57" s="78"/>
      <c r="M57" s="78"/>
      <c r="N57" s="79"/>
    </row>
    <row r="58" ht="14.25" customHeight="1">
      <c r="A58" s="69" t="s">
        <v>19</v>
      </c>
      <c r="B58" s="65">
        <f t="shared" ref="B58:D58" si="35">B52*365*24*60</f>
        <v>5.767126553</v>
      </c>
      <c r="C58" s="65">
        <f t="shared" si="35"/>
        <v>5.41368</v>
      </c>
      <c r="D58" s="65">
        <f t="shared" si="35"/>
        <v>5.029992</v>
      </c>
      <c r="E58" s="80"/>
      <c r="F58" s="80"/>
      <c r="G58" s="80"/>
      <c r="H58" s="80"/>
      <c r="I58" s="80"/>
      <c r="J58" s="80"/>
      <c r="K58" s="80"/>
      <c r="L58" s="80"/>
      <c r="M58" s="80"/>
      <c r="N58" s="81"/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Q2:S2"/>
    <mergeCell ref="N3:N11"/>
    <mergeCell ref="Q10:S10"/>
    <mergeCell ref="N13:N21"/>
    <mergeCell ref="N23:N31"/>
    <mergeCell ref="N33:N40"/>
    <mergeCell ref="N42:N4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2.63" defaultRowHeight="15.0"/>
  <cols>
    <col customWidth="1" min="1" max="1" width="30.0"/>
    <col customWidth="1" hidden="1" min="2" max="2" width="17.63"/>
    <col customWidth="1" hidden="1" min="3" max="3" width="19.13"/>
    <col customWidth="1" min="4" max="4" width="19.88"/>
    <col customWidth="1" hidden="1" min="5" max="7" width="17.63"/>
    <col customWidth="1" hidden="1" min="8" max="12" width="16.0"/>
    <col customWidth="1" min="13" max="13" width="59.25"/>
    <col customWidth="1" min="14" max="14" width="9.38"/>
    <col customWidth="1" min="15" max="15" width="16.0"/>
    <col customWidth="1" min="16" max="16" width="20.0"/>
    <col customWidth="1" min="17" max="26" width="9.38"/>
  </cols>
  <sheetData>
    <row r="1" ht="39.0" customHeight="1">
      <c r="A1" s="8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/>
      <c r="I1" s="2"/>
      <c r="J1" s="2"/>
      <c r="K1" s="2"/>
      <c r="L1" s="2"/>
      <c r="M1" s="4" t="s">
        <v>6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 t="s">
        <v>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9"/>
      <c r="P2" s="83" t="s">
        <v>8</v>
      </c>
      <c r="Q2" s="84"/>
      <c r="R2" s="84"/>
    </row>
    <row r="3" ht="14.25" customHeight="1">
      <c r="A3" s="12" t="s">
        <v>9</v>
      </c>
      <c r="B3" s="14"/>
      <c r="C3" s="14"/>
      <c r="D3" s="14">
        <v>2.1923786E-5</v>
      </c>
      <c r="E3" s="14"/>
      <c r="F3" s="14"/>
      <c r="G3" s="14"/>
      <c r="H3" s="14"/>
      <c r="I3" s="14"/>
      <c r="J3" s="14"/>
      <c r="K3" s="14"/>
      <c r="L3" s="14"/>
      <c r="M3" s="16"/>
      <c r="O3" s="5"/>
      <c r="P3" s="85" t="s">
        <v>29</v>
      </c>
      <c r="Q3" s="4"/>
      <c r="R3" s="4"/>
    </row>
    <row r="4" ht="14.25" customHeight="1">
      <c r="A4" s="12" t="s">
        <v>14</v>
      </c>
      <c r="B4" s="17"/>
      <c r="C4" s="17"/>
      <c r="D4" s="17">
        <v>1.2557442E-4</v>
      </c>
      <c r="E4" s="17"/>
      <c r="F4" s="17"/>
      <c r="G4" s="17"/>
      <c r="H4" s="17"/>
      <c r="I4" s="17"/>
      <c r="J4" s="18"/>
      <c r="K4" s="18"/>
      <c r="L4" s="17"/>
      <c r="M4" s="19"/>
      <c r="O4" s="86" t="str">
        <f>A2</f>
        <v>Réseau HT existant (cas de référence)</v>
      </c>
      <c r="P4" s="87">
        <f>D5</f>
        <v>0.1747363479</v>
      </c>
      <c r="Q4" s="21"/>
      <c r="R4" s="21"/>
    </row>
    <row r="5" ht="14.25" customHeight="1">
      <c r="A5" s="28" t="s">
        <v>8</v>
      </c>
      <c r="B5" s="40">
        <f t="shared" ref="B5:G5" si="1">1-EXP(-B3*8760)</f>
        <v>0</v>
      </c>
      <c r="C5" s="40">
        <f t="shared" si="1"/>
        <v>0</v>
      </c>
      <c r="D5" s="88">
        <f t="shared" si="1"/>
        <v>0.1747363479</v>
      </c>
      <c r="E5" s="40">
        <f t="shared" si="1"/>
        <v>0</v>
      </c>
      <c r="F5" s="40">
        <f t="shared" si="1"/>
        <v>0</v>
      </c>
      <c r="G5" s="40">
        <f t="shared" si="1"/>
        <v>0</v>
      </c>
      <c r="H5" s="40"/>
      <c r="I5" s="40"/>
      <c r="J5" s="40"/>
      <c r="K5" s="40"/>
      <c r="L5" s="40"/>
      <c r="M5" s="19"/>
      <c r="O5" s="86" t="str">
        <f>A11</f>
        <v>Proposition 1 HT : Avec une fermeture automatique du DJ 2B sur défaut de TR1</v>
      </c>
      <c r="P5" s="87">
        <f>D14</f>
        <v>0.1745917418</v>
      </c>
      <c r="Q5" s="21"/>
      <c r="R5" s="21"/>
    </row>
    <row r="6" ht="14.25" customHeight="1">
      <c r="A6" s="28" t="s">
        <v>15</v>
      </c>
      <c r="B6" s="42">
        <f t="shared" ref="B6:G6" si="2">1-EXP(-B3*87600)</f>
        <v>0</v>
      </c>
      <c r="C6" s="42">
        <f t="shared" si="2"/>
        <v>0</v>
      </c>
      <c r="D6" s="42">
        <f t="shared" si="2"/>
        <v>0.853469789</v>
      </c>
      <c r="E6" s="42">
        <f t="shared" si="2"/>
        <v>0</v>
      </c>
      <c r="F6" s="42">
        <f t="shared" si="2"/>
        <v>0</v>
      </c>
      <c r="G6" s="42">
        <f t="shared" si="2"/>
        <v>0</v>
      </c>
      <c r="H6" s="42"/>
      <c r="I6" s="42"/>
      <c r="J6" s="42"/>
      <c r="K6" s="42"/>
      <c r="L6" s="42"/>
      <c r="M6" s="19"/>
      <c r="O6" s="86" t="str">
        <f>A20</f>
        <v>Proposition 2 HT : Deux lignes RTE+ secours</v>
      </c>
      <c r="P6" s="87">
        <f>D23</f>
        <v>0.1729993653</v>
      </c>
      <c r="Q6" s="21"/>
      <c r="R6" s="21"/>
    </row>
    <row r="7" ht="14.25" customHeight="1">
      <c r="A7" s="28" t="s">
        <v>16</v>
      </c>
      <c r="B7" s="26">
        <f t="shared" ref="B7:G7" si="3">1-B4</f>
        <v>1</v>
      </c>
      <c r="C7" s="26">
        <f t="shared" si="3"/>
        <v>1</v>
      </c>
      <c r="D7" s="26">
        <f t="shared" si="3"/>
        <v>0.9998744256</v>
      </c>
      <c r="E7" s="26">
        <f t="shared" si="3"/>
        <v>1</v>
      </c>
      <c r="F7" s="26">
        <f t="shared" si="3"/>
        <v>1</v>
      </c>
      <c r="G7" s="26">
        <f t="shared" si="3"/>
        <v>1</v>
      </c>
      <c r="H7" s="26"/>
      <c r="I7" s="26"/>
      <c r="J7" s="26"/>
      <c r="K7" s="26"/>
      <c r="L7" s="26"/>
      <c r="M7" s="19"/>
      <c r="O7" s="86" t="str">
        <f>A47</f>
        <v>Proposition 3 : Reconfigurateur de boucle HT</v>
      </c>
      <c r="P7" s="87">
        <f>D50</f>
        <v>0.1544939787</v>
      </c>
      <c r="Q7" s="21"/>
      <c r="R7" s="21"/>
    </row>
    <row r="8" ht="14.25" customHeight="1">
      <c r="A8" s="28" t="s">
        <v>17</v>
      </c>
      <c r="B8" s="27">
        <f t="shared" ref="B8:G8" si="4">B3*365*24</f>
        <v>0</v>
      </c>
      <c r="C8" s="27">
        <f t="shared" si="4"/>
        <v>0</v>
      </c>
      <c r="D8" s="27">
        <f t="shared" si="4"/>
        <v>0.1920523654</v>
      </c>
      <c r="E8" s="27">
        <f t="shared" si="4"/>
        <v>0</v>
      </c>
      <c r="F8" s="27">
        <f t="shared" si="4"/>
        <v>0</v>
      </c>
      <c r="G8" s="27">
        <f t="shared" si="4"/>
        <v>0</v>
      </c>
      <c r="H8" s="27"/>
      <c r="I8" s="27"/>
      <c r="J8" s="27"/>
      <c r="K8" s="27"/>
      <c r="L8" s="27"/>
      <c r="M8" s="19"/>
      <c r="Q8" s="84"/>
      <c r="R8" s="84"/>
    </row>
    <row r="9" ht="14.25" customHeight="1">
      <c r="A9" s="28" t="s">
        <v>18</v>
      </c>
      <c r="B9" s="29" t="str">
        <f t="shared" ref="B9:G9" si="5">1/B3</f>
        <v>#DIV/0!</v>
      </c>
      <c r="C9" s="29" t="str">
        <f t="shared" si="5"/>
        <v>#DIV/0!</v>
      </c>
      <c r="D9" s="29">
        <f t="shared" si="5"/>
        <v>45612.5598</v>
      </c>
      <c r="E9" s="29" t="str">
        <f t="shared" si="5"/>
        <v>#DIV/0!</v>
      </c>
      <c r="F9" s="29" t="str">
        <f t="shared" si="5"/>
        <v>#DIV/0!</v>
      </c>
      <c r="G9" s="29" t="str">
        <f t="shared" si="5"/>
        <v>#DIV/0!</v>
      </c>
      <c r="H9" s="29"/>
      <c r="I9" s="29"/>
      <c r="J9" s="29"/>
      <c r="K9" s="29"/>
      <c r="L9" s="29"/>
      <c r="M9" s="19"/>
      <c r="Q9" s="84"/>
      <c r="R9" s="84"/>
    </row>
    <row r="10" ht="14.25" customHeight="1">
      <c r="A10" s="69" t="s">
        <v>19</v>
      </c>
      <c r="B10" s="31">
        <f t="shared" ref="B10:G10" si="6">B4*365*24*60</f>
        <v>0</v>
      </c>
      <c r="C10" s="31">
        <f t="shared" si="6"/>
        <v>0</v>
      </c>
      <c r="D10" s="31">
        <f t="shared" si="6"/>
        <v>66.00191515</v>
      </c>
      <c r="E10" s="31">
        <f t="shared" si="6"/>
        <v>0</v>
      </c>
      <c r="F10" s="31">
        <f t="shared" si="6"/>
        <v>0</v>
      </c>
      <c r="G10" s="31">
        <f t="shared" si="6"/>
        <v>0</v>
      </c>
      <c r="H10" s="31"/>
      <c r="I10" s="31"/>
      <c r="J10" s="31"/>
      <c r="K10" s="31"/>
      <c r="L10" s="31"/>
      <c r="M10" s="19"/>
      <c r="P10" s="83" t="s">
        <v>16</v>
      </c>
      <c r="Q10" s="84"/>
      <c r="R10" s="84"/>
    </row>
    <row r="11" ht="14.25" customHeight="1">
      <c r="A11" s="9" t="s">
        <v>33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9"/>
      <c r="O11" s="5"/>
      <c r="P11" s="85" t="s">
        <v>29</v>
      </c>
      <c r="Q11" s="4"/>
      <c r="R11" s="4"/>
    </row>
    <row r="12" ht="14.25" customHeight="1">
      <c r="A12" s="12" t="s">
        <v>9</v>
      </c>
      <c r="B12" s="34"/>
      <c r="C12" s="34"/>
      <c r="D12" s="34">
        <v>2.1903785E-5</v>
      </c>
      <c r="E12" s="34"/>
      <c r="F12" s="34"/>
      <c r="G12" s="34"/>
      <c r="H12" s="35"/>
      <c r="I12" s="34"/>
      <c r="J12" s="34"/>
      <c r="K12" s="35"/>
      <c r="L12" s="35"/>
      <c r="M12" s="16"/>
      <c r="O12" s="86" t="s">
        <v>7</v>
      </c>
      <c r="P12" s="89">
        <f>D7</f>
        <v>0.9998744256</v>
      </c>
      <c r="Q12" s="33"/>
      <c r="R12" s="33"/>
    </row>
    <row r="13" ht="15.0" customHeight="1">
      <c r="A13" s="12" t="s">
        <v>14</v>
      </c>
      <c r="B13" s="17"/>
      <c r="C13" s="17"/>
      <c r="D13" s="17">
        <v>1.2619026E-4</v>
      </c>
      <c r="E13" s="17"/>
      <c r="F13" s="17"/>
      <c r="G13" s="17"/>
      <c r="H13" s="37"/>
      <c r="I13" s="17"/>
      <c r="J13" s="17"/>
      <c r="K13" s="37"/>
      <c r="L13" s="37"/>
      <c r="M13" s="19"/>
      <c r="O13" s="86" t="s">
        <v>33</v>
      </c>
      <c r="P13" s="89">
        <f>D16</f>
        <v>0.9998738097</v>
      </c>
      <c r="Q13" s="33"/>
      <c r="R13" s="33"/>
    </row>
    <row r="14" ht="14.25" customHeight="1">
      <c r="A14" s="28" t="s">
        <v>8</v>
      </c>
      <c r="B14" s="40">
        <f t="shared" ref="B14:G14" si="7">1-EXP(-B12*8760)</f>
        <v>0</v>
      </c>
      <c r="C14" s="40">
        <f t="shared" si="7"/>
        <v>0</v>
      </c>
      <c r="D14" s="88">
        <f t="shared" si="7"/>
        <v>0.1745917418</v>
      </c>
      <c r="E14" s="40">
        <f t="shared" si="7"/>
        <v>0</v>
      </c>
      <c r="F14" s="40">
        <f t="shared" si="7"/>
        <v>0</v>
      </c>
      <c r="G14" s="40">
        <f t="shared" si="7"/>
        <v>0</v>
      </c>
      <c r="H14" s="40"/>
      <c r="I14" s="40"/>
      <c r="J14" s="40"/>
      <c r="K14" s="40"/>
      <c r="L14" s="40"/>
      <c r="M14" s="19"/>
      <c r="O14" s="86" t="s">
        <v>34</v>
      </c>
      <c r="P14" s="89">
        <f>D25</f>
        <v>0.9998779928</v>
      </c>
      <c r="Q14" s="33"/>
      <c r="R14" s="33"/>
    </row>
    <row r="15" ht="14.25" customHeight="1">
      <c r="A15" s="28" t="s">
        <v>15</v>
      </c>
      <c r="B15" s="42">
        <f t="shared" ref="B15:G15" si="8">1-EXP(-B12*87600)</f>
        <v>0</v>
      </c>
      <c r="C15" s="42">
        <f t="shared" si="8"/>
        <v>0</v>
      </c>
      <c r="D15" s="42">
        <f t="shared" si="8"/>
        <v>0.8532128302</v>
      </c>
      <c r="E15" s="42">
        <f t="shared" si="8"/>
        <v>0</v>
      </c>
      <c r="F15" s="42">
        <f t="shared" si="8"/>
        <v>0</v>
      </c>
      <c r="G15" s="42">
        <f t="shared" si="8"/>
        <v>0</v>
      </c>
      <c r="H15" s="42"/>
      <c r="I15" s="42"/>
      <c r="J15" s="42"/>
      <c r="K15" s="42"/>
      <c r="L15" s="42"/>
      <c r="M15" s="19"/>
      <c r="O15" s="86" t="s">
        <v>22</v>
      </c>
      <c r="P15" s="89">
        <f>D52</f>
        <v>0.9998841641</v>
      </c>
      <c r="Q15" s="33"/>
      <c r="R15" s="33"/>
    </row>
    <row r="16" ht="14.25" customHeight="1">
      <c r="A16" s="28" t="s">
        <v>16</v>
      </c>
      <c r="B16" s="26">
        <f t="shared" ref="B16:G16" si="9">1-B13</f>
        <v>1</v>
      </c>
      <c r="C16" s="26">
        <f t="shared" si="9"/>
        <v>1</v>
      </c>
      <c r="D16" s="26">
        <f t="shared" si="9"/>
        <v>0.9998738097</v>
      </c>
      <c r="E16" s="26">
        <f t="shared" si="9"/>
        <v>1</v>
      </c>
      <c r="F16" s="26">
        <f t="shared" si="9"/>
        <v>1</v>
      </c>
      <c r="G16" s="26">
        <f t="shared" si="9"/>
        <v>1</v>
      </c>
      <c r="H16" s="26"/>
      <c r="I16" s="26"/>
      <c r="J16" s="26"/>
      <c r="K16" s="26"/>
      <c r="L16" s="26"/>
      <c r="M16" s="19"/>
    </row>
    <row r="17" ht="14.25" customHeight="1">
      <c r="A17" s="28" t="s">
        <v>17</v>
      </c>
      <c r="B17" s="27">
        <f t="shared" ref="B17:G17" si="10">B12*365*24</f>
        <v>0</v>
      </c>
      <c r="C17" s="27">
        <f t="shared" si="10"/>
        <v>0</v>
      </c>
      <c r="D17" s="27">
        <f t="shared" si="10"/>
        <v>0.1918771566</v>
      </c>
      <c r="E17" s="27">
        <f t="shared" si="10"/>
        <v>0</v>
      </c>
      <c r="F17" s="27">
        <f t="shared" si="10"/>
        <v>0</v>
      </c>
      <c r="G17" s="27">
        <f t="shared" si="10"/>
        <v>0</v>
      </c>
      <c r="H17" s="27"/>
      <c r="I17" s="27"/>
      <c r="J17" s="27"/>
      <c r="K17" s="27"/>
      <c r="L17" s="27"/>
      <c r="M17" s="19"/>
    </row>
    <row r="18" ht="14.25" customHeight="1">
      <c r="A18" s="28" t="s">
        <v>18</v>
      </c>
      <c r="B18" s="29" t="str">
        <f t="shared" ref="B18:G18" si="11">1/B12</f>
        <v>#DIV/0!</v>
      </c>
      <c r="C18" s="29" t="str">
        <f t="shared" si="11"/>
        <v>#DIV/0!</v>
      </c>
      <c r="D18" s="29">
        <f t="shared" si="11"/>
        <v>45654.20999</v>
      </c>
      <c r="E18" s="29" t="str">
        <f t="shared" si="11"/>
        <v>#DIV/0!</v>
      </c>
      <c r="F18" s="29" t="str">
        <f t="shared" si="11"/>
        <v>#DIV/0!</v>
      </c>
      <c r="G18" s="29" t="str">
        <f t="shared" si="11"/>
        <v>#DIV/0!</v>
      </c>
      <c r="H18" s="29"/>
      <c r="I18" s="29"/>
      <c r="J18" s="29"/>
      <c r="K18" s="29"/>
      <c r="L18" s="29"/>
      <c r="M18" s="19"/>
    </row>
    <row r="19" ht="14.25" customHeight="1">
      <c r="A19" s="69" t="s">
        <v>19</v>
      </c>
      <c r="B19" s="31">
        <f t="shared" ref="B19:G19" si="12">B13*365*24*60</f>
        <v>0</v>
      </c>
      <c r="C19" s="31">
        <f t="shared" si="12"/>
        <v>0</v>
      </c>
      <c r="D19" s="31">
        <f t="shared" si="12"/>
        <v>66.32560066</v>
      </c>
      <c r="E19" s="31">
        <f t="shared" si="12"/>
        <v>0</v>
      </c>
      <c r="F19" s="31">
        <f t="shared" si="12"/>
        <v>0</v>
      </c>
      <c r="G19" s="31">
        <f t="shared" si="12"/>
        <v>0</v>
      </c>
      <c r="H19" s="31"/>
      <c r="I19" s="31"/>
      <c r="J19" s="31"/>
      <c r="K19" s="31"/>
      <c r="L19" s="31"/>
      <c r="M19" s="19"/>
    </row>
    <row r="20" ht="14.25" customHeight="1">
      <c r="A20" s="6" t="s">
        <v>34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9"/>
    </row>
    <row r="21" ht="14.25" customHeight="1">
      <c r="A21" s="75" t="s">
        <v>9</v>
      </c>
      <c r="B21" s="50"/>
      <c r="C21" s="90"/>
      <c r="D21" s="50">
        <v>2.1683769E-5</v>
      </c>
      <c r="E21" s="50"/>
      <c r="F21" s="50">
        <v>3.26E-6</v>
      </c>
      <c r="G21" s="50">
        <v>3.26E-6</v>
      </c>
      <c r="H21" s="90"/>
      <c r="I21" s="90"/>
      <c r="J21" s="90"/>
      <c r="K21" s="90"/>
      <c r="L21" s="90"/>
      <c r="M21" s="54"/>
    </row>
    <row r="22" ht="14.25" customHeight="1">
      <c r="A22" s="12" t="s">
        <v>14</v>
      </c>
      <c r="B22" s="17"/>
      <c r="C22" s="56"/>
      <c r="D22" s="17">
        <v>1.2200723E-4</v>
      </c>
      <c r="E22" s="17"/>
      <c r="F22" s="17">
        <v>1.04E-5</v>
      </c>
      <c r="G22" s="17">
        <v>1.04E-5</v>
      </c>
      <c r="H22" s="56"/>
      <c r="I22" s="56"/>
      <c r="J22" s="56"/>
      <c r="K22" s="56"/>
      <c r="L22" s="56"/>
      <c r="M22" s="19"/>
    </row>
    <row r="23" ht="14.25" customHeight="1">
      <c r="A23" s="28" t="s">
        <v>8</v>
      </c>
      <c r="B23" s="40">
        <f t="shared" ref="B23:G23" si="13">1-EXP(-B21*8760)</f>
        <v>0</v>
      </c>
      <c r="C23" s="40">
        <f t="shared" si="13"/>
        <v>0</v>
      </c>
      <c r="D23" s="88">
        <f t="shared" si="13"/>
        <v>0.1729993653</v>
      </c>
      <c r="E23" s="40">
        <f t="shared" si="13"/>
        <v>0</v>
      </c>
      <c r="F23" s="40">
        <f t="shared" si="13"/>
        <v>0.02815368581</v>
      </c>
      <c r="G23" s="40">
        <f t="shared" si="13"/>
        <v>0.02815368581</v>
      </c>
      <c r="H23" s="40"/>
      <c r="I23" s="40"/>
      <c r="J23" s="40"/>
      <c r="K23" s="40"/>
      <c r="L23" s="40"/>
      <c r="M23" s="19"/>
    </row>
    <row r="24" ht="14.25" customHeight="1">
      <c r="A24" s="28" t="s">
        <v>15</v>
      </c>
      <c r="B24" s="42">
        <f t="shared" ref="B24:G24" si="14">1-EXP(-B21*87600)</f>
        <v>0</v>
      </c>
      <c r="C24" s="42">
        <f t="shared" si="14"/>
        <v>0</v>
      </c>
      <c r="D24" s="42">
        <f t="shared" si="14"/>
        <v>0.8503563031</v>
      </c>
      <c r="E24" s="42">
        <f t="shared" si="14"/>
        <v>0</v>
      </c>
      <c r="F24" s="42">
        <f t="shared" si="14"/>
        <v>0.2484187812</v>
      </c>
      <c r="G24" s="42">
        <f t="shared" si="14"/>
        <v>0.2484187812</v>
      </c>
      <c r="H24" s="42"/>
      <c r="I24" s="42"/>
      <c r="J24" s="42"/>
      <c r="K24" s="42"/>
      <c r="L24" s="42"/>
      <c r="M24" s="19"/>
    </row>
    <row r="25" ht="14.25" customHeight="1">
      <c r="A25" s="28" t="s">
        <v>16</v>
      </c>
      <c r="B25" s="26">
        <f t="shared" ref="B25:G25" si="15">1-B22</f>
        <v>1</v>
      </c>
      <c r="C25" s="26">
        <f t="shared" si="15"/>
        <v>1</v>
      </c>
      <c r="D25" s="26">
        <f t="shared" si="15"/>
        <v>0.9998779928</v>
      </c>
      <c r="E25" s="26">
        <f t="shared" si="15"/>
        <v>1</v>
      </c>
      <c r="F25" s="26">
        <f t="shared" si="15"/>
        <v>0.9999896</v>
      </c>
      <c r="G25" s="26">
        <f t="shared" si="15"/>
        <v>0.9999896</v>
      </c>
      <c r="H25" s="26"/>
      <c r="I25" s="26"/>
      <c r="J25" s="26"/>
      <c r="K25" s="26"/>
      <c r="L25" s="26"/>
      <c r="M25" s="19"/>
    </row>
    <row r="26" ht="14.25" customHeight="1">
      <c r="A26" s="28" t="s">
        <v>17</v>
      </c>
      <c r="B26" s="27">
        <f t="shared" ref="B26:G26" si="16">B21*365*24</f>
        <v>0</v>
      </c>
      <c r="C26" s="27">
        <f t="shared" si="16"/>
        <v>0</v>
      </c>
      <c r="D26" s="27">
        <f t="shared" si="16"/>
        <v>0.1899498164</v>
      </c>
      <c r="E26" s="27">
        <f t="shared" si="16"/>
        <v>0</v>
      </c>
      <c r="F26" s="27">
        <f t="shared" si="16"/>
        <v>0.0285576</v>
      </c>
      <c r="G26" s="27">
        <f t="shared" si="16"/>
        <v>0.0285576</v>
      </c>
      <c r="H26" s="27"/>
      <c r="I26" s="27"/>
      <c r="J26" s="27"/>
      <c r="K26" s="27"/>
      <c r="L26" s="27"/>
      <c r="M26" s="19"/>
    </row>
    <row r="27" ht="14.25" customHeight="1">
      <c r="A27" s="28" t="s">
        <v>18</v>
      </c>
      <c r="B27" s="29" t="str">
        <f t="shared" ref="B27:G27" si="17">1/B21</f>
        <v>#DIV/0!</v>
      </c>
      <c r="C27" s="29" t="str">
        <f t="shared" si="17"/>
        <v>#DIV/0!</v>
      </c>
      <c r="D27" s="29">
        <f t="shared" si="17"/>
        <v>46117.44388</v>
      </c>
      <c r="E27" s="29" t="str">
        <f t="shared" si="17"/>
        <v>#DIV/0!</v>
      </c>
      <c r="F27" s="29">
        <f t="shared" si="17"/>
        <v>306748.4663</v>
      </c>
      <c r="G27" s="29">
        <f t="shared" si="17"/>
        <v>306748.4663</v>
      </c>
      <c r="H27" s="29"/>
      <c r="I27" s="29"/>
      <c r="J27" s="29"/>
      <c r="K27" s="29"/>
      <c r="L27" s="29"/>
      <c r="M27" s="19"/>
      <c r="Q27" s="91"/>
    </row>
    <row r="28" ht="14.25" customHeight="1">
      <c r="A28" s="69" t="s">
        <v>19</v>
      </c>
      <c r="B28" s="65">
        <f t="shared" ref="B28:G28" si="18">B22*365*24*60</f>
        <v>0</v>
      </c>
      <c r="C28" s="65">
        <f t="shared" si="18"/>
        <v>0</v>
      </c>
      <c r="D28" s="65">
        <f t="shared" si="18"/>
        <v>64.12700009</v>
      </c>
      <c r="E28" s="65">
        <f t="shared" si="18"/>
        <v>0</v>
      </c>
      <c r="F28" s="65">
        <f t="shared" si="18"/>
        <v>5.46624</v>
      </c>
      <c r="G28" s="65">
        <f t="shared" si="18"/>
        <v>5.46624</v>
      </c>
      <c r="H28" s="92"/>
      <c r="I28" s="92"/>
      <c r="J28" s="92"/>
      <c r="K28" s="92"/>
      <c r="L28" s="92"/>
      <c r="M28" s="67"/>
    </row>
    <row r="29" ht="15.0" hidden="1" customHeight="1">
      <c r="A29" s="6" t="s">
        <v>24</v>
      </c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9"/>
    </row>
    <row r="30" ht="15.0" hidden="1" customHeight="1">
      <c r="A30" s="12" t="s">
        <v>9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16"/>
    </row>
    <row r="31" ht="15.0" hidden="1" customHeight="1">
      <c r="A31" s="12" t="s">
        <v>14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19"/>
    </row>
    <row r="32" ht="15.0" hidden="1" customHeight="1">
      <c r="A32" s="28" t="s">
        <v>8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19"/>
    </row>
    <row r="33" ht="15.0" hidden="1" customHeight="1">
      <c r="A33" s="28" t="s">
        <v>15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19"/>
    </row>
    <row r="34" ht="15.0" hidden="1" customHeight="1">
      <c r="A34" s="28" t="s">
        <v>16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19"/>
    </row>
    <row r="35" ht="15.0" hidden="1" customHeight="1">
      <c r="A35" s="28" t="s">
        <v>17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19"/>
    </row>
    <row r="36" ht="15.0" hidden="1" customHeight="1">
      <c r="A36" s="28" t="s">
        <v>18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19"/>
    </row>
    <row r="37" ht="15.75" hidden="1" customHeight="1">
      <c r="A37" s="69" t="s">
        <v>19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19"/>
    </row>
    <row r="38" ht="15.0" hidden="1" customHeight="1">
      <c r="A38" s="6" t="s">
        <v>25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9"/>
    </row>
    <row r="39" ht="15.0" hidden="1" customHeight="1">
      <c r="A39" s="12" t="s">
        <v>9</v>
      </c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16"/>
    </row>
    <row r="40" ht="15.0" hidden="1" customHeight="1">
      <c r="A40" s="12" t="s">
        <v>14</v>
      </c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19"/>
    </row>
    <row r="41" ht="15.0" hidden="1" customHeight="1">
      <c r="A41" s="28" t="s">
        <v>8</v>
      </c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19"/>
    </row>
    <row r="42" ht="15.0" hidden="1" customHeight="1">
      <c r="A42" s="28" t="s">
        <v>15</v>
      </c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19"/>
    </row>
    <row r="43" ht="15.0" hidden="1" customHeight="1">
      <c r="A43" s="28" t="s">
        <v>16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19"/>
    </row>
    <row r="44" ht="15.0" hidden="1" customHeight="1">
      <c r="A44" s="28" t="s">
        <v>17</v>
      </c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19"/>
    </row>
    <row r="45" ht="15.0" hidden="1" customHeight="1">
      <c r="A45" s="28" t="s">
        <v>18</v>
      </c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19"/>
    </row>
    <row r="46" ht="15.75" hidden="1" customHeight="1">
      <c r="A46" s="69" t="s">
        <v>19</v>
      </c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67"/>
    </row>
    <row r="47" ht="14.25" customHeight="1">
      <c r="A47" s="6" t="s">
        <v>22</v>
      </c>
      <c r="D47" s="74"/>
      <c r="E47" s="74"/>
      <c r="F47" s="74"/>
      <c r="G47" s="74"/>
      <c r="H47" s="74"/>
      <c r="I47" s="74"/>
      <c r="J47" s="74"/>
      <c r="K47" s="74"/>
      <c r="L47" s="74"/>
      <c r="M47" s="74"/>
    </row>
    <row r="48" ht="14.25" customHeight="1">
      <c r="A48" s="75" t="s">
        <v>9</v>
      </c>
      <c r="B48" s="50"/>
      <c r="C48" s="90"/>
      <c r="D48" s="50">
        <v>1.9157533E-5</v>
      </c>
      <c r="E48" s="50"/>
      <c r="F48" s="50">
        <v>3.26E-6</v>
      </c>
      <c r="G48" s="50">
        <v>3.26E-6</v>
      </c>
      <c r="H48" s="90"/>
      <c r="I48" s="90"/>
      <c r="J48" s="90"/>
      <c r="K48" s="90"/>
      <c r="L48" s="90"/>
      <c r="M48" s="54"/>
    </row>
    <row r="49" ht="14.25" customHeight="1">
      <c r="A49" s="12" t="s">
        <v>14</v>
      </c>
      <c r="B49" s="17"/>
      <c r="C49" s="56"/>
      <c r="D49" s="17">
        <v>1.1583592E-4</v>
      </c>
      <c r="E49" s="17"/>
      <c r="F49" s="17">
        <v>1.04E-5</v>
      </c>
      <c r="G49" s="17">
        <v>1.04E-5</v>
      </c>
      <c r="H49" s="56"/>
      <c r="I49" s="56"/>
      <c r="J49" s="56"/>
      <c r="K49" s="56"/>
      <c r="L49" s="56"/>
      <c r="M49" s="19"/>
    </row>
    <row r="50" ht="14.25" customHeight="1">
      <c r="A50" s="28" t="s">
        <v>8</v>
      </c>
      <c r="B50" s="40">
        <f t="shared" ref="B50:G50" si="19">1-EXP(-B48*8760)</f>
        <v>0</v>
      </c>
      <c r="C50" s="40">
        <f t="shared" si="19"/>
        <v>0</v>
      </c>
      <c r="D50" s="88">
        <f t="shared" si="19"/>
        <v>0.1544939787</v>
      </c>
      <c r="E50" s="40">
        <f t="shared" si="19"/>
        <v>0</v>
      </c>
      <c r="F50" s="40">
        <f t="shared" si="19"/>
        <v>0.02815368581</v>
      </c>
      <c r="G50" s="40">
        <f t="shared" si="19"/>
        <v>0.02815368581</v>
      </c>
      <c r="H50" s="40"/>
      <c r="I50" s="40"/>
      <c r="J50" s="40"/>
      <c r="K50" s="40"/>
      <c r="L50" s="40"/>
      <c r="M50" s="19"/>
    </row>
    <row r="51" ht="14.25" customHeight="1">
      <c r="A51" s="28" t="s">
        <v>15</v>
      </c>
      <c r="B51" s="42">
        <f t="shared" ref="B51:G51" si="20">1-EXP(-B48*87600)</f>
        <v>0</v>
      </c>
      <c r="C51" s="42">
        <f t="shared" si="20"/>
        <v>0</v>
      </c>
      <c r="D51" s="42">
        <f t="shared" si="20"/>
        <v>0.8132902283</v>
      </c>
      <c r="E51" s="42">
        <f t="shared" si="20"/>
        <v>0</v>
      </c>
      <c r="F51" s="42">
        <f t="shared" si="20"/>
        <v>0.2484187812</v>
      </c>
      <c r="G51" s="42">
        <f t="shared" si="20"/>
        <v>0.2484187812</v>
      </c>
      <c r="H51" s="42"/>
      <c r="I51" s="42"/>
      <c r="J51" s="42"/>
      <c r="K51" s="42"/>
      <c r="L51" s="42"/>
      <c r="M51" s="19"/>
    </row>
    <row r="52" ht="14.25" customHeight="1">
      <c r="A52" s="28" t="s">
        <v>16</v>
      </c>
      <c r="B52" s="26">
        <f t="shared" ref="B52:G52" si="21">1-B49</f>
        <v>1</v>
      </c>
      <c r="C52" s="26">
        <f t="shared" si="21"/>
        <v>1</v>
      </c>
      <c r="D52" s="26">
        <f t="shared" si="21"/>
        <v>0.9998841641</v>
      </c>
      <c r="E52" s="26">
        <f t="shared" si="21"/>
        <v>1</v>
      </c>
      <c r="F52" s="26">
        <f t="shared" si="21"/>
        <v>0.9999896</v>
      </c>
      <c r="G52" s="26">
        <f t="shared" si="21"/>
        <v>0.9999896</v>
      </c>
      <c r="H52" s="26"/>
      <c r="I52" s="26"/>
      <c r="J52" s="26"/>
      <c r="K52" s="26"/>
      <c r="L52" s="26"/>
      <c r="M52" s="19"/>
    </row>
    <row r="53" ht="14.25" customHeight="1">
      <c r="A53" s="28" t="s">
        <v>17</v>
      </c>
      <c r="B53" s="27">
        <f t="shared" ref="B53:G53" si="22">B48*365*24</f>
        <v>0</v>
      </c>
      <c r="C53" s="27">
        <f t="shared" si="22"/>
        <v>0</v>
      </c>
      <c r="D53" s="27">
        <f t="shared" si="22"/>
        <v>0.1678199891</v>
      </c>
      <c r="E53" s="27">
        <f t="shared" si="22"/>
        <v>0</v>
      </c>
      <c r="F53" s="27">
        <f t="shared" si="22"/>
        <v>0.0285576</v>
      </c>
      <c r="G53" s="27">
        <f t="shared" si="22"/>
        <v>0.0285576</v>
      </c>
      <c r="H53" s="27"/>
      <c r="I53" s="27"/>
      <c r="J53" s="27"/>
      <c r="K53" s="27"/>
      <c r="L53" s="27"/>
      <c r="M53" s="19"/>
    </row>
    <row r="54" ht="14.25" customHeight="1">
      <c r="A54" s="28" t="s">
        <v>18</v>
      </c>
      <c r="B54" s="29" t="str">
        <f t="shared" ref="B54:G54" si="23">1/B48</f>
        <v>#DIV/0!</v>
      </c>
      <c r="C54" s="29" t="str">
        <f t="shared" si="23"/>
        <v>#DIV/0!</v>
      </c>
      <c r="D54" s="29">
        <f t="shared" si="23"/>
        <v>52198.78781</v>
      </c>
      <c r="E54" s="29" t="str">
        <f t="shared" si="23"/>
        <v>#DIV/0!</v>
      </c>
      <c r="F54" s="29">
        <f t="shared" si="23"/>
        <v>306748.4663</v>
      </c>
      <c r="G54" s="29">
        <f t="shared" si="23"/>
        <v>306748.4663</v>
      </c>
      <c r="H54" s="29"/>
      <c r="I54" s="29"/>
      <c r="J54" s="29"/>
      <c r="K54" s="29"/>
      <c r="L54" s="29"/>
      <c r="M54" s="19"/>
    </row>
    <row r="55" ht="14.25" customHeight="1">
      <c r="A55" s="69" t="s">
        <v>19</v>
      </c>
      <c r="B55" s="65">
        <f t="shared" ref="B55:G55" si="24">B49*365*24*60</f>
        <v>0</v>
      </c>
      <c r="C55" s="65">
        <f t="shared" si="24"/>
        <v>0</v>
      </c>
      <c r="D55" s="65">
        <f t="shared" si="24"/>
        <v>60.88335955</v>
      </c>
      <c r="E55" s="65">
        <f t="shared" si="24"/>
        <v>0</v>
      </c>
      <c r="F55" s="65">
        <f t="shared" si="24"/>
        <v>5.46624</v>
      </c>
      <c r="G55" s="65">
        <f t="shared" si="24"/>
        <v>5.46624</v>
      </c>
      <c r="H55" s="92"/>
      <c r="I55" s="92"/>
      <c r="J55" s="92"/>
      <c r="K55" s="92"/>
      <c r="L55" s="92"/>
      <c r="M55" s="67"/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M3:M10"/>
    <mergeCell ref="M12:M19"/>
    <mergeCell ref="M21:M28"/>
    <mergeCell ref="M30:M37"/>
    <mergeCell ref="M39:M46"/>
    <mergeCell ref="M48:M55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2.63" defaultRowHeight="15.0"/>
  <cols>
    <col customWidth="1" min="1" max="1" width="30.0"/>
    <col customWidth="1" hidden="1" min="2" max="3" width="17.63"/>
    <col customWidth="1" min="4" max="4" width="21.5"/>
    <col customWidth="1" min="5" max="5" width="35.25"/>
    <col customWidth="1" min="6" max="6" width="19.75"/>
    <col customWidth="1" min="7" max="7" width="32.38"/>
    <col customWidth="1" min="8" max="8" width="18.0"/>
    <col customWidth="1" min="9" max="9" width="33.0"/>
    <col customWidth="1" min="10" max="10" width="18.0"/>
    <col customWidth="1" min="11" max="11" width="33.0"/>
    <col customWidth="1" min="12" max="12" width="18.0"/>
    <col customWidth="1" min="13" max="13" width="43.63"/>
    <col customWidth="1" min="14" max="16" width="9.38"/>
    <col customWidth="1" min="17" max="17" width="14.38"/>
    <col customWidth="1" min="18" max="18" width="18.5"/>
    <col customWidth="1" min="19" max="19" width="15.25"/>
    <col customWidth="1" min="20" max="20" width="13.63"/>
    <col customWidth="1" min="21" max="21" width="15.25"/>
    <col customWidth="1" min="22" max="22" width="10.75"/>
    <col customWidth="1" min="23" max="32" width="9.38"/>
  </cols>
  <sheetData>
    <row r="1" ht="39.0" customHeight="1">
      <c r="A1" s="82" t="s">
        <v>26</v>
      </c>
      <c r="B1" s="2" t="s">
        <v>27</v>
      </c>
      <c r="C1" s="2" t="s">
        <v>35</v>
      </c>
      <c r="D1" s="2" t="s">
        <v>28</v>
      </c>
      <c r="E1" s="4" t="s">
        <v>36</v>
      </c>
      <c r="F1" s="2" t="s">
        <v>37</v>
      </c>
      <c r="G1" s="4" t="s">
        <v>38</v>
      </c>
      <c r="H1" s="2" t="s">
        <v>39</v>
      </c>
      <c r="I1" s="4" t="s">
        <v>40</v>
      </c>
      <c r="J1" s="2" t="s">
        <v>41</v>
      </c>
      <c r="K1" s="4" t="s">
        <v>42</v>
      </c>
      <c r="L1" s="93" t="s">
        <v>43</v>
      </c>
      <c r="M1" s="94" t="s">
        <v>44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ht="14.25" customHeight="1">
      <c r="A2" s="6" t="s">
        <v>45</v>
      </c>
      <c r="B2" s="7"/>
      <c r="C2" s="7"/>
      <c r="D2" s="7"/>
      <c r="E2" s="9"/>
      <c r="F2" s="7"/>
      <c r="G2" s="9"/>
      <c r="H2" s="7"/>
      <c r="I2" s="9"/>
      <c r="J2" s="7"/>
      <c r="K2" s="9"/>
      <c r="L2" s="7"/>
      <c r="M2" s="95"/>
      <c r="R2" s="10" t="s">
        <v>8</v>
      </c>
      <c r="S2" s="11"/>
      <c r="T2" s="11"/>
    </row>
    <row r="3" ht="15.0" customHeight="1">
      <c r="A3" s="12" t="s">
        <v>9</v>
      </c>
      <c r="B3" s="14"/>
      <c r="C3" s="14"/>
      <c r="D3" s="14">
        <v>0.00111393</v>
      </c>
      <c r="E3" s="16"/>
      <c r="F3" s="14">
        <v>0.0011140754</v>
      </c>
      <c r="G3" s="16"/>
      <c r="H3" s="96">
        <v>0.00112</v>
      </c>
      <c r="I3" s="97"/>
      <c r="J3" s="96">
        <v>0.00112</v>
      </c>
      <c r="K3" s="16"/>
      <c r="L3" s="98">
        <v>0.00111244</v>
      </c>
      <c r="M3" s="99"/>
      <c r="Q3" s="5"/>
      <c r="R3" s="2" t="s">
        <v>46</v>
      </c>
      <c r="S3" s="2" t="s">
        <v>47</v>
      </c>
      <c r="T3" s="2" t="s">
        <v>48</v>
      </c>
      <c r="U3" s="2" t="s">
        <v>49</v>
      </c>
      <c r="V3" s="93" t="s">
        <v>50</v>
      </c>
    </row>
    <row r="4" ht="15.0" customHeight="1">
      <c r="A4" s="12" t="s">
        <v>14</v>
      </c>
      <c r="B4" s="17"/>
      <c r="C4" s="17"/>
      <c r="D4" s="17">
        <v>1.0325514E-4</v>
      </c>
      <c r="E4" s="19"/>
      <c r="F4" s="17">
        <v>7.7555113E-5</v>
      </c>
      <c r="G4" s="19"/>
      <c r="H4" s="56">
        <v>1.32E-4</v>
      </c>
      <c r="I4" s="19"/>
      <c r="J4" s="56">
        <v>1.47E-4</v>
      </c>
      <c r="K4" s="19"/>
      <c r="L4" s="100">
        <v>9.2597225E-5</v>
      </c>
      <c r="M4" s="101"/>
      <c r="Q4" s="20" t="str">
        <f>A2</f>
        <v>Réseau BT existant (cas de référence)</v>
      </c>
      <c r="R4" s="21">
        <f>D5</f>
        <v>0.9999421714</v>
      </c>
      <c r="S4" s="21">
        <f>F5</f>
        <v>0.999942245</v>
      </c>
      <c r="T4" s="21">
        <f>H5</f>
        <v>0.999945166</v>
      </c>
      <c r="U4" s="21">
        <f>J5</f>
        <v>0.999945166</v>
      </c>
      <c r="V4" s="21">
        <f>L5</f>
        <v>0.9999414116</v>
      </c>
    </row>
    <row r="5" ht="14.25" customHeight="1">
      <c r="A5" s="28" t="s">
        <v>8</v>
      </c>
      <c r="B5" s="40">
        <f t="shared" ref="B5:D5" si="1">1-EXP(-B3*8760)</f>
        <v>0</v>
      </c>
      <c r="C5" s="40">
        <f t="shared" si="1"/>
        <v>0</v>
      </c>
      <c r="D5" s="102">
        <f t="shared" si="1"/>
        <v>0.9999421714</v>
      </c>
      <c r="E5" s="19"/>
      <c r="F5" s="102">
        <f>1-EXP(-F3*8760)</f>
        <v>0.999942245</v>
      </c>
      <c r="G5" s="19"/>
      <c r="H5" s="102">
        <f>1-EXP(-H3*8760)</f>
        <v>0.999945166</v>
      </c>
      <c r="I5" s="19"/>
      <c r="J5" s="102">
        <f>1-EXP(-J3*8760)</f>
        <v>0.999945166</v>
      </c>
      <c r="K5" s="19"/>
      <c r="L5" s="103">
        <f>1-EXP(-L3*8760)</f>
        <v>0.9999414116</v>
      </c>
      <c r="M5" s="101"/>
      <c r="Q5" s="20" t="str">
        <f>A11</f>
        <v>Proposition 1 BT : ajout d’une ASI statique à batterie en aval d’un départ du TGBT d’un poste de transformation HT/BT.</v>
      </c>
      <c r="R5" s="21">
        <f>D14</f>
        <v>0.1227947212</v>
      </c>
      <c r="S5" s="21">
        <f>F14</f>
        <v>0.150354436</v>
      </c>
      <c r="T5" s="21">
        <f>H14</f>
        <v>0.1643789014</v>
      </c>
      <c r="U5" s="21">
        <f>J14</f>
        <v>0.181763611</v>
      </c>
      <c r="V5" s="21">
        <f>L14</f>
        <v>0.1067055907</v>
      </c>
    </row>
    <row r="6" ht="14.25" customHeight="1">
      <c r="A6" s="28" t="s">
        <v>15</v>
      </c>
      <c r="B6" s="42">
        <f t="shared" ref="B6:D6" si="2">1-EXP(-B3*87600)</f>
        <v>0</v>
      </c>
      <c r="C6" s="42">
        <f t="shared" si="2"/>
        <v>0</v>
      </c>
      <c r="D6" s="25">
        <f t="shared" si="2"/>
        <v>1</v>
      </c>
      <c r="E6" s="19"/>
      <c r="F6" s="104">
        <f>1-EXP(-F3*87600)</f>
        <v>1</v>
      </c>
      <c r="G6" s="19"/>
      <c r="H6" s="104">
        <f>1-EXP(-H3*87600)</f>
        <v>1</v>
      </c>
      <c r="I6" s="19"/>
      <c r="J6" s="104">
        <f>1-EXP(-J3*87600)</f>
        <v>1</v>
      </c>
      <c r="K6" s="19"/>
      <c r="L6" s="105">
        <f>1-EXP(-L3*87600)</f>
        <v>1</v>
      </c>
      <c r="M6" s="101"/>
      <c r="Q6" s="20" t="str">
        <f>A20</f>
        <v>Proposition 2 BT : Mise en œuvre d'ASI redondantes + Système de Transfert Statique (STS)</v>
      </c>
      <c r="R6" s="21">
        <f>D23</f>
        <v>0.1227947212</v>
      </c>
      <c r="S6" s="21">
        <f>F23</f>
        <v>0.1548084577</v>
      </c>
      <c r="T6" s="21">
        <f>H23</f>
        <v>0.1694872518</v>
      </c>
      <c r="U6" s="21">
        <f>J23</f>
        <v>0.1867656845</v>
      </c>
      <c r="V6" s="20" t="s">
        <v>51</v>
      </c>
    </row>
    <row r="7" ht="14.25" customHeight="1">
      <c r="A7" s="28" t="s">
        <v>16</v>
      </c>
      <c r="B7" s="26">
        <f t="shared" ref="B7:D7" si="3">1-B4</f>
        <v>1</v>
      </c>
      <c r="C7" s="26">
        <f t="shared" si="3"/>
        <v>1</v>
      </c>
      <c r="D7" s="26">
        <f t="shared" si="3"/>
        <v>0.9998967449</v>
      </c>
      <c r="E7" s="19"/>
      <c r="F7" s="26">
        <f>1-F4</f>
        <v>0.9999224449</v>
      </c>
      <c r="G7" s="19"/>
      <c r="H7" s="104">
        <f>1-H4</f>
        <v>0.999868</v>
      </c>
      <c r="I7" s="19"/>
      <c r="J7" s="104">
        <f>1-J4</f>
        <v>0.999853</v>
      </c>
      <c r="K7" s="19"/>
      <c r="L7" s="105">
        <f>1-L4</f>
        <v>0.9999074028</v>
      </c>
      <c r="M7" s="101"/>
      <c r="Q7" s="20" t="str">
        <f>A29</f>
        <v>Proposition 3 BT : Mise en œuvre d'une ASI et d'un Groupe Electrogène avec inverseur automatique</v>
      </c>
      <c r="R7" s="106">
        <f>D32</f>
        <v>0.07281005188</v>
      </c>
      <c r="S7" s="21">
        <f>F32</f>
        <v>0.07556930887</v>
      </c>
      <c r="T7" s="21">
        <f>H32</f>
        <v>0.07516431954</v>
      </c>
      <c r="U7" s="21">
        <f>J32</f>
        <v>0.094246423</v>
      </c>
      <c r="V7" s="21">
        <f>L32</f>
        <v>0.07272977036</v>
      </c>
    </row>
    <row r="8" ht="14.25" customHeight="1">
      <c r="A8" s="28" t="s">
        <v>17</v>
      </c>
      <c r="B8" s="27">
        <f t="shared" ref="B8:D8" si="4">B3*365*24</f>
        <v>0</v>
      </c>
      <c r="C8" s="27">
        <f t="shared" si="4"/>
        <v>0</v>
      </c>
      <c r="D8" s="27">
        <f t="shared" si="4"/>
        <v>9.7580268</v>
      </c>
      <c r="E8" s="19"/>
      <c r="F8" s="27">
        <f>F3*365*24</f>
        <v>9.759300504</v>
      </c>
      <c r="G8" s="19"/>
      <c r="H8" s="27">
        <f>H3*365*24</f>
        <v>9.8112</v>
      </c>
      <c r="I8" s="19"/>
      <c r="J8" s="27">
        <f>J3*365*24</f>
        <v>9.8112</v>
      </c>
      <c r="K8" s="19"/>
      <c r="L8" s="107">
        <f>L3*365*24</f>
        <v>9.7449744</v>
      </c>
      <c r="M8" s="101"/>
      <c r="Q8" s="20" t="str">
        <f>A38</f>
        <v>Proposition 4 BT : Mise en œuvre de deux ASI alimentées depuis un poste HTA/BT diférent (Création de 2 voies pour les serveurs - Voies A et B)</v>
      </c>
      <c r="R8" s="106">
        <f>D41</f>
        <v>0.003137821957</v>
      </c>
      <c r="S8" s="20" t="s">
        <v>51</v>
      </c>
      <c r="T8" s="20" t="s">
        <v>51</v>
      </c>
      <c r="U8" s="20" t="s">
        <v>51</v>
      </c>
      <c r="V8" s="20" t="s">
        <v>51</v>
      </c>
    </row>
    <row r="9" ht="14.25" customHeight="1">
      <c r="A9" s="28" t="s">
        <v>18</v>
      </c>
      <c r="B9" s="29" t="str">
        <f t="shared" ref="B9:D9" si="5">1/B3</f>
        <v>#DIV/0!</v>
      </c>
      <c r="C9" s="29" t="str">
        <f t="shared" si="5"/>
        <v>#DIV/0!</v>
      </c>
      <c r="D9" s="29">
        <f t="shared" si="5"/>
        <v>897.7224781</v>
      </c>
      <c r="E9" s="19"/>
      <c r="F9" s="29">
        <f>1/F3</f>
        <v>897.6053147</v>
      </c>
      <c r="G9" s="19"/>
      <c r="H9" s="108">
        <f>1/H3</f>
        <v>892.8571429</v>
      </c>
      <c r="I9" s="19"/>
      <c r="J9" s="108">
        <f>1/J3</f>
        <v>892.8571429</v>
      </c>
      <c r="K9" s="19"/>
      <c r="L9" s="109">
        <f>1/L3</f>
        <v>898.9248858</v>
      </c>
      <c r="M9" s="101"/>
      <c r="Q9" s="20" t="str">
        <f>A47</f>
        <v>Proposition 5 BT : Mise en œuvre de deux ASI alimentées depuis un poste HTA/BT diférent (Création de 2 voies pour les serveurs)  + GE sur la voie B</v>
      </c>
      <c r="R9" s="21">
        <f>D50</f>
        <v>0.01075866335</v>
      </c>
      <c r="S9" s="20" t="s">
        <v>51</v>
      </c>
      <c r="T9" s="20" t="s">
        <v>51</v>
      </c>
      <c r="U9" s="20" t="s">
        <v>51</v>
      </c>
      <c r="V9" s="20" t="s">
        <v>51</v>
      </c>
    </row>
    <row r="10" ht="14.25" customHeight="1">
      <c r="A10" s="69" t="s">
        <v>19</v>
      </c>
      <c r="B10" s="31">
        <f t="shared" ref="B10:D10" si="6">B4*365*24*60</f>
        <v>0</v>
      </c>
      <c r="C10" s="31">
        <f t="shared" si="6"/>
        <v>0</v>
      </c>
      <c r="D10" s="31">
        <f t="shared" si="6"/>
        <v>54.27090158</v>
      </c>
      <c r="E10" s="19"/>
      <c r="F10" s="31">
        <f>F4*365*24*60</f>
        <v>40.76296739</v>
      </c>
      <c r="G10" s="19"/>
      <c r="H10" s="108">
        <f>H4*365*24*60</f>
        <v>69.3792</v>
      </c>
      <c r="I10" s="19"/>
      <c r="J10" s="108">
        <f>J4*365*24*60</f>
        <v>77.2632</v>
      </c>
      <c r="K10" s="19"/>
      <c r="L10" s="109">
        <f>L4*365*24*60</f>
        <v>48.66910146</v>
      </c>
      <c r="M10" s="110"/>
      <c r="Q10" s="20" t="str">
        <f>A56</f>
        <v>Proposition 6 BT : Mise en œuvre de deux ASI alimentées depuis un poste HTA/BT diférent (Création de 2 voies pour les serveurs) + 1 GE par voie</v>
      </c>
      <c r="R10" s="111">
        <f>D59</f>
        <v>0.00003517575615</v>
      </c>
      <c r="S10" s="20" t="s">
        <v>51</v>
      </c>
      <c r="T10" s="20" t="s">
        <v>51</v>
      </c>
      <c r="U10" s="20" t="s">
        <v>51</v>
      </c>
      <c r="V10" s="20" t="s">
        <v>51</v>
      </c>
    </row>
    <row r="11" ht="14.25" customHeight="1">
      <c r="A11" s="9" t="s">
        <v>52</v>
      </c>
      <c r="B11" s="7"/>
      <c r="C11" s="7"/>
      <c r="D11" s="7"/>
      <c r="E11" s="9"/>
      <c r="F11" s="7"/>
      <c r="G11" s="9"/>
      <c r="H11" s="7"/>
      <c r="I11" s="9"/>
      <c r="J11" s="7"/>
      <c r="K11" s="9"/>
      <c r="L11" s="7"/>
      <c r="M11" s="95"/>
    </row>
    <row r="12" ht="15.0" customHeight="1">
      <c r="A12" s="12" t="s">
        <v>9</v>
      </c>
      <c r="B12" s="34"/>
      <c r="C12" s="34"/>
      <c r="D12" s="34">
        <v>1.4955964E-5</v>
      </c>
      <c r="E12" s="16"/>
      <c r="F12" s="34">
        <v>1.86E-5</v>
      </c>
      <c r="G12" s="16"/>
      <c r="H12" s="34">
        <v>2.05E-5</v>
      </c>
      <c r="I12" s="16"/>
      <c r="J12" s="34">
        <v>2.29E-5</v>
      </c>
      <c r="K12" s="16"/>
      <c r="L12" s="98">
        <v>1.2881172E-5</v>
      </c>
      <c r="M12" s="99"/>
    </row>
    <row r="13" ht="15.0" customHeight="1">
      <c r="A13" s="12" t="s">
        <v>14</v>
      </c>
      <c r="B13" s="17"/>
      <c r="C13" s="17"/>
      <c r="D13" s="17">
        <v>1.0970752E-4</v>
      </c>
      <c r="E13" s="19"/>
      <c r="F13" s="17">
        <v>1.04E-4</v>
      </c>
      <c r="G13" s="19"/>
      <c r="H13" s="17">
        <v>1.59E-4</v>
      </c>
      <c r="I13" s="19"/>
      <c r="J13" s="17">
        <v>1.73E-4</v>
      </c>
      <c r="K13" s="19"/>
      <c r="L13" s="100">
        <v>9.4586266E-5</v>
      </c>
      <c r="M13" s="101"/>
    </row>
    <row r="14" ht="14.25" customHeight="1">
      <c r="A14" s="28" t="s">
        <v>8</v>
      </c>
      <c r="B14" s="40">
        <f t="shared" ref="B14:D14" si="7">1-EXP(-B12*8760)</f>
        <v>0</v>
      </c>
      <c r="C14" s="40">
        <f t="shared" si="7"/>
        <v>0</v>
      </c>
      <c r="D14" s="112">
        <f t="shared" si="7"/>
        <v>0.1227947212</v>
      </c>
      <c r="E14" s="19"/>
      <c r="F14" s="112">
        <f>1-EXP(-F12*8760)</f>
        <v>0.150354436</v>
      </c>
      <c r="G14" s="19"/>
      <c r="H14" s="112">
        <f>1-EXP(-H12*8760)</f>
        <v>0.1643789014</v>
      </c>
      <c r="I14" s="19"/>
      <c r="J14" s="112">
        <f>1-EXP(-J12*8760)</f>
        <v>0.181763611</v>
      </c>
      <c r="K14" s="19"/>
      <c r="L14" s="103">
        <f>1-EXP(-L12*8760)</f>
        <v>0.1067055907</v>
      </c>
      <c r="M14" s="101"/>
    </row>
    <row r="15" ht="14.25" customHeight="1">
      <c r="A15" s="28" t="s">
        <v>15</v>
      </c>
      <c r="B15" s="42">
        <f t="shared" ref="B15:D15" si="8">1-EXP(-B12*87600)</f>
        <v>0</v>
      </c>
      <c r="C15" s="42">
        <f t="shared" si="8"/>
        <v>0</v>
      </c>
      <c r="D15" s="42">
        <f t="shared" si="8"/>
        <v>0.7302183758</v>
      </c>
      <c r="E15" s="19"/>
      <c r="F15" s="42">
        <f>1-EXP(-F12*87600)</f>
        <v>0.8039449908</v>
      </c>
      <c r="G15" s="19"/>
      <c r="H15" s="42">
        <f>1-EXP(-H12*87600)</f>
        <v>0.8340053965</v>
      </c>
      <c r="I15" s="19"/>
      <c r="J15" s="42">
        <f>1-EXP(-J12*87600)</f>
        <v>0.8654796782</v>
      </c>
      <c r="K15" s="19"/>
      <c r="L15" s="105">
        <f>1-EXP(-L12*87600)</f>
        <v>0.676446457</v>
      </c>
      <c r="M15" s="101"/>
      <c r="R15" s="10" t="s">
        <v>16</v>
      </c>
      <c r="S15" s="11"/>
      <c r="T15" s="11"/>
    </row>
    <row r="16" ht="14.25" customHeight="1">
      <c r="A16" s="28" t="s">
        <v>16</v>
      </c>
      <c r="B16" s="26">
        <f t="shared" ref="B16:D16" si="9">1-B13</f>
        <v>1</v>
      </c>
      <c r="C16" s="26">
        <f t="shared" si="9"/>
        <v>1</v>
      </c>
      <c r="D16" s="26">
        <f t="shared" si="9"/>
        <v>0.9998902925</v>
      </c>
      <c r="E16" s="19"/>
      <c r="F16" s="26">
        <f>1-F13</f>
        <v>0.999896</v>
      </c>
      <c r="G16" s="19"/>
      <c r="H16" s="26">
        <f>1-H13</f>
        <v>0.999841</v>
      </c>
      <c r="I16" s="19"/>
      <c r="J16" s="26">
        <f>1-J13</f>
        <v>0.999827</v>
      </c>
      <c r="K16" s="19"/>
      <c r="L16" s="105">
        <f>1-L13</f>
        <v>0.9999054137</v>
      </c>
      <c r="M16" s="101"/>
      <c r="Q16" s="5"/>
      <c r="R16" s="2" t="s">
        <v>46</v>
      </c>
      <c r="S16" s="2" t="s">
        <v>47</v>
      </c>
      <c r="T16" s="2" t="s">
        <v>48</v>
      </c>
      <c r="U16" s="2" t="s">
        <v>49</v>
      </c>
      <c r="V16" s="93" t="s">
        <v>50</v>
      </c>
    </row>
    <row r="17" ht="14.25" customHeight="1">
      <c r="A17" s="28" t="s">
        <v>17</v>
      </c>
      <c r="B17" s="27">
        <f t="shared" ref="B17:D17" si="10">B12*365*24</f>
        <v>0</v>
      </c>
      <c r="C17" s="27">
        <f t="shared" si="10"/>
        <v>0</v>
      </c>
      <c r="D17" s="27">
        <f t="shared" si="10"/>
        <v>0.1310142446</v>
      </c>
      <c r="E17" s="19"/>
      <c r="F17" s="27">
        <f>F12*365*24</f>
        <v>0.162936</v>
      </c>
      <c r="G17" s="19"/>
      <c r="H17" s="27">
        <f>H12*365*24</f>
        <v>0.17958</v>
      </c>
      <c r="I17" s="19"/>
      <c r="J17" s="27">
        <f>J12*365*24</f>
        <v>0.200604</v>
      </c>
      <c r="K17" s="19"/>
      <c r="L17" s="113">
        <f>L12*365*24</f>
        <v>0.1128390667</v>
      </c>
      <c r="M17" s="101"/>
      <c r="Q17" s="20" t="s">
        <v>45</v>
      </c>
      <c r="R17" s="114">
        <f>D7</f>
        <v>0.9998967449</v>
      </c>
      <c r="S17" s="114">
        <f>F7</f>
        <v>0.9999224449</v>
      </c>
      <c r="T17" s="114">
        <f>H7</f>
        <v>0.999868</v>
      </c>
      <c r="U17" s="114">
        <f>J7</f>
        <v>0.999853</v>
      </c>
      <c r="V17" s="114">
        <f>L7</f>
        <v>0.9999074028</v>
      </c>
    </row>
    <row r="18" ht="14.25" customHeight="1">
      <c r="A18" s="28" t="s">
        <v>18</v>
      </c>
      <c r="B18" s="29" t="str">
        <f t="shared" ref="B18:D18" si="11">1/B12</f>
        <v>#DIV/0!</v>
      </c>
      <c r="C18" s="29" t="str">
        <f t="shared" si="11"/>
        <v>#DIV/0!</v>
      </c>
      <c r="D18" s="29">
        <f t="shared" si="11"/>
        <v>66862.95848</v>
      </c>
      <c r="E18" s="19"/>
      <c r="F18" s="29">
        <f>1/F12</f>
        <v>53763.44086</v>
      </c>
      <c r="G18" s="19"/>
      <c r="H18" s="29">
        <f>1/H12</f>
        <v>48780.4878</v>
      </c>
      <c r="I18" s="19"/>
      <c r="J18" s="29">
        <f>1/J12</f>
        <v>43668.12227</v>
      </c>
      <c r="K18" s="19"/>
      <c r="L18" s="109">
        <f>1/L12</f>
        <v>77632.68746</v>
      </c>
      <c r="M18" s="101"/>
      <c r="Q18" s="20" t="s">
        <v>52</v>
      </c>
      <c r="R18" s="114">
        <f>D16</f>
        <v>0.9998902925</v>
      </c>
      <c r="S18" s="114">
        <f>F16</f>
        <v>0.999896</v>
      </c>
      <c r="T18" s="114">
        <f>H16</f>
        <v>0.999841</v>
      </c>
      <c r="U18" s="114">
        <f>J16</f>
        <v>0.999827</v>
      </c>
      <c r="V18" s="114">
        <f>L16</f>
        <v>0.9999054137</v>
      </c>
    </row>
    <row r="19" ht="14.25" customHeight="1">
      <c r="A19" s="69" t="s">
        <v>19</v>
      </c>
      <c r="B19" s="31">
        <f t="shared" ref="B19:D19" si="12">B13*365*24*60</f>
        <v>0</v>
      </c>
      <c r="C19" s="31">
        <f t="shared" si="12"/>
        <v>0</v>
      </c>
      <c r="D19" s="31">
        <f t="shared" si="12"/>
        <v>57.66227251</v>
      </c>
      <c r="E19" s="19"/>
      <c r="F19" s="31">
        <f>F13*365*24*60</f>
        <v>54.6624</v>
      </c>
      <c r="G19" s="19"/>
      <c r="H19" s="31">
        <f>H13*365*24*60</f>
        <v>83.5704</v>
      </c>
      <c r="I19" s="19"/>
      <c r="J19" s="31">
        <f>J13*365*24*60</f>
        <v>90.9288</v>
      </c>
      <c r="K19" s="19"/>
      <c r="L19" s="109">
        <f>L13*365*24*60</f>
        <v>49.71454141</v>
      </c>
      <c r="M19" s="110"/>
      <c r="Q19" s="20" t="s">
        <v>53</v>
      </c>
      <c r="R19" s="114">
        <f>D25</f>
        <v>0.9998902925</v>
      </c>
      <c r="S19" s="114">
        <f>F25</f>
        <v>0.999892</v>
      </c>
      <c r="T19" s="114">
        <f>H25</f>
        <v>0.999837</v>
      </c>
      <c r="U19" s="114">
        <f>J25</f>
        <v>0.999823</v>
      </c>
      <c r="V19" s="114" t="s">
        <v>51</v>
      </c>
    </row>
    <row r="20" ht="14.25" customHeight="1">
      <c r="A20" s="6" t="s">
        <v>53</v>
      </c>
      <c r="B20" s="7"/>
      <c r="C20" s="7"/>
      <c r="D20" s="7"/>
      <c r="E20" s="9"/>
      <c r="F20" s="7"/>
      <c r="G20" s="9"/>
      <c r="H20" s="7"/>
      <c r="I20" s="9"/>
      <c r="J20" s="7"/>
      <c r="K20" s="9"/>
      <c r="L20" s="7"/>
      <c r="M20" s="95"/>
      <c r="Q20" s="20" t="s">
        <v>54</v>
      </c>
      <c r="R20" s="114">
        <f>D34</f>
        <v>0.9999488536</v>
      </c>
      <c r="S20" s="114">
        <f>F34</f>
        <v>0.9999468</v>
      </c>
      <c r="T20" s="114">
        <f>H34</f>
        <v>0.9999468</v>
      </c>
      <c r="U20" s="114">
        <f>J34</f>
        <v>0.9999325</v>
      </c>
      <c r="V20" s="114">
        <f>L34</f>
        <v>0.9999488641</v>
      </c>
    </row>
    <row r="21" ht="15.0" customHeight="1">
      <c r="A21" s="12" t="s">
        <v>9</v>
      </c>
      <c r="B21" s="34"/>
      <c r="C21" s="52"/>
      <c r="D21" s="34">
        <v>1.4955964E-5</v>
      </c>
      <c r="E21" s="16"/>
      <c r="F21" s="34">
        <v>1.92E-5</v>
      </c>
      <c r="G21" s="54"/>
      <c r="H21" s="52">
        <v>2.12E-5</v>
      </c>
      <c r="I21" s="54"/>
      <c r="J21" s="52">
        <v>2.36E-5</v>
      </c>
      <c r="K21" s="16"/>
      <c r="L21" s="115"/>
      <c r="M21" s="116"/>
      <c r="Q21" s="20" t="s">
        <v>55</v>
      </c>
      <c r="R21" s="114">
        <f>D43</f>
        <v>0.9999971308</v>
      </c>
      <c r="S21" s="114" t="s">
        <v>51</v>
      </c>
      <c r="T21" s="114" t="s">
        <v>51</v>
      </c>
      <c r="U21" s="114" t="s">
        <v>51</v>
      </c>
      <c r="V21" s="114" t="s">
        <v>51</v>
      </c>
    </row>
    <row r="22" ht="15.0" customHeight="1">
      <c r="A22" s="12" t="s">
        <v>14</v>
      </c>
      <c r="B22" s="17"/>
      <c r="C22" s="56"/>
      <c r="D22" s="17">
        <v>1.0970752E-4</v>
      </c>
      <c r="E22" s="19"/>
      <c r="F22" s="17">
        <v>1.08E-4</v>
      </c>
      <c r="G22" s="19"/>
      <c r="H22" s="56">
        <v>1.63E-4</v>
      </c>
      <c r="I22" s="19"/>
      <c r="J22" s="56">
        <v>1.77E-4</v>
      </c>
      <c r="K22" s="19"/>
      <c r="L22" s="115"/>
      <c r="M22" s="116"/>
      <c r="Q22" s="20" t="s">
        <v>56</v>
      </c>
      <c r="R22" s="114">
        <f>D52</f>
        <v>0.9999901172</v>
      </c>
      <c r="S22" s="114" t="s">
        <v>51</v>
      </c>
      <c r="T22" s="114" t="s">
        <v>51</v>
      </c>
      <c r="U22" s="114" t="s">
        <v>51</v>
      </c>
      <c r="V22" s="114" t="s">
        <v>51</v>
      </c>
    </row>
    <row r="23" ht="14.25" customHeight="1">
      <c r="A23" s="28" t="s">
        <v>8</v>
      </c>
      <c r="B23" s="40">
        <f t="shared" ref="B23:D23" si="13">1-EXP(-B21*8760)</f>
        <v>0</v>
      </c>
      <c r="C23" s="40">
        <f t="shared" si="13"/>
        <v>0</v>
      </c>
      <c r="D23" s="39">
        <f t="shared" si="13"/>
        <v>0.1227947212</v>
      </c>
      <c r="E23" s="19"/>
      <c r="F23" s="39">
        <f>1-EXP(-F21*8760)</f>
        <v>0.1548084577</v>
      </c>
      <c r="G23" s="19"/>
      <c r="H23" s="39">
        <f>1-EXP(-H21*8760)</f>
        <v>0.1694872518</v>
      </c>
      <c r="I23" s="19"/>
      <c r="J23" s="39">
        <f>1-EXP(-J21*8760)</f>
        <v>0.1867656845</v>
      </c>
      <c r="K23" s="19"/>
      <c r="L23" s="117"/>
      <c r="M23" s="116"/>
      <c r="Q23" s="20" t="s">
        <v>57</v>
      </c>
      <c r="R23" s="114">
        <f>D61</f>
        <v>0.9999999884</v>
      </c>
      <c r="S23" s="114" t="s">
        <v>51</v>
      </c>
      <c r="T23" s="114" t="s">
        <v>51</v>
      </c>
      <c r="U23" s="114" t="s">
        <v>51</v>
      </c>
      <c r="V23" s="114" t="s">
        <v>51</v>
      </c>
    </row>
    <row r="24" ht="14.25" customHeight="1">
      <c r="A24" s="28" t="s">
        <v>15</v>
      </c>
      <c r="B24" s="42">
        <f t="shared" ref="B24:D24" si="14">1-EXP(-B21*87600)</f>
        <v>0</v>
      </c>
      <c r="C24" s="42">
        <f t="shared" si="14"/>
        <v>0</v>
      </c>
      <c r="D24" s="42">
        <f t="shared" si="14"/>
        <v>0.7302183758</v>
      </c>
      <c r="E24" s="19"/>
      <c r="F24" s="42">
        <f>1-EXP(-F21*87600)</f>
        <v>0.8139835187</v>
      </c>
      <c r="G24" s="19"/>
      <c r="H24" s="42">
        <f>1-EXP(-H21*87600)</f>
        <v>0.8438783862</v>
      </c>
      <c r="I24" s="19"/>
      <c r="J24" s="42">
        <f>1-EXP(-J21*87600)</f>
        <v>0.8734806477</v>
      </c>
      <c r="K24" s="19"/>
      <c r="L24" s="118"/>
      <c r="M24" s="116"/>
    </row>
    <row r="25" ht="14.25" customHeight="1">
      <c r="A25" s="28" t="s">
        <v>16</v>
      </c>
      <c r="B25" s="26">
        <f t="shared" ref="B25:D25" si="15">1-B22</f>
        <v>1</v>
      </c>
      <c r="C25" s="26">
        <f t="shared" si="15"/>
        <v>1</v>
      </c>
      <c r="D25" s="26">
        <f t="shared" si="15"/>
        <v>0.9998902925</v>
      </c>
      <c r="E25" s="19"/>
      <c r="F25" s="26">
        <f>1-F22</f>
        <v>0.999892</v>
      </c>
      <c r="G25" s="19"/>
      <c r="H25" s="26">
        <f>1-H22</f>
        <v>0.999837</v>
      </c>
      <c r="I25" s="19"/>
      <c r="J25" s="26">
        <f>1-J22</f>
        <v>0.999823</v>
      </c>
      <c r="K25" s="19"/>
      <c r="L25" s="119"/>
      <c r="M25" s="116"/>
    </row>
    <row r="26" ht="14.25" customHeight="1">
      <c r="A26" s="28" t="s">
        <v>17</v>
      </c>
      <c r="B26" s="27">
        <f t="shared" ref="B26:D26" si="16">B21*365*24</f>
        <v>0</v>
      </c>
      <c r="C26" s="27">
        <f t="shared" si="16"/>
        <v>0</v>
      </c>
      <c r="D26" s="27">
        <f t="shared" si="16"/>
        <v>0.1310142446</v>
      </c>
      <c r="E26" s="19"/>
      <c r="F26" s="27">
        <f>F21*365*24</f>
        <v>0.168192</v>
      </c>
      <c r="G26" s="19"/>
      <c r="H26" s="27">
        <f>H21*365*24</f>
        <v>0.185712</v>
      </c>
      <c r="I26" s="19"/>
      <c r="J26" s="27">
        <f>J21*365*24</f>
        <v>0.206736</v>
      </c>
      <c r="K26" s="19"/>
      <c r="L26" s="120"/>
      <c r="M26" s="116"/>
    </row>
    <row r="27" ht="14.25" customHeight="1">
      <c r="A27" s="28" t="s">
        <v>18</v>
      </c>
      <c r="B27" s="29" t="str">
        <f t="shared" ref="B27:D27" si="17">1/B21</f>
        <v>#DIV/0!</v>
      </c>
      <c r="C27" s="29" t="str">
        <f t="shared" si="17"/>
        <v>#DIV/0!</v>
      </c>
      <c r="D27" s="29">
        <f t="shared" si="17"/>
        <v>66862.95848</v>
      </c>
      <c r="E27" s="19"/>
      <c r="F27" s="29">
        <f>1/F21</f>
        <v>52083.33333</v>
      </c>
      <c r="G27" s="19"/>
      <c r="H27" s="29">
        <f>1/H21</f>
        <v>47169.81132</v>
      </c>
      <c r="I27" s="19"/>
      <c r="J27" s="29">
        <f>1/J21</f>
        <v>42372.88136</v>
      </c>
      <c r="K27" s="19"/>
      <c r="L27" s="121"/>
      <c r="M27" s="116"/>
      <c r="Q27" s="91"/>
    </row>
    <row r="28" ht="14.25" customHeight="1">
      <c r="A28" s="69" t="s">
        <v>19</v>
      </c>
      <c r="B28" s="31">
        <f t="shared" ref="B28:D28" si="18">B22*365*24*60</f>
        <v>0</v>
      </c>
      <c r="C28" s="31">
        <f t="shared" si="18"/>
        <v>0</v>
      </c>
      <c r="D28" s="31">
        <f t="shared" si="18"/>
        <v>57.66227251</v>
      </c>
      <c r="E28" s="19"/>
      <c r="F28" s="31">
        <f>F22*365*24*60</f>
        <v>56.7648</v>
      </c>
      <c r="G28" s="67"/>
      <c r="H28" s="31">
        <f>H22*365*24*60</f>
        <v>85.6728</v>
      </c>
      <c r="I28" s="67"/>
      <c r="J28" s="31">
        <f>J22*365*24*60</f>
        <v>93.0312</v>
      </c>
      <c r="K28" s="19"/>
      <c r="L28" s="122"/>
      <c r="M28" s="116"/>
    </row>
    <row r="29" ht="15.0" customHeight="1">
      <c r="A29" s="6" t="s">
        <v>54</v>
      </c>
      <c r="B29" s="7"/>
      <c r="C29" s="7"/>
      <c r="D29" s="7"/>
      <c r="E29" s="9"/>
      <c r="F29" s="7"/>
      <c r="G29" s="9"/>
      <c r="H29" s="7"/>
      <c r="I29" s="9"/>
      <c r="J29" s="7"/>
      <c r="K29" s="9"/>
      <c r="L29" s="7"/>
      <c r="M29" s="95"/>
    </row>
    <row r="30" ht="15.0" customHeight="1">
      <c r="A30" s="12" t="s">
        <v>9</v>
      </c>
      <c r="B30" s="52"/>
      <c r="C30" s="52"/>
      <c r="D30" s="34">
        <v>8.6297749E-6</v>
      </c>
      <c r="E30" s="16"/>
      <c r="F30" s="52">
        <v>8.97E-6</v>
      </c>
      <c r="G30" s="16"/>
      <c r="H30" s="52">
        <v>8.92E-6</v>
      </c>
      <c r="I30" s="16"/>
      <c r="J30" s="52">
        <v>1.13E-5</v>
      </c>
      <c r="K30" s="16"/>
      <c r="L30" s="123">
        <v>8.6198911E-6</v>
      </c>
      <c r="M30" s="99"/>
    </row>
    <row r="31" ht="15.0" customHeight="1">
      <c r="A31" s="12" t="s">
        <v>14</v>
      </c>
      <c r="B31" s="56"/>
      <c r="C31" s="56"/>
      <c r="D31" s="17">
        <v>5.1146353E-5</v>
      </c>
      <c r="E31" s="19"/>
      <c r="F31" s="56">
        <v>5.32E-5</v>
      </c>
      <c r="G31" s="19"/>
      <c r="H31" s="56">
        <v>5.32E-5</v>
      </c>
      <c r="I31" s="19"/>
      <c r="J31" s="56">
        <v>6.75E-5</v>
      </c>
      <c r="K31" s="19"/>
      <c r="L31" s="100">
        <v>5.1135909E-5</v>
      </c>
      <c r="M31" s="101"/>
    </row>
    <row r="32" ht="15.0" customHeight="1">
      <c r="A32" s="28" t="s">
        <v>8</v>
      </c>
      <c r="B32" s="40"/>
      <c r="C32" s="40"/>
      <c r="D32" s="58">
        <f>1-EXP(-D30*8760)</f>
        <v>0.07281005188</v>
      </c>
      <c r="E32" s="19"/>
      <c r="F32" s="58">
        <f>1-EXP(-F30*8760)</f>
        <v>0.07556930887</v>
      </c>
      <c r="G32" s="19"/>
      <c r="H32" s="58">
        <f>1-EXP(-H30*8760)</f>
        <v>0.07516431954</v>
      </c>
      <c r="I32" s="19"/>
      <c r="J32" s="58">
        <f>1-EXP(-J30*8760)</f>
        <v>0.094246423</v>
      </c>
      <c r="K32" s="19"/>
      <c r="L32" s="124">
        <f>1-EXP(-L30*8760)</f>
        <v>0.07272977036</v>
      </c>
      <c r="M32" s="101"/>
    </row>
    <row r="33" ht="15.0" customHeight="1">
      <c r="A33" s="28" t="s">
        <v>15</v>
      </c>
      <c r="B33" s="42"/>
      <c r="C33" s="42"/>
      <c r="D33" s="42">
        <f>1-EXP(-D30*87600)</f>
        <v>0.5304442675</v>
      </c>
      <c r="E33" s="19"/>
      <c r="F33" s="42">
        <f>1-EXP(-F30*87600)</f>
        <v>0.5442322867</v>
      </c>
      <c r="G33" s="19"/>
      <c r="H33" s="42">
        <f>1-EXP(-H30*87600)</f>
        <v>0.542231646</v>
      </c>
      <c r="I33" s="19"/>
      <c r="J33" s="42">
        <f>1-EXP(-J30*87600)</f>
        <v>0.6283787171</v>
      </c>
      <c r="K33" s="19"/>
      <c r="L33" s="125">
        <f>1-EXP(-L30*87600)</f>
        <v>0.5300375403</v>
      </c>
      <c r="M33" s="101"/>
    </row>
    <row r="34" ht="15.0" customHeight="1">
      <c r="A34" s="28" t="s">
        <v>16</v>
      </c>
      <c r="B34" s="26"/>
      <c r="C34" s="26"/>
      <c r="D34" s="26">
        <f>1-D31</f>
        <v>0.9999488536</v>
      </c>
      <c r="E34" s="19"/>
      <c r="F34" s="26">
        <f>1-F31</f>
        <v>0.9999468</v>
      </c>
      <c r="G34" s="19"/>
      <c r="H34" s="26">
        <f>1-H31</f>
        <v>0.9999468</v>
      </c>
      <c r="I34" s="19"/>
      <c r="J34" s="26">
        <f>1-J31</f>
        <v>0.9999325</v>
      </c>
      <c r="K34" s="19"/>
      <c r="L34" s="126">
        <f>1-L31</f>
        <v>0.9999488641</v>
      </c>
      <c r="M34" s="101"/>
    </row>
    <row r="35" ht="15.0" customHeight="1">
      <c r="A35" s="28" t="s">
        <v>17</v>
      </c>
      <c r="B35" s="27"/>
      <c r="C35" s="27"/>
      <c r="D35" s="27">
        <f>D30*365*24</f>
        <v>0.07559682812</v>
      </c>
      <c r="E35" s="19"/>
      <c r="F35" s="27">
        <f>F30*365*24</f>
        <v>0.0785772</v>
      </c>
      <c r="G35" s="19"/>
      <c r="H35" s="27">
        <f>H30*365*24</f>
        <v>0.0781392</v>
      </c>
      <c r="I35" s="19"/>
      <c r="J35" s="27">
        <f>J30*365*24</f>
        <v>0.098988</v>
      </c>
      <c r="K35" s="19"/>
      <c r="L35" s="107">
        <f>L30*365*24</f>
        <v>0.07551024604</v>
      </c>
      <c r="M35" s="101"/>
    </row>
    <row r="36" ht="15.0" customHeight="1">
      <c r="A36" s="28" t="s">
        <v>18</v>
      </c>
      <c r="B36" s="29"/>
      <c r="C36" s="29"/>
      <c r="D36" s="29">
        <f>1/D30</f>
        <v>115877.8776</v>
      </c>
      <c r="E36" s="19"/>
      <c r="F36" s="29">
        <f>1/F30</f>
        <v>111482.7202</v>
      </c>
      <c r="G36" s="19"/>
      <c r="H36" s="29">
        <f>1/H30</f>
        <v>112107.6233</v>
      </c>
      <c r="I36" s="19"/>
      <c r="J36" s="29">
        <f>1/J30</f>
        <v>88495.57522</v>
      </c>
      <c r="K36" s="19"/>
      <c r="L36" s="127">
        <f>1/L30</f>
        <v>116010.7464</v>
      </c>
      <c r="M36" s="101"/>
    </row>
    <row r="37" ht="15.75" customHeight="1">
      <c r="A37" s="69" t="s">
        <v>19</v>
      </c>
      <c r="B37" s="31"/>
      <c r="C37" s="31"/>
      <c r="D37" s="31">
        <f>D31*365*24*60</f>
        <v>26.88252314</v>
      </c>
      <c r="E37" s="19"/>
      <c r="F37" s="31">
        <f>F31*365*24*60</f>
        <v>27.96192</v>
      </c>
      <c r="G37" s="19"/>
      <c r="H37" s="31">
        <f>H31*365*24*60</f>
        <v>27.96192</v>
      </c>
      <c r="I37" s="19"/>
      <c r="J37" s="31">
        <f>J31*365*24*60</f>
        <v>35.478</v>
      </c>
      <c r="K37" s="19"/>
      <c r="L37" s="128">
        <f>L31*365*24*60</f>
        <v>26.87703377</v>
      </c>
      <c r="M37" s="110"/>
    </row>
    <row r="38" ht="15.0" customHeight="1">
      <c r="A38" s="6" t="s">
        <v>55</v>
      </c>
      <c r="B38" s="49"/>
      <c r="C38" s="49"/>
      <c r="D38" s="49"/>
      <c r="E38" s="9"/>
      <c r="F38" s="49"/>
      <c r="G38" s="9"/>
      <c r="H38" s="49"/>
      <c r="I38" s="9"/>
      <c r="J38" s="49"/>
      <c r="K38" s="9"/>
      <c r="L38" s="49"/>
      <c r="M38" s="95"/>
    </row>
    <row r="39" ht="15.0" customHeight="1">
      <c r="A39" s="75" t="s">
        <v>9</v>
      </c>
      <c r="B39" s="129"/>
      <c r="C39" s="129"/>
      <c r="D39" s="34">
        <v>3.5876201397143997E-7</v>
      </c>
      <c r="E39" s="54"/>
      <c r="F39" s="129"/>
      <c r="G39" s="130"/>
      <c r="H39" s="129"/>
      <c r="I39" s="130"/>
      <c r="J39" s="129"/>
      <c r="K39" s="130"/>
      <c r="L39" s="131"/>
      <c r="M39" s="116"/>
      <c r="N39" s="132"/>
    </row>
    <row r="40" ht="15.0" customHeight="1">
      <c r="A40" s="12" t="s">
        <v>14</v>
      </c>
      <c r="B40" s="70"/>
      <c r="C40" s="70"/>
      <c r="D40" s="17">
        <v>2.8692312794656E-6</v>
      </c>
      <c r="E40" s="19"/>
      <c r="F40" s="70"/>
      <c r="G40" s="19"/>
      <c r="H40" s="70"/>
      <c r="I40" s="19"/>
      <c r="J40" s="70"/>
      <c r="K40" s="19"/>
      <c r="L40" s="133"/>
      <c r="M40" s="116"/>
    </row>
    <row r="41" ht="15.0" customHeight="1">
      <c r="A41" s="28" t="s">
        <v>8</v>
      </c>
      <c r="B41" s="70"/>
      <c r="C41" s="70"/>
      <c r="D41" s="58">
        <v>0.0031378219565229015</v>
      </c>
      <c r="E41" s="19"/>
      <c r="F41" s="70"/>
      <c r="G41" s="19"/>
      <c r="H41" s="70"/>
      <c r="I41" s="19"/>
      <c r="J41" s="70"/>
      <c r="K41" s="19"/>
      <c r="L41" s="133"/>
      <c r="M41" s="116"/>
    </row>
    <row r="42" ht="15.0" customHeight="1">
      <c r="A42" s="28" t="s">
        <v>15</v>
      </c>
      <c r="B42" s="70"/>
      <c r="C42" s="70"/>
      <c r="D42" s="42">
        <v>0.030938839957191377</v>
      </c>
      <c r="E42" s="19"/>
      <c r="F42" s="70"/>
      <c r="G42" s="19"/>
      <c r="H42" s="70"/>
      <c r="I42" s="19"/>
      <c r="J42" s="70"/>
      <c r="K42" s="19"/>
      <c r="L42" s="133"/>
      <c r="M42" s="116"/>
    </row>
    <row r="43" ht="15.0" customHeight="1">
      <c r="A43" s="28" t="s">
        <v>16</v>
      </c>
      <c r="B43" s="70"/>
      <c r="C43" s="70"/>
      <c r="D43" s="134">
        <v>0.9999971307687205</v>
      </c>
      <c r="E43" s="19"/>
      <c r="F43" s="70"/>
      <c r="G43" s="19"/>
      <c r="H43" s="70"/>
      <c r="I43" s="19"/>
      <c r="J43" s="70"/>
      <c r="K43" s="19"/>
      <c r="L43" s="133"/>
      <c r="M43" s="116"/>
    </row>
    <row r="44" ht="15.0" customHeight="1">
      <c r="A44" s="28" t="s">
        <v>17</v>
      </c>
      <c r="B44" s="70"/>
      <c r="C44" s="70"/>
      <c r="D44" s="135">
        <v>0.0031427552423898136</v>
      </c>
      <c r="E44" s="19"/>
      <c r="F44" s="70"/>
      <c r="G44" s="19"/>
      <c r="H44" s="70"/>
      <c r="I44" s="19"/>
      <c r="J44" s="70"/>
      <c r="K44" s="19"/>
      <c r="L44" s="133"/>
      <c r="M44" s="116"/>
    </row>
    <row r="45" ht="15.0" customHeight="1">
      <c r="A45" s="28" t="s">
        <v>18</v>
      </c>
      <c r="B45" s="70"/>
      <c r="C45" s="70"/>
      <c r="D45" s="136">
        <v>2787363.101600849</v>
      </c>
      <c r="E45" s="19"/>
      <c r="F45" s="70"/>
      <c r="G45" s="19"/>
      <c r="H45" s="70"/>
      <c r="I45" s="19"/>
      <c r="J45" s="70"/>
      <c r="K45" s="19"/>
      <c r="L45" s="133"/>
      <c r="M45" s="116"/>
    </row>
    <row r="46" ht="15.75" customHeight="1">
      <c r="A46" s="69" t="s">
        <v>19</v>
      </c>
      <c r="B46" s="72"/>
      <c r="C46" s="72"/>
      <c r="D46" s="135">
        <v>1.5080679604871194</v>
      </c>
      <c r="E46" s="67"/>
      <c r="F46" s="72"/>
      <c r="G46" s="67"/>
      <c r="H46" s="72"/>
      <c r="I46" s="67"/>
      <c r="J46" s="72"/>
      <c r="K46" s="67"/>
      <c r="L46" s="137"/>
      <c r="M46" s="116"/>
    </row>
    <row r="47" ht="15.0" customHeight="1">
      <c r="A47" s="6" t="s">
        <v>56</v>
      </c>
      <c r="B47" s="68"/>
      <c r="C47" s="68"/>
      <c r="D47" s="68"/>
      <c r="E47" s="9"/>
      <c r="F47" s="68"/>
      <c r="G47" s="9"/>
      <c r="H47" s="68"/>
      <c r="I47" s="9"/>
      <c r="J47" s="68"/>
      <c r="K47" s="9"/>
      <c r="L47" s="68"/>
      <c r="M47" s="95"/>
    </row>
    <row r="48" ht="15.0" customHeight="1">
      <c r="A48" s="12" t="s">
        <v>9</v>
      </c>
      <c r="B48" s="70"/>
      <c r="C48" s="70"/>
      <c r="D48" s="34">
        <v>1.23481235673508E-6</v>
      </c>
      <c r="E48" s="54"/>
      <c r="F48" s="70"/>
      <c r="G48" s="138"/>
      <c r="H48" s="70"/>
      <c r="I48" s="138"/>
      <c r="J48" s="70"/>
      <c r="K48" s="138"/>
      <c r="L48" s="133"/>
      <c r="M48" s="116"/>
    </row>
    <row r="49" ht="15.0" customHeight="1">
      <c r="A49" s="12" t="s">
        <v>14</v>
      </c>
      <c r="B49" s="70"/>
      <c r="C49" s="70"/>
      <c r="D49" s="17">
        <v>9.8827592366704E-6</v>
      </c>
      <c r="E49" s="19"/>
      <c r="F49" s="70"/>
      <c r="G49" s="19"/>
      <c r="H49" s="70"/>
      <c r="I49" s="19"/>
      <c r="J49" s="70"/>
      <c r="K49" s="19"/>
      <c r="L49" s="133"/>
      <c r="M49" s="116"/>
    </row>
    <row r="50" ht="15.0" customHeight="1">
      <c r="A50" s="28" t="s">
        <v>8</v>
      </c>
      <c r="B50" s="70"/>
      <c r="C50" s="70"/>
      <c r="D50" s="58">
        <f>1-EXP(-D48*8760)</f>
        <v>0.01075866335</v>
      </c>
      <c r="E50" s="19"/>
      <c r="F50" s="70"/>
      <c r="G50" s="19"/>
      <c r="H50" s="70"/>
      <c r="I50" s="19"/>
      <c r="J50" s="70"/>
      <c r="K50" s="19"/>
      <c r="L50" s="133"/>
      <c r="M50" s="116"/>
    </row>
    <row r="51" ht="15.0" customHeight="1">
      <c r="A51" s="28" t="s">
        <v>15</v>
      </c>
      <c r="B51" s="70"/>
      <c r="C51" s="70"/>
      <c r="D51" s="139">
        <f>1-EXP(-D48*87600)</f>
        <v>0.1025245946</v>
      </c>
      <c r="E51" s="19"/>
      <c r="F51" s="70"/>
      <c r="G51" s="19"/>
      <c r="H51" s="70"/>
      <c r="I51" s="19"/>
      <c r="J51" s="70"/>
      <c r="K51" s="19"/>
      <c r="L51" s="133"/>
      <c r="M51" s="116"/>
    </row>
    <row r="52" ht="15.0" customHeight="1">
      <c r="A52" s="28" t="s">
        <v>16</v>
      </c>
      <c r="B52" s="70"/>
      <c r="C52" s="70"/>
      <c r="D52" s="26">
        <f>1-D49</f>
        <v>0.9999901172</v>
      </c>
      <c r="E52" s="19"/>
      <c r="F52" s="70"/>
      <c r="G52" s="19"/>
      <c r="H52" s="70"/>
      <c r="I52" s="19"/>
      <c r="J52" s="70"/>
      <c r="K52" s="19"/>
      <c r="L52" s="133"/>
      <c r="M52" s="116"/>
    </row>
    <row r="53" ht="15.0" customHeight="1">
      <c r="A53" s="28" t="s">
        <v>17</v>
      </c>
      <c r="B53" s="70"/>
      <c r="C53" s="70"/>
      <c r="D53" s="27">
        <f>D48*365*24</f>
        <v>0.01081695624</v>
      </c>
      <c r="E53" s="19"/>
      <c r="F53" s="70"/>
      <c r="G53" s="19"/>
      <c r="H53" s="70"/>
      <c r="I53" s="19"/>
      <c r="J53" s="70"/>
      <c r="K53" s="19"/>
      <c r="L53" s="133"/>
      <c r="M53" s="116"/>
    </row>
    <row r="54" ht="15.0" customHeight="1">
      <c r="A54" s="28" t="s">
        <v>18</v>
      </c>
      <c r="B54" s="70"/>
      <c r="C54" s="70"/>
      <c r="D54" s="29">
        <f>1/D48</f>
        <v>809839.6445</v>
      </c>
      <c r="E54" s="19"/>
      <c r="F54" s="70"/>
      <c r="G54" s="19"/>
      <c r="H54" s="70"/>
      <c r="I54" s="19"/>
      <c r="J54" s="70"/>
      <c r="K54" s="19"/>
      <c r="L54" s="133"/>
      <c r="M54" s="116"/>
    </row>
    <row r="55" ht="15.75" customHeight="1">
      <c r="A55" s="69" t="s">
        <v>19</v>
      </c>
      <c r="B55" s="72"/>
      <c r="C55" s="72"/>
      <c r="D55" s="140">
        <f>D49*365*24*60</f>
        <v>5.194378255</v>
      </c>
      <c r="E55" s="67"/>
      <c r="F55" s="72"/>
      <c r="G55" s="67"/>
      <c r="H55" s="72"/>
      <c r="I55" s="67"/>
      <c r="J55" s="72"/>
      <c r="K55" s="67"/>
      <c r="L55" s="137"/>
      <c r="M55" s="116"/>
    </row>
    <row r="56" ht="15.0" customHeight="1">
      <c r="A56" s="6" t="s">
        <v>57</v>
      </c>
      <c r="B56" s="7"/>
      <c r="C56" s="7"/>
      <c r="D56" s="7"/>
      <c r="E56" s="9"/>
      <c r="F56" s="7"/>
      <c r="G56" s="9"/>
      <c r="H56" s="7"/>
      <c r="I56" s="9"/>
      <c r="J56" s="7"/>
      <c r="K56" s="9"/>
      <c r="L56" s="7"/>
      <c r="M56" s="95"/>
    </row>
    <row r="57" ht="15.0" customHeight="1">
      <c r="A57" s="12" t="s">
        <v>9</v>
      </c>
      <c r="B57" s="70"/>
      <c r="C57" s="70"/>
      <c r="D57" s="34">
        <v>4.0155679026400005E-9</v>
      </c>
      <c r="E57" s="54"/>
      <c r="F57" s="70"/>
      <c r="G57" s="138"/>
      <c r="H57" s="70"/>
      <c r="I57" s="138"/>
      <c r="J57" s="70"/>
      <c r="K57" s="138"/>
      <c r="L57" s="133"/>
      <c r="M57" s="116"/>
    </row>
    <row r="58" ht="15.0" customHeight="1">
      <c r="A58" s="12" t="s">
        <v>14</v>
      </c>
      <c r="B58" s="70"/>
      <c r="C58" s="70"/>
      <c r="D58" s="141">
        <v>1.16255756968E-8</v>
      </c>
      <c r="E58" s="19"/>
      <c r="F58" s="70"/>
      <c r="G58" s="19"/>
      <c r="H58" s="70"/>
      <c r="I58" s="19"/>
      <c r="J58" s="70"/>
      <c r="K58" s="19"/>
      <c r="L58" s="133"/>
      <c r="M58" s="116"/>
    </row>
    <row r="59" ht="15.0" customHeight="1">
      <c r="A59" s="28" t="s">
        <v>8</v>
      </c>
      <c r="B59" s="70"/>
      <c r="C59" s="70"/>
      <c r="D59" s="142">
        <f>1-EXP(-D57*8760)</f>
        <v>0.00003517575615</v>
      </c>
      <c r="E59" s="19"/>
      <c r="F59" s="70"/>
      <c r="G59" s="19"/>
      <c r="H59" s="70"/>
      <c r="I59" s="19"/>
      <c r="J59" s="70"/>
      <c r="K59" s="19"/>
      <c r="L59" s="133"/>
      <c r="M59" s="116"/>
    </row>
    <row r="60" ht="15.0" customHeight="1">
      <c r="A60" s="28" t="s">
        <v>15</v>
      </c>
      <c r="B60" s="70"/>
      <c r="C60" s="70"/>
      <c r="D60" s="139">
        <f>1-EXP(-D57*87600)</f>
        <v>0.0003517018867</v>
      </c>
      <c r="E60" s="19"/>
      <c r="F60" s="70"/>
      <c r="G60" s="19"/>
      <c r="H60" s="70"/>
      <c r="I60" s="19"/>
      <c r="J60" s="70"/>
      <c r="K60" s="19"/>
      <c r="L60" s="133"/>
      <c r="M60" s="116"/>
    </row>
    <row r="61" ht="15.0" customHeight="1">
      <c r="A61" s="28" t="s">
        <v>16</v>
      </c>
      <c r="B61" s="70"/>
      <c r="C61" s="70"/>
      <c r="D61" s="26">
        <f>1-D58</f>
        <v>0.9999999884</v>
      </c>
      <c r="E61" s="19"/>
      <c r="F61" s="70"/>
      <c r="G61" s="19"/>
      <c r="H61" s="70"/>
      <c r="I61" s="19"/>
      <c r="J61" s="70"/>
      <c r="K61" s="19"/>
      <c r="L61" s="133"/>
      <c r="M61" s="116"/>
    </row>
    <row r="62" ht="15.0" customHeight="1">
      <c r="A62" s="28" t="s">
        <v>17</v>
      </c>
      <c r="B62" s="70"/>
      <c r="C62" s="70"/>
      <c r="D62" s="27">
        <f>D57*365*24</f>
        <v>0.00003517637483</v>
      </c>
      <c r="E62" s="19"/>
      <c r="F62" s="70"/>
      <c r="G62" s="19"/>
      <c r="H62" s="70"/>
      <c r="I62" s="19"/>
      <c r="J62" s="70"/>
      <c r="K62" s="19"/>
      <c r="L62" s="133"/>
      <c r="M62" s="116"/>
    </row>
    <row r="63" ht="15.0" customHeight="1">
      <c r="A63" s="28" t="s">
        <v>18</v>
      </c>
      <c r="B63" s="70"/>
      <c r="C63" s="70"/>
      <c r="D63" s="29">
        <f>1/D57</f>
        <v>249030778.3</v>
      </c>
      <c r="E63" s="19"/>
      <c r="F63" s="70"/>
      <c r="G63" s="19"/>
      <c r="H63" s="70"/>
      <c r="I63" s="19"/>
      <c r="J63" s="70"/>
      <c r="K63" s="19"/>
      <c r="L63" s="133"/>
      <c r="M63" s="116"/>
    </row>
    <row r="64" ht="15.75" customHeight="1">
      <c r="A64" s="69" t="s">
        <v>19</v>
      </c>
      <c r="B64" s="72"/>
      <c r="C64" s="72"/>
      <c r="D64" s="140">
        <f>D58*365*24*60</f>
        <v>0.006110402586</v>
      </c>
      <c r="E64" s="67"/>
      <c r="F64" s="72"/>
      <c r="G64" s="67"/>
      <c r="H64" s="72"/>
      <c r="I64" s="67"/>
      <c r="J64" s="72"/>
      <c r="K64" s="67"/>
      <c r="L64" s="137"/>
      <c r="M64" s="116"/>
    </row>
    <row r="65" ht="14.25" customHeight="1"/>
    <row r="66" ht="14.25" customHeight="1"/>
    <row r="67" ht="14.25" customHeight="1">
      <c r="E67" s="20" t="s">
        <v>58</v>
      </c>
      <c r="F67" s="20" t="s">
        <v>59</v>
      </c>
    </row>
    <row r="68" ht="14.25" customHeight="1">
      <c r="E68" s="20" t="s">
        <v>60</v>
      </c>
      <c r="F68" s="20" t="s">
        <v>61</v>
      </c>
    </row>
    <row r="69" ht="14.25" customHeight="1">
      <c r="E69" s="20">
        <v>0.2244</v>
      </c>
      <c r="F69" s="20">
        <v>0.7756</v>
      </c>
      <c r="G69" s="20">
        <v>100.0</v>
      </c>
    </row>
    <row r="70" ht="14.25" customHeight="1">
      <c r="E70" s="143">
        <v>1.7183274E-9</v>
      </c>
      <c r="F70" s="143">
        <v>1.5928221E-6</v>
      </c>
      <c r="G70" s="143">
        <f>E70*E69+F70*F69</f>
        <v>0.000001235778413</v>
      </c>
    </row>
    <row r="71" ht="14.25" customHeight="1">
      <c r="E71" s="144">
        <v>1.5434776E-8</v>
      </c>
      <c r="F71" s="144">
        <v>1.2732888E-5</v>
      </c>
      <c r="G71" s="143">
        <f>E71*E69+F71*F69</f>
        <v>0.000009879091497</v>
      </c>
    </row>
    <row r="72" ht="14.25" customHeight="1">
      <c r="E72" s="145">
        <f t="shared" ref="E72:G72" si="19">1-EXP(-E70*8760)</f>
        <v>0.00001505243473</v>
      </c>
      <c r="F72" s="145">
        <f t="shared" si="19"/>
        <v>0.01385622797</v>
      </c>
      <c r="G72" s="145">
        <f t="shared" si="19"/>
        <v>0.01076703492</v>
      </c>
    </row>
    <row r="73" ht="14.25" customHeight="1">
      <c r="E73" s="145">
        <f t="shared" ref="E73:G73" si="20">1-EXP(-E70*87600)</f>
        <v>0.0001505141518</v>
      </c>
      <c r="F73" s="145">
        <f t="shared" si="20"/>
        <v>0.1302341278</v>
      </c>
      <c r="G73" s="145">
        <f t="shared" si="20"/>
        <v>0.1026005416</v>
      </c>
    </row>
    <row r="74" ht="14.25" customHeight="1">
      <c r="E74" s="146">
        <f t="shared" ref="E74:G74" si="21">1-E71</f>
        <v>0.9999999846</v>
      </c>
      <c r="F74" s="146">
        <f t="shared" si="21"/>
        <v>0.9999872671</v>
      </c>
      <c r="G74" s="146">
        <f t="shared" si="21"/>
        <v>0.9999901209</v>
      </c>
    </row>
    <row r="75" ht="14.25" customHeight="1">
      <c r="E75" s="147">
        <f t="shared" ref="E75:G75" si="22">E70*365*24</f>
        <v>0.00001505254802</v>
      </c>
      <c r="F75" s="147">
        <f t="shared" si="22"/>
        <v>0.0139531216</v>
      </c>
      <c r="G75" s="147">
        <f t="shared" si="22"/>
        <v>0.0108254189</v>
      </c>
    </row>
    <row r="76" ht="14.25" customHeight="1">
      <c r="E76" s="148">
        <f t="shared" ref="E76:G76" si="23">1/E70</f>
        <v>581961272.3</v>
      </c>
      <c r="F76" s="148">
        <f t="shared" si="23"/>
        <v>627816.5025</v>
      </c>
      <c r="G76" s="148">
        <f t="shared" si="23"/>
        <v>809206.5609</v>
      </c>
    </row>
    <row r="77" ht="14.25" customHeight="1">
      <c r="E77" s="149">
        <f t="shared" ref="E77:G77" si="24">E71*365*24*60</f>
        <v>0.008112518266</v>
      </c>
      <c r="F77" s="149">
        <f t="shared" si="24"/>
        <v>6.692405933</v>
      </c>
      <c r="G77" s="149">
        <f t="shared" si="24"/>
        <v>5.192450491</v>
      </c>
    </row>
    <row r="78" ht="14.25" customHeight="1">
      <c r="E78" s="20">
        <v>0.2244</v>
      </c>
      <c r="F78" s="20">
        <v>0.7756</v>
      </c>
      <c r="G78" s="20">
        <v>100.0</v>
      </c>
    </row>
    <row r="79" ht="14.25" customHeight="1">
      <c r="E79" s="143">
        <v>1.5418457E-9</v>
      </c>
      <c r="F79" s="143">
        <v>1.5916276E-6</v>
      </c>
      <c r="G79" s="143">
        <f>E79*E78+F78*F79</f>
        <v>0.000001234812357</v>
      </c>
    </row>
    <row r="80" ht="14.25" customHeight="1">
      <c r="E80" s="144">
        <v>1.9291716E-8</v>
      </c>
      <c r="F80" s="144">
        <v>1.2736501E-5</v>
      </c>
      <c r="G80" s="143">
        <f>E80*E78+F78*F80</f>
        <v>0.000009882759237</v>
      </c>
    </row>
    <row r="81" ht="14.25" customHeight="1">
      <c r="E81" s="150">
        <f t="shared" ref="E81:G81" si="25">1-EXP(-E79*8760)</f>
        <v>0.00001350647712</v>
      </c>
      <c r="F81" s="150">
        <f t="shared" si="25"/>
        <v>0.01384590909</v>
      </c>
      <c r="G81" s="150">
        <f t="shared" si="25"/>
        <v>0.01075866335</v>
      </c>
    </row>
    <row r="82" ht="14.25" customHeight="1">
      <c r="E82" s="151">
        <f t="shared" ref="E82:G82" si="26">1-EXP(-E79*87600)</f>
        <v>0.0001350565624</v>
      </c>
      <c r="F82" s="151">
        <f t="shared" si="26"/>
        <v>0.1301431123</v>
      </c>
      <c r="G82" s="151">
        <f t="shared" si="26"/>
        <v>0.1025245946</v>
      </c>
    </row>
    <row r="83" ht="14.25" customHeight="1">
      <c r="E83" s="146">
        <f t="shared" ref="E83:G83" si="27">1-E80</f>
        <v>0.9999999807</v>
      </c>
      <c r="F83" s="146">
        <f t="shared" si="27"/>
        <v>0.9999872635</v>
      </c>
      <c r="G83" s="146">
        <f t="shared" si="27"/>
        <v>0.9999901172</v>
      </c>
    </row>
    <row r="84" ht="14.25" customHeight="1">
      <c r="E84" s="147">
        <f t="shared" ref="E84:G84" si="28">E79*365*24</f>
        <v>0.00001350656833</v>
      </c>
      <c r="F84" s="147">
        <f t="shared" si="28"/>
        <v>0.01394265778</v>
      </c>
      <c r="G84" s="147">
        <f t="shared" si="28"/>
        <v>0.01081695624</v>
      </c>
    </row>
    <row r="85" ht="14.25" customHeight="1">
      <c r="E85" s="148">
        <f t="shared" ref="E85:G85" si="29">1/E79</f>
        <v>648573330</v>
      </c>
      <c r="F85" s="148">
        <f t="shared" si="29"/>
        <v>628287.6723</v>
      </c>
      <c r="G85" s="148">
        <f t="shared" si="29"/>
        <v>809839.6445</v>
      </c>
    </row>
    <row r="86" ht="14.25" customHeight="1">
      <c r="E86" s="152">
        <f t="shared" ref="E86:G86" si="30">E80*365*24*60</f>
        <v>0.01013972593</v>
      </c>
      <c r="F86" s="152">
        <f t="shared" si="30"/>
        <v>6.694304926</v>
      </c>
      <c r="G86" s="152">
        <f t="shared" si="30"/>
        <v>5.194378255</v>
      </c>
    </row>
    <row r="87" ht="14.25" customHeight="1">
      <c r="E87" s="20">
        <v>0.2244</v>
      </c>
      <c r="F87" s="20">
        <v>0.7756</v>
      </c>
      <c r="G87" s="20">
        <v>100.0</v>
      </c>
    </row>
    <row r="88" ht="14.25" customHeight="1">
      <c r="E88" s="143">
        <v>5.2966424E-9</v>
      </c>
      <c r="F88" s="143">
        <v>3.6449218E-9</v>
      </c>
      <c r="G88" s="143">
        <f>E88*E87+F87*F88</f>
        <v>0.000000004015567903</v>
      </c>
    </row>
    <row r="89" ht="14.25" customHeight="1">
      <c r="E89" s="144">
        <v>1.5344905E-8</v>
      </c>
      <c r="F89" s="144">
        <v>1.0549483E-8</v>
      </c>
      <c r="G89" s="143">
        <f>E89*E87+F87*F89</f>
        <v>0.0000000116255757</v>
      </c>
    </row>
    <row r="90" ht="14.25" customHeight="1">
      <c r="E90" s="150">
        <f t="shared" ref="E90:G90" si="31">1-EXP(-E88*8760)</f>
        <v>0.00004639751103</v>
      </c>
      <c r="F90" s="150">
        <f t="shared" si="31"/>
        <v>0.00003192900523</v>
      </c>
      <c r="G90" s="150">
        <f t="shared" si="31"/>
        <v>0.00003517575615</v>
      </c>
    </row>
    <row r="91" ht="14.25" customHeight="1">
      <c r="E91" s="151">
        <f t="shared" ref="E91:G91" si="32">1-EXP(-E88*87600)</f>
        <v>0.0004638782494</v>
      </c>
      <c r="F91" s="151">
        <f t="shared" si="32"/>
        <v>0.0003192441804</v>
      </c>
      <c r="G91" s="151">
        <f t="shared" si="32"/>
        <v>0.0003517018867</v>
      </c>
    </row>
    <row r="92" ht="14.25" customHeight="1">
      <c r="E92" s="146">
        <f t="shared" ref="E92:G92" si="33">1-E89</f>
        <v>0.9999999847</v>
      </c>
      <c r="F92" s="146">
        <f t="shared" si="33"/>
        <v>0.9999999895</v>
      </c>
      <c r="G92" s="146">
        <f t="shared" si="33"/>
        <v>0.9999999884</v>
      </c>
    </row>
    <row r="93" ht="14.25" customHeight="1">
      <c r="E93" s="147">
        <f t="shared" ref="E93:G93" si="34">E88*365*24</f>
        <v>0.00004639858742</v>
      </c>
      <c r="F93" s="147">
        <f t="shared" si="34"/>
        <v>0.00003192951497</v>
      </c>
      <c r="G93" s="147">
        <f t="shared" si="34"/>
        <v>0.00003517637483</v>
      </c>
    </row>
    <row r="94" ht="14.25" customHeight="1">
      <c r="E94" s="148">
        <f t="shared" ref="E94:G94" si="35">1/E88</f>
        <v>188798851.1</v>
      </c>
      <c r="F94" s="148">
        <f t="shared" si="35"/>
        <v>274354308.5</v>
      </c>
      <c r="G94" s="148">
        <f t="shared" si="35"/>
        <v>249030778.3</v>
      </c>
    </row>
    <row r="95" ht="14.25" customHeight="1">
      <c r="E95" s="152">
        <f t="shared" ref="E95:G95" si="36">E89*365*24*60</f>
        <v>0.008065282068</v>
      </c>
      <c r="F95" s="152">
        <f t="shared" si="36"/>
        <v>0.005544808265</v>
      </c>
      <c r="G95" s="152">
        <f t="shared" si="36"/>
        <v>0.006110402586</v>
      </c>
    </row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4">
    <mergeCell ref="M3:M10"/>
    <mergeCell ref="M12:M19"/>
    <mergeCell ref="M30:M37"/>
    <mergeCell ref="N39:N46"/>
    <mergeCell ref="R2:T2"/>
    <mergeCell ref="E3:E10"/>
    <mergeCell ref="G3:G10"/>
    <mergeCell ref="K3:K10"/>
    <mergeCell ref="E12:E19"/>
    <mergeCell ref="G12:G19"/>
    <mergeCell ref="K12:K19"/>
    <mergeCell ref="R15:T15"/>
    <mergeCell ref="I21:I28"/>
    <mergeCell ref="I30:I37"/>
    <mergeCell ref="I39:I46"/>
    <mergeCell ref="K39:K46"/>
    <mergeCell ref="I48:I55"/>
    <mergeCell ref="K48:K55"/>
    <mergeCell ref="I57:I64"/>
    <mergeCell ref="K57:K64"/>
    <mergeCell ref="E30:E37"/>
    <mergeCell ref="E39:E46"/>
    <mergeCell ref="G39:G46"/>
    <mergeCell ref="E48:E55"/>
    <mergeCell ref="G48:G55"/>
    <mergeCell ref="E57:E64"/>
    <mergeCell ref="G57:G64"/>
    <mergeCell ref="I3:I10"/>
    <mergeCell ref="I12:I19"/>
    <mergeCell ref="E21:E28"/>
    <mergeCell ref="G21:G28"/>
    <mergeCell ref="K21:K28"/>
    <mergeCell ref="G30:G37"/>
    <mergeCell ref="K30:K37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0"/>
    <col customWidth="1" min="2" max="2" width="17.38"/>
    <col customWidth="1" min="3" max="3" width="41.75"/>
    <col customWidth="1" min="4" max="4" width="19.75"/>
    <col customWidth="1" min="5" max="5" width="35.25"/>
    <col customWidth="1" min="6" max="6" width="18.0"/>
    <col customWidth="1" min="7" max="7" width="33.0"/>
    <col customWidth="1" min="8" max="8" width="20.75"/>
    <col customWidth="1" min="9" max="9" width="35.63"/>
    <col customWidth="1" min="10" max="12" width="9.38"/>
    <col customWidth="1" min="13" max="14" width="13.25"/>
    <col customWidth="1" min="15" max="15" width="13.88"/>
    <col customWidth="1" min="16" max="16" width="12.0"/>
    <col customWidth="1" min="17" max="26" width="9.38"/>
  </cols>
  <sheetData>
    <row r="1" ht="33.0" customHeight="1">
      <c r="A1" s="82" t="s">
        <v>26</v>
      </c>
      <c r="B1" s="2" t="s">
        <v>62</v>
      </c>
      <c r="C1" s="4" t="s">
        <v>63</v>
      </c>
      <c r="D1" s="2" t="s">
        <v>64</v>
      </c>
      <c r="E1" s="4" t="s">
        <v>65</v>
      </c>
      <c r="F1" s="2" t="s">
        <v>66</v>
      </c>
      <c r="G1" s="4" t="s">
        <v>67</v>
      </c>
      <c r="H1" s="2" t="s">
        <v>68</v>
      </c>
      <c r="I1" s="4" t="s">
        <v>69</v>
      </c>
    </row>
    <row r="2" ht="14.25" customHeight="1">
      <c r="A2" s="6" t="s">
        <v>45</v>
      </c>
      <c r="B2" s="7"/>
      <c r="C2" s="9"/>
      <c r="D2" s="7"/>
      <c r="E2" s="9"/>
      <c r="F2" s="7"/>
      <c r="G2" s="9"/>
      <c r="H2" s="7"/>
      <c r="I2" s="9"/>
      <c r="M2" s="10" t="s">
        <v>70</v>
      </c>
      <c r="N2" s="11"/>
      <c r="O2" s="11"/>
    </row>
    <row r="3" ht="14.25" customHeight="1">
      <c r="A3" s="12" t="s">
        <v>9</v>
      </c>
      <c r="B3" s="96">
        <v>2.02E-5</v>
      </c>
      <c r="C3" s="153"/>
      <c r="D3" s="96">
        <v>2.02E-5</v>
      </c>
      <c r="E3" s="153"/>
      <c r="F3" s="96">
        <v>1.78E-5</v>
      </c>
      <c r="G3" s="153"/>
      <c r="H3" s="52">
        <v>1.8790866E-5</v>
      </c>
      <c r="I3" s="16"/>
      <c r="L3" s="5"/>
      <c r="M3" s="2" t="s">
        <v>71</v>
      </c>
      <c r="N3" s="2" t="s">
        <v>72</v>
      </c>
      <c r="O3" s="2" t="s">
        <v>73</v>
      </c>
      <c r="P3" s="2" t="s">
        <v>74</v>
      </c>
    </row>
    <row r="4" ht="14.25" customHeight="1">
      <c r="A4" s="12" t="s">
        <v>14</v>
      </c>
      <c r="B4" s="56">
        <v>1.56E-4</v>
      </c>
      <c r="C4" s="19"/>
      <c r="D4" s="56">
        <v>1.56E-4</v>
      </c>
      <c r="E4" s="19"/>
      <c r="F4" s="56">
        <v>1.42E-4</v>
      </c>
      <c r="G4" s="19"/>
      <c r="H4" s="56">
        <v>1.4829894E-4</v>
      </c>
      <c r="I4" s="19"/>
      <c r="L4" s="20" t="str">
        <f>A2</f>
        <v>Réseau BT existant (cas de référence)</v>
      </c>
      <c r="M4" s="21">
        <f>B5</f>
        <v>0.1621800011</v>
      </c>
      <c r="N4" s="21">
        <f>D5</f>
        <v>0.1621800011</v>
      </c>
      <c r="O4" s="21">
        <f>F5</f>
        <v>0.1443792071</v>
      </c>
      <c r="P4" s="21">
        <f>H5</f>
        <v>0.1517738447</v>
      </c>
    </row>
    <row r="5" ht="14.25" customHeight="1">
      <c r="A5" s="28" t="s">
        <v>8</v>
      </c>
      <c r="B5" s="154">
        <f>1-EXP(-B3*8760)</f>
        <v>0.1621800011</v>
      </c>
      <c r="C5" s="19"/>
      <c r="D5" s="154">
        <f>1-EXP(-D3*8760)</f>
        <v>0.1621800011</v>
      </c>
      <c r="E5" s="19"/>
      <c r="F5" s="154">
        <f>1-EXP(-F3*8760)</f>
        <v>0.1443792071</v>
      </c>
      <c r="G5" s="19"/>
      <c r="H5" s="154">
        <f>1-EXP(-H3*8760)</f>
        <v>0.1517738447</v>
      </c>
      <c r="I5" s="19"/>
      <c r="L5" s="20" t="str">
        <f>A11</f>
        <v>Proposition 1 BT</v>
      </c>
      <c r="M5" s="21">
        <f>B14</f>
        <v>0.07216187901</v>
      </c>
      <c r="N5" s="21">
        <f>D14</f>
        <v>0.07216187901</v>
      </c>
      <c r="O5" s="21">
        <f>F14</f>
        <v>0.05261450601</v>
      </c>
      <c r="P5" s="21">
        <f>H14</f>
        <v>0.0610670559</v>
      </c>
    </row>
    <row r="6" ht="14.25" customHeight="1">
      <c r="A6" s="28" t="s">
        <v>15</v>
      </c>
      <c r="B6" s="25">
        <f>1-EXP(-B3*87600)</f>
        <v>0.8295852317</v>
      </c>
      <c r="C6" s="19"/>
      <c r="D6" s="25">
        <f>1-EXP(-D3*87600)</f>
        <v>0.8295852317</v>
      </c>
      <c r="E6" s="19"/>
      <c r="F6" s="25">
        <f>1-EXP(-F3*87600)</f>
        <v>0.7897125763</v>
      </c>
      <c r="G6" s="19"/>
      <c r="H6" s="25">
        <f>1-EXP(-H3*87600)</f>
        <v>0.8071957516</v>
      </c>
      <c r="I6" s="19"/>
      <c r="L6" s="20" t="str">
        <f>A20</f>
        <v>Proposition 2 BT</v>
      </c>
      <c r="M6" s="21">
        <f>B23</f>
        <v>0.07208059683</v>
      </c>
      <c r="N6" s="21">
        <f>D23</f>
        <v>0.07208059683</v>
      </c>
      <c r="O6" s="21">
        <f>F23</f>
        <v>0.05253151141</v>
      </c>
      <c r="P6" s="21">
        <f>H23</f>
        <v>0.0609859904</v>
      </c>
    </row>
    <row r="7" ht="14.25" customHeight="1">
      <c r="A7" s="28" t="s">
        <v>16</v>
      </c>
      <c r="B7" s="139">
        <f>1-B4</f>
        <v>0.999844</v>
      </c>
      <c r="C7" s="19"/>
      <c r="D7" s="139">
        <f>1-D4</f>
        <v>0.999844</v>
      </c>
      <c r="E7" s="19"/>
      <c r="F7" s="139">
        <f>1-F4</f>
        <v>0.999858</v>
      </c>
      <c r="G7" s="19"/>
      <c r="H7" s="139">
        <f>1-H4</f>
        <v>0.9998517011</v>
      </c>
      <c r="I7" s="19"/>
      <c r="M7" s="106"/>
      <c r="N7" s="21"/>
      <c r="O7" s="21"/>
      <c r="P7" s="21"/>
    </row>
    <row r="8" ht="14.25" customHeight="1">
      <c r="A8" s="28" t="s">
        <v>17</v>
      </c>
      <c r="B8" s="108">
        <f>B3*365*24</f>
        <v>0.176952</v>
      </c>
      <c r="C8" s="19"/>
      <c r="D8" s="108">
        <f>D3*365*24</f>
        <v>0.176952</v>
      </c>
      <c r="E8" s="19"/>
      <c r="F8" s="108">
        <f>F3*365*24</f>
        <v>0.155928</v>
      </c>
      <c r="G8" s="19"/>
      <c r="H8" s="108">
        <f>H3*365*24</f>
        <v>0.1646079862</v>
      </c>
      <c r="I8" s="19"/>
      <c r="M8" s="106"/>
    </row>
    <row r="9" ht="14.25" customHeight="1">
      <c r="A9" s="28" t="s">
        <v>18</v>
      </c>
      <c r="B9" s="108">
        <f>1/B3</f>
        <v>49504.9505</v>
      </c>
      <c r="C9" s="19"/>
      <c r="D9" s="108">
        <f>1/D3</f>
        <v>49504.9505</v>
      </c>
      <c r="E9" s="19"/>
      <c r="F9" s="108">
        <f>1/F3</f>
        <v>56179.77528</v>
      </c>
      <c r="G9" s="19"/>
      <c r="H9" s="108">
        <f>1/H3</f>
        <v>53217.34507</v>
      </c>
      <c r="I9" s="19"/>
      <c r="M9" s="21"/>
    </row>
    <row r="10" ht="14.25" customHeight="1">
      <c r="A10" s="69" t="s">
        <v>19</v>
      </c>
      <c r="B10" s="108">
        <f>B4*365*24*60</f>
        <v>81.9936</v>
      </c>
      <c r="C10" s="19"/>
      <c r="D10" s="108">
        <f>D4*365*24*60</f>
        <v>81.9936</v>
      </c>
      <c r="E10" s="19"/>
      <c r="F10" s="108">
        <f>F4*365*24*60</f>
        <v>74.6352</v>
      </c>
      <c r="G10" s="19"/>
      <c r="H10" s="108">
        <f>H4*365*24*60</f>
        <v>77.94592286</v>
      </c>
      <c r="I10" s="19"/>
      <c r="M10" s="111"/>
    </row>
    <row r="11" ht="14.25" customHeight="1">
      <c r="A11" s="9" t="s">
        <v>75</v>
      </c>
      <c r="B11" s="7"/>
      <c r="C11" s="9"/>
      <c r="D11" s="7"/>
      <c r="E11" s="9"/>
      <c r="F11" s="7"/>
      <c r="G11" s="9"/>
      <c r="H11" s="7"/>
      <c r="I11" s="9"/>
    </row>
    <row r="12" ht="14.25" customHeight="1">
      <c r="A12" s="12" t="s">
        <v>9</v>
      </c>
      <c r="B12" s="34">
        <v>8.55E-6</v>
      </c>
      <c r="C12" s="16"/>
      <c r="D12" s="34">
        <v>8.55E-6</v>
      </c>
      <c r="E12" s="16"/>
      <c r="F12" s="34">
        <v>6.17E-6</v>
      </c>
      <c r="G12" s="16"/>
      <c r="H12" s="34">
        <v>7.193061E-6</v>
      </c>
      <c r="I12" s="16"/>
    </row>
    <row r="13" ht="14.25" customHeight="1">
      <c r="A13" s="12" t="s">
        <v>14</v>
      </c>
      <c r="B13" s="17">
        <v>5.1E-5</v>
      </c>
      <c r="C13" s="19"/>
      <c r="D13" s="17">
        <v>5.1E-5</v>
      </c>
      <c r="E13" s="19"/>
      <c r="F13" s="17">
        <v>3.67E-5</v>
      </c>
      <c r="G13" s="19"/>
      <c r="H13" s="17">
        <v>4.2858832E-5</v>
      </c>
      <c r="I13" s="19"/>
    </row>
    <row r="14" ht="14.25" customHeight="1">
      <c r="A14" s="28" t="s">
        <v>8</v>
      </c>
      <c r="B14" s="112">
        <f>1-EXP(-B12*8760)</f>
        <v>0.07216187901</v>
      </c>
      <c r="C14" s="19"/>
      <c r="D14" s="112">
        <f>1-EXP(-D12*8760)</f>
        <v>0.07216187901</v>
      </c>
      <c r="E14" s="19"/>
      <c r="F14" s="112">
        <f>1-EXP(-F12*8760)</f>
        <v>0.05261450601</v>
      </c>
      <c r="G14" s="19"/>
      <c r="H14" s="112">
        <f>1-EXP(-H12*8760)</f>
        <v>0.0610670559</v>
      </c>
      <c r="I14" s="19"/>
    </row>
    <row r="15" ht="14.25" customHeight="1">
      <c r="A15" s="28" t="s">
        <v>15</v>
      </c>
      <c r="B15" s="25">
        <f>1-EXP(-B12*87600)</f>
        <v>0.5271513876</v>
      </c>
      <c r="C15" s="19"/>
      <c r="D15" s="25">
        <f>1-EXP(-D12*87600)</f>
        <v>0.5271513876</v>
      </c>
      <c r="E15" s="19"/>
      <c r="F15" s="25">
        <f>1-EXP(-F12*87600)</f>
        <v>0.4175383892</v>
      </c>
      <c r="G15" s="19"/>
      <c r="H15" s="25">
        <f>1-EXP(-H12*87600)</f>
        <v>0.4674679224</v>
      </c>
      <c r="I15" s="19"/>
      <c r="M15" s="10" t="s">
        <v>16</v>
      </c>
      <c r="N15" s="11"/>
      <c r="O15" s="11"/>
    </row>
    <row r="16" ht="14.25" customHeight="1">
      <c r="A16" s="28" t="s">
        <v>16</v>
      </c>
      <c r="B16" s="26">
        <f>1-B13</f>
        <v>0.999949</v>
      </c>
      <c r="C16" s="19"/>
      <c r="D16" s="26">
        <f>1-D13</f>
        <v>0.999949</v>
      </c>
      <c r="E16" s="19"/>
      <c r="F16" s="26">
        <f>1-F13</f>
        <v>0.9999633</v>
      </c>
      <c r="G16" s="19"/>
      <c r="H16" s="26">
        <f>1-H13</f>
        <v>0.9999571412</v>
      </c>
      <c r="I16" s="19"/>
      <c r="L16" s="5"/>
      <c r="M16" s="2" t="s">
        <v>71</v>
      </c>
      <c r="N16" s="2" t="s">
        <v>72</v>
      </c>
      <c r="O16" s="2" t="s">
        <v>73</v>
      </c>
      <c r="P16" s="2" t="s">
        <v>74</v>
      </c>
    </row>
    <row r="17" ht="14.25" customHeight="1">
      <c r="A17" s="28" t="s">
        <v>17</v>
      </c>
      <c r="B17" s="27">
        <f>B12*365*24</f>
        <v>0.074898</v>
      </c>
      <c r="C17" s="19"/>
      <c r="D17" s="27">
        <f>D12*365*24</f>
        <v>0.074898</v>
      </c>
      <c r="E17" s="19"/>
      <c r="F17" s="27">
        <f>F12*365*24</f>
        <v>0.0540492</v>
      </c>
      <c r="G17" s="19"/>
      <c r="H17" s="27">
        <f>H12*365*24</f>
        <v>0.06301121436</v>
      </c>
      <c r="I17" s="19"/>
      <c r="L17" s="20" t="s">
        <v>45</v>
      </c>
      <c r="M17" s="33">
        <f>B7</f>
        <v>0.999844</v>
      </c>
      <c r="N17" s="33">
        <f>D7</f>
        <v>0.999844</v>
      </c>
      <c r="O17" s="33">
        <f>F7</f>
        <v>0.999858</v>
      </c>
      <c r="P17" s="33">
        <f>H7</f>
        <v>0.9998517011</v>
      </c>
    </row>
    <row r="18" ht="14.25" customHeight="1">
      <c r="A18" s="28" t="s">
        <v>18</v>
      </c>
      <c r="B18" s="29">
        <f>1/B12</f>
        <v>116959.0643</v>
      </c>
      <c r="C18" s="19"/>
      <c r="D18" s="29">
        <f>1/D12</f>
        <v>116959.0643</v>
      </c>
      <c r="E18" s="19"/>
      <c r="F18" s="29">
        <f>1/F12</f>
        <v>162074.5543</v>
      </c>
      <c r="G18" s="19"/>
      <c r="H18" s="29">
        <f>1/H12</f>
        <v>139022.8722</v>
      </c>
      <c r="I18" s="19"/>
      <c r="L18" s="20" t="s">
        <v>75</v>
      </c>
      <c r="M18" s="33">
        <f>B16</f>
        <v>0.999949</v>
      </c>
      <c r="N18" s="33">
        <f>D16</f>
        <v>0.999949</v>
      </c>
      <c r="O18" s="33">
        <f>F16</f>
        <v>0.9999633</v>
      </c>
      <c r="P18" s="33">
        <f>H16</f>
        <v>0.9999571412</v>
      </c>
    </row>
    <row r="19" ht="14.25" customHeight="1">
      <c r="A19" s="69" t="s">
        <v>19</v>
      </c>
      <c r="B19" s="31">
        <f>B13*365*24*60</f>
        <v>26.8056</v>
      </c>
      <c r="C19" s="19"/>
      <c r="D19" s="31">
        <f>D13*365*24*60</f>
        <v>26.8056</v>
      </c>
      <c r="E19" s="19"/>
      <c r="F19" s="31">
        <f>F13*365*24*60</f>
        <v>19.28952</v>
      </c>
      <c r="G19" s="19"/>
      <c r="H19" s="31">
        <f>H13*365*24*60</f>
        <v>22.5266021</v>
      </c>
      <c r="I19" s="19"/>
      <c r="L19" s="20" t="s">
        <v>76</v>
      </c>
      <c r="M19" s="33">
        <f>B25</f>
        <v>0.9999489</v>
      </c>
      <c r="N19" s="33">
        <f>D25</f>
        <v>0.9999489</v>
      </c>
      <c r="O19" s="33">
        <f>F25</f>
        <v>0.9999631</v>
      </c>
      <c r="P19" s="33">
        <f>H25</f>
        <v>0.9999570207</v>
      </c>
    </row>
    <row r="20" ht="14.25" customHeight="1">
      <c r="A20" s="6" t="s">
        <v>76</v>
      </c>
      <c r="B20" s="7"/>
      <c r="C20" s="9"/>
      <c r="D20" s="7"/>
      <c r="E20" s="9"/>
      <c r="F20" s="7"/>
      <c r="G20" s="9"/>
      <c r="H20" s="7"/>
      <c r="I20" s="9"/>
      <c r="M20" s="114"/>
      <c r="N20" s="114"/>
      <c r="O20" s="114"/>
      <c r="P20" s="114"/>
    </row>
    <row r="21" ht="14.25" customHeight="1">
      <c r="A21" s="12" t="s">
        <v>9</v>
      </c>
      <c r="B21" s="34">
        <v>8.54E-6</v>
      </c>
      <c r="C21" s="54"/>
      <c r="D21" s="34">
        <v>8.54E-6</v>
      </c>
      <c r="E21" s="54"/>
      <c r="F21" s="52">
        <v>6.16E-6</v>
      </c>
      <c r="G21" s="54"/>
      <c r="H21" s="52">
        <v>7.1832055E-6</v>
      </c>
      <c r="I21" s="54"/>
      <c r="M21" s="114"/>
      <c r="N21" s="114"/>
      <c r="O21" s="114"/>
      <c r="P21" s="114"/>
    </row>
    <row r="22" ht="14.25" customHeight="1">
      <c r="A22" s="12" t="s">
        <v>14</v>
      </c>
      <c r="B22" s="17">
        <v>5.11E-5</v>
      </c>
      <c r="C22" s="19"/>
      <c r="D22" s="17">
        <v>5.11E-5</v>
      </c>
      <c r="E22" s="19"/>
      <c r="F22" s="56">
        <v>3.69E-5</v>
      </c>
      <c r="G22" s="19"/>
      <c r="H22" s="56">
        <v>4.2979306E-5</v>
      </c>
      <c r="I22" s="19"/>
      <c r="M22" s="114"/>
      <c r="N22" s="114"/>
      <c r="O22" s="114"/>
      <c r="P22" s="114"/>
    </row>
    <row r="23" ht="14.25" customHeight="1">
      <c r="A23" s="28" t="s">
        <v>8</v>
      </c>
      <c r="B23" s="39">
        <f>1-EXP(-B21*8760)</f>
        <v>0.07208059683</v>
      </c>
      <c r="C23" s="19"/>
      <c r="D23" s="39">
        <f>1-EXP(-D21*8760)</f>
        <v>0.07208059683</v>
      </c>
      <c r="E23" s="19"/>
      <c r="F23" s="39">
        <f>1-EXP(-F21*8760)</f>
        <v>0.05253151141</v>
      </c>
      <c r="G23" s="19"/>
      <c r="H23" s="39">
        <f>1-EXP(-H21*8760)</f>
        <v>0.0609859904</v>
      </c>
      <c r="I23" s="19"/>
      <c r="M23" s="114"/>
      <c r="N23" s="114"/>
      <c r="O23" s="114"/>
      <c r="P23" s="114"/>
    </row>
    <row r="24" ht="14.25" customHeight="1">
      <c r="A24" s="28" t="s">
        <v>15</v>
      </c>
      <c r="B24" s="42">
        <f>1-EXP(-B21*87600)</f>
        <v>0.5267369907</v>
      </c>
      <c r="C24" s="19"/>
      <c r="D24" s="42">
        <f>1-EXP(-D21*87600)</f>
        <v>0.5267369907</v>
      </c>
      <c r="E24" s="19"/>
      <c r="F24" s="42">
        <f>1-EXP(-F21*87600)</f>
        <v>0.4170279293</v>
      </c>
      <c r="G24" s="19"/>
      <c r="H24" s="42">
        <f>1-EXP(-H21*87600)</f>
        <v>0.4670079667</v>
      </c>
      <c r="I24" s="19"/>
    </row>
    <row r="25" ht="14.25" customHeight="1">
      <c r="A25" s="28" t="s">
        <v>16</v>
      </c>
      <c r="B25" s="26">
        <f>1-B22</f>
        <v>0.9999489</v>
      </c>
      <c r="C25" s="19"/>
      <c r="D25" s="26">
        <f>1-D22</f>
        <v>0.9999489</v>
      </c>
      <c r="E25" s="19"/>
      <c r="F25" s="26">
        <f>1-F22</f>
        <v>0.9999631</v>
      </c>
      <c r="G25" s="19"/>
      <c r="H25" s="26">
        <f>1-H22</f>
        <v>0.9999570207</v>
      </c>
      <c r="I25" s="19"/>
    </row>
    <row r="26" ht="14.25" customHeight="1">
      <c r="A26" s="28" t="s">
        <v>17</v>
      </c>
      <c r="B26" s="27">
        <f>B21*365*24</f>
        <v>0.0748104</v>
      </c>
      <c r="C26" s="19"/>
      <c r="D26" s="27">
        <f>D21*365*24</f>
        <v>0.0748104</v>
      </c>
      <c r="E26" s="19"/>
      <c r="F26" s="27">
        <f>F21*365*24</f>
        <v>0.0539616</v>
      </c>
      <c r="G26" s="19"/>
      <c r="H26" s="27">
        <f>H21*365*24</f>
        <v>0.06292488018</v>
      </c>
      <c r="I26" s="19"/>
    </row>
    <row r="27" ht="14.25" customHeight="1">
      <c r="A27" s="28" t="s">
        <v>18</v>
      </c>
      <c r="B27" s="29">
        <f>1/B21</f>
        <v>117096.0187</v>
      </c>
      <c r="C27" s="19"/>
      <c r="D27" s="29">
        <f>1/D21</f>
        <v>117096.0187</v>
      </c>
      <c r="E27" s="19"/>
      <c r="F27" s="29">
        <f>1/F21</f>
        <v>162337.6623</v>
      </c>
      <c r="G27" s="19"/>
      <c r="H27" s="29">
        <f>1/H21</f>
        <v>139213.6143</v>
      </c>
      <c r="I27" s="19"/>
    </row>
    <row r="28" ht="14.25" customHeight="1">
      <c r="A28" s="69" t="s">
        <v>19</v>
      </c>
      <c r="B28" s="31">
        <f>B22*365*24*60</f>
        <v>26.85816</v>
      </c>
      <c r="C28" s="67"/>
      <c r="D28" s="31">
        <f>D22*365*24*60</f>
        <v>26.85816</v>
      </c>
      <c r="E28" s="67"/>
      <c r="F28" s="31">
        <f>F22*365*24*60</f>
        <v>19.39464</v>
      </c>
      <c r="G28" s="67"/>
      <c r="H28" s="31">
        <f>H22*365*24*60</f>
        <v>22.58992323</v>
      </c>
      <c r="I28" s="67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I3:I10"/>
    <mergeCell ref="I12:I19"/>
    <mergeCell ref="I21:I28"/>
    <mergeCell ref="C12:C19"/>
    <mergeCell ref="C21:C28"/>
    <mergeCell ref="E21:E28"/>
    <mergeCell ref="G21:G28"/>
    <mergeCell ref="M2:O2"/>
    <mergeCell ref="C3:C10"/>
    <mergeCell ref="E3:E10"/>
    <mergeCell ref="G3:G10"/>
    <mergeCell ref="E12:E19"/>
    <mergeCell ref="G12:G19"/>
    <mergeCell ref="M15:O1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2017-09-19T18:09:51Z</dcterms:created>
  <dc:creator>Thomas Chaudonneret</dc:creator>
</cp:coreProperties>
</file>