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gelowong/Library/CloudStorage/OneDrive-Personal/Value Investing/"/>
    </mc:Choice>
  </mc:AlternateContent>
  <xr:revisionPtr revIDLastSave="0" documentId="13_ncr:1_{96444C8E-4CE0-2346-B6BB-700D6A42B779}" xr6:coauthVersionLast="47" xr6:coauthVersionMax="47" xr10:uidLastSave="{00000000-0000-0000-0000-000000000000}"/>
  <bookViews>
    <workbookView xWindow="0" yWindow="760" windowWidth="30240" windowHeight="17860" activeTab="1" xr2:uid="{22360181-C303-A440-A710-955DF78DC91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2" l="1"/>
  <c r="F24" i="2"/>
  <c r="F41" i="2" s="1"/>
  <c r="F22" i="2"/>
  <c r="F18" i="2"/>
  <c r="J24" i="2"/>
  <c r="J41" i="2" s="1"/>
  <c r="J22" i="2"/>
  <c r="J18" i="2"/>
  <c r="J39" i="2" s="1"/>
  <c r="M6" i="1"/>
  <c r="M5" i="1"/>
  <c r="M4" i="1"/>
  <c r="M7" i="1" s="1"/>
  <c r="F23" i="2" l="1"/>
  <c r="J23" i="2"/>
  <c r="J25" i="2" s="1"/>
  <c r="F39" i="2"/>
  <c r="F25" i="2"/>
  <c r="J27" i="2" l="1"/>
  <c r="J29" i="2" s="1"/>
  <c r="J40" i="2"/>
  <c r="F27" i="2"/>
  <c r="F29" i="2" s="1"/>
  <c r="F40" i="2"/>
</calcChain>
</file>

<file path=xl/sharedStrings.xml><?xml version="1.0" encoding="utf-8"?>
<sst xmlns="http://schemas.openxmlformats.org/spreadsheetml/2006/main" count="46" uniqueCount="40">
  <si>
    <t>Price</t>
  </si>
  <si>
    <t>Shares</t>
  </si>
  <si>
    <t>MC</t>
  </si>
  <si>
    <t>Cash</t>
  </si>
  <si>
    <t>Debt</t>
  </si>
  <si>
    <t>EV</t>
  </si>
  <si>
    <t>Q324</t>
  </si>
  <si>
    <t>Revenue</t>
  </si>
  <si>
    <t>Q123</t>
  </si>
  <si>
    <t>Q223</t>
  </si>
  <si>
    <t>Q323</t>
  </si>
  <si>
    <t>Q423</t>
  </si>
  <si>
    <t>Q124</t>
  </si>
  <si>
    <t>Q224</t>
  </si>
  <si>
    <t>Q424</t>
  </si>
  <si>
    <t>Q125</t>
  </si>
  <si>
    <t>COGs</t>
  </si>
  <si>
    <t>GP</t>
  </si>
  <si>
    <t>R&amp;D</t>
  </si>
  <si>
    <t>M&amp;S</t>
  </si>
  <si>
    <t>Restructuring</t>
  </si>
  <si>
    <t>OpEx</t>
  </si>
  <si>
    <t>Op Income</t>
  </si>
  <si>
    <t>Interest Income</t>
  </si>
  <si>
    <t>Pretax Income</t>
  </si>
  <si>
    <t>Taxes</t>
  </si>
  <si>
    <t>Net Income</t>
  </si>
  <si>
    <t>EPS</t>
  </si>
  <si>
    <t>Rev yy</t>
  </si>
  <si>
    <t>GM %</t>
  </si>
  <si>
    <t>OM %</t>
  </si>
  <si>
    <t>Desktop</t>
  </si>
  <si>
    <t>Notebook</t>
  </si>
  <si>
    <t>Other</t>
  </si>
  <si>
    <t>Data Center &amp; AI</t>
  </si>
  <si>
    <t>Network &amp; Edge</t>
  </si>
  <si>
    <t>Altera</t>
  </si>
  <si>
    <t>Mobileeye</t>
  </si>
  <si>
    <t>Intersegment elimination</t>
  </si>
  <si>
    <t>Foundry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</si>
</sst>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2" fontId="0" fillId="0" borderId="0" xfId="0" applyNumberFormat="1"/>
    <xf numFmtId="4" fontId="0" fillId="0" borderId="0" xfId="0" applyNumberFormat="1"/>
    <xf numFmtId="4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0</xdr:row>
      <xdr:rowOff>114300</xdr:rowOff>
    </xdr:from>
    <xdr:to>
      <xdr:col>9</xdr:col>
      <xdr:colOff>812800</xdr:colOff>
      <xdr:row>54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BBFEB82-C0DB-C059-4857-37AB28AB4172}"/>
            </a:ext>
          </a:extLst>
        </xdr:cNvPr>
        <xdr:cNvCxnSpPr/>
      </xdr:nvCxnSpPr>
      <xdr:spPr>
        <a:xfrm>
          <a:off x="8242300" y="114300"/>
          <a:ext cx="0" cy="7950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45B5-F837-2249-96E1-6EAEF78B643A}">
  <dimension ref="L2:N7"/>
  <sheetViews>
    <sheetView workbookViewId="0">
      <selection activeCell="H14" sqref="H14"/>
    </sheetView>
  </sheetViews>
  <sheetFormatPr baseColWidth="10" defaultRowHeight="16" x14ac:dyDescent="0.2"/>
  <sheetData>
    <row r="2" spans="12:14" x14ac:dyDescent="0.2">
      <c r="L2" s="1" t="s">
        <v>0</v>
      </c>
      <c r="M2">
        <v>21.93</v>
      </c>
    </row>
    <row r="3" spans="12:14" x14ac:dyDescent="0.2">
      <c r="L3" s="1" t="s">
        <v>1</v>
      </c>
      <c r="M3" s="2">
        <v>4313</v>
      </c>
      <c r="N3" t="s">
        <v>6</v>
      </c>
    </row>
    <row r="4" spans="12:14" x14ac:dyDescent="0.2">
      <c r="L4" s="1" t="s">
        <v>2</v>
      </c>
      <c r="M4" s="2">
        <f>M2*M3</f>
        <v>94584.09</v>
      </c>
    </row>
    <row r="5" spans="12:14" x14ac:dyDescent="0.2">
      <c r="L5" s="1" t="s">
        <v>3</v>
      </c>
      <c r="M5" s="2">
        <f>8785+15301</f>
        <v>24086</v>
      </c>
      <c r="N5" t="s">
        <v>6</v>
      </c>
    </row>
    <row r="6" spans="12:14" x14ac:dyDescent="0.2">
      <c r="L6" s="1" t="s">
        <v>4</v>
      </c>
      <c r="M6" s="2">
        <f>3765+46471</f>
        <v>50236</v>
      </c>
      <c r="N6" t="s">
        <v>6</v>
      </c>
    </row>
    <row r="7" spans="12:14" x14ac:dyDescent="0.2">
      <c r="L7" s="1" t="s">
        <v>5</v>
      </c>
      <c r="M7" s="2">
        <f>M4-M5+M6</f>
        <v>120734.09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415DA-6686-1C4D-96FC-F3997712CAB0}">
  <dimension ref="C3:P41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N9" sqref="N9"/>
    </sheetView>
  </sheetViews>
  <sheetFormatPr baseColWidth="10" defaultRowHeight="16" x14ac:dyDescent="0.2"/>
  <sheetData>
    <row r="3" spans="3:16" x14ac:dyDescent="0.2"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6</v>
      </c>
      <c r="K3" t="s">
        <v>14</v>
      </c>
      <c r="L3" t="s">
        <v>15</v>
      </c>
    </row>
    <row r="4" spans="3:16" x14ac:dyDescent="0.2">
      <c r="C4" t="s">
        <v>31</v>
      </c>
      <c r="F4">
        <v>2753</v>
      </c>
      <c r="J4">
        <v>2070</v>
      </c>
      <c r="P4" s="6"/>
    </row>
    <row r="5" spans="3:16" x14ac:dyDescent="0.2">
      <c r="C5" t="s">
        <v>32</v>
      </c>
      <c r="F5">
        <v>4503</v>
      </c>
      <c r="J5">
        <v>4888</v>
      </c>
      <c r="P5" s="6"/>
    </row>
    <row r="6" spans="3:16" x14ac:dyDescent="0.2">
      <c r="C6" t="s">
        <v>33</v>
      </c>
      <c r="F6">
        <v>611</v>
      </c>
      <c r="J6">
        <v>372</v>
      </c>
      <c r="P6" s="6"/>
    </row>
    <row r="7" spans="3:16" x14ac:dyDescent="0.2">
      <c r="C7" t="s">
        <v>34</v>
      </c>
      <c r="F7">
        <v>3076</v>
      </c>
      <c r="J7">
        <v>3349</v>
      </c>
      <c r="P7" s="6"/>
    </row>
    <row r="8" spans="3:16" x14ac:dyDescent="0.2">
      <c r="C8" t="s">
        <v>35</v>
      </c>
      <c r="F8">
        <v>1450</v>
      </c>
      <c r="J8">
        <v>1511</v>
      </c>
      <c r="P8" s="6"/>
    </row>
    <row r="9" spans="3:16" x14ac:dyDescent="0.2">
      <c r="C9" t="s">
        <v>39</v>
      </c>
      <c r="F9">
        <v>4732</v>
      </c>
      <c r="J9">
        <v>4352</v>
      </c>
      <c r="P9" s="6"/>
    </row>
    <row r="10" spans="3:16" x14ac:dyDescent="0.2">
      <c r="C10" t="s">
        <v>36</v>
      </c>
      <c r="F10">
        <v>735</v>
      </c>
      <c r="J10">
        <v>412</v>
      </c>
      <c r="P10" s="6"/>
    </row>
    <row r="11" spans="3:16" x14ac:dyDescent="0.2">
      <c r="C11" t="s">
        <v>37</v>
      </c>
      <c r="F11">
        <v>530</v>
      </c>
      <c r="J11">
        <v>485</v>
      </c>
      <c r="P11" s="6"/>
    </row>
    <row r="12" spans="3:16" x14ac:dyDescent="0.2">
      <c r="C12" t="s">
        <v>33</v>
      </c>
      <c r="F12">
        <v>187</v>
      </c>
      <c r="J12">
        <v>142</v>
      </c>
      <c r="P12" s="6"/>
    </row>
    <row r="13" spans="3:16" x14ac:dyDescent="0.2">
      <c r="C13" t="s">
        <v>38</v>
      </c>
      <c r="F13">
        <v>-4419</v>
      </c>
      <c r="J13">
        <v>-4297</v>
      </c>
      <c r="P13" s="6"/>
    </row>
    <row r="16" spans="3:16" x14ac:dyDescent="0.2">
      <c r="C16" t="s">
        <v>7</v>
      </c>
      <c r="F16" s="4">
        <v>14158</v>
      </c>
      <c r="J16" s="4">
        <v>13284</v>
      </c>
    </row>
    <row r="17" spans="3:10" x14ac:dyDescent="0.2">
      <c r="C17" t="s">
        <v>16</v>
      </c>
      <c r="F17" s="4">
        <v>8140</v>
      </c>
      <c r="J17" s="4">
        <v>11287</v>
      </c>
    </row>
    <row r="18" spans="3:10" s="1" customFormat="1" x14ac:dyDescent="0.2">
      <c r="C18" s="1" t="s">
        <v>17</v>
      </c>
      <c r="F18" s="5">
        <f>F16-F17</f>
        <v>6018</v>
      </c>
      <c r="J18" s="5">
        <f>J16-J17</f>
        <v>1997</v>
      </c>
    </row>
    <row r="19" spans="3:10" x14ac:dyDescent="0.2">
      <c r="C19" t="s">
        <v>18</v>
      </c>
      <c r="F19" s="4">
        <v>3870</v>
      </c>
      <c r="J19" s="4">
        <v>4049</v>
      </c>
    </row>
    <row r="20" spans="3:10" x14ac:dyDescent="0.2">
      <c r="C20" t="s">
        <v>19</v>
      </c>
      <c r="F20" s="4">
        <v>1340</v>
      </c>
      <c r="J20" s="4">
        <v>1383</v>
      </c>
    </row>
    <row r="21" spans="3:10" x14ac:dyDescent="0.2">
      <c r="C21" t="s">
        <v>20</v>
      </c>
      <c r="F21" s="4">
        <v>816</v>
      </c>
      <c r="J21" s="4">
        <v>5622</v>
      </c>
    </row>
    <row r="22" spans="3:10" x14ac:dyDescent="0.2">
      <c r="C22" t="s">
        <v>21</v>
      </c>
      <c r="F22" s="4">
        <f>SUM(F19:F21)</f>
        <v>6026</v>
      </c>
      <c r="J22" s="4">
        <f>SUM(J19:J21)</f>
        <v>11054</v>
      </c>
    </row>
    <row r="23" spans="3:10" s="1" customFormat="1" x14ac:dyDescent="0.2">
      <c r="C23" s="1" t="s">
        <v>22</v>
      </c>
      <c r="F23" s="5">
        <f>F18-F22</f>
        <v>-8</v>
      </c>
      <c r="J23" s="5">
        <f>J18-J22</f>
        <v>-9057</v>
      </c>
    </row>
    <row r="24" spans="3:10" x14ac:dyDescent="0.2">
      <c r="C24" t="s">
        <v>23</v>
      </c>
      <c r="F24" s="4">
        <f>-191+147</f>
        <v>-44</v>
      </c>
      <c r="J24" s="4">
        <f>-159+130</f>
        <v>-29</v>
      </c>
    </row>
    <row r="25" spans="3:10" x14ac:dyDescent="0.2">
      <c r="C25" t="s">
        <v>24</v>
      </c>
      <c r="F25" s="4">
        <f>+F23+F24</f>
        <v>-52</v>
      </c>
      <c r="J25" s="4">
        <f>+J23+J24</f>
        <v>-9086</v>
      </c>
    </row>
    <row r="26" spans="3:10" x14ac:dyDescent="0.2">
      <c r="C26" t="s">
        <v>25</v>
      </c>
      <c r="F26" s="4">
        <v>-362</v>
      </c>
      <c r="J26" s="4">
        <v>7903</v>
      </c>
    </row>
    <row r="27" spans="3:10" x14ac:dyDescent="0.2">
      <c r="C27" t="s">
        <v>26</v>
      </c>
      <c r="F27" s="4">
        <f>F25-F26</f>
        <v>310</v>
      </c>
      <c r="J27" s="4">
        <f>J25-J26</f>
        <v>-16989</v>
      </c>
    </row>
    <row r="28" spans="3:10" x14ac:dyDescent="0.2">
      <c r="C28" t="s">
        <v>1</v>
      </c>
      <c r="F28" s="4">
        <v>4229</v>
      </c>
      <c r="J28" s="4">
        <v>4292</v>
      </c>
    </row>
    <row r="29" spans="3:10" s="3" customFormat="1" x14ac:dyDescent="0.2">
      <c r="C29" s="3" t="s">
        <v>27</v>
      </c>
      <c r="F29" s="3">
        <f>F27/F28</f>
        <v>7.3303381414045868E-2</v>
      </c>
      <c r="J29" s="3">
        <f>J27/J28</f>
        <v>-3.9582945013979498</v>
      </c>
    </row>
    <row r="35" spans="3:10" s="6" customFormat="1" x14ac:dyDescent="0.2">
      <c r="C35" s="6" t="s">
        <v>28</v>
      </c>
      <c r="J35" s="6">
        <f>J16/F16-1</f>
        <v>-6.1731883034326862E-2</v>
      </c>
    </row>
    <row r="36" spans="3:10" s="6" customFormat="1" x14ac:dyDescent="0.2"/>
    <row r="37" spans="3:10" s="6" customFormat="1" x14ac:dyDescent="0.2"/>
    <row r="38" spans="3:10" s="6" customFormat="1" x14ac:dyDescent="0.2"/>
    <row r="39" spans="3:10" s="6" customFormat="1" x14ac:dyDescent="0.2">
      <c r="C39" s="6" t="s">
        <v>29</v>
      </c>
      <c r="F39" s="6">
        <f>F18/F16</f>
        <v>0.42506003672835146</v>
      </c>
      <c r="J39" s="6">
        <f>J18/J16</f>
        <v>0.15033122553447756</v>
      </c>
    </row>
    <row r="40" spans="3:10" s="6" customFormat="1" x14ac:dyDescent="0.2">
      <c r="C40" s="6" t="s">
        <v>25</v>
      </c>
      <c r="F40" s="6">
        <f>F26/F25</f>
        <v>6.9615384615384617</v>
      </c>
      <c r="J40" s="6">
        <f>J26/J25</f>
        <v>-0.86979969183359018</v>
      </c>
    </row>
    <row r="41" spans="3:10" s="6" customFormat="1" x14ac:dyDescent="0.2">
      <c r="C41" s="6" t="s">
        <v>30</v>
      </c>
      <c r="F41" s="6">
        <f>F24/F16</f>
        <v>-3.1077835852521543E-3</v>
      </c>
      <c r="J41" s="6">
        <f>J24/J16</f>
        <v>-2.1830773863294188E-3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S</dc:creator>
  <cp:lastModifiedBy>Bobby S</cp:lastModifiedBy>
  <dcterms:created xsi:type="dcterms:W3CDTF">2025-01-21T17:11:59Z</dcterms:created>
  <dcterms:modified xsi:type="dcterms:W3CDTF">2025-02-21T15:27:28Z</dcterms:modified>
</cp:coreProperties>
</file>