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121" documentId="8_{106CB48F-2A02-A641-B9ED-C7A8AC14D91D}" xr6:coauthVersionLast="47" xr6:coauthVersionMax="47" xr10:uidLastSave="{C5B09789-A032-574A-BCA8-A0E3D0F28552}"/>
  <bookViews>
    <workbookView xWindow="30080" yWindow="-33340" windowWidth="30080" windowHeight="31860" xr2:uid="{CA91AE0F-26C0-3C43-AFF8-BFD93761EAC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6" i="2"/>
  <c r="G10" i="2" s="1"/>
  <c r="G12" i="2" s="1"/>
  <c r="G14" i="2" s="1"/>
  <c r="G16" i="2" s="1"/>
  <c r="I21" i="2"/>
  <c r="H9" i="2"/>
  <c r="H6" i="2"/>
  <c r="H10" i="2" s="1"/>
  <c r="H12" i="2" s="1"/>
  <c r="H14" i="2" s="1"/>
  <c r="H16" i="2" s="1"/>
  <c r="E7" i="2"/>
  <c r="E9" i="2"/>
  <c r="E6" i="2"/>
  <c r="I9" i="2"/>
  <c r="I6" i="2"/>
  <c r="I10" i="2" s="1"/>
  <c r="I24" i="2" s="1"/>
  <c r="L4" i="1"/>
  <c r="L7" i="1" s="1"/>
  <c r="H23" i="2" l="1"/>
  <c r="H24" i="2"/>
  <c r="I12" i="2"/>
  <c r="I14" i="2" s="1"/>
  <c r="I16" i="2" s="1"/>
  <c r="I23" i="2"/>
  <c r="E10" i="2"/>
  <c r="E12" i="2" s="1"/>
  <c r="E14" i="2" s="1"/>
  <c r="E16" i="2" s="1"/>
</calcChain>
</file>

<file path=xl/sharedStrings.xml><?xml version="1.0" encoding="utf-8"?>
<sst xmlns="http://schemas.openxmlformats.org/spreadsheetml/2006/main" count="37" uniqueCount="33">
  <si>
    <t>Price</t>
  </si>
  <si>
    <t>Shares</t>
  </si>
  <si>
    <t>Cash</t>
  </si>
  <si>
    <t>MC</t>
  </si>
  <si>
    <t>Debt</t>
  </si>
  <si>
    <t>EV</t>
  </si>
  <si>
    <t>Q324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</si>
  <si>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</si>
  <si>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</si>
  <si>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</si>
  <si>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</si>
  <si>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</si>
  <si>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</si>
  <si>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</si>
  <si>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</si>
  <si>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</si>
  <si>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</si>
  <si>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</si>
  <si>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</si>
  <si>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</si>
  <si>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R&amp;D</t>
  </si>
  <si>
    <t>SG&amp;A</t>
  </si>
  <si>
    <t>Operating Expense</t>
  </si>
  <si>
    <t>Operating Income</t>
  </si>
  <si>
    <t>Gross Profit</t>
  </si>
  <si>
    <t>Other Income</t>
  </si>
  <si>
    <t>Net Income</t>
  </si>
  <si>
    <t>Pretax Income</t>
  </si>
  <si>
    <t>Taxes</t>
  </si>
  <si>
    <t>EPS</t>
  </si>
  <si>
    <t>Gross Margin %</t>
  </si>
  <si>
    <t>Operating Margin</t>
  </si>
  <si>
    <t>Revenue 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</si>
</sst>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AE1D-1B98-1948-93BC-5D9716BA30D7}">
  <dimension ref="K2:M8"/>
  <sheetViews>
    <sheetView tabSelected="1" workbookViewId="0">
      <selection activeCell="L3" sqref="L3"/>
    </sheetView>
  </sheetViews>
  <sheetFormatPr baseColWidth="10" defaultRowHeight="16" x14ac:dyDescent="0.2"/>
  <sheetData>
    <row r="2" spans="11:13" x14ac:dyDescent="0.2">
      <c r="K2" s="1" t="s">
        <v>0</v>
      </c>
      <c r="L2">
        <v>1.7</v>
      </c>
    </row>
    <row r="3" spans="11:13" x14ac:dyDescent="0.2">
      <c r="K3" s="1" t="s">
        <v>1</v>
      </c>
      <c r="L3" s="2">
        <v>119.616</v>
      </c>
      <c r="M3" t="s">
        <v>6</v>
      </c>
    </row>
    <row r="4" spans="11:13" x14ac:dyDescent="0.2">
      <c r="K4" s="1" t="s">
        <v>3</v>
      </c>
      <c r="L4" s="2">
        <f>L2*L3</f>
        <v>203.34719999999999</v>
      </c>
    </row>
    <row r="5" spans="11:13" x14ac:dyDescent="0.2">
      <c r="K5" s="1" t="s">
        <v>2</v>
      </c>
      <c r="L5" s="2">
        <v>106.869</v>
      </c>
      <c r="M5" t="s">
        <v>6</v>
      </c>
    </row>
    <row r="6" spans="11:13" x14ac:dyDescent="0.2">
      <c r="K6" s="1" t="s">
        <v>4</v>
      </c>
      <c r="L6" s="2">
        <v>0</v>
      </c>
      <c r="M6" t="s">
        <v>6</v>
      </c>
    </row>
    <row r="7" spans="11:13" x14ac:dyDescent="0.2">
      <c r="K7" s="1" t="s">
        <v>5</v>
      </c>
      <c r="L7" s="2">
        <f>L4-L5+L6</f>
        <v>96.478199999999987</v>
      </c>
    </row>
    <row r="8" spans="11:13" x14ac:dyDescent="0.2">
      <c r="L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CCB9-BAC0-5A44-927E-A98C629D11D9}">
  <dimension ref="B3:N2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79" sqref="C79"/>
    </sheetView>
  </sheetViews>
  <sheetFormatPr baseColWidth="10" defaultRowHeight="16" x14ac:dyDescent="0.2"/>
  <cols>
    <col min="2" max="2" width="16.33203125" bestFit="1" customWidth="1"/>
    <col min="3" max="14" width="10.83203125" style="3"/>
  </cols>
  <sheetData>
    <row r="3" spans="2:14" x14ac:dyDescent="0.2"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6</v>
      </c>
      <c r="N3" s="3" t="s">
        <v>18</v>
      </c>
    </row>
    <row r="4" spans="2:14" x14ac:dyDescent="0.2">
      <c r="B4" t="s">
        <v>7</v>
      </c>
      <c r="E4" s="3">
        <v>0</v>
      </c>
      <c r="G4" s="3">
        <v>0</v>
      </c>
      <c r="H4" s="3">
        <v>2.2639999999999998</v>
      </c>
      <c r="I4" s="3">
        <v>9.3000000000000007</v>
      </c>
    </row>
    <row r="5" spans="2:14" x14ac:dyDescent="0.2">
      <c r="B5" t="s">
        <v>19</v>
      </c>
      <c r="E5" s="3">
        <v>0</v>
      </c>
      <c r="G5" s="3">
        <v>0</v>
      </c>
      <c r="H5" s="3">
        <v>8.7999999999999995E-2</v>
      </c>
      <c r="I5" s="3">
        <v>0.80600000000000005</v>
      </c>
    </row>
    <row r="6" spans="2:14" s="1" customFormat="1" x14ac:dyDescent="0.2">
      <c r="B6" s="1" t="s">
        <v>24</v>
      </c>
      <c r="C6" s="4"/>
      <c r="D6" s="4"/>
      <c r="E6" s="4">
        <f>E4-E5</f>
        <v>0</v>
      </c>
      <c r="G6" s="4">
        <f>G4-G5</f>
        <v>0</v>
      </c>
      <c r="H6" s="4">
        <f>H4-H5</f>
        <v>2.1759999999999997</v>
      </c>
      <c r="I6" s="4">
        <f>I4-I5</f>
        <v>8.4939999999999998</v>
      </c>
      <c r="K6" s="4"/>
      <c r="L6" s="4"/>
      <c r="M6" s="4"/>
      <c r="N6" s="4"/>
    </row>
    <row r="7" spans="2:14" x14ac:dyDescent="0.2">
      <c r="B7" t="s">
        <v>20</v>
      </c>
      <c r="E7" s="3">
        <f>25.574+4.6</f>
        <v>30.173999999999999</v>
      </c>
      <c r="G7" s="3">
        <v>31.16</v>
      </c>
      <c r="H7" s="3">
        <v>30.334</v>
      </c>
      <c r="I7" s="3">
        <v>57.85</v>
      </c>
    </row>
    <row r="8" spans="2:14" x14ac:dyDescent="0.2">
      <c r="B8" t="s">
        <v>21</v>
      </c>
      <c r="E8" s="3">
        <v>12.885999999999999</v>
      </c>
      <c r="G8" s="3">
        <v>14.929</v>
      </c>
      <c r="H8" s="3">
        <v>21.088999999999999</v>
      </c>
      <c r="I8" s="3">
        <v>12.955</v>
      </c>
    </row>
    <row r="9" spans="2:14" x14ac:dyDescent="0.2">
      <c r="B9" t="s">
        <v>22</v>
      </c>
      <c r="E9" s="3">
        <f>SUM(E7:E8)</f>
        <v>43.06</v>
      </c>
      <c r="G9" s="3">
        <f>SUM(G7:G8)</f>
        <v>46.088999999999999</v>
      </c>
      <c r="H9" s="3">
        <f>SUM(H7:H8)</f>
        <v>51.423000000000002</v>
      </c>
      <c r="I9" s="3">
        <f>SUM(I7:I8)</f>
        <v>70.805000000000007</v>
      </c>
    </row>
    <row r="10" spans="2:14" x14ac:dyDescent="0.2">
      <c r="B10" t="s">
        <v>23</v>
      </c>
      <c r="E10" s="3">
        <f>E6-E9</f>
        <v>-43.06</v>
      </c>
      <c r="G10" s="3">
        <f>G6-G9</f>
        <v>-46.088999999999999</v>
      </c>
      <c r="H10" s="3">
        <f>H6-H9</f>
        <v>-49.247</v>
      </c>
      <c r="I10" s="3">
        <f>I6-I9</f>
        <v>-62.311000000000007</v>
      </c>
    </row>
    <row r="11" spans="2:14" x14ac:dyDescent="0.2">
      <c r="B11" t="s">
        <v>25</v>
      </c>
      <c r="E11" s="3">
        <v>3.62</v>
      </c>
      <c r="G11" s="3">
        <v>2.593</v>
      </c>
      <c r="H11" s="3">
        <v>2</v>
      </c>
      <c r="I11" s="3">
        <v>1.5720000000000001</v>
      </c>
    </row>
    <row r="12" spans="2:14" x14ac:dyDescent="0.2">
      <c r="B12" t="s">
        <v>27</v>
      </c>
      <c r="E12" s="3">
        <f>E10+E11</f>
        <v>-39.440000000000005</v>
      </c>
      <c r="G12" s="3">
        <f>G10+G11</f>
        <v>-43.495999999999995</v>
      </c>
      <c r="H12" s="3">
        <f>H10+H11</f>
        <v>-47.247</v>
      </c>
      <c r="I12" s="3">
        <f>I10+I11</f>
        <v>-60.739000000000004</v>
      </c>
    </row>
    <row r="13" spans="2:14" x14ac:dyDescent="0.2">
      <c r="B13" t="s">
        <v>28</v>
      </c>
      <c r="E13" s="3">
        <v>0</v>
      </c>
      <c r="G13" s="3">
        <v>0</v>
      </c>
      <c r="H13" s="3">
        <v>0</v>
      </c>
      <c r="I13" s="3">
        <v>0</v>
      </c>
    </row>
    <row r="14" spans="2:14" x14ac:dyDescent="0.2">
      <c r="B14" t="s">
        <v>26</v>
      </c>
      <c r="E14" s="3">
        <f>E12-E13</f>
        <v>-39.440000000000005</v>
      </c>
      <c r="G14" s="3">
        <f>G12-G13</f>
        <v>-43.495999999999995</v>
      </c>
      <c r="H14" s="3">
        <f>H12-H13</f>
        <v>-47.247</v>
      </c>
      <c r="I14" s="3">
        <f>I12-I13</f>
        <v>-60.739000000000004</v>
      </c>
    </row>
    <row r="15" spans="2:14" x14ac:dyDescent="0.2">
      <c r="B15" t="s">
        <v>1</v>
      </c>
      <c r="E15" s="3">
        <v>109.754</v>
      </c>
      <c r="G15" s="3">
        <v>115.61799999999999</v>
      </c>
      <c r="H15" s="3">
        <v>119.36199999999999</v>
      </c>
      <c r="I15" s="3">
        <v>119.495</v>
      </c>
    </row>
    <row r="16" spans="2:14" s="5" customFormat="1" x14ac:dyDescent="0.2">
      <c r="B16" s="5" t="s">
        <v>29</v>
      </c>
      <c r="C16" s="6"/>
      <c r="D16" s="6"/>
      <c r="E16" s="6">
        <f>E14/E15</f>
        <v>-0.35934908978260477</v>
      </c>
      <c r="G16" s="6">
        <f>G14/G15</f>
        <v>-0.3762043972391842</v>
      </c>
      <c r="H16" s="6">
        <f>H14/H15</f>
        <v>-0.39582949347363483</v>
      </c>
      <c r="I16" s="6">
        <f>I14/I15</f>
        <v>-0.50829741830202102</v>
      </c>
      <c r="K16" s="6"/>
      <c r="L16" s="6"/>
      <c r="M16" s="6"/>
      <c r="N16" s="6"/>
    </row>
    <row r="21" spans="2:14" s="8" customFormat="1" x14ac:dyDescent="0.2">
      <c r="B21" s="8" t="s">
        <v>32</v>
      </c>
      <c r="C21" s="7"/>
      <c r="D21" s="7"/>
      <c r="E21" s="7"/>
      <c r="F21" s="7"/>
      <c r="G21" s="7"/>
      <c r="H21" s="7"/>
      <c r="I21" s="7">
        <f>I4/H4-1</f>
        <v>3.1077738515901068</v>
      </c>
      <c r="K21" s="7"/>
      <c r="L21" s="7"/>
      <c r="M21" s="7"/>
      <c r="N21" s="7"/>
    </row>
    <row r="23" spans="2:14" x14ac:dyDescent="0.2">
      <c r="B23" t="s">
        <v>30</v>
      </c>
      <c r="H23" s="7">
        <f>H6/H4</f>
        <v>0.96113074204946991</v>
      </c>
      <c r="I23" s="7">
        <f>I6/I4</f>
        <v>0.91333333333333322</v>
      </c>
    </row>
    <row r="24" spans="2:14" x14ac:dyDescent="0.2">
      <c r="B24" t="s">
        <v>31</v>
      </c>
      <c r="H24" s="7">
        <f>H10/H4</f>
        <v>-21.752208480565372</v>
      </c>
      <c r="I24" s="7">
        <f>I10/I4</f>
        <v>-6.7001075268817205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2025-02-04T14:20:32Z</dcterms:created>
  <dcterms:modified xsi:type="dcterms:W3CDTF">2025-02-05T19:16:52Z</dcterms:modified>
</cp:coreProperties>
</file>