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7" documentId="13_ncr:1_{06F64886-54C4-8C4D-8F03-701663734082}" xr6:coauthVersionLast="47" xr6:coauthVersionMax="47" xr10:uidLastSave="{8BDE8D20-9A4F-9B48-90F0-3832694A4581}"/>
  <bookViews>
    <workbookView xWindow="18520" yWindow="-24660" windowWidth="30240" windowHeight="17760" xr2:uid="{9AB54783-4DA0-6949-A98E-56E5A67B84E6}"/>
  </bookViews>
  <sheets>
    <sheet name="Main" sheetId="1" r:id="rId1"/>
    <sheet name="Trad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E30" i="1"/>
  <c r="G46" i="1"/>
  <c r="F46" i="1"/>
  <c r="E46" i="1"/>
  <c r="B46" i="1"/>
  <c r="E29" i="1"/>
  <c r="B29" i="1"/>
  <c r="G29" i="1"/>
  <c r="F29" i="1"/>
  <c r="H29" i="1" s="1"/>
  <c r="J8" i="1"/>
  <c r="H46" i="1" l="1"/>
  <c r="B8" i="1"/>
  <c r="E8" i="1"/>
  <c r="G8" i="1"/>
  <c r="F8" i="1" l="1"/>
  <c r="B28" i="1" l="1"/>
  <c r="E28" i="1"/>
  <c r="F28" i="1"/>
  <c r="J27" i="1"/>
  <c r="G27" i="1"/>
  <c r="J6" i="1"/>
  <c r="H6" i="1"/>
  <c r="G6" i="1"/>
  <c r="F6" i="1"/>
  <c r="E6" i="1"/>
  <c r="B6" i="1"/>
  <c r="J5" i="1"/>
  <c r="J4" i="1"/>
  <c r="B27" i="1"/>
  <c r="F27" i="1"/>
  <c r="E27" i="1"/>
  <c r="H27" i="1" l="1"/>
  <c r="G28" i="1"/>
  <c r="H28" i="1" s="1"/>
  <c r="H5" i="1" l="1"/>
  <c r="I3" i="1"/>
  <c r="H4" i="1"/>
  <c r="G4" i="1"/>
  <c r="F4" i="1"/>
  <c r="E4" i="1"/>
  <c r="B4" i="1"/>
  <c r="G5" i="1"/>
  <c r="E5" i="1"/>
  <c r="F5" i="1"/>
  <c r="B5" i="1"/>
  <c r="J28" i="1" l="1"/>
  <c r="J46" i="1" l="1"/>
  <c r="J29" i="1" l="1"/>
  <c r="F30" i="1" l="1"/>
  <c r="G30" i="1" l="1"/>
  <c r="H30" i="1" s="1"/>
</calcChain>
</file>

<file path=xl/sharedStrings.xml><?xml version="1.0" encoding="utf-8"?>
<sst xmlns="http://schemas.openxmlformats.org/spreadsheetml/2006/main" count="69" uniqueCount="61">
  <si>
    <t>Ticker</t>
  </si>
  <si>
    <t>Price</t>
  </si>
  <si>
    <t>INTU</t>
  </si>
  <si>
    <t>Intuit</t>
  </si>
  <si>
    <t>MC</t>
  </si>
  <si>
    <t>Net Cash</t>
  </si>
  <si>
    <t>CRM</t>
  </si>
  <si>
    <t>Salesforce</t>
  </si>
  <si>
    <t>SaaS Company</t>
  </si>
  <si>
    <t>Semiconductor</t>
  </si>
  <si>
    <t>Intel</t>
  </si>
  <si>
    <t>TSMC</t>
  </si>
  <si>
    <t>AMD</t>
  </si>
  <si>
    <t>Samsung</t>
  </si>
  <si>
    <t>Qualcomm</t>
  </si>
  <si>
    <t>Broadcom</t>
  </si>
  <si>
    <t>Texas Instruments</t>
  </si>
  <si>
    <t>ARM Holdings</t>
  </si>
  <si>
    <t>NVIDIA</t>
  </si>
  <si>
    <t>Micron</t>
  </si>
  <si>
    <t>KLA Tencor</t>
  </si>
  <si>
    <t>NXP Semi</t>
  </si>
  <si>
    <t>ASML</t>
  </si>
  <si>
    <t>Analog Devices</t>
  </si>
  <si>
    <t>Super Micro Computer</t>
  </si>
  <si>
    <t>SMCI</t>
  </si>
  <si>
    <t>INTC</t>
  </si>
  <si>
    <t>005930 KRX</t>
  </si>
  <si>
    <t>AVGO</t>
  </si>
  <si>
    <t>QCOM</t>
  </si>
  <si>
    <t>TXN</t>
  </si>
  <si>
    <t>ARM</t>
  </si>
  <si>
    <t>NVDA</t>
  </si>
  <si>
    <t>MU</t>
  </si>
  <si>
    <t>KLAC</t>
  </si>
  <si>
    <t>NXPI</t>
  </si>
  <si>
    <t>ADI</t>
  </si>
  <si>
    <t>Random</t>
  </si>
  <si>
    <t>BBWI</t>
  </si>
  <si>
    <t>Bed Bath &amp; Beyond</t>
  </si>
  <si>
    <t>Model Diff</t>
  </si>
  <si>
    <t>Confidence</t>
  </si>
  <si>
    <t>LOW</t>
  </si>
  <si>
    <t>Adobe</t>
  </si>
  <si>
    <t>ADBE</t>
  </si>
  <si>
    <t>MEDIUM</t>
  </si>
  <si>
    <t>Palantir</t>
  </si>
  <si>
    <t>PLTR</t>
  </si>
  <si>
    <t>Asset</t>
  </si>
  <si>
    <t>Position</t>
  </si>
  <si>
    <t>Size</t>
  </si>
  <si>
    <t>Updated</t>
  </si>
  <si>
    <t>Results</t>
  </si>
  <si>
    <t>Chegg</t>
  </si>
  <si>
    <t>CHGG</t>
  </si>
  <si>
    <t>NONE, AVOID</t>
  </si>
  <si>
    <t>HIGH</t>
  </si>
  <si>
    <t>Ralph Lauren</t>
  </si>
  <si>
    <t>RL</t>
  </si>
  <si>
    <t>Q424</t>
  </si>
  <si>
    <t>Update (calendar)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</si>
</sst>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EV/E&quot;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1"/>
    <xf numFmtId="2" fontId="0" fillId="0" borderId="0" xfId="0" applyNumberFormat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angelowong/Library/CloudStorage/OneDrive-Personal/Value%20Investing/CRM.xlsx" TargetMode="External"/><Relationship Id="rId1" Type="http://schemas.openxmlformats.org/officeDocument/2006/relationships/externalLinkPath" Target="CR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angelowong/Library/CloudStorage/OneDrive-Personal/Value%20Investing/intu.xlsx" TargetMode="External"/><Relationship Id="rId1" Type="http://schemas.openxmlformats.org/officeDocument/2006/relationships/externalLinkPath" Target="intu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angelowong/Library/CloudStorage/OneDrive-Personal/Value%20Investing/adbe.xlsx" TargetMode="External"/><Relationship Id="rId1" Type="http://schemas.openxmlformats.org/officeDocument/2006/relationships/externalLinkPath" Target="adb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CHGG.xlsx" TargetMode="External"/><Relationship Id="rId1" Type="http://schemas.openxmlformats.org/officeDocument/2006/relationships/externalLinkPath" Target="CHG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angelowong/Library/CloudStorage/OneDrive-Personal/Value%20Investing/INTC.xlsx" TargetMode="External"/><Relationship Id="rId1" Type="http://schemas.openxmlformats.org/officeDocument/2006/relationships/externalLinkPath" Target="INT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TSMC.xlsx" TargetMode="External"/><Relationship Id="rId1" Type="http://schemas.openxmlformats.org/officeDocument/2006/relationships/externalLinkPath" Target="TSM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AMD.xlsx" TargetMode="External"/><Relationship Id="rId1" Type="http://schemas.openxmlformats.org/officeDocument/2006/relationships/externalLinkPath" Target="AMD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RL.xlsx" TargetMode="External"/><Relationship Id="rId1" Type="http://schemas.openxmlformats.org/officeDocument/2006/relationships/externalLinkPath" Target="R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qcom.xlsx" TargetMode="External"/><Relationship Id="rId1" Type="http://schemas.openxmlformats.org/officeDocument/2006/relationships/externalLinkPath" Target="q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328.75</v>
          </cell>
        </row>
        <row r="4">
          <cell r="M4" t="str">
            <v>Q324</v>
          </cell>
        </row>
        <row r="5">
          <cell r="L5">
            <v>314613.75</v>
          </cell>
        </row>
        <row r="10">
          <cell r="L10">
            <v>-435</v>
          </cell>
        </row>
      </sheetData>
      <sheetData sheetId="1">
        <row r="30">
          <cell r="AN30">
            <v>-0.29041805258809938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577.52</v>
          </cell>
        </row>
        <row r="4">
          <cell r="K4" t="str">
            <v>Q324</v>
          </cell>
        </row>
        <row r="5">
          <cell r="J5">
            <v>161725.8132</v>
          </cell>
        </row>
        <row r="12">
          <cell r="J12">
            <v>-2676</v>
          </cell>
        </row>
      </sheetData>
      <sheetData sheetId="1">
        <row r="74">
          <cell r="AP74">
            <v>-0.53395265406339409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460.16</v>
          </cell>
        </row>
        <row r="5">
          <cell r="M5" t="str">
            <v>Q424</v>
          </cell>
        </row>
        <row r="6">
          <cell r="L6">
            <v>200307.64800000002</v>
          </cell>
        </row>
        <row r="11">
          <cell r="L11">
            <v>2258</v>
          </cell>
        </row>
      </sheetData>
      <sheetData sheetId="1">
        <row r="48">
          <cell r="AR48">
            <v>-2.8924520540932086E-2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1.07</v>
          </cell>
        </row>
        <row r="5">
          <cell r="K5">
            <v>112.46662999999999</v>
          </cell>
        </row>
        <row r="6">
          <cell r="L6" t="str">
            <v>Q424</v>
          </cell>
        </row>
        <row r="10">
          <cell r="K10">
            <v>188.38</v>
          </cell>
        </row>
      </sheetData>
      <sheetData sheetId="1">
        <row r="42">
          <cell r="AV42">
            <v>-2.9966884198390713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N2">
            <v>25.71</v>
          </cell>
        </row>
        <row r="3">
          <cell r="O3" t="str">
            <v>Q324</v>
          </cell>
        </row>
        <row r="4">
          <cell r="N4">
            <v>110887.23000000001</v>
          </cell>
        </row>
      </sheetData>
      <sheetData sheetId="1">
        <row r="51">
          <cell r="AR51">
            <v>0.60069223262780302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195.89</v>
          </cell>
        </row>
        <row r="4">
          <cell r="L4" t="str">
            <v>Q424</v>
          </cell>
        </row>
        <row r="5">
          <cell r="K5">
            <v>1015846.362</v>
          </cell>
        </row>
        <row r="12">
          <cell r="K12">
            <v>43809</v>
          </cell>
        </row>
      </sheetData>
      <sheetData sheetId="1">
        <row r="25">
          <cell r="AL25">
            <v>8.8526560790493924E-2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100.16</v>
          </cell>
        </row>
        <row r="4">
          <cell r="Q4" t="str">
            <v>Q424</v>
          </cell>
        </row>
        <row r="5">
          <cell r="P5">
            <v>162306.97632000002</v>
          </cell>
        </row>
        <row r="10">
          <cell r="P10">
            <v>3411</v>
          </cell>
        </row>
      </sheetData>
      <sheetData sheetId="1">
        <row r="43">
          <cell r="AT43">
            <v>6.5266737137941844E-2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271.72000000000003</v>
          </cell>
        </row>
        <row r="4">
          <cell r="L4" t="str">
            <v>Q324</v>
          </cell>
        </row>
        <row r="5">
          <cell r="K5">
            <v>10836.73704</v>
          </cell>
        </row>
        <row r="11">
          <cell r="K11">
            <v>1001.0999999999999</v>
          </cell>
        </row>
      </sheetData>
      <sheetData sheetId="1">
        <row r="52">
          <cell r="AO52">
            <v>9.1425171434966757E-4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K4">
            <v>155.30000000000001</v>
          </cell>
        </row>
        <row r="6">
          <cell r="K6">
            <v>171761.80000000002</v>
          </cell>
        </row>
        <row r="11">
          <cell r="K11">
            <v>-272</v>
          </cell>
        </row>
      </sheetData>
      <sheetData sheetId="1">
        <row r="47">
          <cell r="AV47">
            <v>0.20424704832769303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R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MD.xlsx" TargetMode="External"/><Relationship Id="rId2" Type="http://schemas.openxmlformats.org/officeDocument/2006/relationships/hyperlink" Target="CRM.xlsx" TargetMode="External"/><Relationship Id="rId1" Type="http://schemas.openxmlformats.org/officeDocument/2006/relationships/hyperlink" Target="intu.xlsx" TargetMode="External"/><Relationship Id="rId6" Type="http://schemas.openxmlformats.org/officeDocument/2006/relationships/hyperlink" Target="TSMC.xlsx" TargetMode="External"/><Relationship Id="rId5" Type="http://schemas.openxmlformats.org/officeDocument/2006/relationships/hyperlink" Target="CHGG.xlsx" TargetMode="External"/><Relationship Id="rId4" Type="http://schemas.openxmlformats.org/officeDocument/2006/relationships/hyperlink" Target="adbe.xlsx" TargetMode="External"/><Relationship Id="rId9" Type="http://schemas.openxmlformats.org/officeDocument/2006/relationships/hyperlink" Target="qco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9CCE-9AAD-B44C-A6DD-FFEE05CC71A8}">
  <dimension ref="B3:K223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8" sqref="C8"/>
    </sheetView>
  </sheetViews>
  <sheetFormatPr baseColWidth="10" defaultRowHeight="16" x14ac:dyDescent="0.2"/>
  <cols>
    <col min="2" max="2" width="15.83203125" bestFit="1" customWidth="1"/>
    <col min="3" max="3" width="25.1640625" customWidth="1"/>
    <col min="4" max="9" width="10.83203125" style="4"/>
  </cols>
  <sheetData>
    <row r="3" spans="2:11" s="4" customFormat="1" x14ac:dyDescent="0.2">
      <c r="B3" s="3" t="s">
        <v>60</v>
      </c>
      <c r="C3" s="3" t="s">
        <v>8</v>
      </c>
      <c r="D3" s="3" t="s">
        <v>0</v>
      </c>
      <c r="E3" s="3" t="s">
        <v>1</v>
      </c>
      <c r="F3" s="3" t="s">
        <v>4</v>
      </c>
      <c r="G3" s="3" t="s">
        <v>5</v>
      </c>
      <c r="H3" s="5">
        <v>2024</v>
      </c>
      <c r="I3" s="5">
        <f t="shared" ref="I3" si="0">H3+1</f>
        <v>2025</v>
      </c>
      <c r="J3" s="5" t="s">
        <v>40</v>
      </c>
      <c r="K3" s="3" t="s">
        <v>41</v>
      </c>
    </row>
    <row r="4" spans="2:11" x14ac:dyDescent="0.2">
      <c r="B4" t="str">
        <f>[1]Main!$M$4</f>
        <v>Q324</v>
      </c>
      <c r="C4" s="7" t="s">
        <v>7</v>
      </c>
      <c r="D4" s="4" t="s">
        <v>6</v>
      </c>
      <c r="E4" s="4">
        <f>[1]Main!$L$3</f>
        <v>328.75</v>
      </c>
      <c r="F4" s="6">
        <f>[1]Main!$L$5</f>
        <v>314613.75</v>
      </c>
      <c r="G4" s="6">
        <f>[1]Main!$L$10</f>
        <v>-435</v>
      </c>
      <c r="H4" s="8">
        <f>315049/6099</f>
        <v>51.655845220527958</v>
      </c>
      <c r="J4" s="9">
        <f>[1]Model!$AN$30</f>
        <v>-0.29041805258809938</v>
      </c>
      <c r="K4" t="s">
        <v>42</v>
      </c>
    </row>
    <row r="5" spans="2:11" x14ac:dyDescent="0.2">
      <c r="B5" t="str">
        <f>[2]Main!$K$4</f>
        <v>Q324</v>
      </c>
      <c r="C5" s="7" t="s">
        <v>3</v>
      </c>
      <c r="D5" s="4" t="s">
        <v>2</v>
      </c>
      <c r="E5" s="6">
        <f>[2]Main!$J$3</f>
        <v>577.52</v>
      </c>
      <c r="F5" s="6">
        <f>[2]Main!$J$5</f>
        <v>161725.8132</v>
      </c>
      <c r="G5" s="6">
        <f>[2]Main!$J$12</f>
        <v>-2676</v>
      </c>
      <c r="H5" s="8">
        <f>164402/3658</f>
        <v>44.943138326954617</v>
      </c>
      <c r="J5" s="9">
        <f>[2]Model!$AP$74</f>
        <v>-0.53395265406339409</v>
      </c>
      <c r="K5" t="s">
        <v>42</v>
      </c>
    </row>
    <row r="6" spans="2:11" x14ac:dyDescent="0.2">
      <c r="B6" t="str">
        <f>[3]Main!$M$5</f>
        <v>Q424</v>
      </c>
      <c r="C6" s="7" t="s">
        <v>43</v>
      </c>
      <c r="D6" s="4" t="s">
        <v>44</v>
      </c>
      <c r="E6" s="4">
        <f>[3]Main!$L$4</f>
        <v>460.16</v>
      </c>
      <c r="F6" s="6">
        <f>[3]Main!$L$6</f>
        <v>200307.64800000002</v>
      </c>
      <c r="G6" s="6">
        <f>[3]Main!$L$11</f>
        <v>2258</v>
      </c>
      <c r="H6" s="8">
        <f>198050/5729</f>
        <v>34.569732937685458</v>
      </c>
      <c r="J6" s="9">
        <f>[3]Model!$AR$48</f>
        <v>-2.8924520540932086E-2</v>
      </c>
      <c r="K6" t="s">
        <v>45</v>
      </c>
    </row>
    <row r="7" spans="2:11" x14ac:dyDescent="0.2">
      <c r="C7" t="s">
        <v>46</v>
      </c>
      <c r="D7" s="4" t="s">
        <v>47</v>
      </c>
      <c r="H7" s="8"/>
    </row>
    <row r="8" spans="2:11" x14ac:dyDescent="0.2">
      <c r="B8" t="str">
        <f>[4]Main!$L$6</f>
        <v>Q424</v>
      </c>
      <c r="C8" s="7" t="s">
        <v>53</v>
      </c>
      <c r="D8" s="4" t="s">
        <v>54</v>
      </c>
      <c r="E8" s="4">
        <f>[4]Main!$K$3</f>
        <v>1.07</v>
      </c>
      <c r="F8" s="6">
        <f>[4]Main!$K$5</f>
        <v>112.46662999999999</v>
      </c>
      <c r="G8" s="6">
        <f>[4]Main!$K$10</f>
        <v>188.38</v>
      </c>
      <c r="H8" s="8">
        <v>0</v>
      </c>
      <c r="J8" s="9">
        <f>[4]Model!$AV$42</f>
        <v>-2.9966884198390713</v>
      </c>
      <c r="K8" t="s">
        <v>55</v>
      </c>
    </row>
    <row r="9" spans="2:11" x14ac:dyDescent="0.2">
      <c r="H9" s="8"/>
    </row>
    <row r="10" spans="2:11" x14ac:dyDescent="0.2">
      <c r="H10" s="8"/>
    </row>
    <row r="11" spans="2:11" x14ac:dyDescent="0.2">
      <c r="H11" s="8"/>
    </row>
    <row r="12" spans="2:11" x14ac:dyDescent="0.2">
      <c r="H12" s="8"/>
    </row>
    <row r="13" spans="2:11" x14ac:dyDescent="0.2">
      <c r="H13" s="8"/>
    </row>
    <row r="14" spans="2:11" x14ac:dyDescent="0.2">
      <c r="H14" s="8"/>
    </row>
    <row r="15" spans="2:11" x14ac:dyDescent="0.2">
      <c r="H15" s="8"/>
    </row>
    <row r="16" spans="2:11" x14ac:dyDescent="0.2">
      <c r="H16" s="8"/>
    </row>
    <row r="17" spans="2:11" x14ac:dyDescent="0.2">
      <c r="H17" s="8"/>
    </row>
    <row r="18" spans="2:11" x14ac:dyDescent="0.2">
      <c r="H18" s="8"/>
    </row>
    <row r="19" spans="2:11" x14ac:dyDescent="0.2">
      <c r="H19" s="8"/>
    </row>
    <row r="20" spans="2:11" x14ac:dyDescent="0.2">
      <c r="H20" s="8"/>
    </row>
    <row r="21" spans="2:11" x14ac:dyDescent="0.2">
      <c r="H21" s="8"/>
    </row>
    <row r="22" spans="2:11" x14ac:dyDescent="0.2">
      <c r="H22" s="8"/>
    </row>
    <row r="23" spans="2:11" x14ac:dyDescent="0.2">
      <c r="H23" s="8"/>
    </row>
    <row r="24" spans="2:11" x14ac:dyDescent="0.2">
      <c r="H24" s="8"/>
    </row>
    <row r="25" spans="2:11" x14ac:dyDescent="0.2">
      <c r="H25" s="8"/>
    </row>
    <row r="26" spans="2:11" x14ac:dyDescent="0.2">
      <c r="C26" s="3" t="s">
        <v>9</v>
      </c>
      <c r="H26" s="8"/>
    </row>
    <row r="27" spans="2:11" x14ac:dyDescent="0.2">
      <c r="B27" t="str">
        <f>[5]Main!$O$3</f>
        <v>Q324</v>
      </c>
      <c r="C27" s="7" t="s">
        <v>10</v>
      </c>
      <c r="D27" s="4" t="s">
        <v>26</v>
      </c>
      <c r="E27" s="4">
        <f>[5]Main!$N$2</f>
        <v>25.71</v>
      </c>
      <c r="F27" s="6">
        <f>[5]Main!$N$4</f>
        <v>110887.23000000001</v>
      </c>
      <c r="G27" s="6">
        <f>8249+13813-3729-46282</f>
        <v>-27949</v>
      </c>
      <c r="H27" s="8">
        <f>+(F27+G27)/-19106</f>
        <v>-4.3409520569454623</v>
      </c>
      <c r="J27" s="9">
        <f>[5]Model!$AR$51</f>
        <v>0.60069223262780302</v>
      </c>
      <c r="K27" t="s">
        <v>45</v>
      </c>
    </row>
    <row r="28" spans="2:11" x14ac:dyDescent="0.2">
      <c r="B28" t="str">
        <f>[6]Main!$L$4</f>
        <v>Q424</v>
      </c>
      <c r="C28" s="7" t="s">
        <v>11</v>
      </c>
      <c r="D28" s="4" t="s">
        <v>11</v>
      </c>
      <c r="E28" s="4">
        <f>[6]Main!$K$3</f>
        <v>195.89</v>
      </c>
      <c r="F28" s="6">
        <f>[6]Main!$K$5</f>
        <v>1015846.362</v>
      </c>
      <c r="G28" s="6">
        <f>[6]Main!$K$12</f>
        <v>43809</v>
      </c>
      <c r="H28" s="8">
        <f>+(F28-G28)/36479</f>
        <v>26.646491460840483</v>
      </c>
      <c r="J28" s="9">
        <f>[6]Model!$AL$25</f>
        <v>8.8526560790493924E-2</v>
      </c>
      <c r="K28" t="s">
        <v>45</v>
      </c>
    </row>
    <row r="29" spans="2:11" x14ac:dyDescent="0.2">
      <c r="B29" t="str">
        <f>[7]Main!$Q$4</f>
        <v>Q424</v>
      </c>
      <c r="C29" s="7" t="s">
        <v>12</v>
      </c>
      <c r="D29" s="4" t="s">
        <v>12</v>
      </c>
      <c r="E29" s="4">
        <f>[7]Main!$P$3</f>
        <v>100.16</v>
      </c>
      <c r="F29" s="6">
        <f>[7]Main!$P$5</f>
        <v>162306.97632000002</v>
      </c>
      <c r="G29" s="6">
        <f>[7]Main!$P$10</f>
        <v>3411</v>
      </c>
      <c r="H29" s="8">
        <f>(F29-G29)/4035</f>
        <v>39.379424118959115</v>
      </c>
      <c r="J29" s="9">
        <f>[7]Model!$AT$43</f>
        <v>6.5266737137941844E-2</v>
      </c>
      <c r="K29" t="s">
        <v>56</v>
      </c>
    </row>
    <row r="30" spans="2:11" x14ac:dyDescent="0.2">
      <c r="B30" t="s">
        <v>59</v>
      </c>
      <c r="C30" s="7" t="s">
        <v>14</v>
      </c>
      <c r="D30" s="4" t="s">
        <v>29</v>
      </c>
      <c r="E30" s="6">
        <f>[9]Main!$K$4</f>
        <v>155.30000000000001</v>
      </c>
      <c r="F30" s="6">
        <f>[9]Main!$K$6</f>
        <v>171761.80000000002</v>
      </c>
      <c r="G30" s="4">
        <f>[9]Main!$K$11</f>
        <v>-272</v>
      </c>
      <c r="H30" s="8">
        <f>(F30-G30)/3180</f>
        <v>54.098679245283023</v>
      </c>
      <c r="J30" s="9">
        <f>[9]Model!$AV$47</f>
        <v>0.20424704832769303</v>
      </c>
      <c r="K30" t="s">
        <v>45</v>
      </c>
    </row>
    <row r="31" spans="2:11" x14ac:dyDescent="0.2">
      <c r="C31" t="s">
        <v>15</v>
      </c>
      <c r="D31" s="4" t="s">
        <v>28</v>
      </c>
      <c r="H31" s="8"/>
    </row>
    <row r="32" spans="2:11" x14ac:dyDescent="0.2">
      <c r="C32" t="s">
        <v>16</v>
      </c>
      <c r="D32" s="4" t="s">
        <v>30</v>
      </c>
      <c r="H32" s="8"/>
    </row>
    <row r="33" spans="2:11" x14ac:dyDescent="0.2">
      <c r="C33" t="s">
        <v>17</v>
      </c>
      <c r="D33" s="4" t="s">
        <v>31</v>
      </c>
      <c r="H33" s="8"/>
    </row>
    <row r="34" spans="2:11" x14ac:dyDescent="0.2">
      <c r="C34" t="s">
        <v>18</v>
      </c>
      <c r="D34" s="4" t="s">
        <v>32</v>
      </c>
      <c r="H34" s="8"/>
    </row>
    <row r="35" spans="2:11" x14ac:dyDescent="0.2">
      <c r="C35" t="s">
        <v>19</v>
      </c>
      <c r="D35" s="4" t="s">
        <v>33</v>
      </c>
      <c r="H35" s="8"/>
    </row>
    <row r="36" spans="2:11" x14ac:dyDescent="0.2">
      <c r="C36" t="s">
        <v>20</v>
      </c>
      <c r="D36" s="4" t="s">
        <v>34</v>
      </c>
      <c r="H36" s="8"/>
    </row>
    <row r="37" spans="2:11" x14ac:dyDescent="0.2">
      <c r="C37" t="s">
        <v>21</v>
      </c>
      <c r="D37" s="4" t="s">
        <v>35</v>
      </c>
      <c r="H37" s="8"/>
    </row>
    <row r="38" spans="2:11" x14ac:dyDescent="0.2">
      <c r="C38" t="s">
        <v>22</v>
      </c>
      <c r="D38" s="4" t="s">
        <v>22</v>
      </c>
      <c r="H38" s="8"/>
    </row>
    <row r="39" spans="2:11" x14ac:dyDescent="0.2">
      <c r="C39" t="s">
        <v>23</v>
      </c>
      <c r="D39" s="4" t="s">
        <v>36</v>
      </c>
      <c r="H39" s="8"/>
    </row>
    <row r="40" spans="2:11" x14ac:dyDescent="0.2">
      <c r="C40" t="s">
        <v>24</v>
      </c>
      <c r="D40" s="4" t="s">
        <v>25</v>
      </c>
      <c r="H40" s="8"/>
    </row>
    <row r="41" spans="2:11" x14ac:dyDescent="0.2">
      <c r="C41" t="s">
        <v>13</v>
      </c>
      <c r="D41" s="4" t="s">
        <v>27</v>
      </c>
      <c r="H41" s="8"/>
    </row>
    <row r="42" spans="2:11" x14ac:dyDescent="0.2">
      <c r="H42" s="8"/>
    </row>
    <row r="43" spans="2:11" x14ac:dyDescent="0.2">
      <c r="H43" s="8"/>
    </row>
    <row r="44" spans="2:11" x14ac:dyDescent="0.2">
      <c r="C44" s="2" t="s">
        <v>37</v>
      </c>
      <c r="H44" s="8"/>
    </row>
    <row r="45" spans="2:11" x14ac:dyDescent="0.2">
      <c r="C45" t="s">
        <v>39</v>
      </c>
      <c r="D45" s="4" t="s">
        <v>38</v>
      </c>
      <c r="H45" s="8"/>
    </row>
    <row r="46" spans="2:11" x14ac:dyDescent="0.2">
      <c r="B46" t="str">
        <f>[8]Main!$L$4</f>
        <v>Q324</v>
      </c>
      <c r="C46" s="7" t="s">
        <v>57</v>
      </c>
      <c r="D46" s="4" t="s">
        <v>58</v>
      </c>
      <c r="E46" s="4">
        <f>[8]Main!$K$3</f>
        <v>271.72000000000003</v>
      </c>
      <c r="F46" s="6">
        <f>[8]Main!$K$5</f>
        <v>10836.73704</v>
      </c>
      <c r="G46" s="6">
        <f>[8]Main!$K$11</f>
        <v>1001.0999999999999</v>
      </c>
      <c r="H46" s="8">
        <f>+(F46-G46)/704.6</f>
        <v>13.959178313936984</v>
      </c>
      <c r="J46" s="9">
        <f>[8]Model!$AO$52</f>
        <v>9.1425171434966757E-4</v>
      </c>
      <c r="K46" t="s">
        <v>56</v>
      </c>
    </row>
    <row r="47" spans="2:11" x14ac:dyDescent="0.2">
      <c r="H47" s="8"/>
    </row>
    <row r="48" spans="2:11" x14ac:dyDescent="0.2">
      <c r="H48" s="8"/>
    </row>
    <row r="49" spans="8:8" x14ac:dyDescent="0.2">
      <c r="H49" s="8"/>
    </row>
    <row r="50" spans="8:8" x14ac:dyDescent="0.2">
      <c r="H50" s="8"/>
    </row>
    <row r="51" spans="8:8" x14ac:dyDescent="0.2">
      <c r="H51" s="8"/>
    </row>
    <row r="52" spans="8:8" x14ac:dyDescent="0.2">
      <c r="H52" s="8"/>
    </row>
    <row r="53" spans="8:8" x14ac:dyDescent="0.2">
      <c r="H53" s="8"/>
    </row>
    <row r="54" spans="8:8" x14ac:dyDescent="0.2">
      <c r="H54" s="8"/>
    </row>
    <row r="55" spans="8:8" x14ac:dyDescent="0.2">
      <c r="H55" s="8"/>
    </row>
    <row r="56" spans="8:8" x14ac:dyDescent="0.2">
      <c r="H56" s="8"/>
    </row>
    <row r="57" spans="8:8" x14ac:dyDescent="0.2">
      <c r="H57" s="8"/>
    </row>
    <row r="58" spans="8:8" x14ac:dyDescent="0.2">
      <c r="H58" s="8"/>
    </row>
    <row r="59" spans="8:8" x14ac:dyDescent="0.2">
      <c r="H59" s="8"/>
    </row>
    <row r="60" spans="8:8" x14ac:dyDescent="0.2">
      <c r="H60" s="8"/>
    </row>
    <row r="61" spans="8:8" x14ac:dyDescent="0.2">
      <c r="H61" s="8"/>
    </row>
    <row r="62" spans="8:8" x14ac:dyDescent="0.2">
      <c r="H62" s="8"/>
    </row>
    <row r="63" spans="8:8" x14ac:dyDescent="0.2">
      <c r="H63" s="8"/>
    </row>
    <row r="64" spans="8:8" x14ac:dyDescent="0.2">
      <c r="H64" s="8"/>
    </row>
    <row r="65" spans="8:8" x14ac:dyDescent="0.2">
      <c r="H65" s="8"/>
    </row>
    <row r="66" spans="8:8" x14ac:dyDescent="0.2">
      <c r="H66" s="8"/>
    </row>
    <row r="67" spans="8:8" x14ac:dyDescent="0.2">
      <c r="H67" s="8"/>
    </row>
    <row r="68" spans="8:8" x14ac:dyDescent="0.2">
      <c r="H68" s="8"/>
    </row>
    <row r="69" spans="8:8" x14ac:dyDescent="0.2">
      <c r="H69" s="8"/>
    </row>
    <row r="70" spans="8:8" x14ac:dyDescent="0.2">
      <c r="H70" s="8"/>
    </row>
    <row r="71" spans="8:8" x14ac:dyDescent="0.2">
      <c r="H71" s="8"/>
    </row>
    <row r="72" spans="8:8" x14ac:dyDescent="0.2">
      <c r="H72" s="8"/>
    </row>
    <row r="73" spans="8:8" x14ac:dyDescent="0.2">
      <c r="H73" s="8"/>
    </row>
    <row r="74" spans="8:8" x14ac:dyDescent="0.2">
      <c r="H74" s="8"/>
    </row>
    <row r="75" spans="8:8" x14ac:dyDescent="0.2">
      <c r="H75" s="8"/>
    </row>
    <row r="76" spans="8:8" x14ac:dyDescent="0.2">
      <c r="H76" s="8"/>
    </row>
    <row r="77" spans="8:8" x14ac:dyDescent="0.2">
      <c r="H77" s="8"/>
    </row>
    <row r="78" spans="8:8" x14ac:dyDescent="0.2">
      <c r="H78" s="8"/>
    </row>
    <row r="79" spans="8:8" x14ac:dyDescent="0.2">
      <c r="H79" s="8"/>
    </row>
    <row r="80" spans="8:8" x14ac:dyDescent="0.2">
      <c r="H80" s="8"/>
    </row>
    <row r="81" spans="8:8" x14ac:dyDescent="0.2">
      <c r="H81" s="8"/>
    </row>
    <row r="82" spans="8:8" x14ac:dyDescent="0.2">
      <c r="H82" s="8"/>
    </row>
    <row r="83" spans="8:8" x14ac:dyDescent="0.2">
      <c r="H83" s="8"/>
    </row>
    <row r="84" spans="8:8" x14ac:dyDescent="0.2">
      <c r="H84" s="8"/>
    </row>
    <row r="85" spans="8:8" x14ac:dyDescent="0.2">
      <c r="H85" s="8"/>
    </row>
    <row r="86" spans="8:8" x14ac:dyDescent="0.2">
      <c r="H86" s="8"/>
    </row>
    <row r="87" spans="8:8" x14ac:dyDescent="0.2">
      <c r="H87" s="8"/>
    </row>
    <row r="88" spans="8:8" x14ac:dyDescent="0.2">
      <c r="H88" s="8"/>
    </row>
    <row r="89" spans="8:8" x14ac:dyDescent="0.2">
      <c r="H89" s="8"/>
    </row>
    <row r="90" spans="8:8" x14ac:dyDescent="0.2">
      <c r="H90" s="8"/>
    </row>
    <row r="91" spans="8:8" x14ac:dyDescent="0.2">
      <c r="H91" s="8"/>
    </row>
    <row r="92" spans="8:8" x14ac:dyDescent="0.2">
      <c r="H92" s="8"/>
    </row>
    <row r="93" spans="8:8" x14ac:dyDescent="0.2">
      <c r="H93" s="8"/>
    </row>
    <row r="94" spans="8:8" x14ac:dyDescent="0.2">
      <c r="H94" s="8"/>
    </row>
    <row r="95" spans="8:8" x14ac:dyDescent="0.2">
      <c r="H95" s="8"/>
    </row>
    <row r="96" spans="8:8" x14ac:dyDescent="0.2">
      <c r="H96" s="8"/>
    </row>
    <row r="97" spans="8:8" x14ac:dyDescent="0.2">
      <c r="H97" s="8"/>
    </row>
    <row r="98" spans="8:8" x14ac:dyDescent="0.2">
      <c r="H98" s="8"/>
    </row>
    <row r="99" spans="8:8" x14ac:dyDescent="0.2">
      <c r="H99" s="8"/>
    </row>
    <row r="100" spans="8:8" x14ac:dyDescent="0.2">
      <c r="H100" s="8"/>
    </row>
    <row r="101" spans="8:8" x14ac:dyDescent="0.2">
      <c r="H101" s="8"/>
    </row>
    <row r="102" spans="8:8" x14ac:dyDescent="0.2">
      <c r="H102" s="8"/>
    </row>
    <row r="103" spans="8:8" x14ac:dyDescent="0.2">
      <c r="H103" s="8"/>
    </row>
    <row r="104" spans="8:8" x14ac:dyDescent="0.2">
      <c r="H104" s="8"/>
    </row>
    <row r="105" spans="8:8" x14ac:dyDescent="0.2">
      <c r="H105" s="8"/>
    </row>
    <row r="106" spans="8:8" x14ac:dyDescent="0.2">
      <c r="H106" s="8"/>
    </row>
    <row r="107" spans="8:8" x14ac:dyDescent="0.2">
      <c r="H107" s="8"/>
    </row>
    <row r="108" spans="8:8" x14ac:dyDescent="0.2">
      <c r="H108" s="8"/>
    </row>
    <row r="109" spans="8:8" x14ac:dyDescent="0.2">
      <c r="H109" s="8"/>
    </row>
    <row r="110" spans="8:8" x14ac:dyDescent="0.2">
      <c r="H110" s="8"/>
    </row>
    <row r="111" spans="8:8" x14ac:dyDescent="0.2">
      <c r="H111" s="8"/>
    </row>
    <row r="112" spans="8:8" x14ac:dyDescent="0.2">
      <c r="H112" s="8"/>
    </row>
    <row r="113" spans="8:8" x14ac:dyDescent="0.2">
      <c r="H113" s="8"/>
    </row>
    <row r="114" spans="8:8" x14ac:dyDescent="0.2">
      <c r="H114" s="8"/>
    </row>
    <row r="115" spans="8:8" x14ac:dyDescent="0.2">
      <c r="H115" s="8"/>
    </row>
    <row r="116" spans="8:8" x14ac:dyDescent="0.2">
      <c r="H116" s="8"/>
    </row>
    <row r="117" spans="8:8" x14ac:dyDescent="0.2">
      <c r="H117" s="8"/>
    </row>
    <row r="118" spans="8:8" x14ac:dyDescent="0.2">
      <c r="H118" s="8"/>
    </row>
    <row r="119" spans="8:8" x14ac:dyDescent="0.2">
      <c r="H119" s="8"/>
    </row>
    <row r="120" spans="8:8" x14ac:dyDescent="0.2">
      <c r="H120" s="8"/>
    </row>
    <row r="121" spans="8:8" x14ac:dyDescent="0.2">
      <c r="H121" s="8"/>
    </row>
    <row r="122" spans="8:8" x14ac:dyDescent="0.2">
      <c r="H122" s="8"/>
    </row>
    <row r="123" spans="8:8" x14ac:dyDescent="0.2">
      <c r="H123" s="8"/>
    </row>
    <row r="124" spans="8:8" x14ac:dyDescent="0.2">
      <c r="H124" s="8"/>
    </row>
    <row r="125" spans="8:8" x14ac:dyDescent="0.2">
      <c r="H125" s="8"/>
    </row>
    <row r="126" spans="8:8" x14ac:dyDescent="0.2">
      <c r="H126" s="8"/>
    </row>
    <row r="127" spans="8:8" x14ac:dyDescent="0.2">
      <c r="H127" s="8"/>
    </row>
    <row r="128" spans="8:8" x14ac:dyDescent="0.2">
      <c r="H128" s="8"/>
    </row>
    <row r="129" spans="8:8" x14ac:dyDescent="0.2">
      <c r="H129" s="8"/>
    </row>
    <row r="130" spans="8:8" x14ac:dyDescent="0.2">
      <c r="H130" s="8"/>
    </row>
    <row r="131" spans="8:8" x14ac:dyDescent="0.2">
      <c r="H131" s="8"/>
    </row>
    <row r="132" spans="8:8" x14ac:dyDescent="0.2">
      <c r="H132" s="8"/>
    </row>
    <row r="133" spans="8:8" x14ac:dyDescent="0.2">
      <c r="H133" s="8"/>
    </row>
    <row r="134" spans="8:8" x14ac:dyDescent="0.2">
      <c r="H134" s="8"/>
    </row>
    <row r="135" spans="8:8" x14ac:dyDescent="0.2">
      <c r="H135" s="8"/>
    </row>
    <row r="136" spans="8:8" x14ac:dyDescent="0.2">
      <c r="H136" s="8"/>
    </row>
    <row r="137" spans="8:8" x14ac:dyDescent="0.2">
      <c r="H137" s="8"/>
    </row>
    <row r="138" spans="8:8" x14ac:dyDescent="0.2">
      <c r="H138" s="8"/>
    </row>
    <row r="139" spans="8:8" x14ac:dyDescent="0.2">
      <c r="H139" s="8"/>
    </row>
    <row r="140" spans="8:8" x14ac:dyDescent="0.2">
      <c r="H140" s="8"/>
    </row>
    <row r="141" spans="8:8" x14ac:dyDescent="0.2">
      <c r="H141" s="8"/>
    </row>
    <row r="142" spans="8:8" x14ac:dyDescent="0.2">
      <c r="H142" s="8"/>
    </row>
    <row r="143" spans="8:8" x14ac:dyDescent="0.2">
      <c r="H143" s="8"/>
    </row>
    <row r="144" spans="8:8" x14ac:dyDescent="0.2">
      <c r="H144" s="8"/>
    </row>
    <row r="145" spans="8:8" x14ac:dyDescent="0.2">
      <c r="H145" s="8"/>
    </row>
    <row r="146" spans="8:8" x14ac:dyDescent="0.2">
      <c r="H146" s="8"/>
    </row>
    <row r="147" spans="8:8" x14ac:dyDescent="0.2">
      <c r="H147" s="8"/>
    </row>
    <row r="148" spans="8:8" x14ac:dyDescent="0.2">
      <c r="H148" s="8"/>
    </row>
    <row r="149" spans="8:8" x14ac:dyDescent="0.2">
      <c r="H149" s="8"/>
    </row>
    <row r="150" spans="8:8" x14ac:dyDescent="0.2">
      <c r="H150" s="8"/>
    </row>
    <row r="151" spans="8:8" x14ac:dyDescent="0.2">
      <c r="H151" s="8"/>
    </row>
    <row r="152" spans="8:8" x14ac:dyDescent="0.2">
      <c r="H152" s="8"/>
    </row>
    <row r="153" spans="8:8" x14ac:dyDescent="0.2">
      <c r="H153" s="8"/>
    </row>
    <row r="154" spans="8:8" x14ac:dyDescent="0.2">
      <c r="H154" s="8"/>
    </row>
    <row r="155" spans="8:8" x14ac:dyDescent="0.2">
      <c r="H155" s="8"/>
    </row>
    <row r="156" spans="8:8" x14ac:dyDescent="0.2">
      <c r="H156" s="8"/>
    </row>
    <row r="157" spans="8:8" x14ac:dyDescent="0.2">
      <c r="H157" s="8"/>
    </row>
    <row r="158" spans="8:8" x14ac:dyDescent="0.2">
      <c r="H158" s="8"/>
    </row>
    <row r="159" spans="8:8" x14ac:dyDescent="0.2">
      <c r="H159" s="8"/>
    </row>
    <row r="160" spans="8:8" x14ac:dyDescent="0.2">
      <c r="H160" s="8"/>
    </row>
    <row r="161" spans="8:8" x14ac:dyDescent="0.2">
      <c r="H161" s="8"/>
    </row>
    <row r="162" spans="8:8" x14ac:dyDescent="0.2">
      <c r="H162" s="8"/>
    </row>
    <row r="163" spans="8:8" x14ac:dyDescent="0.2">
      <c r="H163" s="8"/>
    </row>
    <row r="164" spans="8:8" x14ac:dyDescent="0.2">
      <c r="H164" s="8"/>
    </row>
    <row r="165" spans="8:8" x14ac:dyDescent="0.2">
      <c r="H165" s="8"/>
    </row>
    <row r="166" spans="8:8" x14ac:dyDescent="0.2">
      <c r="H166" s="8"/>
    </row>
    <row r="167" spans="8:8" x14ac:dyDescent="0.2">
      <c r="H167" s="8"/>
    </row>
    <row r="168" spans="8:8" x14ac:dyDescent="0.2">
      <c r="H168" s="8"/>
    </row>
    <row r="169" spans="8:8" x14ac:dyDescent="0.2">
      <c r="H169" s="8"/>
    </row>
    <row r="170" spans="8:8" x14ac:dyDescent="0.2">
      <c r="H170" s="8"/>
    </row>
    <row r="171" spans="8:8" x14ac:dyDescent="0.2">
      <c r="H171" s="8"/>
    </row>
    <row r="172" spans="8:8" x14ac:dyDescent="0.2">
      <c r="H172" s="8"/>
    </row>
    <row r="173" spans="8:8" x14ac:dyDescent="0.2">
      <c r="H173" s="8"/>
    </row>
    <row r="174" spans="8:8" x14ac:dyDescent="0.2">
      <c r="H174" s="8"/>
    </row>
    <row r="175" spans="8:8" x14ac:dyDescent="0.2">
      <c r="H175" s="8"/>
    </row>
    <row r="176" spans="8:8" x14ac:dyDescent="0.2">
      <c r="H176" s="8"/>
    </row>
    <row r="177" spans="8:8" x14ac:dyDescent="0.2">
      <c r="H177" s="8"/>
    </row>
    <row r="178" spans="8:8" x14ac:dyDescent="0.2">
      <c r="H178" s="8"/>
    </row>
    <row r="179" spans="8:8" x14ac:dyDescent="0.2">
      <c r="H179" s="8"/>
    </row>
    <row r="180" spans="8:8" x14ac:dyDescent="0.2">
      <c r="H180" s="8"/>
    </row>
    <row r="181" spans="8:8" x14ac:dyDescent="0.2">
      <c r="H181" s="8"/>
    </row>
    <row r="182" spans="8:8" x14ac:dyDescent="0.2">
      <c r="H182" s="8"/>
    </row>
    <row r="183" spans="8:8" x14ac:dyDescent="0.2">
      <c r="H183" s="8"/>
    </row>
    <row r="184" spans="8:8" x14ac:dyDescent="0.2">
      <c r="H184" s="8"/>
    </row>
    <row r="185" spans="8:8" x14ac:dyDescent="0.2">
      <c r="H185" s="8"/>
    </row>
    <row r="186" spans="8:8" x14ac:dyDescent="0.2">
      <c r="H186" s="8"/>
    </row>
    <row r="187" spans="8:8" x14ac:dyDescent="0.2">
      <c r="H187" s="8"/>
    </row>
    <row r="188" spans="8:8" x14ac:dyDescent="0.2">
      <c r="H188" s="8"/>
    </row>
    <row r="189" spans="8:8" x14ac:dyDescent="0.2">
      <c r="H189" s="8"/>
    </row>
    <row r="190" spans="8:8" x14ac:dyDescent="0.2">
      <c r="H190" s="8"/>
    </row>
    <row r="191" spans="8:8" x14ac:dyDescent="0.2">
      <c r="H191" s="8"/>
    </row>
    <row r="192" spans="8:8" x14ac:dyDescent="0.2">
      <c r="H192" s="8"/>
    </row>
    <row r="193" spans="8:8" x14ac:dyDescent="0.2">
      <c r="H193" s="8"/>
    </row>
    <row r="194" spans="8:8" x14ac:dyDescent="0.2">
      <c r="H194" s="8"/>
    </row>
    <row r="195" spans="8:8" x14ac:dyDescent="0.2">
      <c r="H195" s="8"/>
    </row>
    <row r="196" spans="8:8" x14ac:dyDescent="0.2">
      <c r="H196" s="8"/>
    </row>
    <row r="197" spans="8:8" x14ac:dyDescent="0.2">
      <c r="H197" s="8"/>
    </row>
    <row r="198" spans="8:8" x14ac:dyDescent="0.2">
      <c r="H198" s="8"/>
    </row>
    <row r="199" spans="8:8" x14ac:dyDescent="0.2">
      <c r="H199" s="8"/>
    </row>
    <row r="200" spans="8:8" x14ac:dyDescent="0.2">
      <c r="H200" s="8"/>
    </row>
    <row r="201" spans="8:8" x14ac:dyDescent="0.2">
      <c r="H201" s="8"/>
    </row>
    <row r="202" spans="8:8" x14ac:dyDescent="0.2">
      <c r="H202" s="8"/>
    </row>
    <row r="203" spans="8:8" x14ac:dyDescent="0.2">
      <c r="H203" s="8"/>
    </row>
    <row r="204" spans="8:8" x14ac:dyDescent="0.2">
      <c r="H204" s="8"/>
    </row>
    <row r="205" spans="8:8" x14ac:dyDescent="0.2">
      <c r="H205" s="8"/>
    </row>
    <row r="206" spans="8:8" x14ac:dyDescent="0.2">
      <c r="H206" s="8"/>
    </row>
    <row r="207" spans="8:8" x14ac:dyDescent="0.2">
      <c r="H207" s="8"/>
    </row>
    <row r="208" spans="8:8" x14ac:dyDescent="0.2">
      <c r="H208" s="8"/>
    </row>
    <row r="209" spans="8:8" x14ac:dyDescent="0.2">
      <c r="H209" s="8"/>
    </row>
    <row r="210" spans="8:8" x14ac:dyDescent="0.2">
      <c r="H210" s="8"/>
    </row>
    <row r="211" spans="8:8" x14ac:dyDescent="0.2">
      <c r="H211" s="8"/>
    </row>
    <row r="212" spans="8:8" x14ac:dyDescent="0.2">
      <c r="H212" s="8"/>
    </row>
    <row r="213" spans="8:8" x14ac:dyDescent="0.2">
      <c r="H213" s="8"/>
    </row>
    <row r="214" spans="8:8" x14ac:dyDescent="0.2">
      <c r="H214" s="8"/>
    </row>
    <row r="215" spans="8:8" x14ac:dyDescent="0.2">
      <c r="H215" s="8"/>
    </row>
    <row r="216" spans="8:8" x14ac:dyDescent="0.2">
      <c r="H216" s="8"/>
    </row>
    <row r="217" spans="8:8" x14ac:dyDescent="0.2">
      <c r="H217" s="8"/>
    </row>
    <row r="218" spans="8:8" x14ac:dyDescent="0.2">
      <c r="H218" s="8"/>
    </row>
    <row r="219" spans="8:8" x14ac:dyDescent="0.2">
      <c r="H219" s="8"/>
    </row>
    <row r="220" spans="8:8" x14ac:dyDescent="0.2">
      <c r="H220" s="8"/>
    </row>
    <row r="221" spans="8:8" x14ac:dyDescent="0.2">
      <c r="H221" s="8"/>
    </row>
    <row r="222" spans="8:8" x14ac:dyDescent="0.2">
      <c r="H222" s="8"/>
    </row>
    <row r="223" spans="8:8" x14ac:dyDescent="0.2">
      <c r="H223" s="8"/>
    </row>
  </sheetData>
  <hyperlinks>
    <hyperlink ref="C5" r:id="rId1" xr:uid="{5C3EA9A0-0E63-3D46-922D-4AE327EF552A}"/>
    <hyperlink ref="C4" r:id="rId2" xr:uid="{EC1B0756-7D75-634D-A37A-92EC382A0B85}"/>
    <hyperlink ref="C27" r:id="rId3" xr:uid="{26CCFF90-7A52-3D44-8315-9A27845A78D3}"/>
    <hyperlink ref="C6" r:id="rId4" xr:uid="{98AA6FCD-85E5-FA45-A9B3-F3232923662A}"/>
    <hyperlink ref="C8" r:id="rId5" xr:uid="{F67AAA48-9A36-274E-87C6-AF25914445C6}"/>
    <hyperlink ref="C28" r:id="rId6" xr:uid="{152CEEF1-B66B-BC44-A0CB-F847DDFA35C0}"/>
    <hyperlink ref="C29" r:id="rId7" xr:uid="{66599007-10C7-D848-843B-254BC70AD0A9}"/>
    <hyperlink ref="C46" r:id="rId8" xr:uid="{7EF873A4-8B44-9A43-9AA5-BEEDDB796CC5}"/>
    <hyperlink ref="C30" r:id="rId9" xr:uid="{1A7DACF2-8B97-8E40-A676-AF5F2584EA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C30C-C6C2-7A4E-901A-22CDEB596556}">
  <dimension ref="B2:G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9" sqref="H29:H31"/>
    </sheetView>
  </sheetViews>
  <sheetFormatPr baseColWidth="10" defaultRowHeight="16" x14ac:dyDescent="0.2"/>
  <sheetData>
    <row r="2" spans="2:7" x14ac:dyDescent="0.2">
      <c r="B2" s="1" t="s">
        <v>48</v>
      </c>
      <c r="C2" s="1" t="s">
        <v>49</v>
      </c>
      <c r="D2" s="1" t="s">
        <v>50</v>
      </c>
      <c r="E2" s="1" t="s">
        <v>52</v>
      </c>
      <c r="F2" s="1" t="s">
        <v>51</v>
      </c>
      <c r="G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2025-02-21T15:08:10Z</dcterms:created>
  <dcterms:modified xsi:type="dcterms:W3CDTF">2025-03-12T15:27:35Z</dcterms:modified>
</cp:coreProperties>
</file>