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92" documentId="8_{A6C926EB-50AC-9041-9C1F-B073AB035CE2}" xr6:coauthVersionLast="47" xr6:coauthVersionMax="47" xr10:uidLastSave="{008C5BF2-941D-C04C-B2B3-2E99D177F5A1}"/>
  <bookViews>
    <workbookView xWindow="62400" yWindow="9980" windowWidth="19200" windowHeight="21100" activeTab="1" xr2:uid="{49596E38-209E-1C4D-8640-9FDA3C3D9D69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K18" i="2"/>
  <c r="K16" i="2"/>
  <c r="K14" i="2"/>
  <c r="K12" i="2"/>
  <c r="K11" i="2"/>
  <c r="K10" i="2"/>
  <c r="K6" i="2"/>
  <c r="M4" i="1"/>
  <c r="M7" i="1"/>
  <c r="M6" i="1"/>
  <c r="M5" i="1"/>
  <c r="M8" i="1" s="1"/>
</calcChain>
</file>

<file path=xl/sharedStrings.xml><?xml version="1.0" encoding="utf-8"?>
<sst xmlns="http://schemas.openxmlformats.org/spreadsheetml/2006/main" count="38" uniqueCount="35">
  <si>
    <t>Price</t>
  </si>
  <si>
    <t>Shares</t>
  </si>
  <si>
    <t>MC</t>
  </si>
  <si>
    <t>Cash</t>
  </si>
  <si>
    <t>Debt</t>
  </si>
  <si>
    <t>EV</t>
  </si>
  <si>
    <t>Q124</t>
  </si>
  <si>
    <t>Ratio ODR:DR, 8:1, unlike 2015 lesson where was 1:1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</si>
  <si>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</si>
  <si>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</si>
  <si>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</si>
  <si>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</si>
  <si>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</si>
  <si>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</si>
  <si>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</si>
  <si>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</si>
  <si>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</si>
  <si>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</si>
  <si>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Q234</t>
  </si>
  <si>
    <t>Q424</t>
  </si>
  <si>
    <t>Q125</t>
  </si>
  <si>
    <t>COGs</t>
  </si>
  <si>
    <t>S&amp;M</t>
  </si>
  <si>
    <t>G&amp;A</t>
  </si>
  <si>
    <t>GP</t>
  </si>
  <si>
    <t>Op Expenses</t>
  </si>
  <si>
    <t>Op Income</t>
  </si>
  <si>
    <t>Interest Income</t>
  </si>
  <si>
    <t>Other Income</t>
  </si>
  <si>
    <t>Pretax Income</t>
  </si>
  <si>
    <t>R&amp;D</t>
  </si>
  <si>
    <t>Taxes</t>
  </si>
  <si>
    <t>Net Income</t>
  </si>
  <si>
    <t>EV/E</t>
  </si>
  <si>
    <t>OM%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</si>
</sst>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0</xdr:row>
      <xdr:rowOff>88900</xdr:rowOff>
    </xdr:from>
    <xdr:to>
      <xdr:col>10</xdr:col>
      <xdr:colOff>812800</xdr:colOff>
      <xdr:row>43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76B8836-97C1-C6A0-6035-2C5D85CED3AC}"/>
            </a:ext>
          </a:extLst>
        </xdr:cNvPr>
        <xdr:cNvCxnSpPr/>
      </xdr:nvCxnSpPr>
      <xdr:spPr>
        <a:xfrm>
          <a:off x="9067800" y="88900"/>
          <a:ext cx="0" cy="8686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4426-1FE3-9540-9A14-C37BD4687F82}">
  <dimension ref="K3:N8"/>
  <sheetViews>
    <sheetView topLeftCell="C1" workbookViewId="0">
      <selection activeCell="K35" sqref="K35"/>
    </sheetView>
  </sheetViews>
  <sheetFormatPr baseColWidth="10" defaultRowHeight="16" x14ac:dyDescent="0.2"/>
  <cols>
    <col min="11" max="11" width="16" bestFit="1" customWidth="1"/>
  </cols>
  <sheetData>
    <row r="3" spans="11:14" x14ac:dyDescent="0.2">
      <c r="L3" t="s">
        <v>0</v>
      </c>
      <c r="M3">
        <v>85.12</v>
      </c>
    </row>
    <row r="4" spans="11:14" x14ac:dyDescent="0.2">
      <c r="K4" t="s">
        <v>7</v>
      </c>
      <c r="L4" t="s">
        <v>1</v>
      </c>
      <c r="M4" s="1">
        <f>20359/8</f>
        <v>2544.875</v>
      </c>
      <c r="N4" t="s">
        <v>6</v>
      </c>
    </row>
    <row r="5" spans="11:14" x14ac:dyDescent="0.2">
      <c r="L5" t="s">
        <v>2</v>
      </c>
      <c r="M5" s="1">
        <f>M4*M3</f>
        <v>216619.76</v>
      </c>
    </row>
    <row r="6" spans="11:14" x14ac:dyDescent="0.2">
      <c r="L6" t="s">
        <v>3</v>
      </c>
      <c r="M6" s="1">
        <f>34365+36419+8303+30600+28133</f>
        <v>137820</v>
      </c>
      <c r="N6" t="s">
        <v>6</v>
      </c>
    </row>
    <row r="7" spans="11:14" x14ac:dyDescent="0.2">
      <c r="L7" t="s">
        <v>4</v>
      </c>
      <c r="M7" s="1">
        <f>1766+2251+7712+11923</f>
        <v>23652</v>
      </c>
      <c r="N7" t="s">
        <v>6</v>
      </c>
    </row>
    <row r="8" spans="11:14" x14ac:dyDescent="0.2">
      <c r="L8" t="s">
        <v>5</v>
      </c>
      <c r="M8" s="1">
        <f>M5-M6+M7</f>
        <v>102451.76000000001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99A2-D17C-E14B-B017-BB22C5D77734}">
  <dimension ref="B3:O2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2" sqref="K22"/>
    </sheetView>
  </sheetViews>
  <sheetFormatPr baseColWidth="10" defaultRowHeight="16" x14ac:dyDescent="0.2"/>
  <cols>
    <col min="2" max="2" width="13.83203125" bestFit="1" customWidth="1"/>
  </cols>
  <sheetData>
    <row r="3" spans="2:15" x14ac:dyDescent="0.2"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6</v>
      </c>
      <c r="L3" t="s">
        <v>17</v>
      </c>
      <c r="M3" t="s">
        <v>18</v>
      </c>
      <c r="N3" t="s">
        <v>19</v>
      </c>
      <c r="O3" t="s">
        <v>20</v>
      </c>
    </row>
    <row r="4" spans="2:15" s="2" customFormat="1" x14ac:dyDescent="0.2">
      <c r="B4" s="2" t="s">
        <v>8</v>
      </c>
      <c r="K4" s="2">
        <v>130350</v>
      </c>
    </row>
    <row r="5" spans="2:15" s="1" customFormat="1" x14ac:dyDescent="0.2">
      <c r="B5" s="1" t="s">
        <v>21</v>
      </c>
      <c r="K5" s="1">
        <v>81205</v>
      </c>
    </row>
    <row r="6" spans="2:15" s="2" customFormat="1" x14ac:dyDescent="0.2">
      <c r="B6" s="2" t="s">
        <v>24</v>
      </c>
      <c r="K6" s="2">
        <f>K4-K5</f>
        <v>49145</v>
      </c>
    </row>
    <row r="7" spans="2:15" s="1" customFormat="1" x14ac:dyDescent="0.2">
      <c r="B7" s="1" t="s">
        <v>30</v>
      </c>
      <c r="K7" s="1">
        <v>7237</v>
      </c>
    </row>
    <row r="8" spans="2:15" s="1" customFormat="1" x14ac:dyDescent="0.2">
      <c r="B8" s="1" t="s">
        <v>22</v>
      </c>
      <c r="K8" s="1">
        <v>15947</v>
      </c>
    </row>
    <row r="9" spans="2:15" s="1" customFormat="1" x14ac:dyDescent="0.2">
      <c r="B9" s="1" t="s">
        <v>23</v>
      </c>
      <c r="K9" s="1">
        <v>5815</v>
      </c>
    </row>
    <row r="10" spans="2:15" x14ac:dyDescent="0.2">
      <c r="B10" s="1" t="s">
        <v>25</v>
      </c>
      <c r="K10" s="1">
        <f>SUM(K7:K9)</f>
        <v>28999</v>
      </c>
    </row>
    <row r="11" spans="2:15" s="3" customFormat="1" x14ac:dyDescent="0.2">
      <c r="B11" s="2" t="s">
        <v>26</v>
      </c>
      <c r="K11" s="2">
        <f>K6-K10</f>
        <v>20146</v>
      </c>
    </row>
    <row r="12" spans="2:15" x14ac:dyDescent="0.2">
      <c r="B12" s="1" t="s">
        <v>27</v>
      </c>
      <c r="K12" s="1">
        <f>-1380-1101</f>
        <v>-2481</v>
      </c>
    </row>
    <row r="13" spans="2:15" x14ac:dyDescent="0.2">
      <c r="B13" s="1" t="s">
        <v>28</v>
      </c>
      <c r="K13">
        <v>853</v>
      </c>
    </row>
    <row r="14" spans="2:15" x14ac:dyDescent="0.2">
      <c r="B14" s="1" t="s">
        <v>29</v>
      </c>
      <c r="K14" s="1">
        <f>SUM(K11:K13)</f>
        <v>18518</v>
      </c>
    </row>
    <row r="15" spans="2:15" x14ac:dyDescent="0.2">
      <c r="B15" s="1" t="s">
        <v>31</v>
      </c>
      <c r="K15">
        <v>3120</v>
      </c>
    </row>
    <row r="16" spans="2:15" s="3" customFormat="1" x14ac:dyDescent="0.2">
      <c r="B16" s="2" t="s">
        <v>32</v>
      </c>
      <c r="K16" s="2">
        <f>K14-K15</f>
        <v>15398</v>
      </c>
    </row>
    <row r="18" spans="2:11" x14ac:dyDescent="0.2">
      <c r="B18" s="1" t="s">
        <v>33</v>
      </c>
      <c r="K18" s="4">
        <f>Main!M8/Model!K16</f>
        <v>6.653575789063515</v>
      </c>
    </row>
    <row r="22" spans="2:11" x14ac:dyDescent="0.2">
      <c r="B22" t="s">
        <v>34</v>
      </c>
      <c r="K22" s="5">
        <f>K11/K4</f>
        <v>0.15455312619869582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Wong</dc:creator>
  <cp:lastModifiedBy>Bobby S</cp:lastModifiedBy>
  <dcterms:created xsi:type="dcterms:W3CDTF">2025-01-19T18:31:24Z</dcterms:created>
  <dcterms:modified xsi:type="dcterms:W3CDTF">2025-01-19T18:46:12Z</dcterms:modified>
</cp:coreProperties>
</file>