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A3431B92-6558-40B9-B74B-F2A53AC11EB1}" xr6:coauthVersionLast="45" xr6:coauthVersionMax="45" xr10:uidLastSave="{00000000-0000-0000-0000-000000000000}"/>
  <bookViews>
    <workbookView xWindow="-120" yWindow="-120" windowWidth="29040" windowHeight="15840" xr2:uid="{64846803-2839-4DB9-99F5-49C6F0B33B8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H23" i="1"/>
  <c r="H24" i="1" s="1"/>
  <c r="G24" i="1" s="1"/>
  <c r="G21" i="1"/>
  <c r="H22" i="1"/>
  <c r="G22" i="1" s="1"/>
  <c r="J21" i="1"/>
  <c r="J22" i="1" s="1"/>
  <c r="I22" i="1" l="1"/>
  <c r="I21" i="1"/>
  <c r="H25" i="1"/>
  <c r="J25" i="1" l="1"/>
  <c r="G25" i="1"/>
</calcChain>
</file>

<file path=xl/sharedStrings.xml><?xml version="1.0" encoding="utf-8"?>
<sst xmlns="http://schemas.openxmlformats.org/spreadsheetml/2006/main" count="34" uniqueCount="30">
  <si>
    <t xml:space="preserve"> </t>
  </si>
  <si>
    <t>STEP #</t>
  </si>
  <si>
    <t>REGISTER NAME</t>
  </si>
  <si>
    <t>ADDRESS</t>
  </si>
  <si>
    <t>CONTENTS</t>
  </si>
  <si>
    <t>DEC</t>
  </si>
  <si>
    <t>Step 1</t>
  </si>
  <si>
    <t>Step 2</t>
  </si>
  <si>
    <t>Step 3</t>
  </si>
  <si>
    <t>Step 4</t>
  </si>
  <si>
    <t>Step 5</t>
  </si>
  <si>
    <t>Step 6</t>
  </si>
  <si>
    <t>Configuration</t>
  </si>
  <si>
    <t>Shunt</t>
  </si>
  <si>
    <t>Bus</t>
  </si>
  <si>
    <t>Calibration</t>
  </si>
  <si>
    <t>Current</t>
  </si>
  <si>
    <t>Power</t>
  </si>
  <si>
    <t>00h</t>
  </si>
  <si>
    <t>02h</t>
  </si>
  <si>
    <t>01h</t>
  </si>
  <si>
    <t>03h</t>
  </si>
  <si>
    <t>05h</t>
  </si>
  <si>
    <t>04h</t>
  </si>
  <si>
    <t>-</t>
  </si>
  <si>
    <t>Load (A)</t>
  </si>
  <si>
    <t>Vbus (V)</t>
  </si>
  <si>
    <r>
      <t>Rshunt(</t>
    </r>
    <r>
      <rPr>
        <sz val="11"/>
        <color theme="1"/>
        <rFont val="Calibri"/>
        <family val="2"/>
      </rPr>
      <t>Ω)</t>
    </r>
  </si>
  <si>
    <t>VALUE (V)</t>
  </si>
  <si>
    <t>LSB(A)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</si>
</sst>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&quot;mA&quot;"/>
    <numFmt numFmtId="169" formatCode="0&quot;A&quot;"/>
    <numFmt numFmtId="170" formatCode="0&quot;mW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647700</xdr:colOff>
      <xdr:row>0</xdr:row>
      <xdr:rowOff>19050</xdr:rowOff>
    </xdr:from>
    <xdr:to>
      <xdr:col>10</xdr:col>
      <xdr:colOff>69864</xdr:colOff>
      <xdr:row>10</xdr:row>
      <xdr:rowOff>96051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988302D-8D31-4170-98FB-31071C271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19050"/>
          <a:ext cx="7889889" cy="198200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F86FDE-67C3-4262-A299-324992E8B43F}" name="Tabla1" displayName="Tabla1" ref="D19:J25" totalsRowShown="0" headerRowDxfId="0" dataDxfId="1">
  <autoFilter ref="D19:J25" xr:uid="{4B7B9FE0-A113-48D1-9F4F-0A67D595BD47}"/>
  <tableColumns count="7">
    <tableColumn id="1" xr3:uid="{E76170D5-BDD8-43B3-A899-7F4581076209}" name="STEP #" dataDxfId="8"/>
    <tableColumn id="2" xr3:uid="{D3219D10-A209-4452-AB0F-CEE25302400C}" name="REGISTER NAME" dataDxfId="7"/>
    <tableColumn id="3" xr3:uid="{BD9D4E65-0003-47F5-B0F3-4EBACBA8BB3F}" name="ADDRESS" dataDxfId="6"/>
    <tableColumn id="4" xr3:uid="{00227E84-1052-4975-8563-DCB3990C932F}" name="CONTENTS" dataDxfId="5">
      <calculatedColumnFormula>DEC2HEX(H20)</calculatedColumnFormula>
    </tableColumn>
    <tableColumn id="5" xr3:uid="{945E5D16-48C1-43D0-84FA-6E25BFCE73C0}" name="DEC" dataDxfId="4"/>
    <tableColumn id="6" xr3:uid="{B489A191-0F67-46E1-9310-8FF56AA34460}" name="LSB(A)" dataDxfId="3"/>
    <tableColumn id="7" xr3:uid="{E43ECB09-F890-4A21-93BA-26858F0DE6AC}" name="VALUE (V)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B337-0F38-4343-BFAD-5E0FD7DF3AE2}">
  <dimension ref="C15:J25"/>
  <sheetViews>
    <sheetView tabSelected="1" workbookViewId="0">
      <selection activeCell="I29" sqref="I29"/>
    </sheetView>
  </sheetViews>
  <sheetFormatPr baseColWidth="10" defaultRowHeight="15" x14ac:dyDescent="0.25"/>
  <cols>
    <col min="3" max="3" width="11" customWidth="1"/>
    <col min="4" max="4" width="13" customWidth="1"/>
    <col min="5" max="5" width="26" customWidth="1"/>
    <col min="6" max="6" width="12.5703125" customWidth="1"/>
    <col min="7" max="7" width="25.7109375" customWidth="1"/>
    <col min="8" max="8" width="12.7109375" customWidth="1"/>
    <col min="9" max="9" width="13.140625" customWidth="1"/>
    <col min="10" max="10" width="12.85546875" customWidth="1"/>
    <col min="11" max="11" width="13" customWidth="1"/>
  </cols>
  <sheetData>
    <row r="15" spans="4:5" x14ac:dyDescent="0.25">
      <c r="D15" s="7" t="s">
        <v>25</v>
      </c>
      <c r="E15" s="7">
        <v>3</v>
      </c>
    </row>
    <row r="16" spans="4:5" x14ac:dyDescent="0.25">
      <c r="D16" s="7" t="s">
        <v>27</v>
      </c>
      <c r="E16" s="7">
        <v>2.5000000000000001E-2</v>
      </c>
    </row>
    <row r="17" spans="3:10" x14ac:dyDescent="0.25">
      <c r="D17" s="7" t="s">
        <v>26</v>
      </c>
      <c r="E17" s="7">
        <v>30</v>
      </c>
    </row>
    <row r="19" spans="3:10" x14ac:dyDescent="0.25">
      <c r="C19" t="s">
        <v>0</v>
      </c>
      <c r="D19" s="1" t="s">
        <v>1</v>
      </c>
      <c r="E19" s="1" t="s">
        <v>2</v>
      </c>
      <c r="F19" s="1" t="s">
        <v>3</v>
      </c>
      <c r="G19" s="1" t="s">
        <v>4</v>
      </c>
      <c r="H19" s="1" t="s">
        <v>5</v>
      </c>
      <c r="I19" s="1" t="s">
        <v>29</v>
      </c>
      <c r="J19" s="1" t="s">
        <v>28</v>
      </c>
    </row>
    <row r="20" spans="3:10" x14ac:dyDescent="0.25">
      <c r="D20" s="1" t="s">
        <v>6</v>
      </c>
      <c r="E20" s="1" t="s">
        <v>12</v>
      </c>
      <c r="F20" s="1" t="s">
        <v>18</v>
      </c>
      <c r="G20" s="2">
        <v>4127</v>
      </c>
      <c r="H20" s="1" t="s">
        <v>24</v>
      </c>
      <c r="I20" s="1" t="s">
        <v>24</v>
      </c>
      <c r="J20" s="1" t="s">
        <v>24</v>
      </c>
    </row>
    <row r="21" spans="3:10" x14ac:dyDescent="0.25">
      <c r="D21" s="1" t="s">
        <v>7</v>
      </c>
      <c r="E21" s="1" t="s">
        <v>13</v>
      </c>
      <c r="F21" s="1" t="s">
        <v>20</v>
      </c>
      <c r="G21" s="2" t="str">
        <f>DEC2HEX(H21)</f>
        <v>7530</v>
      </c>
      <c r="H21" s="1">
        <v>30000</v>
      </c>
      <c r="I21" s="1">
        <f>J21/H21</f>
        <v>2.5000000000000002E-6</v>
      </c>
      <c r="J21" s="1">
        <f>E16*E15</f>
        <v>7.5000000000000011E-2</v>
      </c>
    </row>
    <row r="22" spans="3:10" x14ac:dyDescent="0.25">
      <c r="D22" s="1" t="s">
        <v>8</v>
      </c>
      <c r="E22" s="1" t="s">
        <v>14</v>
      </c>
      <c r="F22" s="1" t="s">
        <v>19</v>
      </c>
      <c r="G22" s="2" t="str">
        <f>DEC2HEX(H22)</f>
        <v>5D84</v>
      </c>
      <c r="H22" s="1">
        <f>(E17-E16*E15)/0.00125</f>
        <v>23940</v>
      </c>
      <c r="I22" s="1">
        <f>J22/H22</f>
        <v>1.25E-3</v>
      </c>
      <c r="J22" s="1">
        <f>E17-J21</f>
        <v>29.925000000000001</v>
      </c>
    </row>
    <row r="23" spans="3:10" x14ac:dyDescent="0.25">
      <c r="D23" s="1" t="s">
        <v>9</v>
      </c>
      <c r="E23" s="1" t="s">
        <v>15</v>
      </c>
      <c r="F23" s="1" t="s">
        <v>22</v>
      </c>
      <c r="G23" s="2" t="str">
        <f>DEC2HEX(Tabla1[[#This Row],[DEC]])</f>
        <v>CC</v>
      </c>
      <c r="H23" s="6">
        <f>0.00512/(0.001*E16)</f>
        <v>204.8</v>
      </c>
      <c r="I23" s="1" t="s">
        <v>24</v>
      </c>
      <c r="J23" s="1" t="s">
        <v>24</v>
      </c>
    </row>
    <row r="24" spans="3:10" x14ac:dyDescent="0.25">
      <c r="D24" s="1" t="s">
        <v>10</v>
      </c>
      <c r="E24" s="1" t="s">
        <v>16</v>
      </c>
      <c r="F24" s="1" t="s">
        <v>23</v>
      </c>
      <c r="G24" s="2" t="str">
        <f>DEC2HEX(H24)</f>
        <v>BB8</v>
      </c>
      <c r="H24" s="1">
        <f>H23*H21/2048</f>
        <v>3000</v>
      </c>
      <c r="I24" s="3">
        <v>1</v>
      </c>
      <c r="J24" s="4">
        <v>3</v>
      </c>
    </row>
    <row r="25" spans="3:10" x14ac:dyDescent="0.25">
      <c r="D25" s="1" t="s">
        <v>11</v>
      </c>
      <c r="E25" s="1" t="s">
        <v>17</v>
      </c>
      <c r="F25" s="1" t="s">
        <v>21</v>
      </c>
      <c r="G25" s="2" t="str">
        <f>DEC2HEX(H25)</f>
        <v>E07</v>
      </c>
      <c r="H25" s="1">
        <f>H24*H22/20000</f>
        <v>3591</v>
      </c>
      <c r="I25" s="5">
        <v>25</v>
      </c>
      <c r="J25" s="1">
        <f>H25*I25/1000</f>
        <v>89.775000000000006</v>
      </c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 ANGLAS</dc:creator>
  <cp:lastModifiedBy>GIOVANNY ANGLAS</cp:lastModifiedBy>
  <dcterms:created xsi:type="dcterms:W3CDTF">2023-05-20T15:11:23Z</dcterms:created>
  <dcterms:modified xsi:type="dcterms:W3CDTF">2023-05-20T15:59:19Z</dcterms:modified>
</cp:coreProperties>
</file>