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6"/>
  <workbookPr hidePivotFieldList="1" defaultThemeVersion="166925"/>
  <mc:AlternateContent xmlns:mc="http://schemas.openxmlformats.org/markup-compatibility/2006">
    <mc:Choice Requires="x15">
      <x15ac:absPath xmlns:x15ac="http://schemas.microsoft.com/office/spreadsheetml/2010/11/ac" url="C:\Users\Amit Jain\Dropbox\Amit Work\Amit Details\Excel Data\Excel Recorded Session\All Session files\8 Formula (Auditing) Checking in Excel\"/>
    </mc:Choice>
  </mc:AlternateContent>
  <xr:revisionPtr revIDLastSave="0" documentId="13_ncr:1_{92D2E4C1-A6F4-4B50-8C94-BE528AF9353E}" xr6:coauthVersionLast="45" xr6:coauthVersionMax="45" xr10:uidLastSave="{00000000-0000-0000-0000-000000000000}"/>
  <bookViews>
    <workbookView xWindow="-110" yWindow="-110" windowWidth="19420" windowHeight="10560" xr2:uid="{4CC13000-3C24-49BF-9497-9912D4F8B30B}"/>
  </bookViews>
  <sheets>
    <sheet name="Know More" sheetId="5" r:id="rId1"/>
    <sheet name="BS" sheetId="4" r:id="rId2"/>
    <sheet name="Notes" sheetId="3" r:id="rId3"/>
    <sheet name="Trial Balance" sheetId="1" r:id="rId4"/>
  </sheets>
  <definedNames>
    <definedName name="Diff">BS!$D$14</definedName>
    <definedName name="Gross_Margin" localSheetId="0">#REF!</definedName>
    <definedName name="Gross_Margin">#REF!</definedName>
    <definedName name="List" localSheetId="0">#REF!</definedName>
    <definedName name="List">#REF!</definedName>
    <definedName name="Total_Assets">BS!$D$12</definedName>
    <definedName name="Total_Lib">BS!$D$6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5" i="4" l="1"/>
  <c r="B8" i="3" l="1"/>
  <c r="B39" i="3"/>
  <c r="B35" i="3"/>
  <c r="B27" i="3"/>
  <c r="B21" i="3"/>
  <c r="B16" i="3"/>
  <c r="B15" i="3"/>
  <c r="B11" i="3"/>
  <c r="B10" i="3"/>
  <c r="B9" i="3"/>
  <c r="B7" i="3"/>
  <c r="D42" i="1" l="1"/>
  <c r="B59" i="3" l="1"/>
  <c r="B49" i="3" l="1"/>
  <c r="B36" i="3"/>
  <c r="B22" i="3"/>
  <c r="B31" i="3"/>
  <c r="B2" i="3"/>
  <c r="B24" i="3" l="1"/>
  <c r="B26" i="3" l="1"/>
  <c r="B69" i="3" l="1"/>
  <c r="B68" i="3"/>
  <c r="B67" i="3"/>
  <c r="B66" i="3"/>
  <c r="B65" i="3"/>
  <c r="B64" i="3"/>
  <c r="B63" i="3"/>
  <c r="B62" i="3"/>
  <c r="B61" i="3"/>
  <c r="B60" i="3"/>
  <c r="B58" i="3"/>
  <c r="B56" i="3"/>
  <c r="B55" i="3"/>
  <c r="B54" i="3"/>
  <c r="B53" i="3"/>
  <c r="B52" i="3"/>
  <c r="B51" i="3"/>
  <c r="B50" i="3"/>
  <c r="B46" i="3"/>
  <c r="B45" i="3"/>
  <c r="B44" i="3"/>
  <c r="B41" i="3"/>
  <c r="B40" i="3"/>
  <c r="B38" i="3"/>
  <c r="B37" i="3"/>
  <c r="B34" i="3"/>
  <c r="B32" i="3"/>
  <c r="D10" i="4" s="1"/>
  <c r="B28" i="3"/>
  <c r="B25" i="3"/>
  <c r="B23" i="3"/>
  <c r="B18" i="3"/>
  <c r="B17" i="3"/>
  <c r="B12" i="3"/>
  <c r="B3" i="3"/>
  <c r="B42" i="3" l="1"/>
  <c r="D11" i="4" s="1"/>
  <c r="B13" i="3"/>
  <c r="D4" i="4" s="1"/>
  <c r="B29" i="3"/>
  <c r="D9" i="4" s="1"/>
  <c r="B19" i="3"/>
  <c r="B47" i="3"/>
  <c r="G55" i="1"/>
  <c r="G54" i="1"/>
  <c r="G53" i="1"/>
  <c r="G52" i="1"/>
  <c r="G51" i="1"/>
  <c r="G50" i="1"/>
  <c r="G49" i="1"/>
  <c r="G48" i="1"/>
  <c r="G47" i="1"/>
  <c r="G46" i="1"/>
  <c r="G45" i="1"/>
  <c r="G44" i="1"/>
  <c r="G43" i="1"/>
  <c r="G42" i="1"/>
  <c r="G41" i="1"/>
  <c r="G40" i="1"/>
  <c r="G39" i="1"/>
  <c r="G38" i="1"/>
  <c r="G37" i="1"/>
  <c r="G36" i="1"/>
  <c r="G35" i="1"/>
  <c r="G34" i="1"/>
  <c r="G33" i="1"/>
  <c r="G32" i="1"/>
  <c r="G31" i="1"/>
  <c r="G30" i="1"/>
  <c r="G29" i="1"/>
  <c r="G28" i="1"/>
  <c r="G27" i="1"/>
  <c r="G26" i="1"/>
  <c r="G25" i="1"/>
  <c r="G24" i="1"/>
  <c r="G23" i="1"/>
  <c r="G22" i="1"/>
  <c r="G21" i="1"/>
  <c r="G20" i="1"/>
  <c r="G19" i="1"/>
  <c r="G18" i="1"/>
  <c r="G17" i="1"/>
  <c r="G16" i="1"/>
  <c r="G15" i="1"/>
  <c r="G14" i="1"/>
  <c r="G13" i="1"/>
  <c r="G12" i="1"/>
  <c r="G11" i="1"/>
  <c r="G10" i="1"/>
  <c r="G9" i="1"/>
  <c r="G8" i="1"/>
  <c r="G7" i="1"/>
  <c r="G6" i="1"/>
  <c r="G5" i="1"/>
  <c r="G4" i="1"/>
  <c r="G3" i="1"/>
  <c r="G2" i="1"/>
  <c r="F55" i="1"/>
  <c r="F54" i="1"/>
  <c r="F53" i="1"/>
  <c r="F52" i="1"/>
  <c r="F51" i="1"/>
  <c r="F50" i="1"/>
  <c r="F49" i="1"/>
  <c r="F48" i="1"/>
  <c r="F47" i="1"/>
  <c r="F46" i="1"/>
  <c r="F45" i="1"/>
  <c r="F44" i="1"/>
  <c r="F43" i="1"/>
  <c r="F42" i="1"/>
  <c r="B57" i="3" s="1"/>
  <c r="B70" i="3" s="1"/>
  <c r="B71" i="3" s="1"/>
  <c r="B4" i="3" s="1"/>
  <c r="F41" i="1"/>
  <c r="F40" i="1"/>
  <c r="F39" i="1"/>
  <c r="F38" i="1"/>
  <c r="F37" i="1"/>
  <c r="F36" i="1"/>
  <c r="F35" i="1"/>
  <c r="F34" i="1"/>
  <c r="F33" i="1"/>
  <c r="F32" i="1"/>
  <c r="F31" i="1"/>
  <c r="F30" i="1"/>
  <c r="F29" i="1"/>
  <c r="F28" i="1"/>
  <c r="F27" i="1"/>
  <c r="F26" i="1"/>
  <c r="F25" i="1"/>
  <c r="F24" i="1"/>
  <c r="F23" i="1"/>
  <c r="F22" i="1"/>
  <c r="F21" i="1"/>
  <c r="F20" i="1"/>
  <c r="F19" i="1"/>
  <c r="F18" i="1"/>
  <c r="F17" i="1"/>
  <c r="F16" i="1"/>
  <c r="F15" i="1"/>
  <c r="F14" i="1"/>
  <c r="F13" i="1"/>
  <c r="F12" i="1"/>
  <c r="F11" i="1"/>
  <c r="F10" i="1"/>
  <c r="F9" i="1"/>
  <c r="F8" i="1"/>
  <c r="F7" i="1"/>
  <c r="F6" i="1"/>
  <c r="F5" i="1"/>
  <c r="F4" i="1"/>
  <c r="F3" i="1"/>
  <c r="F2" i="1"/>
  <c r="B5" i="3" l="1"/>
  <c r="D3" i="4" s="1"/>
  <c r="D12" i="4"/>
  <c r="D6" i="4" l="1"/>
  <c r="D14" i="4" s="1"/>
</calcChain>
</file>

<file path=xl/sharedStrings.xml><?xml version="1.0" encoding="utf-8"?>
<sst xmlns="http://schemas.openxmlformats.org/spreadsheetml/2006/main" count="314" uniqueCount="102">
  <si>
    <t>Debit</t>
  </si>
  <si>
    <t>Credit</t>
  </si>
  <si>
    <t>Capital Account</t>
  </si>
  <si>
    <t>Share Capital</t>
  </si>
  <si>
    <t>Share Premium</t>
  </si>
  <si>
    <t>Loans (Liability)</t>
  </si>
  <si>
    <t>Current Liabilities</t>
  </si>
  <si>
    <t>Duties &amp; Taxes</t>
  </si>
  <si>
    <t>Sundry Creditors</t>
  </si>
  <si>
    <t>Audit Fee Payable</t>
  </si>
  <si>
    <t>Fixed Assets</t>
  </si>
  <si>
    <t>Asset Under Development</t>
  </si>
  <si>
    <t>Office Equipment</t>
  </si>
  <si>
    <t>Investments</t>
  </si>
  <si>
    <t>Current Assets</t>
  </si>
  <si>
    <t>Sundry Debtors</t>
  </si>
  <si>
    <t>Bank Accounts</t>
  </si>
  <si>
    <t>Income Tax Refundable 12-13</t>
  </si>
  <si>
    <t>Income Tax Refundable 13-14</t>
  </si>
  <si>
    <t>Security For Rent</t>
  </si>
  <si>
    <t>Tds Receivables</t>
  </si>
  <si>
    <t>Sales Accounts</t>
  </si>
  <si>
    <t>Indirect Expenses</t>
  </si>
  <si>
    <t>Audit Fees</t>
  </si>
  <si>
    <t>Depreciation Exp</t>
  </si>
  <si>
    <t>Lunar Server</t>
  </si>
  <si>
    <t>Misc Expenses</t>
  </si>
  <si>
    <t>Mohit Sharma</t>
  </si>
  <si>
    <t>Pratibha Gupta</t>
  </si>
  <si>
    <t>Quick Heal</t>
  </si>
  <si>
    <t>Short &amp; Excess</t>
  </si>
  <si>
    <t>Staffwelfare Exp</t>
  </si>
  <si>
    <t>Profit &amp; Loss A/c</t>
  </si>
  <si>
    <t>BS</t>
  </si>
  <si>
    <t>PL</t>
  </si>
  <si>
    <t>BS/PL</t>
  </si>
  <si>
    <t>Liabilities</t>
  </si>
  <si>
    <t>Assets</t>
  </si>
  <si>
    <t>Income</t>
  </si>
  <si>
    <t>Expense</t>
  </si>
  <si>
    <t>Dr/Cr</t>
  </si>
  <si>
    <t>Asset/Liab</t>
  </si>
  <si>
    <t>Grouping</t>
  </si>
  <si>
    <t>Audit Fees Payable</t>
  </si>
  <si>
    <t>Air Conditioner</t>
  </si>
  <si>
    <t>Computer &amp; Laptop</t>
  </si>
  <si>
    <t>Furniture</t>
  </si>
  <si>
    <t>Ups</t>
  </si>
  <si>
    <t>Water Cooler</t>
  </si>
  <si>
    <t>Cash-In-Hand</t>
  </si>
  <si>
    <t>Tds Receivable Fy 2017-18</t>
  </si>
  <si>
    <t>Monthly Maintance A/C (Ex.Up) 18%</t>
  </si>
  <si>
    <t>Monthly Maintance A/C (In Up) 18%</t>
  </si>
  <si>
    <t>Monthly Maintenace Charges</t>
  </si>
  <si>
    <t>Airtel</t>
  </si>
  <si>
    <t>Bank Charges</t>
  </si>
  <si>
    <t>Electricity Exp. (Ski Blue Hotel)</t>
  </si>
  <si>
    <t>Late Fee</t>
  </si>
  <si>
    <t>Leagle &amp; Proffesional Exp.</t>
  </si>
  <si>
    <t>Ministry Of Corporate Affairs Fees</t>
  </si>
  <si>
    <t>Rent (Explit Computer)</t>
  </si>
  <si>
    <t>Rent (Office)</t>
  </si>
  <si>
    <t>Salary &amp; Wages</t>
  </si>
  <si>
    <t>Server Exp.</t>
  </si>
  <si>
    <t>Telephone &amp; Mobile Exp.</t>
  </si>
  <si>
    <t>Tour &amp; Travelling Exp.</t>
  </si>
  <si>
    <t>Profit &amp; Loss A/C</t>
  </si>
  <si>
    <t>Ramesh Garg</t>
  </si>
  <si>
    <t>Rakesh Singh</t>
  </si>
  <si>
    <t>Rajdeep Aggarwal</t>
  </si>
  <si>
    <t>Mahi Bansal</t>
  </si>
  <si>
    <t>Kalpana Aggarwal</t>
  </si>
  <si>
    <t>Raj Chandra</t>
  </si>
  <si>
    <t>Software</t>
  </si>
  <si>
    <t>FD For Sales Tax</t>
  </si>
  <si>
    <t>Account</t>
  </si>
  <si>
    <t>Net Amount</t>
  </si>
  <si>
    <t>Profit During the Period</t>
  </si>
  <si>
    <t>Total Loans (Liability)</t>
  </si>
  <si>
    <t>Total Current Liabilities</t>
  </si>
  <si>
    <t>Total Fixed Assets</t>
  </si>
  <si>
    <t>Total Investments</t>
  </si>
  <si>
    <t>Total Current Assets</t>
  </si>
  <si>
    <t>Total Capital</t>
  </si>
  <si>
    <t>Total Sale</t>
  </si>
  <si>
    <t>Total Expense</t>
  </si>
  <si>
    <t>Check</t>
  </si>
  <si>
    <t>Total Liabilities</t>
  </si>
  <si>
    <t>Total Assets</t>
  </si>
  <si>
    <t>Amount</t>
  </si>
  <si>
    <t>Capital</t>
  </si>
  <si>
    <t>Sch</t>
  </si>
  <si>
    <t>F5 + Enter  for return</t>
  </si>
  <si>
    <t>Learn More</t>
  </si>
  <si>
    <t>We Provide Services in Below Area</t>
  </si>
  <si>
    <t>Free Live Session</t>
  </si>
  <si>
    <t>Join our Youtube channel. Subscribe and Hit Notification bell for free live excel classes and Question and Answer session on Every Sunday 9PM</t>
  </si>
  <si>
    <t>Check out other courses</t>
  </si>
  <si>
    <t>Hit below button and checkout other available courses</t>
  </si>
  <si>
    <t>Check out our Excel Tools/Utilities</t>
  </si>
  <si>
    <t>Hit below button and checkout our lots of Excel Tools/Utilities which is benificial to Tax and Accounting Professionals. First you need to login as User. If you are already registered, please login and if already not registered, please register first.</t>
  </si>
  <si>
    <t>Ctrl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</si>
</sst>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5" formatCode="&quot;₹&quot;\ #,##0;&quot;₹&quot;\ \-#,##0"/>
    <numFmt numFmtId="43" formatCode="_ * #,##0.00_ ;_ * \-#,##0.00_ ;_ * &quot;-&quot;??_ ;_ @_ "/>
    <numFmt numFmtId="164" formatCode="_ * #,##0_ ;_ * \-#,##0_ ;_ * &quot;-&quot;??_ ;_ @_ "/>
  </numFmts>
  <fonts count="11">
    <font>
      <sz val="11"/>
      <color theme="1"/>
      <name val="Calibri"/>
      <family val="2"/>
      <scheme val="minor"/>
    </font>
    <font>
      <sz val="9"/>
      <color theme="1"/>
      <name val="Arial"/>
      <family val="2"/>
    </font>
    <font>
      <sz val="11"/>
      <color theme="1"/>
      <name val="Calibri"/>
      <family val="2"/>
      <scheme val="minor"/>
    </font>
    <font>
      <b/>
      <sz val="11"/>
      <color theme="0"/>
      <name val="Calibri"/>
      <family val="2"/>
      <scheme val="minor"/>
    </font>
    <font>
      <b/>
      <sz val="11"/>
      <color theme="1"/>
      <name val="Calibri"/>
      <family val="2"/>
      <scheme val="minor"/>
    </font>
    <font>
      <b/>
      <sz val="9"/>
      <color theme="0"/>
      <name val="Arial"/>
      <family val="2"/>
    </font>
    <font>
      <u/>
      <sz val="11"/>
      <color theme="10"/>
      <name val="Calibri"/>
      <family val="2"/>
      <scheme val="minor"/>
    </font>
    <font>
      <sz val="10"/>
      <name val="Arial"/>
      <family val="2"/>
    </font>
    <font>
      <sz val="48"/>
      <name val="Roboto Black"/>
    </font>
    <font>
      <sz val="25"/>
      <name val="Roboto Black"/>
    </font>
    <font>
      <b/>
      <sz val="14"/>
      <color rgb="FF363636"/>
      <name val="Lato"/>
      <family val="2"/>
    </font>
  </fonts>
  <fills count="5">
    <fill>
      <patternFill patternType="none"/>
    </fill>
    <fill>
      <patternFill patternType="gray125"/>
    </fill>
    <fill>
      <patternFill patternType="solid">
        <fgColor theme="9" tint="-0.499984740745262"/>
        <bgColor indexed="64"/>
      </patternFill>
    </fill>
    <fill>
      <patternFill patternType="solid">
        <fgColor theme="9" tint="0.39997558519241921"/>
        <bgColor indexed="64"/>
      </patternFill>
    </fill>
    <fill>
      <patternFill patternType="solid">
        <fgColor theme="0" tint="-4.9989318521683403E-2"/>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7">
    <xf numFmtId="0" fontId="0" fillId="0" borderId="0"/>
    <xf numFmtId="43" fontId="2" fillId="0" borderId="0" applyFont="0" applyFill="0" applyBorder="0" applyAlignment="0" applyProtection="0"/>
    <xf numFmtId="0" fontId="6" fillId="0" borderId="0" applyNumberFormat="0" applyFill="0" applyBorder="0" applyAlignment="0" applyProtection="0"/>
    <xf numFmtId="0" fontId="7" fillId="0" borderId="0"/>
    <xf numFmtId="9" fontId="7" fillId="0" borderId="0" applyFont="0" applyFill="0" applyBorder="0" applyAlignment="0" applyProtection="0"/>
    <xf numFmtId="0" fontId="7" fillId="0" borderId="0"/>
    <xf numFmtId="0" fontId="7" fillId="0" borderId="0"/>
  </cellStyleXfs>
  <cellXfs count="47">
    <xf numFmtId="0" fontId="0" fillId="0" borderId="0" xfId="0"/>
    <xf numFmtId="0" fontId="4" fillId="0" borderId="0" xfId="0" applyFont="1"/>
    <xf numFmtId="49" fontId="1" fillId="0" borderId="1" xfId="0" applyNumberFormat="1" applyFont="1" applyBorder="1" applyAlignment="1">
      <alignment vertical="top"/>
    </xf>
    <xf numFmtId="164" fontId="1" fillId="0" borderId="1" xfId="1" applyNumberFormat="1" applyFont="1" applyBorder="1" applyAlignment="1">
      <alignment horizontal="right" vertical="top"/>
    </xf>
    <xf numFmtId="0" fontId="3" fillId="2" borderId="1" xfId="0" applyFont="1" applyFill="1" applyBorder="1"/>
    <xf numFmtId="49" fontId="5" fillId="2" borderId="1" xfId="0" applyNumberFormat="1" applyFont="1" applyFill="1" applyBorder="1" applyAlignment="1">
      <alignment horizontal="left" vertical="top" indent="2"/>
    </xf>
    <xf numFmtId="49" fontId="5" fillId="2" borderId="1" xfId="0" applyNumberFormat="1" applyFont="1" applyFill="1" applyBorder="1" applyAlignment="1">
      <alignment horizontal="center" vertical="top"/>
    </xf>
    <xf numFmtId="0" fontId="0" fillId="0" borderId="1" xfId="0" applyFont="1" applyBorder="1"/>
    <xf numFmtId="0" fontId="3" fillId="2" borderId="1" xfId="0" applyFont="1" applyFill="1" applyBorder="1" applyAlignment="1">
      <alignment horizontal="center"/>
    </xf>
    <xf numFmtId="0" fontId="0" fillId="0" borderId="1" xfId="0" applyFont="1" applyBorder="1" applyAlignment="1">
      <alignment horizontal="center"/>
    </xf>
    <xf numFmtId="0" fontId="0" fillId="0" borderId="0" xfId="0" applyAlignment="1">
      <alignment horizontal="center"/>
    </xf>
    <xf numFmtId="164" fontId="1" fillId="0" borderId="1" xfId="1" applyNumberFormat="1" applyFont="1" applyBorder="1" applyAlignment="1">
      <alignment horizontal="center" vertical="top"/>
    </xf>
    <xf numFmtId="164" fontId="0" fillId="0" borderId="0" xfId="1" applyNumberFormat="1" applyFont="1"/>
    <xf numFmtId="0" fontId="3" fillId="2" borderId="0" xfId="0" applyFont="1" applyFill="1"/>
    <xf numFmtId="0" fontId="4" fillId="3" borderId="0" xfId="0" applyFont="1" applyFill="1"/>
    <xf numFmtId="164" fontId="4" fillId="3" borderId="0" xfId="1" applyNumberFormat="1" applyFont="1" applyFill="1"/>
    <xf numFmtId="164" fontId="3" fillId="2" borderId="2" xfId="1" applyNumberFormat="1" applyFont="1" applyFill="1" applyBorder="1" applyAlignment="1">
      <alignment horizontal="center"/>
    </xf>
    <xf numFmtId="164" fontId="0" fillId="0" borderId="3" xfId="1" applyNumberFormat="1" applyFont="1" applyBorder="1"/>
    <xf numFmtId="164" fontId="4" fillId="3" borderId="3" xfId="1" applyNumberFormat="1" applyFont="1" applyFill="1" applyBorder="1"/>
    <xf numFmtId="164" fontId="4" fillId="3" borderId="4" xfId="1" applyNumberFormat="1" applyFont="1" applyFill="1" applyBorder="1"/>
    <xf numFmtId="0" fontId="3" fillId="2" borderId="5" xfId="0" applyFont="1" applyFill="1" applyBorder="1"/>
    <xf numFmtId="0" fontId="0" fillId="0" borderId="6" xfId="0" applyBorder="1"/>
    <xf numFmtId="0" fontId="4" fillId="3" borderId="6" xfId="0" applyFont="1" applyFill="1" applyBorder="1"/>
    <xf numFmtId="0" fontId="4" fillId="3" borderId="7" xfId="0" applyFont="1" applyFill="1" applyBorder="1"/>
    <xf numFmtId="43" fontId="0" fillId="0" borderId="0" xfId="1" applyFont="1" applyAlignment="1">
      <alignment horizontal="center"/>
    </xf>
    <xf numFmtId="43" fontId="3" fillId="2" borderId="2" xfId="1" applyFont="1" applyFill="1" applyBorder="1" applyAlignment="1">
      <alignment horizontal="center"/>
    </xf>
    <xf numFmtId="43" fontId="0" fillId="0" borderId="3" xfId="1" applyFont="1" applyBorder="1" applyAlignment="1">
      <alignment horizontal="center"/>
    </xf>
    <xf numFmtId="43" fontId="4" fillId="3" borderId="3" xfId="1" applyFont="1" applyFill="1" applyBorder="1" applyAlignment="1">
      <alignment horizontal="center"/>
    </xf>
    <xf numFmtId="43" fontId="4" fillId="3" borderId="4" xfId="1" applyFont="1" applyFill="1" applyBorder="1" applyAlignment="1">
      <alignment horizontal="center"/>
    </xf>
    <xf numFmtId="0" fontId="0" fillId="0" borderId="3" xfId="1" applyNumberFormat="1" applyFont="1" applyBorder="1" applyAlignment="1">
      <alignment horizontal="center"/>
    </xf>
    <xf numFmtId="164" fontId="3" fillId="2" borderId="0" xfId="1" applyNumberFormat="1" applyFont="1" applyFill="1" applyAlignment="1">
      <alignment horizontal="right"/>
    </xf>
    <xf numFmtId="164" fontId="1" fillId="0" borderId="1" xfId="1" applyNumberFormat="1" applyFont="1" applyFill="1" applyBorder="1" applyAlignment="1">
      <alignment horizontal="right" vertical="top"/>
    </xf>
    <xf numFmtId="0" fontId="0" fillId="0" borderId="0" xfId="0" applyFill="1"/>
    <xf numFmtId="164" fontId="0" fillId="0" borderId="0" xfId="0" applyNumberFormat="1"/>
    <xf numFmtId="0" fontId="7" fillId="0" borderId="0" xfId="3"/>
    <xf numFmtId="0" fontId="6" fillId="0" borderId="0" xfId="2"/>
    <xf numFmtId="0" fontId="7" fillId="0" borderId="0" xfId="0" applyFont="1"/>
    <xf numFmtId="164" fontId="0" fillId="0" borderId="0" xfId="1" applyNumberFormat="1" applyFont="1" applyFill="1"/>
    <xf numFmtId="5" fontId="1" fillId="0" borderId="1" xfId="1" applyNumberFormat="1" applyFont="1" applyBorder="1" applyAlignment="1">
      <alignment horizontal="right" vertical="top"/>
    </xf>
    <xf numFmtId="9" fontId="8" fillId="0" borderId="0" xfId="4" applyFont="1" applyAlignment="1">
      <alignment horizontal="left"/>
    </xf>
    <xf numFmtId="0" fontId="7" fillId="0" borderId="0" xfId="5"/>
    <xf numFmtId="9" fontId="10" fillId="0" borderId="0" xfId="4" applyFont="1" applyAlignment="1">
      <alignment horizontal="left"/>
    </xf>
    <xf numFmtId="0" fontId="7" fillId="4" borderId="0" xfId="5" applyFill="1"/>
    <xf numFmtId="0" fontId="10" fillId="0" borderId="0" xfId="6" applyFont="1" applyAlignment="1">
      <alignment horizontal="left"/>
    </xf>
    <xf numFmtId="9" fontId="7" fillId="0" borderId="0" xfId="4" applyFont="1" applyAlignment="1">
      <alignment horizontal="left" wrapText="1"/>
    </xf>
    <xf numFmtId="0" fontId="7" fillId="0" borderId="0" xfId="5" applyAlignment="1">
      <alignment horizontal="left"/>
    </xf>
    <xf numFmtId="9" fontId="9" fillId="4" borderId="0" xfId="4" applyFont="1" applyFill="1" applyAlignment="1">
      <alignment horizontal="center" vertical="center"/>
    </xf>
  </cellXfs>
  <cellStyles count="7">
    <cellStyle name="Comma" xfId="1" builtinId="3"/>
    <cellStyle name="Hyperlink" xfId="2" builtinId="8"/>
    <cellStyle name="Normal" xfId="0" builtinId="0"/>
    <cellStyle name="Normal 2 2" xfId="6" xr:uid="{0C6B85ED-E2FB-44BE-AE1F-374405ED1DAD}"/>
    <cellStyle name="Normal 3" xfId="5" xr:uid="{6620B8A3-EC0A-42EC-B292-7B7E6D6D4729}"/>
    <cellStyle name="Normal_Book1" xfId="3" xr:uid="{5E9F997B-DCA2-4F53-8769-115C165B938E}"/>
    <cellStyle name="Percent 2" xfId="4" xr:uid="{2CB8399B-496D-4600-AE56-ECB83FBCC22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3" Type="http://schemas.openxmlformats.org/officeDocument/2006/relationships/hyperlink" Target="https://www.bizwiz.co.in/" TargetMode="External"/><Relationship Id="rId2" Type="http://schemas.openxmlformats.org/officeDocument/2006/relationships/hyperlink" Target="https://www.bizwiz.co.in/events" TargetMode="External"/><Relationship Id="rId1" Type="http://schemas.openxmlformats.org/officeDocument/2006/relationships/hyperlink" Target="https://www.youtube.com/channel/UCSbhpRGXECpL5cBK6L_Ug6w?view_as=subscriber" TargetMode="External"/></Relationships>
</file>

<file path=xl/drawings/drawing1.xml><?xml version="1.0" encoding="utf-8"?>
<xdr:wsDr xmlns:xdr="http://schemas.openxmlformats.org/drawingml/2006/spreadsheetDrawing" xmlns:a="http://schemas.openxmlformats.org/drawingml/2006/main">
  <xdr:twoCellAnchor>
    <xdr:from>
      <xdr:col>1</xdr:col>
      <xdr:colOff>44450</xdr:colOff>
      <xdr:row>5</xdr:row>
      <xdr:rowOff>101600</xdr:rowOff>
    </xdr:from>
    <xdr:to>
      <xdr:col>1</xdr:col>
      <xdr:colOff>2184400</xdr:colOff>
      <xdr:row>8</xdr:row>
      <xdr:rowOff>25400</xdr:rowOff>
    </xdr:to>
    <xdr:sp macro="" textlink="">
      <xdr:nvSpPr>
        <xdr:cNvPr id="2" name="Rectangle 1">
          <a:hlinkClick xmlns:r="http://schemas.openxmlformats.org/officeDocument/2006/relationships" r:id="rId1"/>
          <a:extLst>
            <a:ext uri="{FF2B5EF4-FFF2-40B4-BE49-F238E27FC236}">
              <a16:creationId xmlns:a16="http://schemas.microsoft.com/office/drawing/2014/main" id="{CF6D4A74-88C8-4795-971A-431EB0C0AE23}"/>
            </a:ext>
          </a:extLst>
        </xdr:cNvPr>
        <xdr:cNvSpPr/>
      </xdr:nvSpPr>
      <xdr:spPr bwMode="auto">
        <a:xfrm>
          <a:off x="247650" y="1695450"/>
          <a:ext cx="2139950" cy="400050"/>
        </a:xfrm>
        <a:prstGeom prst="rect">
          <a:avLst/>
        </a:prstGeom>
        <a:solidFill>
          <a:srgbClr val="002060"/>
        </a:solidFill>
        <a:ln w="38100" cap="flat" cmpd="sng" algn="ctr">
          <a:noFill/>
          <a:prstDash val="solid"/>
          <a:round/>
          <a:headEnd type="none" w="med" len="med"/>
          <a:tailEnd type="none" w="med" len="med"/>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txBody>
        <a:bodyPr vertOverflow="clip" wrap="square" lIns="18288" tIns="0" rIns="0" bIns="0" rtlCol="0" anchor="ctr" upright="1"/>
        <a:lstStyle/>
        <a:p>
          <a:pPr algn="ctr"/>
          <a:r>
            <a:rPr lang="en-IN" sz="1400" b="1">
              <a:solidFill>
                <a:schemeClr val="bg1"/>
              </a:solidFill>
              <a:latin typeface="Lato" panose="020F0502020204030203" pitchFamily="34" charset="0"/>
              <a:cs typeface="Lato" panose="020F0502020204030203" pitchFamily="34" charset="0"/>
            </a:rPr>
            <a:t>Join our Channel Now</a:t>
          </a:r>
        </a:p>
      </xdr:txBody>
    </xdr:sp>
    <xdr:clientData/>
  </xdr:twoCellAnchor>
  <xdr:twoCellAnchor>
    <xdr:from>
      <xdr:col>1</xdr:col>
      <xdr:colOff>50800</xdr:colOff>
      <xdr:row>13</xdr:row>
      <xdr:rowOff>133350</xdr:rowOff>
    </xdr:from>
    <xdr:to>
      <xdr:col>1</xdr:col>
      <xdr:colOff>2190750</xdr:colOff>
      <xdr:row>16</xdr:row>
      <xdr:rowOff>57150</xdr:rowOff>
    </xdr:to>
    <xdr:sp macro="" textlink="">
      <xdr:nvSpPr>
        <xdr:cNvPr id="3" name="Rectangle 2">
          <a:hlinkClick xmlns:r="http://schemas.openxmlformats.org/officeDocument/2006/relationships" r:id="rId2"/>
          <a:extLst>
            <a:ext uri="{FF2B5EF4-FFF2-40B4-BE49-F238E27FC236}">
              <a16:creationId xmlns:a16="http://schemas.microsoft.com/office/drawing/2014/main" id="{4ED8885B-D455-4E17-93C0-439A5ADB7E41}"/>
            </a:ext>
          </a:extLst>
        </xdr:cNvPr>
        <xdr:cNvSpPr/>
      </xdr:nvSpPr>
      <xdr:spPr bwMode="auto">
        <a:xfrm>
          <a:off x="254000" y="3041650"/>
          <a:ext cx="2139950" cy="400050"/>
        </a:xfrm>
        <a:prstGeom prst="rect">
          <a:avLst/>
        </a:prstGeom>
        <a:solidFill>
          <a:schemeClr val="accent6">
            <a:lumMod val="50000"/>
          </a:schemeClr>
        </a:solidFill>
        <a:ln w="38100" cap="flat" cmpd="sng" algn="ctr">
          <a:noFill/>
          <a:prstDash val="solid"/>
          <a:round/>
          <a:headEnd type="none" w="med" len="med"/>
          <a:tailEnd type="none" w="med" len="med"/>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txBody>
        <a:bodyPr vertOverflow="clip" wrap="square" lIns="18288" tIns="0" rIns="0" bIns="0" rtlCol="0" anchor="ctr" upright="1"/>
        <a:lstStyle/>
        <a:p>
          <a:pPr algn="ctr"/>
          <a:r>
            <a:rPr lang="en-IN" sz="1400" b="1">
              <a:solidFill>
                <a:schemeClr val="bg1"/>
              </a:solidFill>
              <a:latin typeface="Lato" panose="020F0502020204030203" pitchFamily="34" charset="0"/>
              <a:cs typeface="Lato" panose="020F0502020204030203" pitchFamily="34" charset="0"/>
            </a:rPr>
            <a:t>Check other Courses</a:t>
          </a:r>
        </a:p>
      </xdr:txBody>
    </xdr:sp>
    <xdr:clientData/>
  </xdr:twoCellAnchor>
  <xdr:twoCellAnchor>
    <xdr:from>
      <xdr:col>1</xdr:col>
      <xdr:colOff>38100</xdr:colOff>
      <xdr:row>21</xdr:row>
      <xdr:rowOff>120650</xdr:rowOff>
    </xdr:from>
    <xdr:to>
      <xdr:col>1</xdr:col>
      <xdr:colOff>2178050</xdr:colOff>
      <xdr:row>24</xdr:row>
      <xdr:rowOff>44450</xdr:rowOff>
    </xdr:to>
    <xdr:sp macro="" textlink="">
      <xdr:nvSpPr>
        <xdr:cNvPr id="4" name="Rectangle 3">
          <a:hlinkClick xmlns:r="http://schemas.openxmlformats.org/officeDocument/2006/relationships" r:id="rId3"/>
          <a:extLst>
            <a:ext uri="{FF2B5EF4-FFF2-40B4-BE49-F238E27FC236}">
              <a16:creationId xmlns:a16="http://schemas.microsoft.com/office/drawing/2014/main" id="{5E7974A9-4002-412B-BB37-A5ADAC46C36A}"/>
            </a:ext>
          </a:extLst>
        </xdr:cNvPr>
        <xdr:cNvSpPr/>
      </xdr:nvSpPr>
      <xdr:spPr bwMode="auto">
        <a:xfrm>
          <a:off x="241300" y="4902200"/>
          <a:ext cx="2139950" cy="400050"/>
        </a:xfrm>
        <a:prstGeom prst="rect">
          <a:avLst/>
        </a:prstGeom>
        <a:solidFill>
          <a:srgbClr val="0070C0"/>
        </a:solidFill>
        <a:ln w="38100" cap="flat" cmpd="sng" algn="ctr">
          <a:noFill/>
          <a:prstDash val="solid"/>
          <a:round/>
          <a:headEnd type="none" w="med" len="med"/>
          <a:tailEnd type="none" w="med" len="med"/>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txBody>
        <a:bodyPr vertOverflow="clip" wrap="square" lIns="18288" tIns="0" rIns="0" bIns="0" rtlCol="0" anchor="ctr" upright="1"/>
        <a:lstStyle/>
        <a:p>
          <a:pPr algn="ctr"/>
          <a:r>
            <a:rPr lang="en-IN" sz="1400" b="1">
              <a:solidFill>
                <a:schemeClr val="bg1"/>
              </a:solidFill>
              <a:latin typeface="Lato" panose="020F0502020204030203" pitchFamily="34" charset="0"/>
              <a:cs typeface="Lato" panose="020F0502020204030203" pitchFamily="34" charset="0"/>
            </a:rPr>
            <a:t>Check Our Tools</a:t>
          </a:r>
        </a:p>
      </xdr:txBody>
    </xdr:sp>
    <xdr:clientData/>
  </xdr:twoCellAnchor>
  <xdr:twoCellAnchor>
    <xdr:from>
      <xdr:col>3</xdr:col>
      <xdr:colOff>304800</xdr:colOff>
      <xdr:row>1</xdr:row>
      <xdr:rowOff>88900</xdr:rowOff>
    </xdr:from>
    <xdr:to>
      <xdr:col>7</xdr:col>
      <xdr:colOff>514350</xdr:colOff>
      <xdr:row>10</xdr:row>
      <xdr:rowOff>146050</xdr:rowOff>
    </xdr:to>
    <xdr:sp macro="" textlink="">
      <xdr:nvSpPr>
        <xdr:cNvPr id="5" name="TextBox 4">
          <a:extLst>
            <a:ext uri="{FF2B5EF4-FFF2-40B4-BE49-F238E27FC236}">
              <a16:creationId xmlns:a16="http://schemas.microsoft.com/office/drawing/2014/main" id="{08BE78F9-7978-421E-A120-85ACFD00AF0C}"/>
            </a:ext>
          </a:extLst>
        </xdr:cNvPr>
        <xdr:cNvSpPr txBox="1"/>
      </xdr:nvSpPr>
      <xdr:spPr>
        <a:xfrm>
          <a:off x="5638800" y="857250"/>
          <a:ext cx="2647950" cy="1676400"/>
        </a:xfrm>
        <a:prstGeom prst="rect">
          <a:avLst/>
        </a:prstGeom>
        <a:solidFill>
          <a:srgbClr val="FFC000"/>
        </a:solidFill>
        <a:ln w="57150" cmpd="sng">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br>
            <a:rPr lang="en-IN" sz="1200" b="1" i="0" u="none" strike="noStrike">
              <a:solidFill>
                <a:schemeClr val="dk1"/>
              </a:solidFill>
              <a:effectLst/>
              <a:latin typeface="+mn-lt"/>
              <a:ea typeface="+mn-ea"/>
              <a:cs typeface="+mn-cs"/>
              <a:hlinkClick xmlns:r="http://schemas.openxmlformats.org/officeDocument/2006/relationships" r:id=""/>
            </a:rPr>
          </a:br>
          <a:r>
            <a:rPr lang="en-IN" sz="1200" b="1" i="0">
              <a:solidFill>
                <a:srgbClr val="002060"/>
              </a:solidFill>
              <a:effectLst/>
              <a:latin typeface="+mn-lt"/>
              <a:ea typeface="+mn-ea"/>
              <a:cs typeface="+mn-cs"/>
            </a:rPr>
            <a:t>Process Automation in Excel</a:t>
          </a:r>
          <a:endParaRPr lang="en-IN" sz="1200">
            <a:solidFill>
              <a:srgbClr val="002060"/>
            </a:solidFill>
            <a:effectLst/>
          </a:endParaRPr>
        </a:p>
        <a:p>
          <a:pPr algn="ctr"/>
          <a:r>
            <a:rPr lang="en-IN" sz="1200" b="0" i="0">
              <a:solidFill>
                <a:srgbClr val="002060"/>
              </a:solidFill>
              <a:effectLst/>
              <a:latin typeface="+mn-lt"/>
              <a:ea typeface="+mn-ea"/>
              <a:cs typeface="+mn-cs"/>
            </a:rPr>
            <a:t>Process Automation can reduce your time drastically and increase efficiency. Our core strength is to automate your GST, Accounting and other process so that you can focus on your core activity.</a:t>
          </a:r>
        </a:p>
      </xdr:txBody>
    </xdr:sp>
    <xdr:clientData/>
  </xdr:twoCellAnchor>
  <xdr:twoCellAnchor>
    <xdr:from>
      <xdr:col>8</xdr:col>
      <xdr:colOff>107950</xdr:colOff>
      <xdr:row>1</xdr:row>
      <xdr:rowOff>88900</xdr:rowOff>
    </xdr:from>
    <xdr:to>
      <xdr:col>12</xdr:col>
      <xdr:colOff>317500</xdr:colOff>
      <xdr:row>10</xdr:row>
      <xdr:rowOff>146050</xdr:rowOff>
    </xdr:to>
    <xdr:sp macro="" textlink="">
      <xdr:nvSpPr>
        <xdr:cNvPr id="6" name="TextBox 5">
          <a:extLst>
            <a:ext uri="{FF2B5EF4-FFF2-40B4-BE49-F238E27FC236}">
              <a16:creationId xmlns:a16="http://schemas.microsoft.com/office/drawing/2014/main" id="{DD54A510-77C1-44B8-A957-C36C52EB3FF8}"/>
            </a:ext>
          </a:extLst>
        </xdr:cNvPr>
        <xdr:cNvSpPr txBox="1"/>
      </xdr:nvSpPr>
      <xdr:spPr>
        <a:xfrm>
          <a:off x="8489950" y="857250"/>
          <a:ext cx="2647950" cy="1676400"/>
        </a:xfrm>
        <a:prstGeom prst="rect">
          <a:avLst/>
        </a:prstGeom>
        <a:solidFill>
          <a:srgbClr val="FFC000"/>
        </a:solidFill>
        <a:ln w="57150" cmpd="sng">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br>
            <a:rPr lang="en-IN" sz="1100" b="1" i="0" u="none" strike="noStrike">
              <a:solidFill>
                <a:schemeClr val="dk1"/>
              </a:solidFill>
              <a:effectLst/>
              <a:latin typeface="+mn-lt"/>
              <a:ea typeface="+mn-ea"/>
              <a:cs typeface="+mn-cs"/>
              <a:hlinkClick xmlns:r="http://schemas.openxmlformats.org/officeDocument/2006/relationships" r:id=""/>
            </a:rPr>
          </a:br>
          <a:r>
            <a:rPr lang="en-IN" sz="1200" b="1" i="0">
              <a:solidFill>
                <a:srgbClr val="002060"/>
              </a:solidFill>
              <a:effectLst/>
              <a:latin typeface="+mn-lt"/>
              <a:ea typeface="+mn-ea"/>
              <a:cs typeface="+mn-cs"/>
            </a:rPr>
            <a:t>Excel Training</a:t>
          </a:r>
          <a:endParaRPr lang="en-IN" sz="1200">
            <a:solidFill>
              <a:srgbClr val="002060"/>
            </a:solidFill>
            <a:effectLst/>
          </a:endParaRPr>
        </a:p>
        <a:p>
          <a:pPr algn="ctr"/>
          <a:r>
            <a:rPr lang="en-IN" sz="1200" b="0" i="0">
              <a:solidFill>
                <a:srgbClr val="002060"/>
              </a:solidFill>
              <a:effectLst/>
              <a:latin typeface="+mn-lt"/>
              <a:ea typeface="+mn-ea"/>
              <a:cs typeface="+mn-cs"/>
            </a:rPr>
            <a:t>Excel is the most powerful tool to manage and analyse various type of data. Our courses from beginner to advanced provide in-depth knowledge about functions, tables and macro for small to large scale businesses.</a:t>
          </a:r>
        </a:p>
      </xdr:txBody>
    </xdr:sp>
    <xdr:clientData/>
  </xdr:twoCellAnchor>
  <xdr:twoCellAnchor>
    <xdr:from>
      <xdr:col>3</xdr:col>
      <xdr:colOff>304800</xdr:colOff>
      <xdr:row>11</xdr:row>
      <xdr:rowOff>95250</xdr:rowOff>
    </xdr:from>
    <xdr:to>
      <xdr:col>7</xdr:col>
      <xdr:colOff>514350</xdr:colOff>
      <xdr:row>20</xdr:row>
      <xdr:rowOff>234950</xdr:rowOff>
    </xdr:to>
    <xdr:sp macro="" textlink="">
      <xdr:nvSpPr>
        <xdr:cNvPr id="7" name="TextBox 6">
          <a:extLst>
            <a:ext uri="{FF2B5EF4-FFF2-40B4-BE49-F238E27FC236}">
              <a16:creationId xmlns:a16="http://schemas.microsoft.com/office/drawing/2014/main" id="{3D4F401E-A6A9-4FE0-AE41-8C6B7F522496}"/>
            </a:ext>
          </a:extLst>
        </xdr:cNvPr>
        <xdr:cNvSpPr txBox="1"/>
      </xdr:nvSpPr>
      <xdr:spPr>
        <a:xfrm>
          <a:off x="5638800" y="2705100"/>
          <a:ext cx="2647950" cy="1676400"/>
        </a:xfrm>
        <a:prstGeom prst="rect">
          <a:avLst/>
        </a:prstGeom>
        <a:solidFill>
          <a:srgbClr val="FFC000"/>
        </a:solidFill>
        <a:ln w="57150" cmpd="sng">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br>
            <a:rPr lang="en-IN" sz="1100" b="1" i="0" u="none" strike="noStrike">
              <a:solidFill>
                <a:schemeClr val="dk1"/>
              </a:solidFill>
              <a:effectLst/>
              <a:latin typeface="+mn-lt"/>
              <a:ea typeface="+mn-ea"/>
              <a:cs typeface="+mn-cs"/>
              <a:hlinkClick xmlns:r="http://schemas.openxmlformats.org/officeDocument/2006/relationships" r:id=""/>
            </a:rPr>
          </a:br>
          <a:r>
            <a:rPr lang="en-IN" sz="1200" b="1" i="0">
              <a:solidFill>
                <a:srgbClr val="002060"/>
              </a:solidFill>
              <a:effectLst/>
              <a:latin typeface="+mn-lt"/>
              <a:ea typeface="+mn-ea"/>
              <a:cs typeface="+mn-cs"/>
            </a:rPr>
            <a:t>Online S/W for Billing &amp; Accounting</a:t>
          </a:r>
          <a:endParaRPr lang="en-IN" sz="1200">
            <a:solidFill>
              <a:srgbClr val="002060"/>
            </a:solidFill>
            <a:effectLst/>
          </a:endParaRPr>
        </a:p>
        <a:p>
          <a:pPr algn="ctr"/>
          <a:r>
            <a:rPr lang="en-IN" sz="1200" b="0" i="0">
              <a:solidFill>
                <a:srgbClr val="002060"/>
              </a:solidFill>
              <a:effectLst/>
              <a:latin typeface="+mn-lt"/>
              <a:ea typeface="+mn-ea"/>
              <a:cs typeface="+mn-cs"/>
            </a:rPr>
            <a:t>GST is technology based law. Handling manually will increase time and cost. We provide cloud based Solution for Billing and Accounting`</a:t>
          </a:r>
        </a:p>
      </xdr:txBody>
    </xdr:sp>
    <xdr:clientData/>
  </xdr:twoCellAnchor>
  <xdr:twoCellAnchor>
    <xdr:from>
      <xdr:col>8</xdr:col>
      <xdr:colOff>120650</xdr:colOff>
      <xdr:row>11</xdr:row>
      <xdr:rowOff>82550</xdr:rowOff>
    </xdr:from>
    <xdr:to>
      <xdr:col>12</xdr:col>
      <xdr:colOff>330200</xdr:colOff>
      <xdr:row>20</xdr:row>
      <xdr:rowOff>222250</xdr:rowOff>
    </xdr:to>
    <xdr:sp macro="" textlink="">
      <xdr:nvSpPr>
        <xdr:cNvPr id="8" name="TextBox 7">
          <a:extLst>
            <a:ext uri="{FF2B5EF4-FFF2-40B4-BE49-F238E27FC236}">
              <a16:creationId xmlns:a16="http://schemas.microsoft.com/office/drawing/2014/main" id="{DEFA75F6-D7A7-47FC-B711-D9611A5E3327}"/>
            </a:ext>
          </a:extLst>
        </xdr:cNvPr>
        <xdr:cNvSpPr txBox="1"/>
      </xdr:nvSpPr>
      <xdr:spPr>
        <a:xfrm>
          <a:off x="8502650" y="2692400"/>
          <a:ext cx="2647950" cy="1676400"/>
        </a:xfrm>
        <a:prstGeom prst="rect">
          <a:avLst/>
        </a:prstGeom>
        <a:solidFill>
          <a:srgbClr val="FFC000"/>
        </a:solidFill>
        <a:ln w="57150" cmpd="sng">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br>
            <a:rPr lang="en-IN" sz="1200" b="1" i="0" u="none" strike="noStrike">
              <a:solidFill>
                <a:schemeClr val="dk1"/>
              </a:solidFill>
              <a:effectLst/>
              <a:latin typeface="+mn-lt"/>
              <a:ea typeface="+mn-ea"/>
              <a:cs typeface="+mn-cs"/>
              <a:hlinkClick xmlns:r="http://schemas.openxmlformats.org/officeDocument/2006/relationships" r:id=""/>
            </a:rPr>
          </a:br>
          <a:r>
            <a:rPr lang="en-IN" sz="1200" b="1" i="0">
              <a:solidFill>
                <a:srgbClr val="002060"/>
              </a:solidFill>
              <a:effectLst/>
              <a:latin typeface="+mn-lt"/>
              <a:ea typeface="+mn-ea"/>
              <a:cs typeface="+mn-cs"/>
            </a:rPr>
            <a:t>Team/Task Management Tool</a:t>
          </a:r>
          <a:endParaRPr lang="en-IN" sz="1200">
            <a:solidFill>
              <a:srgbClr val="002060"/>
            </a:solidFill>
            <a:effectLst/>
          </a:endParaRPr>
        </a:p>
        <a:p>
          <a:pPr algn="ctr"/>
          <a:r>
            <a:rPr lang="en-IN" sz="1200" b="0" i="0">
              <a:solidFill>
                <a:srgbClr val="002060"/>
              </a:solidFill>
              <a:effectLst/>
              <a:latin typeface="+mn-lt"/>
              <a:ea typeface="+mn-ea"/>
              <a:cs typeface="+mn-cs"/>
            </a:rPr>
            <a:t>Task management, Team Management, Work Allocation, Status Report, Tracking of Billing and Payment for Unlimited clients and users at one place.</a:t>
          </a:r>
          <a:endParaRPr lang="en-IN" sz="1200" b="0" i="0">
            <a:solidFill>
              <a:schemeClr val="dk1"/>
            </a:solidFill>
            <a:effectLst/>
            <a:latin typeface="+mn-lt"/>
            <a:ea typeface="+mn-ea"/>
            <a:cs typeface="+mn-cs"/>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DB2DA1-2E7C-4ECB-BF66-1D452F03EF45}">
  <dimension ref="A1:M27"/>
  <sheetViews>
    <sheetView showGridLines="0" tabSelected="1" workbookViewId="0">
      <selection activeCell="G27" sqref="G27"/>
    </sheetView>
  </sheetViews>
  <sheetFormatPr defaultColWidth="0" defaultRowHeight="12.5" customHeight="1" zeroHeight="1"/>
  <cols>
    <col min="1" max="1" width="2.90625" style="40" customWidth="1"/>
    <col min="2" max="2" width="64.7265625" style="45" customWidth="1"/>
    <col min="3" max="13" width="8.7265625" style="40" customWidth="1"/>
    <col min="14" max="16384" width="8.7265625" style="40" hidden="1"/>
  </cols>
  <sheetData>
    <row r="1" spans="2:13" ht="60">
      <c r="B1" s="39" t="s">
        <v>93</v>
      </c>
      <c r="D1" s="46" t="s">
        <v>94</v>
      </c>
      <c r="E1" s="46"/>
      <c r="F1" s="46"/>
      <c r="G1" s="46"/>
      <c r="H1" s="46"/>
      <c r="I1" s="46"/>
      <c r="J1" s="46"/>
      <c r="K1" s="46"/>
      <c r="L1" s="46"/>
      <c r="M1" s="46"/>
    </row>
    <row r="2" spans="2:13" ht="17.5">
      <c r="B2" s="41" t="s">
        <v>95</v>
      </c>
      <c r="D2" s="42"/>
      <c r="E2" s="42"/>
      <c r="F2" s="42"/>
      <c r="G2" s="42"/>
      <c r="H2" s="42"/>
      <c r="I2" s="42"/>
      <c r="J2" s="42"/>
      <c r="K2" s="42"/>
      <c r="L2" s="42"/>
      <c r="M2" s="42"/>
    </row>
    <row r="3" spans="2:13" ht="10" customHeight="1">
      <c r="B3" s="43"/>
      <c r="D3" s="42"/>
      <c r="E3" s="42"/>
      <c r="F3" s="42"/>
      <c r="G3" s="42"/>
      <c r="H3" s="42"/>
      <c r="I3" s="42"/>
      <c r="J3" s="42"/>
      <c r="K3" s="42"/>
      <c r="L3" s="42"/>
      <c r="M3" s="42"/>
    </row>
    <row r="4" spans="2:13" ht="25">
      <c r="B4" s="44" t="s">
        <v>96</v>
      </c>
      <c r="D4" s="42"/>
      <c r="E4" s="42"/>
      <c r="F4" s="42"/>
      <c r="G4" s="42"/>
      <c r="H4" s="42"/>
      <c r="I4" s="42"/>
      <c r="J4" s="42"/>
      <c r="K4" s="42"/>
      <c r="L4" s="42"/>
      <c r="M4" s="42"/>
    </row>
    <row r="5" spans="2:13">
      <c r="D5" s="42"/>
      <c r="E5" s="42"/>
      <c r="F5" s="42"/>
      <c r="G5" s="42"/>
      <c r="H5" s="42"/>
      <c r="I5" s="42"/>
      <c r="J5" s="42"/>
      <c r="K5" s="42"/>
      <c r="L5" s="42"/>
      <c r="M5" s="42"/>
    </row>
    <row r="6" spans="2:13">
      <c r="D6" s="42"/>
      <c r="E6" s="42"/>
      <c r="F6" s="42"/>
      <c r="G6" s="42"/>
      <c r="H6" s="42"/>
      <c r="I6" s="42"/>
      <c r="J6" s="42"/>
      <c r="K6" s="42"/>
      <c r="L6" s="42"/>
      <c r="M6" s="42"/>
    </row>
    <row r="7" spans="2:13">
      <c r="D7" s="42"/>
      <c r="E7" s="42"/>
      <c r="F7" s="42"/>
      <c r="G7" s="42"/>
      <c r="H7" s="42"/>
      <c r="I7" s="42"/>
      <c r="J7" s="42"/>
      <c r="K7" s="42"/>
      <c r="L7" s="42"/>
      <c r="M7" s="42"/>
    </row>
    <row r="8" spans="2:13">
      <c r="D8" s="42"/>
      <c r="E8" s="42"/>
      <c r="F8" s="42"/>
      <c r="G8" s="42"/>
      <c r="H8" s="42"/>
      <c r="I8" s="42"/>
      <c r="J8" s="42"/>
      <c r="K8" s="42"/>
      <c r="L8" s="42"/>
      <c r="M8" s="42"/>
    </row>
    <row r="9" spans="2:13">
      <c r="D9" s="42"/>
      <c r="E9" s="42"/>
      <c r="F9" s="42"/>
      <c r="G9" s="42"/>
      <c r="H9" s="42"/>
      <c r="I9" s="42"/>
      <c r="J9" s="42"/>
      <c r="K9" s="42"/>
      <c r="L9" s="42"/>
      <c r="M9" s="42"/>
    </row>
    <row r="10" spans="2:13">
      <c r="D10" s="42"/>
      <c r="E10" s="42"/>
      <c r="F10" s="42"/>
      <c r="G10" s="42"/>
      <c r="H10" s="42"/>
      <c r="I10" s="42"/>
      <c r="J10" s="42"/>
      <c r="K10" s="42"/>
      <c r="L10" s="42"/>
      <c r="M10" s="42"/>
    </row>
    <row r="11" spans="2:13" ht="17.5">
      <c r="B11" s="41" t="s">
        <v>97</v>
      </c>
      <c r="D11" s="42"/>
      <c r="E11" s="42"/>
      <c r="F11" s="42"/>
      <c r="G11" s="42"/>
      <c r="H11" s="42"/>
      <c r="I11" s="42"/>
      <c r="J11" s="42"/>
      <c r="K11" s="42"/>
      <c r="L11" s="42"/>
      <c r="M11" s="42"/>
    </row>
    <row r="12" spans="2:13" ht="11" customHeight="1">
      <c r="B12" s="41"/>
      <c r="D12" s="42"/>
      <c r="E12" s="42"/>
      <c r="F12" s="42"/>
      <c r="G12" s="42"/>
      <c r="H12" s="42"/>
      <c r="I12" s="42"/>
      <c r="J12" s="42"/>
      <c r="K12" s="42"/>
      <c r="L12" s="42"/>
      <c r="M12" s="42"/>
    </row>
    <row r="13" spans="2:13">
      <c r="B13" s="44" t="s">
        <v>98</v>
      </c>
      <c r="D13" s="42"/>
      <c r="E13" s="42"/>
      <c r="F13" s="42"/>
      <c r="G13" s="42"/>
      <c r="H13" s="42"/>
      <c r="I13" s="42"/>
      <c r="J13" s="42"/>
      <c r="K13" s="42"/>
      <c r="L13" s="42"/>
      <c r="M13" s="42"/>
    </row>
    <row r="14" spans="2:13">
      <c r="D14" s="42"/>
      <c r="E14" s="42"/>
      <c r="F14" s="42"/>
      <c r="G14" s="42"/>
      <c r="H14" s="42"/>
      <c r="I14" s="42"/>
      <c r="J14" s="42"/>
      <c r="K14" s="42"/>
      <c r="L14" s="42"/>
      <c r="M14" s="42"/>
    </row>
    <row r="15" spans="2:13">
      <c r="D15" s="42"/>
      <c r="E15" s="42"/>
      <c r="F15" s="42"/>
      <c r="G15" s="42"/>
      <c r="H15" s="42"/>
      <c r="I15" s="42"/>
      <c r="J15" s="42"/>
      <c r="K15" s="42"/>
      <c r="L15" s="42"/>
      <c r="M15" s="42"/>
    </row>
    <row r="16" spans="2:13">
      <c r="D16" s="42"/>
      <c r="E16" s="42"/>
      <c r="F16" s="42"/>
      <c r="G16" s="42"/>
      <c r="H16" s="42"/>
      <c r="I16" s="42"/>
      <c r="J16" s="42"/>
      <c r="K16" s="42"/>
      <c r="L16" s="42"/>
      <c r="M16" s="42"/>
    </row>
    <row r="17" spans="2:13">
      <c r="D17" s="42"/>
      <c r="E17" s="42"/>
      <c r="F17" s="42"/>
      <c r="G17" s="42"/>
      <c r="H17" s="42"/>
      <c r="I17" s="42"/>
      <c r="J17" s="42"/>
      <c r="K17" s="42"/>
      <c r="L17" s="42"/>
      <c r="M17" s="42"/>
    </row>
    <row r="18" spans="2:13">
      <c r="D18" s="42"/>
      <c r="E18" s="42"/>
      <c r="F18" s="42"/>
      <c r="G18" s="42"/>
      <c r="H18" s="42"/>
      <c r="I18" s="42"/>
      <c r="J18" s="42"/>
      <c r="K18" s="42"/>
      <c r="L18" s="42"/>
      <c r="M18" s="42"/>
    </row>
    <row r="19" spans="2:13" ht="17.5">
      <c r="B19" s="41" t="s">
        <v>99</v>
      </c>
      <c r="D19" s="42"/>
      <c r="E19" s="42"/>
      <c r="F19" s="42"/>
      <c r="G19" s="42"/>
      <c r="H19" s="42"/>
      <c r="I19" s="42"/>
      <c r="J19" s="42"/>
      <c r="K19" s="42"/>
      <c r="L19" s="42"/>
      <c r="M19" s="42"/>
    </row>
    <row r="20" spans="2:13" ht="17.5">
      <c r="B20" s="41"/>
      <c r="D20" s="42"/>
      <c r="E20" s="42"/>
      <c r="F20" s="42"/>
      <c r="G20" s="42"/>
      <c r="H20" s="42"/>
      <c r="I20" s="42"/>
      <c r="J20" s="42"/>
      <c r="K20" s="42"/>
      <c r="L20" s="42"/>
      <c r="M20" s="42"/>
    </row>
    <row r="21" spans="2:13" ht="50">
      <c r="B21" s="44" t="s">
        <v>100</v>
      </c>
      <c r="D21" s="42"/>
      <c r="E21" s="42"/>
      <c r="F21" s="42"/>
      <c r="G21" s="42"/>
      <c r="H21" s="42"/>
      <c r="I21" s="42"/>
      <c r="J21" s="42"/>
      <c r="K21" s="42"/>
      <c r="L21" s="42"/>
      <c r="M21" s="42"/>
    </row>
    <row r="22" spans="2:13">
      <c r="D22" s="42"/>
      <c r="E22" s="42"/>
      <c r="F22" s="42"/>
      <c r="G22" s="42"/>
      <c r="H22" s="42"/>
      <c r="I22" s="42"/>
      <c r="J22" s="42"/>
      <c r="K22" s="42"/>
      <c r="L22" s="42"/>
      <c r="M22" s="42"/>
    </row>
    <row r="23" spans="2:13">
      <c r="D23" s="42"/>
      <c r="E23" s="42"/>
      <c r="F23" s="42"/>
      <c r="G23" s="42"/>
      <c r="H23" s="42"/>
      <c r="I23" s="42"/>
      <c r="J23" s="42"/>
      <c r="K23" s="42"/>
      <c r="L23" s="42"/>
      <c r="M23" s="42"/>
    </row>
    <row r="24" spans="2:13">
      <c r="D24" s="42"/>
      <c r="E24" s="42"/>
      <c r="F24" s="42"/>
      <c r="G24" s="42"/>
      <c r="H24" s="42"/>
      <c r="I24" s="42"/>
      <c r="J24" s="42"/>
      <c r="K24" s="42"/>
      <c r="L24" s="42"/>
      <c r="M24" s="42"/>
    </row>
    <row r="25" spans="2:13">
      <c r="D25" s="42"/>
      <c r="E25" s="42"/>
      <c r="F25" s="42"/>
      <c r="G25" s="42"/>
      <c r="H25" s="42"/>
      <c r="I25" s="42"/>
      <c r="J25" s="42"/>
      <c r="K25" s="42"/>
      <c r="L25" s="42"/>
      <c r="M25" s="42"/>
    </row>
    <row r="26" spans="2:13">
      <c r="D26" s="42"/>
      <c r="E26" s="42"/>
      <c r="F26" s="42"/>
      <c r="G26" s="42"/>
      <c r="H26" s="42"/>
      <c r="I26" s="42"/>
      <c r="J26" s="42"/>
      <c r="K26" s="42"/>
      <c r="L26" s="42"/>
      <c r="M26" s="42"/>
    </row>
    <row r="27" spans="2:13">
      <c r="D27" s="42"/>
      <c r="E27" s="42"/>
      <c r="F27" s="42"/>
      <c r="G27" s="42"/>
      <c r="H27" s="42"/>
      <c r="I27" s="42"/>
      <c r="J27" s="42"/>
      <c r="K27" s="42"/>
      <c r="L27" s="42"/>
      <c r="M27" s="42"/>
    </row>
  </sheetData>
  <sheetProtection sheet="1" objects="1" scenarios="1" selectLockedCells="1" selectUnlockedCells="1"/>
  <mergeCells count="1">
    <mergeCell ref="D1:M1"/>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8D3E00-CB76-46DC-B2DC-88EEF6277D9D}">
  <dimension ref="B1:P14"/>
  <sheetViews>
    <sheetView zoomScale="130" zoomScaleNormal="130" workbookViewId="0">
      <selection activeCell="F5" sqref="F5"/>
    </sheetView>
  </sheetViews>
  <sheetFormatPr defaultRowHeight="14.5"/>
  <cols>
    <col min="2" max="2" width="25.1796875" customWidth="1"/>
    <col min="3" max="3" width="7.453125" style="24" customWidth="1"/>
    <col min="4" max="4" width="19.7265625" style="12" customWidth="1"/>
  </cols>
  <sheetData>
    <row r="1" spans="2:16" ht="15" thickBot="1">
      <c r="L1" s="36"/>
      <c r="P1" s="34"/>
    </row>
    <row r="2" spans="2:16">
      <c r="B2" s="20" t="s">
        <v>36</v>
      </c>
      <c r="C2" s="25" t="s">
        <v>91</v>
      </c>
      <c r="D2" s="16" t="s">
        <v>89</v>
      </c>
      <c r="L2" s="35"/>
      <c r="P2" s="34"/>
    </row>
    <row r="3" spans="2:16">
      <c r="B3" s="21" t="s">
        <v>90</v>
      </c>
      <c r="C3" s="29">
        <v>1</v>
      </c>
      <c r="D3" s="17">
        <f>Notes!$B$5</f>
        <v>4970220.54</v>
      </c>
    </row>
    <row r="4" spans="2:16">
      <c r="B4" s="21" t="s">
        <v>5</v>
      </c>
      <c r="C4" s="29">
        <v>2</v>
      </c>
      <c r="D4" s="17">
        <f>Notes!$B$13</f>
        <v>286282.04000000004</v>
      </c>
      <c r="F4" t="s">
        <v>101</v>
      </c>
    </row>
    <row r="5" spans="2:16">
      <c r="B5" s="21" t="s">
        <v>6</v>
      </c>
      <c r="C5" s="29">
        <v>3</v>
      </c>
      <c r="D5" s="17">
        <f>Notes!$B$19</f>
        <v>3142807.6300000004</v>
      </c>
      <c r="F5" t="s">
        <v>92</v>
      </c>
    </row>
    <row r="6" spans="2:16">
      <c r="B6" s="22" t="s">
        <v>87</v>
      </c>
      <c r="C6" s="27"/>
      <c r="D6" s="18">
        <f>SUM(D3:D5)</f>
        <v>8399310.2100000009</v>
      </c>
    </row>
    <row r="7" spans="2:16" ht="15" thickBot="1">
      <c r="B7" s="21"/>
      <c r="C7" s="26"/>
      <c r="D7" s="17"/>
    </row>
    <row r="8" spans="2:16">
      <c r="B8" s="20" t="s">
        <v>37</v>
      </c>
      <c r="C8" s="25" t="s">
        <v>91</v>
      </c>
      <c r="D8" s="16" t="s">
        <v>89</v>
      </c>
    </row>
    <row r="9" spans="2:16">
      <c r="B9" s="21" t="s">
        <v>10</v>
      </c>
      <c r="C9" s="29">
        <v>4</v>
      </c>
      <c r="D9" s="17">
        <f>Notes!$B$29</f>
        <v>2543133</v>
      </c>
    </row>
    <row r="10" spans="2:16">
      <c r="B10" s="21" t="s">
        <v>13</v>
      </c>
      <c r="C10" s="29">
        <v>5</v>
      </c>
      <c r="D10" s="17">
        <f>Notes!$B$32</f>
        <v>25000</v>
      </c>
    </row>
    <row r="11" spans="2:16">
      <c r="B11" s="21" t="s">
        <v>14</v>
      </c>
      <c r="C11" s="29">
        <v>6</v>
      </c>
      <c r="D11" s="17">
        <f>Notes!$B$42</f>
        <v>5831177.0200000005</v>
      </c>
    </row>
    <row r="12" spans="2:16" ht="15" thickBot="1">
      <c r="B12" s="23" t="s">
        <v>88</v>
      </c>
      <c r="C12" s="28"/>
      <c r="D12" s="19">
        <f>SUM(D9:D11)</f>
        <v>8399310.0199999996</v>
      </c>
    </row>
    <row r="14" spans="2:16">
      <c r="B14" t="s">
        <v>86</v>
      </c>
      <c r="D14" s="12">
        <f>D6-D12</f>
        <v>0.19000000134110451</v>
      </c>
    </row>
  </sheetData>
  <pageMargins left="0.7" right="0.7" top="0.75" bottom="0.75" header="0.3" footer="0.3"/>
  <cellWatches>
    <cellWatch r="D14"/>
    <cellWatch r="D12"/>
    <cellWatch r="D6"/>
  </cellWatche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191690-603A-4E17-B67A-9DB8F0C4F808}">
  <dimension ref="A1:O71"/>
  <sheetViews>
    <sheetView zoomScale="115" zoomScaleNormal="115" workbookViewId="0">
      <pane ySplit="1" topLeftCell="A5" activePane="bottomLeft" state="frozen"/>
      <selection pane="bottomLeft" activeCell="B62" sqref="B62"/>
    </sheetView>
  </sheetViews>
  <sheetFormatPr defaultRowHeight="14.5"/>
  <cols>
    <col min="1" max="1" width="36" customWidth="1"/>
    <col min="2" max="2" width="18.6328125" style="12" customWidth="1"/>
    <col min="4" max="4" width="11.81640625" bestFit="1" customWidth="1"/>
  </cols>
  <sheetData>
    <row r="1" spans="1:15" s="1" customFormat="1">
      <c r="A1" s="13" t="s">
        <v>75</v>
      </c>
      <c r="B1" s="30" t="s">
        <v>89</v>
      </c>
      <c r="K1" s="36"/>
      <c r="L1"/>
      <c r="M1"/>
      <c r="N1"/>
      <c r="O1" s="34"/>
    </row>
    <row r="2" spans="1:15">
      <c r="A2" t="s">
        <v>3</v>
      </c>
      <c r="B2" s="12">
        <f>-'Trial Balance'!F2</f>
        <v>1277580</v>
      </c>
      <c r="K2" s="35"/>
      <c r="O2" s="34"/>
    </row>
    <row r="3" spans="1:15">
      <c r="A3" t="s">
        <v>4</v>
      </c>
      <c r="B3" s="12">
        <f>-'Trial Balance'!F3</f>
        <v>8222060</v>
      </c>
      <c r="D3" s="33"/>
    </row>
    <row r="4" spans="1:15">
      <c r="A4" t="s">
        <v>66</v>
      </c>
      <c r="B4" s="12">
        <f>-'Trial Balance'!F55+B71</f>
        <v>-4529419.46</v>
      </c>
    </row>
    <row r="5" spans="1:15">
      <c r="A5" s="14" t="s">
        <v>83</v>
      </c>
      <c r="B5" s="15">
        <f>SUM(B2:B4)</f>
        <v>4970220.54</v>
      </c>
    </row>
    <row r="7" spans="1:15">
      <c r="A7" t="s">
        <v>67</v>
      </c>
      <c r="B7" s="37">
        <f>-'Trial Balance'!F4</f>
        <v>8000</v>
      </c>
    </row>
    <row r="8" spans="1:15">
      <c r="A8" t="s">
        <v>68</v>
      </c>
      <c r="B8" s="37">
        <f>-'Trial Balance'!F5+58000</f>
        <v>58063</v>
      </c>
    </row>
    <row r="9" spans="1:15">
      <c r="A9" t="s">
        <v>69</v>
      </c>
      <c r="B9" s="37">
        <f>-'Trial Balance'!F6</f>
        <v>-7709</v>
      </c>
    </row>
    <row r="10" spans="1:15">
      <c r="A10" t="s">
        <v>70</v>
      </c>
      <c r="B10" s="37">
        <f>-'Trial Balance'!F7</f>
        <v>-392000</v>
      </c>
    </row>
    <row r="11" spans="1:15">
      <c r="A11" t="s">
        <v>71</v>
      </c>
      <c r="B11" s="37">
        <f>-'Trial Balance'!F8</f>
        <v>200008.04</v>
      </c>
    </row>
    <row r="12" spans="1:15">
      <c r="A12" t="s">
        <v>72</v>
      </c>
      <c r="B12" s="37">
        <f>-'Trial Balance'!F9</f>
        <v>419920</v>
      </c>
    </row>
    <row r="13" spans="1:15">
      <c r="A13" s="14" t="s">
        <v>78</v>
      </c>
      <c r="B13" s="15">
        <f>SUM(B7:B12)</f>
        <v>286282.04000000004</v>
      </c>
    </row>
    <row r="15" spans="1:15">
      <c r="A15" t="s">
        <v>7</v>
      </c>
      <c r="B15" s="37">
        <f>-'Trial Balance'!F10</f>
        <v>-171262.32999999996</v>
      </c>
    </row>
    <row r="16" spans="1:15">
      <c r="A16" t="s">
        <v>8</v>
      </c>
      <c r="B16" s="37">
        <f>-'Trial Balance'!F11</f>
        <v>3284069.9600000004</v>
      </c>
    </row>
    <row r="17" spans="1:2">
      <c r="A17" t="s">
        <v>9</v>
      </c>
      <c r="B17" s="37">
        <f>-'Trial Balance'!F12</f>
        <v>25000</v>
      </c>
    </row>
    <row r="18" spans="1:2">
      <c r="A18" t="s">
        <v>43</v>
      </c>
      <c r="B18" s="12">
        <f>-'Trial Balance'!F13</f>
        <v>5000</v>
      </c>
    </row>
    <row r="19" spans="1:2">
      <c r="A19" s="14" t="s">
        <v>79</v>
      </c>
      <c r="B19" s="15">
        <f>SUM(B15:B18)</f>
        <v>3142807.6300000004</v>
      </c>
    </row>
    <row r="21" spans="1:2">
      <c r="A21" t="s">
        <v>44</v>
      </c>
      <c r="B21" s="37">
        <f>'Trial Balance'!F14</f>
        <v>4952</v>
      </c>
    </row>
    <row r="22" spans="1:2">
      <c r="A22" t="s">
        <v>11</v>
      </c>
      <c r="B22" s="37">
        <f>'Trial Balance'!F15</f>
        <v>312500</v>
      </c>
    </row>
    <row r="23" spans="1:2">
      <c r="A23" t="s">
        <v>45</v>
      </c>
      <c r="B23" s="37">
        <f>'Trial Balance'!F16</f>
        <v>15735</v>
      </c>
    </row>
    <row r="24" spans="1:2">
      <c r="A24" t="s">
        <v>46</v>
      </c>
      <c r="B24" s="37">
        <f>'Trial Balance'!F17+79000</f>
        <v>111387</v>
      </c>
    </row>
    <row r="25" spans="1:2">
      <c r="A25" t="s">
        <v>12</v>
      </c>
      <c r="B25" s="37">
        <f>'Trial Balance'!F18</f>
        <v>2940</v>
      </c>
    </row>
    <row r="26" spans="1:2">
      <c r="A26" t="s">
        <v>73</v>
      </c>
      <c r="B26" s="37">
        <f>'Trial Balance'!F19-100000</f>
        <v>2091655</v>
      </c>
    </row>
    <row r="27" spans="1:2">
      <c r="A27" t="s">
        <v>47</v>
      </c>
      <c r="B27" s="37">
        <f>'Trial Balance'!F20</f>
        <v>3434</v>
      </c>
    </row>
    <row r="28" spans="1:2">
      <c r="A28" t="s">
        <v>48</v>
      </c>
      <c r="B28" s="37">
        <f>'Trial Balance'!F21</f>
        <v>530</v>
      </c>
    </row>
    <row r="29" spans="1:2">
      <c r="A29" s="14" t="s">
        <v>80</v>
      </c>
      <c r="B29" s="15">
        <f>SUM(B21:B28)</f>
        <v>2543133</v>
      </c>
    </row>
    <row r="31" spans="1:2">
      <c r="A31" t="s">
        <v>74</v>
      </c>
      <c r="B31" s="12">
        <f>'Trial Balance'!F22</f>
        <v>25000</v>
      </c>
    </row>
    <row r="32" spans="1:2">
      <c r="A32" s="14" t="s">
        <v>81</v>
      </c>
      <c r="B32" s="15">
        <f>SUM(B31)</f>
        <v>25000</v>
      </c>
    </row>
    <row r="34" spans="1:2">
      <c r="A34" t="s">
        <v>15</v>
      </c>
      <c r="B34" s="37">
        <f>'Trial Balance'!F23</f>
        <v>3233219.0000000005</v>
      </c>
    </row>
    <row r="35" spans="1:2">
      <c r="A35" t="s">
        <v>49</v>
      </c>
      <c r="B35" s="37">
        <f>'Trial Balance'!F24</f>
        <v>26049.94</v>
      </c>
    </row>
    <row r="36" spans="1:2">
      <c r="A36" t="s">
        <v>16</v>
      </c>
      <c r="B36" s="37">
        <f>'Trial Balance'!F25+24000</f>
        <v>1876905.53</v>
      </c>
    </row>
    <row r="37" spans="1:2">
      <c r="A37" t="s">
        <v>17</v>
      </c>
      <c r="B37" s="37">
        <f>'Trial Balance'!F26</f>
        <v>11954</v>
      </c>
    </row>
    <row r="38" spans="1:2">
      <c r="A38" t="s">
        <v>18</v>
      </c>
      <c r="B38" s="37">
        <f>'Trial Balance'!F27</f>
        <v>76993</v>
      </c>
    </row>
    <row r="39" spans="1:2">
      <c r="A39" t="s">
        <v>19</v>
      </c>
      <c r="B39" s="37">
        <f>'Trial Balance'!F28</f>
        <v>32290</v>
      </c>
    </row>
    <row r="40" spans="1:2">
      <c r="A40" t="s">
        <v>50</v>
      </c>
      <c r="B40" s="12">
        <f>'Trial Balance'!F29</f>
        <v>538608.55000000005</v>
      </c>
    </row>
    <row r="41" spans="1:2">
      <c r="A41" t="s">
        <v>20</v>
      </c>
      <c r="B41" s="12">
        <f>'Trial Balance'!F30</f>
        <v>35157</v>
      </c>
    </row>
    <row r="42" spans="1:2">
      <c r="A42" s="14" t="s">
        <v>82</v>
      </c>
      <c r="B42" s="15">
        <f>SUM(B34:B41)</f>
        <v>5831177.0200000005</v>
      </c>
    </row>
    <row r="44" spans="1:2">
      <c r="A44" t="s">
        <v>51</v>
      </c>
      <c r="B44" s="12">
        <f>-'Trial Balance'!F31</f>
        <v>2858720</v>
      </c>
    </row>
    <row r="45" spans="1:2">
      <c r="A45" t="s">
        <v>52</v>
      </c>
      <c r="B45" s="12">
        <f>-'Trial Balance'!F32</f>
        <v>5817998</v>
      </c>
    </row>
    <row r="46" spans="1:2">
      <c r="A46" t="s">
        <v>53</v>
      </c>
      <c r="B46" s="12">
        <f>-'Trial Balance'!F33</f>
        <v>1704196.83</v>
      </c>
    </row>
    <row r="47" spans="1:2">
      <c r="A47" s="14" t="s">
        <v>84</v>
      </c>
      <c r="B47" s="15">
        <f>SUM(B44:B46)</f>
        <v>10380914.83</v>
      </c>
    </row>
    <row r="49" spans="1:2">
      <c r="A49" t="s">
        <v>54</v>
      </c>
      <c r="B49" s="37">
        <f>'Trial Balance'!F34+5000</f>
        <v>25553</v>
      </c>
    </row>
    <row r="50" spans="1:2">
      <c r="A50" t="s">
        <v>23</v>
      </c>
      <c r="B50" s="12">
        <f>'Trial Balance'!F35</f>
        <v>25000</v>
      </c>
    </row>
    <row r="51" spans="1:2">
      <c r="A51" t="s">
        <v>55</v>
      </c>
      <c r="B51" s="12">
        <f>'Trial Balance'!F36</f>
        <v>25617.27</v>
      </c>
    </row>
    <row r="52" spans="1:2">
      <c r="A52" t="s">
        <v>24</v>
      </c>
      <c r="B52" s="12">
        <f>'Trial Balance'!F37</f>
        <v>976842.2</v>
      </c>
    </row>
    <row r="53" spans="1:2">
      <c r="A53" t="s">
        <v>56</v>
      </c>
      <c r="B53" s="12">
        <f>'Trial Balance'!F38</f>
        <v>130000</v>
      </c>
    </row>
    <row r="54" spans="1:2">
      <c r="A54" t="s">
        <v>57</v>
      </c>
      <c r="B54" s="12">
        <f>'Trial Balance'!F39</f>
        <v>2515</v>
      </c>
    </row>
    <row r="55" spans="1:2">
      <c r="A55" t="s">
        <v>58</v>
      </c>
      <c r="B55" s="12">
        <f>'Trial Balance'!F40</f>
        <v>627825</v>
      </c>
    </row>
    <row r="56" spans="1:2">
      <c r="A56" t="s">
        <v>25</v>
      </c>
      <c r="B56" s="12">
        <f>'Trial Balance'!F41</f>
        <v>30513.47</v>
      </c>
    </row>
    <row r="57" spans="1:2">
      <c r="A57" t="s">
        <v>59</v>
      </c>
      <c r="B57" s="12">
        <f>'Trial Balance'!F42</f>
        <v>52800</v>
      </c>
    </row>
    <row r="58" spans="1:2">
      <c r="A58" t="s">
        <v>26</v>
      </c>
      <c r="B58" s="12">
        <f>'Trial Balance'!F43</f>
        <v>0.19</v>
      </c>
    </row>
    <row r="59" spans="1:2">
      <c r="A59" t="s">
        <v>27</v>
      </c>
      <c r="B59" s="12">
        <f>'Trial Balance'!F44</f>
        <v>10000</v>
      </c>
    </row>
    <row r="60" spans="1:2">
      <c r="A60" t="s">
        <v>28</v>
      </c>
      <c r="B60" s="12">
        <f>'Trial Balance'!F45</f>
        <v>5400</v>
      </c>
    </row>
    <row r="61" spans="1:2">
      <c r="A61" t="s">
        <v>29</v>
      </c>
      <c r="B61" s="12">
        <f>'Trial Balance'!F46</f>
        <v>3203.39</v>
      </c>
    </row>
    <row r="62" spans="1:2">
      <c r="A62" t="s">
        <v>60</v>
      </c>
      <c r="B62" s="12">
        <f>'Trial Balance'!F47</f>
        <v>220000</v>
      </c>
    </row>
    <row r="63" spans="1:2">
      <c r="A63" t="s">
        <v>61</v>
      </c>
      <c r="B63" s="12">
        <f>'Trial Balance'!F48</f>
        <v>322920</v>
      </c>
    </row>
    <row r="64" spans="1:2">
      <c r="A64" t="s">
        <v>62</v>
      </c>
      <c r="B64" s="12">
        <f>'Trial Balance'!F49</f>
        <v>5382500</v>
      </c>
    </row>
    <row r="65" spans="1:2">
      <c r="A65" t="s">
        <v>63</v>
      </c>
      <c r="B65" s="12">
        <f>'Trial Balance'!F50</f>
        <v>1901434.66</v>
      </c>
    </row>
    <row r="66" spans="1:2">
      <c r="A66" t="s">
        <v>30</v>
      </c>
      <c r="B66" s="12">
        <f>'Trial Balance'!F51</f>
        <v>1861.67</v>
      </c>
    </row>
    <row r="67" spans="1:2">
      <c r="A67" t="s">
        <v>31</v>
      </c>
      <c r="B67" s="12">
        <f>'Trial Balance'!F52</f>
        <v>85534</v>
      </c>
    </row>
    <row r="68" spans="1:2">
      <c r="A68" t="s">
        <v>64</v>
      </c>
      <c r="B68" s="12">
        <f>'Trial Balance'!F53</f>
        <v>54809.17</v>
      </c>
    </row>
    <row r="69" spans="1:2">
      <c r="A69" t="s">
        <v>65</v>
      </c>
      <c r="B69" s="12">
        <f>'Trial Balance'!F54</f>
        <v>233904</v>
      </c>
    </row>
    <row r="70" spans="1:2">
      <c r="A70" s="14" t="s">
        <v>85</v>
      </c>
      <c r="B70" s="15">
        <f>SUM(B49:B69)</f>
        <v>10118233.02</v>
      </c>
    </row>
    <row r="71" spans="1:2">
      <c r="A71" s="14" t="s">
        <v>77</v>
      </c>
      <c r="B71" s="15">
        <f>ROUND(B47-B70,0)</f>
        <v>262682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8774BD-3892-4CE7-93AC-37B65FC65CFB}">
  <dimension ref="A1:S56"/>
  <sheetViews>
    <sheetView zoomScale="115" zoomScaleNormal="115" workbookViewId="0">
      <pane ySplit="1" topLeftCell="A2" activePane="bottomLeft" state="frozen"/>
      <selection pane="bottomLeft" activeCell="F55" sqref="F55"/>
    </sheetView>
  </sheetViews>
  <sheetFormatPr defaultRowHeight="14.5"/>
  <cols>
    <col min="1" max="1" width="9.453125" bestFit="1" customWidth="1"/>
    <col min="2" max="2" width="15.26953125" bestFit="1" customWidth="1"/>
    <col min="3" max="3" width="27.6328125" bestFit="1" customWidth="1"/>
    <col min="4" max="6" width="14.81640625" customWidth="1"/>
    <col min="7" max="8" width="8.36328125" style="10" customWidth="1"/>
    <col min="10" max="10" width="11.26953125" customWidth="1"/>
  </cols>
  <sheetData>
    <row r="1" spans="1:19" s="1" customFormat="1">
      <c r="A1" s="4" t="s">
        <v>41</v>
      </c>
      <c r="B1" s="4" t="s">
        <v>42</v>
      </c>
      <c r="C1" s="5" t="s">
        <v>75</v>
      </c>
      <c r="D1" s="6" t="s">
        <v>0</v>
      </c>
      <c r="E1" s="6" t="s">
        <v>1</v>
      </c>
      <c r="F1" s="6" t="s">
        <v>76</v>
      </c>
      <c r="G1" s="6" t="s">
        <v>40</v>
      </c>
      <c r="H1" s="8" t="s">
        <v>35</v>
      </c>
      <c r="O1" s="36"/>
      <c r="P1"/>
      <c r="Q1"/>
      <c r="R1"/>
      <c r="S1" s="34"/>
    </row>
    <row r="2" spans="1:19">
      <c r="A2" s="7" t="s">
        <v>36</v>
      </c>
      <c r="B2" s="2" t="s">
        <v>2</v>
      </c>
      <c r="C2" s="2" t="s">
        <v>3</v>
      </c>
      <c r="D2" s="3"/>
      <c r="E2" s="3">
        <v>1277580</v>
      </c>
      <c r="F2" s="31">
        <f>D2-E2</f>
        <v>-1277580</v>
      </c>
      <c r="G2" s="11" t="str">
        <f>IF(D2="","Cr","Dr")</f>
        <v>Cr</v>
      </c>
      <c r="H2" s="9" t="s">
        <v>33</v>
      </c>
      <c r="O2" s="35"/>
      <c r="S2" s="34"/>
    </row>
    <row r="3" spans="1:19">
      <c r="A3" s="7" t="s">
        <v>36</v>
      </c>
      <c r="B3" s="2" t="s">
        <v>2</v>
      </c>
      <c r="C3" s="2" t="s">
        <v>4</v>
      </c>
      <c r="D3" s="3"/>
      <c r="E3" s="3">
        <v>8222060</v>
      </c>
      <c r="F3" s="31">
        <f t="shared" ref="F3:F55" si="0">D3-E3</f>
        <v>-8222060</v>
      </c>
      <c r="G3" s="11" t="str">
        <f t="shared" ref="G3:G55" si="1">IF(D3="","Cr","Dr")</f>
        <v>Cr</v>
      </c>
      <c r="H3" s="9" t="s">
        <v>33</v>
      </c>
    </row>
    <row r="4" spans="1:19">
      <c r="A4" s="7" t="s">
        <v>36</v>
      </c>
      <c r="B4" s="2" t="s">
        <v>5</v>
      </c>
      <c r="C4" s="2" t="s">
        <v>67</v>
      </c>
      <c r="D4" s="3"/>
      <c r="E4" s="3">
        <v>8000</v>
      </c>
      <c r="F4" s="31">
        <f t="shared" si="0"/>
        <v>-8000</v>
      </c>
      <c r="G4" s="11" t="str">
        <f t="shared" si="1"/>
        <v>Cr</v>
      </c>
      <c r="H4" s="9" t="s">
        <v>33</v>
      </c>
    </row>
    <row r="5" spans="1:19">
      <c r="A5" s="7" t="s">
        <v>36</v>
      </c>
      <c r="B5" s="2" t="s">
        <v>5</v>
      </c>
      <c r="C5" s="2" t="s">
        <v>68</v>
      </c>
      <c r="D5" s="3"/>
      <c r="E5" s="3">
        <v>63</v>
      </c>
      <c r="F5" s="31">
        <f t="shared" si="0"/>
        <v>-63</v>
      </c>
      <c r="G5" s="11" t="str">
        <f t="shared" si="1"/>
        <v>Cr</v>
      </c>
      <c r="H5" s="9" t="s">
        <v>33</v>
      </c>
    </row>
    <row r="6" spans="1:19">
      <c r="A6" s="7" t="s">
        <v>36</v>
      </c>
      <c r="B6" s="2" t="s">
        <v>5</v>
      </c>
      <c r="C6" s="2" t="s">
        <v>69</v>
      </c>
      <c r="D6" s="3">
        <v>7709</v>
      </c>
      <c r="E6" s="3"/>
      <c r="F6" s="3">
        <f t="shared" si="0"/>
        <v>7709</v>
      </c>
      <c r="G6" s="11" t="str">
        <f t="shared" si="1"/>
        <v>Dr</v>
      </c>
      <c r="H6" s="9" t="s">
        <v>33</v>
      </c>
      <c r="J6" s="33"/>
      <c r="O6" s="35"/>
      <c r="S6" s="34"/>
    </row>
    <row r="7" spans="1:19">
      <c r="A7" s="7" t="s">
        <v>36</v>
      </c>
      <c r="B7" s="2" t="s">
        <v>5</v>
      </c>
      <c r="C7" s="2" t="s">
        <v>70</v>
      </c>
      <c r="D7" s="3">
        <v>392000</v>
      </c>
      <c r="E7" s="3"/>
      <c r="F7" s="3">
        <f t="shared" si="0"/>
        <v>392000</v>
      </c>
      <c r="G7" s="11" t="str">
        <f t="shared" si="1"/>
        <v>Dr</v>
      </c>
      <c r="H7" s="9" t="s">
        <v>33</v>
      </c>
    </row>
    <row r="8" spans="1:19">
      <c r="A8" s="7" t="s">
        <v>36</v>
      </c>
      <c r="B8" s="2" t="s">
        <v>5</v>
      </c>
      <c r="C8" s="2" t="s">
        <v>71</v>
      </c>
      <c r="D8" s="3"/>
      <c r="E8" s="3">
        <v>200008.04</v>
      </c>
      <c r="F8" s="3">
        <f t="shared" si="0"/>
        <v>-200008.04</v>
      </c>
      <c r="G8" s="11" t="str">
        <f t="shared" si="1"/>
        <v>Cr</v>
      </c>
      <c r="H8" s="9" t="s">
        <v>33</v>
      </c>
    </row>
    <row r="9" spans="1:19">
      <c r="A9" s="7" t="s">
        <v>36</v>
      </c>
      <c r="B9" s="2" t="s">
        <v>5</v>
      </c>
      <c r="C9" s="2" t="s">
        <v>72</v>
      </c>
      <c r="D9" s="3"/>
      <c r="E9" s="3">
        <v>419920</v>
      </c>
      <c r="F9" s="3">
        <f t="shared" si="0"/>
        <v>-419920</v>
      </c>
      <c r="G9" s="11" t="str">
        <f t="shared" si="1"/>
        <v>Cr</v>
      </c>
      <c r="H9" s="9" t="s">
        <v>33</v>
      </c>
    </row>
    <row r="10" spans="1:19">
      <c r="A10" s="7" t="s">
        <v>36</v>
      </c>
      <c r="B10" s="2" t="s">
        <v>6</v>
      </c>
      <c r="C10" s="2" t="s">
        <v>7</v>
      </c>
      <c r="D10" s="3">
        <v>563474.18999999994</v>
      </c>
      <c r="E10" s="31">
        <v>392211.86</v>
      </c>
      <c r="F10" s="3">
        <f t="shared" si="0"/>
        <v>171262.32999999996</v>
      </c>
      <c r="G10" s="11" t="str">
        <f t="shared" si="1"/>
        <v>Dr</v>
      </c>
      <c r="H10" s="9" t="s">
        <v>33</v>
      </c>
      <c r="J10" s="33"/>
    </row>
    <row r="11" spans="1:19">
      <c r="A11" s="7" t="s">
        <v>36</v>
      </c>
      <c r="B11" s="2" t="s">
        <v>6</v>
      </c>
      <c r="C11" s="2" t="s">
        <v>8</v>
      </c>
      <c r="D11" s="3">
        <v>2399250.23</v>
      </c>
      <c r="E11" s="3">
        <v>5683320.1900000004</v>
      </c>
      <c r="F11" s="3">
        <f t="shared" si="0"/>
        <v>-3284069.9600000004</v>
      </c>
      <c r="G11" s="11" t="str">
        <f t="shared" si="1"/>
        <v>Dr</v>
      </c>
      <c r="H11" s="9" t="s">
        <v>33</v>
      </c>
    </row>
    <row r="12" spans="1:19">
      <c r="A12" s="7" t="s">
        <v>36</v>
      </c>
      <c r="B12" s="2" t="s">
        <v>6</v>
      </c>
      <c r="C12" s="2" t="s">
        <v>9</v>
      </c>
      <c r="D12" s="3"/>
      <c r="E12" s="3">
        <v>25000</v>
      </c>
      <c r="F12" s="3">
        <f t="shared" si="0"/>
        <v>-25000</v>
      </c>
      <c r="G12" s="11" t="str">
        <f t="shared" si="1"/>
        <v>Cr</v>
      </c>
      <c r="H12" s="9" t="s">
        <v>33</v>
      </c>
    </row>
    <row r="13" spans="1:19">
      <c r="A13" s="7" t="s">
        <v>36</v>
      </c>
      <c r="B13" s="2" t="s">
        <v>6</v>
      </c>
      <c r="C13" s="2" t="s">
        <v>43</v>
      </c>
      <c r="D13" s="3"/>
      <c r="E13" s="3">
        <v>5000</v>
      </c>
      <c r="F13" s="3">
        <f t="shared" si="0"/>
        <v>-5000</v>
      </c>
      <c r="G13" s="11" t="str">
        <f t="shared" si="1"/>
        <v>Cr</v>
      </c>
      <c r="H13" s="9" t="s">
        <v>33</v>
      </c>
    </row>
    <row r="14" spans="1:19">
      <c r="A14" s="7" t="s">
        <v>37</v>
      </c>
      <c r="B14" s="2" t="s">
        <v>10</v>
      </c>
      <c r="C14" s="2" t="s">
        <v>44</v>
      </c>
      <c r="D14" s="3">
        <v>4952</v>
      </c>
      <c r="E14" s="3"/>
      <c r="F14" s="3">
        <f t="shared" si="0"/>
        <v>4952</v>
      </c>
      <c r="G14" s="11" t="str">
        <f t="shared" si="1"/>
        <v>Dr</v>
      </c>
      <c r="H14" s="9" t="s">
        <v>33</v>
      </c>
      <c r="J14" s="33"/>
    </row>
    <row r="15" spans="1:19">
      <c r="A15" s="7" t="s">
        <v>37</v>
      </c>
      <c r="B15" s="2" t="s">
        <v>10</v>
      </c>
      <c r="C15" s="2" t="s">
        <v>11</v>
      </c>
      <c r="D15" s="3">
        <v>312500</v>
      </c>
      <c r="E15" s="3"/>
      <c r="F15" s="3">
        <f t="shared" si="0"/>
        <v>312500</v>
      </c>
      <c r="G15" s="11" t="str">
        <f t="shared" si="1"/>
        <v>Dr</v>
      </c>
      <c r="H15" s="9" t="s">
        <v>33</v>
      </c>
    </row>
    <row r="16" spans="1:19">
      <c r="A16" s="7" t="s">
        <v>37</v>
      </c>
      <c r="B16" s="2" t="s">
        <v>10</v>
      </c>
      <c r="C16" s="2" t="s">
        <v>45</v>
      </c>
      <c r="D16" s="3">
        <v>15735</v>
      </c>
      <c r="E16" s="3"/>
      <c r="F16" s="3">
        <f t="shared" si="0"/>
        <v>15735</v>
      </c>
      <c r="G16" s="11" t="str">
        <f t="shared" si="1"/>
        <v>Dr</v>
      </c>
      <c r="H16" s="9" t="s">
        <v>33</v>
      </c>
    </row>
    <row r="17" spans="1:8">
      <c r="A17" s="7" t="s">
        <v>37</v>
      </c>
      <c r="B17" s="2" t="s">
        <v>10</v>
      </c>
      <c r="C17" s="2" t="s">
        <v>46</v>
      </c>
      <c r="D17" s="3">
        <v>32387</v>
      </c>
      <c r="E17" s="3"/>
      <c r="F17" s="3">
        <f t="shared" si="0"/>
        <v>32387</v>
      </c>
      <c r="G17" s="11" t="str">
        <f t="shared" si="1"/>
        <v>Dr</v>
      </c>
      <c r="H17" s="9" t="s">
        <v>33</v>
      </c>
    </row>
    <row r="18" spans="1:8">
      <c r="A18" s="7" t="s">
        <v>37</v>
      </c>
      <c r="B18" s="2" t="s">
        <v>10</v>
      </c>
      <c r="C18" s="2" t="s">
        <v>12</v>
      </c>
      <c r="D18" s="3">
        <v>2940</v>
      </c>
      <c r="E18" s="3"/>
      <c r="F18" s="3">
        <f t="shared" si="0"/>
        <v>2940</v>
      </c>
      <c r="G18" s="11" t="str">
        <f t="shared" si="1"/>
        <v>Dr</v>
      </c>
      <c r="H18" s="9" t="s">
        <v>33</v>
      </c>
    </row>
    <row r="19" spans="1:8">
      <c r="A19" s="7" t="s">
        <v>37</v>
      </c>
      <c r="B19" s="2" t="s">
        <v>10</v>
      </c>
      <c r="C19" s="2" t="s">
        <v>73</v>
      </c>
      <c r="D19" s="3">
        <v>2191655</v>
      </c>
      <c r="E19" s="3"/>
      <c r="F19" s="3">
        <f t="shared" si="0"/>
        <v>2191655</v>
      </c>
      <c r="G19" s="11" t="str">
        <f t="shared" si="1"/>
        <v>Dr</v>
      </c>
      <c r="H19" s="9" t="s">
        <v>33</v>
      </c>
    </row>
    <row r="20" spans="1:8">
      <c r="A20" s="7" t="s">
        <v>37</v>
      </c>
      <c r="B20" s="2" t="s">
        <v>10</v>
      </c>
      <c r="C20" s="2" t="s">
        <v>47</v>
      </c>
      <c r="D20" s="3">
        <v>3434</v>
      </c>
      <c r="E20" s="3"/>
      <c r="F20" s="3">
        <f t="shared" si="0"/>
        <v>3434</v>
      </c>
      <c r="G20" s="11" t="str">
        <f t="shared" si="1"/>
        <v>Dr</v>
      </c>
      <c r="H20" s="9" t="s">
        <v>33</v>
      </c>
    </row>
    <row r="21" spans="1:8">
      <c r="A21" s="7" t="s">
        <v>37</v>
      </c>
      <c r="B21" s="2" t="s">
        <v>10</v>
      </c>
      <c r="C21" s="2" t="s">
        <v>48</v>
      </c>
      <c r="D21" s="3">
        <v>530</v>
      </c>
      <c r="E21" s="3"/>
      <c r="F21" s="3">
        <f t="shared" si="0"/>
        <v>530</v>
      </c>
      <c r="G21" s="11" t="str">
        <f t="shared" si="1"/>
        <v>Dr</v>
      </c>
      <c r="H21" s="9" t="s">
        <v>33</v>
      </c>
    </row>
    <row r="22" spans="1:8">
      <c r="A22" s="7" t="s">
        <v>37</v>
      </c>
      <c r="B22" s="2" t="s">
        <v>13</v>
      </c>
      <c r="C22" s="2" t="s">
        <v>74</v>
      </c>
      <c r="D22" s="3">
        <v>25000</v>
      </c>
      <c r="E22" s="3"/>
      <c r="F22" s="3">
        <f t="shared" si="0"/>
        <v>25000</v>
      </c>
      <c r="G22" s="11" t="str">
        <f t="shared" si="1"/>
        <v>Dr</v>
      </c>
      <c r="H22" s="9" t="s">
        <v>33</v>
      </c>
    </row>
    <row r="23" spans="1:8">
      <c r="A23" s="7" t="s">
        <v>37</v>
      </c>
      <c r="B23" s="2" t="s">
        <v>14</v>
      </c>
      <c r="C23" s="2" t="s">
        <v>15</v>
      </c>
      <c r="D23" s="3">
        <v>5392956.2300000004</v>
      </c>
      <c r="E23" s="3">
        <v>2159737.23</v>
      </c>
      <c r="F23" s="3">
        <f t="shared" si="0"/>
        <v>3233219.0000000005</v>
      </c>
      <c r="G23" s="11" t="str">
        <f t="shared" si="1"/>
        <v>Dr</v>
      </c>
      <c r="H23" s="9" t="s">
        <v>33</v>
      </c>
    </row>
    <row r="24" spans="1:8">
      <c r="A24" s="7" t="s">
        <v>37</v>
      </c>
      <c r="B24" s="2" t="s">
        <v>14</v>
      </c>
      <c r="C24" s="2" t="s">
        <v>49</v>
      </c>
      <c r="D24" s="3">
        <v>26049.94</v>
      </c>
      <c r="E24" s="3"/>
      <c r="F24" s="31">
        <f t="shared" si="0"/>
        <v>26049.94</v>
      </c>
      <c r="G24" s="11" t="str">
        <f t="shared" si="1"/>
        <v>Dr</v>
      </c>
      <c r="H24" s="9" t="s">
        <v>33</v>
      </c>
    </row>
    <row r="25" spans="1:8">
      <c r="A25" s="7" t="s">
        <v>37</v>
      </c>
      <c r="B25" s="2" t="s">
        <v>14</v>
      </c>
      <c r="C25" s="2" t="s">
        <v>16</v>
      </c>
      <c r="D25" s="3">
        <v>1852905.53</v>
      </c>
      <c r="E25" s="3"/>
      <c r="F25" s="31">
        <f t="shared" si="0"/>
        <v>1852905.53</v>
      </c>
      <c r="G25" s="11" t="str">
        <f t="shared" si="1"/>
        <v>Dr</v>
      </c>
      <c r="H25" s="9" t="s">
        <v>33</v>
      </c>
    </row>
    <row r="26" spans="1:8">
      <c r="A26" s="7" t="s">
        <v>37</v>
      </c>
      <c r="B26" s="2" t="s">
        <v>14</v>
      </c>
      <c r="C26" s="2" t="s">
        <v>17</v>
      </c>
      <c r="D26" s="3">
        <v>11954</v>
      </c>
      <c r="E26" s="3"/>
      <c r="F26" s="31">
        <f t="shared" si="0"/>
        <v>11954</v>
      </c>
      <c r="G26" s="11" t="str">
        <f t="shared" si="1"/>
        <v>Dr</v>
      </c>
      <c r="H26" s="9" t="s">
        <v>33</v>
      </c>
    </row>
    <row r="27" spans="1:8">
      <c r="A27" s="7" t="s">
        <v>37</v>
      </c>
      <c r="B27" s="2" t="s">
        <v>14</v>
      </c>
      <c r="C27" s="2" t="s">
        <v>18</v>
      </c>
      <c r="D27" s="3">
        <v>76993</v>
      </c>
      <c r="E27" s="3"/>
      <c r="F27" s="31">
        <f t="shared" si="0"/>
        <v>76993</v>
      </c>
      <c r="G27" s="11" t="str">
        <f t="shared" si="1"/>
        <v>Dr</v>
      </c>
      <c r="H27" s="9" t="s">
        <v>33</v>
      </c>
    </row>
    <row r="28" spans="1:8">
      <c r="A28" s="7" t="s">
        <v>37</v>
      </c>
      <c r="B28" s="2" t="s">
        <v>14</v>
      </c>
      <c r="C28" s="2" t="s">
        <v>19</v>
      </c>
      <c r="D28" s="3">
        <v>32290</v>
      </c>
      <c r="E28" s="3"/>
      <c r="F28" s="31">
        <f t="shared" si="0"/>
        <v>32290</v>
      </c>
      <c r="G28" s="11" t="str">
        <f t="shared" si="1"/>
        <v>Dr</v>
      </c>
      <c r="H28" s="9" t="s">
        <v>33</v>
      </c>
    </row>
    <row r="29" spans="1:8">
      <c r="A29" s="7" t="s">
        <v>37</v>
      </c>
      <c r="B29" s="2" t="s">
        <v>14</v>
      </c>
      <c r="C29" s="2" t="s">
        <v>50</v>
      </c>
      <c r="D29" s="3">
        <v>538608.55000000005</v>
      </c>
      <c r="E29" s="3"/>
      <c r="F29" s="31">
        <f t="shared" si="0"/>
        <v>538608.55000000005</v>
      </c>
      <c r="G29" s="11" t="str">
        <f t="shared" si="1"/>
        <v>Dr</v>
      </c>
      <c r="H29" s="9" t="s">
        <v>33</v>
      </c>
    </row>
    <row r="30" spans="1:8">
      <c r="A30" s="7" t="s">
        <v>37</v>
      </c>
      <c r="B30" s="2" t="s">
        <v>14</v>
      </c>
      <c r="C30" s="2" t="s">
        <v>20</v>
      </c>
      <c r="D30" s="3">
        <v>35157</v>
      </c>
      <c r="E30" s="3"/>
      <c r="F30" s="31">
        <f t="shared" si="0"/>
        <v>35157</v>
      </c>
      <c r="G30" s="11" t="str">
        <f t="shared" si="1"/>
        <v>Dr</v>
      </c>
      <c r="H30" s="9" t="s">
        <v>33</v>
      </c>
    </row>
    <row r="31" spans="1:8">
      <c r="A31" s="7" t="s">
        <v>38</v>
      </c>
      <c r="B31" s="2" t="s">
        <v>21</v>
      </c>
      <c r="C31" s="2" t="s">
        <v>51</v>
      </c>
      <c r="D31" s="3"/>
      <c r="E31" s="3">
        <v>2858720</v>
      </c>
      <c r="F31" s="31">
        <f t="shared" si="0"/>
        <v>-2858720</v>
      </c>
      <c r="G31" s="11" t="str">
        <f t="shared" si="1"/>
        <v>Cr</v>
      </c>
      <c r="H31" s="9" t="s">
        <v>34</v>
      </c>
    </row>
    <row r="32" spans="1:8">
      <c r="A32" s="7" t="s">
        <v>38</v>
      </c>
      <c r="B32" s="2" t="s">
        <v>21</v>
      </c>
      <c r="C32" s="2" t="s">
        <v>52</v>
      </c>
      <c r="D32" s="3"/>
      <c r="E32" s="3">
        <v>5817998</v>
      </c>
      <c r="F32" s="31">
        <f t="shared" si="0"/>
        <v>-5817998</v>
      </c>
      <c r="G32" s="11" t="str">
        <f t="shared" si="1"/>
        <v>Cr</v>
      </c>
      <c r="H32" s="9" t="s">
        <v>34</v>
      </c>
    </row>
    <row r="33" spans="1:8">
      <c r="A33" s="7" t="s">
        <v>38</v>
      </c>
      <c r="B33" s="2" t="s">
        <v>21</v>
      </c>
      <c r="C33" s="2" t="s">
        <v>53</v>
      </c>
      <c r="D33" s="3"/>
      <c r="E33" s="3">
        <v>1704196.83</v>
      </c>
      <c r="F33" s="31">
        <f t="shared" si="0"/>
        <v>-1704196.83</v>
      </c>
      <c r="G33" s="11" t="str">
        <f t="shared" si="1"/>
        <v>Cr</v>
      </c>
      <c r="H33" s="9" t="s">
        <v>34</v>
      </c>
    </row>
    <row r="34" spans="1:8">
      <c r="A34" s="7" t="s">
        <v>39</v>
      </c>
      <c r="B34" s="2" t="s">
        <v>22</v>
      </c>
      <c r="C34" s="2" t="s">
        <v>54</v>
      </c>
      <c r="D34" s="3">
        <v>20553</v>
      </c>
      <c r="E34" s="3"/>
      <c r="F34" s="31">
        <f t="shared" si="0"/>
        <v>20553</v>
      </c>
      <c r="G34" s="11" t="str">
        <f t="shared" si="1"/>
        <v>Dr</v>
      </c>
      <c r="H34" s="9" t="s">
        <v>34</v>
      </c>
    </row>
    <row r="35" spans="1:8">
      <c r="A35" s="7" t="s">
        <v>39</v>
      </c>
      <c r="B35" s="2" t="s">
        <v>22</v>
      </c>
      <c r="C35" s="2" t="s">
        <v>23</v>
      </c>
      <c r="D35" s="3">
        <v>25000</v>
      </c>
      <c r="E35" s="3"/>
      <c r="F35" s="31">
        <f t="shared" si="0"/>
        <v>25000</v>
      </c>
      <c r="G35" s="11" t="str">
        <f t="shared" si="1"/>
        <v>Dr</v>
      </c>
      <c r="H35" s="9" t="s">
        <v>34</v>
      </c>
    </row>
    <row r="36" spans="1:8">
      <c r="A36" s="7" t="s">
        <v>39</v>
      </c>
      <c r="B36" s="2" t="s">
        <v>22</v>
      </c>
      <c r="C36" s="2" t="s">
        <v>55</v>
      </c>
      <c r="D36" s="3">
        <v>25617.27</v>
      </c>
      <c r="E36" s="3"/>
      <c r="F36" s="31">
        <f t="shared" si="0"/>
        <v>25617.27</v>
      </c>
      <c r="G36" s="11" t="str">
        <f t="shared" si="1"/>
        <v>Dr</v>
      </c>
      <c r="H36" s="9" t="s">
        <v>34</v>
      </c>
    </row>
    <row r="37" spans="1:8">
      <c r="A37" s="7" t="s">
        <v>39</v>
      </c>
      <c r="B37" s="2" t="s">
        <v>22</v>
      </c>
      <c r="C37" s="2" t="s">
        <v>24</v>
      </c>
      <c r="D37" s="3">
        <v>976842.2</v>
      </c>
      <c r="E37" s="3"/>
      <c r="F37" s="31">
        <f t="shared" si="0"/>
        <v>976842.2</v>
      </c>
      <c r="G37" s="11" t="str">
        <f t="shared" si="1"/>
        <v>Dr</v>
      </c>
      <c r="H37" s="9" t="s">
        <v>34</v>
      </c>
    </row>
    <row r="38" spans="1:8">
      <c r="A38" s="7" t="s">
        <v>39</v>
      </c>
      <c r="B38" s="2" t="s">
        <v>22</v>
      </c>
      <c r="C38" s="2" t="s">
        <v>56</v>
      </c>
      <c r="D38" s="38">
        <v>130000</v>
      </c>
      <c r="E38" s="3"/>
      <c r="F38" s="31">
        <f t="shared" si="0"/>
        <v>130000</v>
      </c>
      <c r="G38" s="11" t="str">
        <f t="shared" si="1"/>
        <v>Dr</v>
      </c>
      <c r="H38" s="9" t="s">
        <v>34</v>
      </c>
    </row>
    <row r="39" spans="1:8">
      <c r="A39" s="7" t="s">
        <v>39</v>
      </c>
      <c r="B39" s="2" t="s">
        <v>22</v>
      </c>
      <c r="C39" s="2" t="s">
        <v>57</v>
      </c>
      <c r="D39" s="38">
        <v>2515</v>
      </c>
      <c r="E39" s="3"/>
      <c r="F39" s="31">
        <f t="shared" si="0"/>
        <v>2515</v>
      </c>
      <c r="G39" s="11" t="str">
        <f t="shared" si="1"/>
        <v>Dr</v>
      </c>
      <c r="H39" s="9" t="s">
        <v>34</v>
      </c>
    </row>
    <row r="40" spans="1:8">
      <c r="A40" s="7" t="s">
        <v>39</v>
      </c>
      <c r="B40" s="2" t="s">
        <v>22</v>
      </c>
      <c r="C40" s="2" t="s">
        <v>58</v>
      </c>
      <c r="D40" s="38">
        <v>627825</v>
      </c>
      <c r="E40" s="3"/>
      <c r="F40" s="31">
        <f t="shared" si="0"/>
        <v>627825</v>
      </c>
      <c r="G40" s="11" t="str">
        <f t="shared" si="1"/>
        <v>Dr</v>
      </c>
      <c r="H40" s="9" t="s">
        <v>34</v>
      </c>
    </row>
    <row r="41" spans="1:8">
      <c r="A41" s="7" t="s">
        <v>39</v>
      </c>
      <c r="B41" s="2" t="s">
        <v>22</v>
      </c>
      <c r="C41" s="2" t="s">
        <v>25</v>
      </c>
      <c r="D41" s="38">
        <v>30513.47</v>
      </c>
      <c r="E41" s="3"/>
      <c r="F41" s="31">
        <f t="shared" si="0"/>
        <v>30513.47</v>
      </c>
      <c r="G41" s="11" t="str">
        <f t="shared" si="1"/>
        <v>Dr</v>
      </c>
      <c r="H41" s="9" t="s">
        <v>34</v>
      </c>
    </row>
    <row r="42" spans="1:8">
      <c r="A42" s="7" t="s">
        <v>39</v>
      </c>
      <c r="B42" s="2" t="s">
        <v>22</v>
      </c>
      <c r="C42" s="2" t="s">
        <v>59</v>
      </c>
      <c r="D42" s="38">
        <f>2800+50000</f>
        <v>52800</v>
      </c>
      <c r="E42" s="3"/>
      <c r="F42" s="31">
        <f t="shared" si="0"/>
        <v>52800</v>
      </c>
      <c r="G42" s="11" t="str">
        <f t="shared" si="1"/>
        <v>Dr</v>
      </c>
      <c r="H42" s="9" t="s">
        <v>34</v>
      </c>
    </row>
    <row r="43" spans="1:8">
      <c r="A43" s="7" t="s">
        <v>39</v>
      </c>
      <c r="B43" s="2" t="s">
        <v>22</v>
      </c>
      <c r="C43" s="2" t="s">
        <v>26</v>
      </c>
      <c r="D43" s="38">
        <v>0.19</v>
      </c>
      <c r="E43" s="3"/>
      <c r="F43" s="31">
        <f t="shared" si="0"/>
        <v>0.19</v>
      </c>
      <c r="G43" s="11" t="str">
        <f t="shared" si="1"/>
        <v>Dr</v>
      </c>
      <c r="H43" s="9" t="s">
        <v>34</v>
      </c>
    </row>
    <row r="44" spans="1:8">
      <c r="A44" s="7" t="s">
        <v>39</v>
      </c>
      <c r="B44" s="2" t="s">
        <v>22</v>
      </c>
      <c r="C44" s="2" t="s">
        <v>27</v>
      </c>
      <c r="D44" s="38">
        <v>10000</v>
      </c>
      <c r="E44" s="3"/>
      <c r="F44" s="31">
        <f t="shared" si="0"/>
        <v>10000</v>
      </c>
      <c r="G44" s="11" t="str">
        <f t="shared" si="1"/>
        <v>Dr</v>
      </c>
      <c r="H44" s="9" t="s">
        <v>34</v>
      </c>
    </row>
    <row r="45" spans="1:8">
      <c r="A45" s="7" t="s">
        <v>39</v>
      </c>
      <c r="B45" s="2" t="s">
        <v>22</v>
      </c>
      <c r="C45" s="2" t="s">
        <v>28</v>
      </c>
      <c r="D45" s="38">
        <v>5400</v>
      </c>
      <c r="E45" s="3"/>
      <c r="F45" s="31">
        <f t="shared" si="0"/>
        <v>5400</v>
      </c>
      <c r="G45" s="11" t="str">
        <f t="shared" si="1"/>
        <v>Dr</v>
      </c>
      <c r="H45" s="9" t="s">
        <v>34</v>
      </c>
    </row>
    <row r="46" spans="1:8">
      <c r="A46" s="7" t="s">
        <v>39</v>
      </c>
      <c r="B46" s="2" t="s">
        <v>22</v>
      </c>
      <c r="C46" s="2" t="s">
        <v>29</v>
      </c>
      <c r="D46" s="38">
        <v>3203.39</v>
      </c>
      <c r="E46" s="3"/>
      <c r="F46" s="31">
        <f t="shared" si="0"/>
        <v>3203.39</v>
      </c>
      <c r="G46" s="11" t="str">
        <f t="shared" si="1"/>
        <v>Dr</v>
      </c>
      <c r="H46" s="9" t="s">
        <v>34</v>
      </c>
    </row>
    <row r="47" spans="1:8">
      <c r="A47" s="7" t="s">
        <v>39</v>
      </c>
      <c r="B47" s="2" t="s">
        <v>22</v>
      </c>
      <c r="C47" s="2" t="s">
        <v>60</v>
      </c>
      <c r="D47" s="38">
        <v>220000</v>
      </c>
      <c r="E47" s="3"/>
      <c r="F47" s="31">
        <f t="shared" si="0"/>
        <v>220000</v>
      </c>
      <c r="G47" s="11" t="str">
        <f t="shared" si="1"/>
        <v>Dr</v>
      </c>
      <c r="H47" s="9" t="s">
        <v>34</v>
      </c>
    </row>
    <row r="48" spans="1:8">
      <c r="A48" s="7" t="s">
        <v>39</v>
      </c>
      <c r="B48" s="2" t="s">
        <v>22</v>
      </c>
      <c r="C48" s="2" t="s">
        <v>61</v>
      </c>
      <c r="D48" s="3">
        <v>322920</v>
      </c>
      <c r="E48" s="3"/>
      <c r="F48" s="31">
        <f t="shared" si="0"/>
        <v>322920</v>
      </c>
      <c r="G48" s="11" t="str">
        <f t="shared" si="1"/>
        <v>Dr</v>
      </c>
      <c r="H48" s="9" t="s">
        <v>34</v>
      </c>
    </row>
    <row r="49" spans="1:8">
      <c r="A49" s="7" t="s">
        <v>39</v>
      </c>
      <c r="B49" s="2" t="s">
        <v>22</v>
      </c>
      <c r="C49" s="2" t="s">
        <v>62</v>
      </c>
      <c r="D49" s="3">
        <v>5382500</v>
      </c>
      <c r="E49" s="3"/>
      <c r="F49" s="31">
        <f t="shared" si="0"/>
        <v>5382500</v>
      </c>
      <c r="G49" s="11" t="str">
        <f t="shared" si="1"/>
        <v>Dr</v>
      </c>
      <c r="H49" s="9" t="s">
        <v>34</v>
      </c>
    </row>
    <row r="50" spans="1:8">
      <c r="A50" s="7" t="s">
        <v>39</v>
      </c>
      <c r="B50" s="2" t="s">
        <v>22</v>
      </c>
      <c r="C50" s="2" t="s">
        <v>63</v>
      </c>
      <c r="D50" s="3">
        <v>1901434.66</v>
      </c>
      <c r="E50" s="3"/>
      <c r="F50" s="31">
        <f t="shared" si="0"/>
        <v>1901434.66</v>
      </c>
      <c r="G50" s="11" t="str">
        <f t="shared" si="1"/>
        <v>Dr</v>
      </c>
      <c r="H50" s="9" t="s">
        <v>34</v>
      </c>
    </row>
    <row r="51" spans="1:8">
      <c r="A51" s="7" t="s">
        <v>39</v>
      </c>
      <c r="B51" s="2" t="s">
        <v>22</v>
      </c>
      <c r="C51" s="2" t="s">
        <v>30</v>
      </c>
      <c r="D51" s="3">
        <v>1861.67</v>
      </c>
      <c r="E51" s="3"/>
      <c r="F51" s="31">
        <f t="shared" si="0"/>
        <v>1861.67</v>
      </c>
      <c r="G51" s="11" t="str">
        <f t="shared" si="1"/>
        <v>Dr</v>
      </c>
      <c r="H51" s="9" t="s">
        <v>34</v>
      </c>
    </row>
    <row r="52" spans="1:8">
      <c r="A52" s="7" t="s">
        <v>39</v>
      </c>
      <c r="B52" s="2" t="s">
        <v>22</v>
      </c>
      <c r="C52" s="2" t="s">
        <v>31</v>
      </c>
      <c r="D52" s="3">
        <v>85534</v>
      </c>
      <c r="E52" s="3"/>
      <c r="F52" s="31">
        <f t="shared" si="0"/>
        <v>85534</v>
      </c>
      <c r="G52" s="11" t="str">
        <f t="shared" si="1"/>
        <v>Dr</v>
      </c>
      <c r="H52" s="9" t="s">
        <v>34</v>
      </c>
    </row>
    <row r="53" spans="1:8">
      <c r="A53" s="7" t="s">
        <v>39</v>
      </c>
      <c r="B53" s="2" t="s">
        <v>22</v>
      </c>
      <c r="C53" s="2" t="s">
        <v>64</v>
      </c>
      <c r="D53" s="3">
        <v>54809.17</v>
      </c>
      <c r="E53" s="3"/>
      <c r="F53" s="31">
        <f t="shared" si="0"/>
        <v>54809.17</v>
      </c>
      <c r="G53" s="11" t="str">
        <f t="shared" si="1"/>
        <v>Dr</v>
      </c>
      <c r="H53" s="9" t="s">
        <v>34</v>
      </c>
    </row>
    <row r="54" spans="1:8">
      <c r="A54" s="7" t="s">
        <v>39</v>
      </c>
      <c r="B54" s="2" t="s">
        <v>22</v>
      </c>
      <c r="C54" s="2" t="s">
        <v>65</v>
      </c>
      <c r="D54" s="3">
        <v>233904</v>
      </c>
      <c r="E54" s="3"/>
      <c r="F54" s="31">
        <f t="shared" si="0"/>
        <v>233904</v>
      </c>
      <c r="G54" s="11" t="str">
        <f t="shared" si="1"/>
        <v>Dr</v>
      </c>
      <c r="H54" s="9" t="s">
        <v>34</v>
      </c>
    </row>
    <row r="55" spans="1:8">
      <c r="A55" s="7" t="s">
        <v>36</v>
      </c>
      <c r="B55" s="2" t="s">
        <v>32</v>
      </c>
      <c r="C55" s="2" t="s">
        <v>66</v>
      </c>
      <c r="D55" s="3">
        <v>4792101.46</v>
      </c>
      <c r="E55" s="3"/>
      <c r="F55" s="31">
        <f t="shared" si="0"/>
        <v>4792101.46</v>
      </c>
      <c r="G55" s="11" t="str">
        <f t="shared" si="1"/>
        <v>Dr</v>
      </c>
      <c r="H55" s="9" t="s">
        <v>33</v>
      </c>
    </row>
    <row r="56" spans="1:8">
      <c r="F56" s="32"/>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3</vt:i4>
      </vt:variant>
    </vt:vector>
  </HeadingPairs>
  <TitlesOfParts>
    <vt:vector size="7" baseType="lpstr">
      <vt:lpstr>Know More</vt:lpstr>
      <vt:lpstr>BS</vt:lpstr>
      <vt:lpstr>Notes</vt:lpstr>
      <vt:lpstr>Trial Balance</vt:lpstr>
      <vt:lpstr>Diff</vt:lpstr>
      <vt:lpstr>Total_Assets</vt:lpstr>
      <vt:lpstr>Total_Lib</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Amit Jain</dc:creator>
  <cp:lastModifiedBy>Amit Jain</cp:lastModifiedBy>
  <dcterms:created xsi:type="dcterms:W3CDTF">2020-03-22T05:33:26Z</dcterms:created>
  <dcterms:modified xsi:type="dcterms:W3CDTF">2020-12-19T12:45:17Z</dcterms:modified>
</cp:coreProperties>
</file>