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0490" windowHeight="7755" tabRatio="949" firstSheet="19" activeTab="23"/>
  </bookViews>
  <sheets>
    <sheet name="ARVIND SAH" sheetId="19" r:id="rId1"/>
    <sheet name="BULDHANA URBAN" sheetId="28" r:id="rId2"/>
    <sheet name="COSMOS BANK" sheetId="27" r:id="rId3"/>
    <sheet name="DHARAMPETH MAHILA" sheetId="13" r:id="rId4"/>
    <sheet name="EQUITAS" sheetId="39" r:id="rId5"/>
    <sheet name="INDUSIND" sheetId="14" r:id="rId6"/>
    <sheet name="ICICI" sheetId="38" r:id="rId7"/>
    <sheet name="IOB" sheetId="31" r:id="rId8"/>
    <sheet name="IDBI BANK" sheetId="37" r:id="rId9"/>
    <sheet name="JANA " sheetId="22" r:id="rId10"/>
    <sheet name="NAGPUR NAGRIK" sheetId="42" r:id="rId11"/>
    <sheet name="PUNJAB NATIONAL" sheetId="30" r:id="rId12"/>
    <sheet name="RAVI COMM" sheetId="15" r:id="rId13"/>
    <sheet name="SARASWAT" sheetId="48" r:id="rId14"/>
    <sheet name="SHAMRAO VITHAL" sheetId="16" r:id="rId15"/>
    <sheet name="SBI" sheetId="50" r:id="rId16"/>
    <sheet name="SBI OD" sheetId="49" r:id="rId17"/>
    <sheet name="SURYODAY" sheetId="33" r:id="rId18"/>
    <sheet name="SHIKSHAK SAHAKARI" sheetId="51" r:id="rId19"/>
    <sheet name="SANT DNYANESHWAR" sheetId="47" r:id="rId20"/>
    <sheet name="TIRUPATI URBAN" sheetId="45" r:id="rId21"/>
    <sheet name="YAVATMAL URBAN" sheetId="44" r:id="rId22"/>
    <sheet name="LOCKER A.C. FDR " sheetId="20" r:id="rId23"/>
    <sheet name="CONOLIDATED ( FD )" sheetId="21" r:id="rId24"/>
    <sheet name="CONSOLIDATED ( RD )" sheetId="43" r:id="rId25"/>
    <sheet name="MATURITY" sheetId="32" r:id="rId26"/>
    <sheet name="RECO" sheetId="34" r:id="rId27"/>
  </sheets>
  <definedNames>
    <definedName name="_xlnm._FilterDatabase" localSheetId="24" hidden="1">'CONSOLIDATED ( RD )'!$A$4:$M$31</definedName>
    <definedName name="_xlnm._FilterDatabase" localSheetId="25" hidden="1">MATURITY!$A$691:$J$712</definedName>
    <definedName name="_xlnm._FilterDatabase" localSheetId="21" hidden="1">'YAVATMAL URBAN'!$A$3:$J$42</definedName>
  </definedNames>
  <calcPr calcId="152511"/>
</workbook>
</file>

<file path=xl/calcChain.xml><?xml version="1.0" encoding="utf-8"?>
<calcChain xmlns="http://schemas.openxmlformats.org/spreadsheetml/2006/main">
  <c r="D35" i="21" l="1"/>
  <c r="I766" i="32" l="1"/>
  <c r="E766" i="32"/>
  <c r="E8" i="27" l="1"/>
  <c r="E12" i="16"/>
  <c r="I26" i="22" l="1"/>
  <c r="E26" i="22"/>
  <c r="I274" i="50"/>
  <c r="E274" i="50"/>
  <c r="I34" i="30"/>
  <c r="E34" i="30"/>
  <c r="E28" i="19" l="1"/>
  <c r="I41" i="44" l="1"/>
  <c r="E41" i="44"/>
  <c r="I68" i="13"/>
  <c r="E68" i="13"/>
  <c r="I7" i="48"/>
  <c r="E7" i="48"/>
  <c r="I28" i="19"/>
  <c r="I10" i="45"/>
  <c r="E10" i="45"/>
  <c r="D36" i="21" l="1"/>
  <c r="L31" i="43"/>
  <c r="G31" i="43"/>
  <c r="M30" i="43"/>
  <c r="M29" i="43"/>
  <c r="M28" i="43"/>
  <c r="M27" i="43"/>
  <c r="M26" i="43"/>
  <c r="M25" i="43"/>
  <c r="M24" i="43"/>
  <c r="M23" i="43"/>
  <c r="M22" i="43"/>
  <c r="M21" i="43"/>
  <c r="M20" i="43"/>
  <c r="M19" i="43"/>
  <c r="M18" i="43"/>
  <c r="M17" i="43"/>
  <c r="M16" i="43"/>
  <c r="M15" i="43"/>
  <c r="M14" i="43"/>
  <c r="M13" i="43"/>
  <c r="M12" i="43"/>
  <c r="M11" i="43"/>
  <c r="M10" i="43"/>
  <c r="M9" i="43"/>
  <c r="M8" i="43"/>
  <c r="M7" i="43"/>
  <c r="M6" i="43"/>
  <c r="M5" i="43"/>
  <c r="M31" i="43" s="1"/>
  <c r="I18" i="31" l="1"/>
  <c r="E18" i="31"/>
  <c r="I15" i="14" l="1"/>
  <c r="E15" i="14"/>
  <c r="I731" i="32"/>
  <c r="E731" i="32"/>
  <c r="I12" i="37" l="1"/>
  <c r="E12" i="37"/>
  <c r="I9" i="33" l="1"/>
  <c r="E9" i="33" l="1"/>
  <c r="E24" i="38" l="1"/>
  <c r="I24" i="38"/>
  <c r="D10" i="21" l="1"/>
  <c r="E21" i="21" l="1"/>
  <c r="D21" i="21"/>
  <c r="I5" i="51"/>
  <c r="E5" i="51"/>
  <c r="I712" i="32" l="1"/>
  <c r="E712" i="32"/>
  <c r="E714" i="32" s="1"/>
  <c r="E19" i="21" l="1"/>
  <c r="D19" i="21"/>
  <c r="I14" i="42" l="1"/>
  <c r="E14" i="42"/>
  <c r="J687" i="32" l="1"/>
  <c r="J686" i="32"/>
  <c r="J685" i="32"/>
  <c r="J684" i="32"/>
  <c r="J683" i="32"/>
  <c r="J682" i="32"/>
  <c r="J681" i="32"/>
  <c r="J680" i="32"/>
  <c r="I8" i="27" l="1"/>
  <c r="E12" i="20" l="1"/>
  <c r="I12" i="20"/>
  <c r="I649" i="32" l="1"/>
  <c r="E649" i="32"/>
  <c r="I632" i="32" l="1"/>
  <c r="E632" i="32"/>
  <c r="E3" i="21" l="1"/>
  <c r="D3" i="21"/>
  <c r="E42" i="44" l="1"/>
  <c r="I12" i="16" l="1"/>
  <c r="I580" i="32" l="1"/>
  <c r="E580" i="32" l="1"/>
  <c r="I545" i="32" l="1"/>
  <c r="E545" i="32"/>
  <c r="I523" i="32" l="1"/>
  <c r="E523" i="32"/>
  <c r="I495" i="32" l="1"/>
  <c r="E495" i="32"/>
  <c r="J495" i="32" l="1"/>
  <c r="G174" i="49" l="1"/>
  <c r="K173" i="49"/>
  <c r="K172" i="49"/>
  <c r="K171" i="49"/>
  <c r="K170" i="49"/>
  <c r="K169" i="49"/>
  <c r="K168" i="49"/>
  <c r="K167" i="49"/>
  <c r="K166" i="49"/>
  <c r="K165" i="49"/>
  <c r="K164" i="49"/>
  <c r="K163" i="49"/>
  <c r="K162" i="49"/>
  <c r="K161" i="49"/>
  <c r="K160" i="49"/>
  <c r="K159" i="49"/>
  <c r="K158" i="49"/>
  <c r="K157" i="49"/>
  <c r="K156" i="49"/>
  <c r="K155" i="49"/>
  <c r="K154" i="49"/>
  <c r="K153" i="49"/>
  <c r="K152" i="49"/>
  <c r="K151" i="49"/>
  <c r="K150" i="49"/>
  <c r="K149" i="49"/>
  <c r="K148" i="49"/>
  <c r="K147" i="49"/>
  <c r="K146" i="49"/>
  <c r="K145" i="49"/>
  <c r="K144" i="49"/>
  <c r="K143" i="49"/>
  <c r="K142" i="49"/>
  <c r="K141" i="49"/>
  <c r="K140" i="49"/>
  <c r="K139" i="49"/>
  <c r="K138" i="49"/>
  <c r="K137" i="49"/>
  <c r="K136" i="49"/>
  <c r="K135" i="49"/>
  <c r="K134" i="49"/>
  <c r="K133" i="49"/>
  <c r="K132" i="49"/>
  <c r="K131" i="49"/>
  <c r="K130" i="49"/>
  <c r="K129" i="49"/>
  <c r="K128" i="49"/>
  <c r="K127" i="49"/>
  <c r="K126" i="49"/>
  <c r="K125" i="49"/>
  <c r="K124" i="49"/>
  <c r="K123" i="49"/>
  <c r="K122" i="49"/>
  <c r="K121" i="49"/>
  <c r="K120" i="49"/>
  <c r="K119" i="49"/>
  <c r="K118" i="49"/>
  <c r="K117" i="49"/>
  <c r="K116" i="49"/>
  <c r="K115" i="49"/>
  <c r="K114" i="49"/>
  <c r="K113" i="49"/>
  <c r="K112" i="49"/>
  <c r="K111" i="49"/>
  <c r="K110" i="49"/>
  <c r="K109" i="49"/>
  <c r="K108" i="49"/>
  <c r="K107" i="49"/>
  <c r="K106" i="49"/>
  <c r="K105" i="49"/>
  <c r="K104" i="49"/>
  <c r="K103" i="49"/>
  <c r="K102" i="49"/>
  <c r="K101" i="49"/>
  <c r="K100" i="49"/>
  <c r="K99" i="49"/>
  <c r="K98" i="49"/>
  <c r="K97" i="49"/>
  <c r="K96" i="49"/>
  <c r="K95" i="49"/>
  <c r="K94" i="49"/>
  <c r="K93" i="49"/>
  <c r="K92" i="49"/>
  <c r="K91" i="49"/>
  <c r="K90" i="49"/>
  <c r="K89" i="49"/>
  <c r="K88" i="49"/>
  <c r="K87" i="49"/>
  <c r="K86" i="49"/>
  <c r="K85" i="49"/>
  <c r="K84" i="49"/>
  <c r="K83" i="49"/>
  <c r="K82" i="49"/>
  <c r="K81" i="49"/>
  <c r="K80" i="49"/>
  <c r="K79" i="49"/>
  <c r="K78" i="49"/>
  <c r="K77" i="49"/>
  <c r="K76" i="49"/>
  <c r="K75" i="49"/>
  <c r="K74" i="49"/>
  <c r="K73" i="49"/>
  <c r="K72" i="49"/>
  <c r="K71" i="49"/>
  <c r="K70" i="49"/>
  <c r="K69" i="49"/>
  <c r="K68" i="49"/>
  <c r="K67" i="49"/>
  <c r="K66" i="49"/>
  <c r="K65" i="49"/>
  <c r="K64" i="49"/>
  <c r="K63" i="49"/>
  <c r="K62" i="49"/>
  <c r="K61" i="49"/>
  <c r="K60" i="49"/>
  <c r="K59" i="49"/>
  <c r="K58" i="49"/>
  <c r="K57" i="49"/>
  <c r="K56" i="49"/>
  <c r="K55" i="49"/>
  <c r="K54" i="49"/>
  <c r="K53" i="49"/>
  <c r="K52" i="49"/>
  <c r="K51" i="49"/>
  <c r="K50" i="49"/>
  <c r="K49" i="49"/>
  <c r="K48" i="49"/>
  <c r="K47" i="49"/>
  <c r="K46" i="49"/>
  <c r="K45" i="49"/>
  <c r="K44" i="49"/>
  <c r="K43" i="49"/>
  <c r="K42" i="49"/>
  <c r="K41" i="49"/>
  <c r="K40" i="49"/>
  <c r="K39" i="49"/>
  <c r="K38" i="49"/>
  <c r="K37" i="49"/>
  <c r="K36" i="49"/>
  <c r="K35" i="49"/>
  <c r="K34" i="49"/>
  <c r="K33" i="49"/>
  <c r="K32" i="49"/>
  <c r="K31" i="49"/>
  <c r="K30" i="49"/>
  <c r="K29" i="49"/>
  <c r="K28" i="49"/>
  <c r="K27" i="49"/>
  <c r="K26" i="49"/>
  <c r="K25" i="49"/>
  <c r="K24" i="49"/>
  <c r="K23" i="49"/>
  <c r="K22" i="49"/>
  <c r="K21" i="49"/>
  <c r="K20" i="49"/>
  <c r="K19" i="49"/>
  <c r="K18" i="49"/>
  <c r="K17" i="49"/>
  <c r="K16" i="49"/>
  <c r="K15" i="49"/>
  <c r="K14" i="49"/>
  <c r="K13" i="49"/>
  <c r="K12" i="49"/>
  <c r="K11" i="49"/>
  <c r="K10" i="49"/>
  <c r="K9" i="49"/>
  <c r="K8" i="49"/>
  <c r="K7" i="49"/>
  <c r="K6" i="49"/>
  <c r="K5" i="49"/>
  <c r="K4" i="49"/>
  <c r="K3" i="49"/>
  <c r="K174" i="49" s="1"/>
  <c r="E464" i="32" l="1"/>
  <c r="I464" i="32"/>
  <c r="J464" i="32" l="1"/>
  <c r="D24" i="21" l="1"/>
  <c r="I6" i="15"/>
  <c r="E6" i="15"/>
  <c r="E435" i="32" l="1"/>
  <c r="I435" i="32"/>
  <c r="J435" i="32"/>
  <c r="I408" i="32" l="1"/>
  <c r="E408" i="32"/>
  <c r="J408" i="32" l="1"/>
  <c r="B255" i="34" l="1"/>
  <c r="C249" i="34"/>
  <c r="C251" i="34" s="1"/>
  <c r="B251" i="34" l="1"/>
  <c r="I394" i="32" l="1"/>
  <c r="E17" i="21" l="1"/>
  <c r="D17" i="21"/>
  <c r="E51" i="20"/>
  <c r="E394" i="32" l="1"/>
  <c r="J394" i="32"/>
  <c r="E58" i="20" l="1"/>
  <c r="B239" i="34" l="1"/>
  <c r="B240" i="34" l="1"/>
  <c r="I5" i="47"/>
  <c r="E22" i="21" s="1"/>
  <c r="E5" i="47"/>
  <c r="D22" i="21" s="1"/>
  <c r="J370" i="32" l="1"/>
  <c r="J371" i="32"/>
  <c r="J372" i="32"/>
  <c r="J373" i="32"/>
  <c r="J374" i="32"/>
  <c r="J375" i="32"/>
  <c r="J376" i="32"/>
  <c r="J377" i="32"/>
  <c r="J378" i="32"/>
  <c r="J379" i="32"/>
  <c r="J380" i="32"/>
  <c r="J381" i="32"/>
  <c r="J382" i="32"/>
  <c r="J383" i="32"/>
  <c r="J369" i="32"/>
  <c r="I384" i="32"/>
  <c r="E384" i="32"/>
  <c r="J384" i="32" l="1"/>
  <c r="C224" i="34"/>
  <c r="B224" i="34"/>
  <c r="B228" i="34"/>
  <c r="I6" i="39" l="1"/>
  <c r="E6" i="39"/>
  <c r="I364" i="32" l="1"/>
  <c r="E364" i="32"/>
  <c r="B213" i="34" l="1"/>
  <c r="I343" i="32" l="1"/>
  <c r="E343" i="32"/>
  <c r="I327" i="32" l="1"/>
  <c r="E327" i="32"/>
  <c r="I5" i="28" l="1"/>
  <c r="E4" i="21" s="1"/>
  <c r="B202" i="34"/>
  <c r="C198" i="34"/>
  <c r="B189" i="34" l="1"/>
  <c r="C185" i="34"/>
  <c r="B214" i="34"/>
  <c r="E5" i="28" l="1"/>
  <c r="I304" i="32" l="1"/>
  <c r="E304" i="32"/>
  <c r="B172" i="34" l="1"/>
  <c r="C172" i="34"/>
  <c r="B176" i="34"/>
  <c r="C157" i="34"/>
  <c r="B157" i="34"/>
  <c r="B162" i="34" s="1"/>
  <c r="I287" i="32" l="1"/>
  <c r="E287" i="32"/>
  <c r="D14" i="21" l="1"/>
  <c r="E23" i="21" l="1"/>
  <c r="D23" i="21"/>
  <c r="I267" i="32" l="1"/>
  <c r="E267" i="32"/>
  <c r="I233" i="32" l="1"/>
  <c r="E233" i="32"/>
  <c r="E24" i="21" l="1"/>
  <c r="C142" i="34" l="1"/>
  <c r="B142" i="34"/>
  <c r="B147" i="34" s="1"/>
  <c r="C126" i="34"/>
  <c r="B126" i="34"/>
  <c r="B131" i="34" s="1"/>
  <c r="D4" i="21" l="1"/>
  <c r="E14" i="21" l="1"/>
  <c r="I26" i="20" l="1"/>
  <c r="E26" i="20"/>
  <c r="C111" i="34" l="1"/>
  <c r="B111" i="34"/>
  <c r="B116" i="34" s="1"/>
  <c r="E19" i="20" l="1"/>
  <c r="C96" i="34" l="1"/>
  <c r="B96" i="34"/>
  <c r="B101" i="34" s="1"/>
  <c r="C81" i="34" l="1"/>
  <c r="B81" i="34"/>
  <c r="B86" i="34" s="1"/>
  <c r="B67" i="34" l="1"/>
  <c r="B72" i="34" s="1"/>
  <c r="C67" i="34" l="1"/>
  <c r="E70" i="20" l="1"/>
  <c r="I19" i="20" l="1"/>
  <c r="I70" i="20"/>
  <c r="I39" i="20"/>
  <c r="B54" i="34" l="1"/>
  <c r="I4" i="20"/>
  <c r="E34" i="21" s="1"/>
  <c r="E4" i="20"/>
  <c r="B50" i="34"/>
  <c r="D20" i="21"/>
  <c r="E12" i="21"/>
  <c r="D12" i="21"/>
  <c r="E8" i="21"/>
  <c r="D8" i="21"/>
  <c r="E10" i="21" l="1"/>
  <c r="E7" i="21" l="1"/>
  <c r="D7" i="21"/>
  <c r="C50" i="34" l="1"/>
  <c r="E9" i="21" l="1"/>
  <c r="D9" i="21"/>
  <c r="C38" i="34" l="1"/>
  <c r="B38" i="34"/>
  <c r="B42" i="34" s="1"/>
  <c r="B28" i="34" l="1"/>
  <c r="D28" i="34"/>
  <c r="E33" i="21" l="1"/>
  <c r="D33" i="21"/>
  <c r="I75" i="20"/>
  <c r="E75" i="20"/>
  <c r="I58" i="20" l="1"/>
  <c r="B5" i="34" l="1"/>
  <c r="E5" i="21" l="1"/>
  <c r="D5" i="21"/>
  <c r="D15" i="21"/>
  <c r="D13" i="21"/>
  <c r="D11" i="21"/>
  <c r="D16" i="21" l="1"/>
  <c r="E20" i="21" l="1"/>
  <c r="D18" i="21" l="1"/>
  <c r="E18" i="21" l="1"/>
  <c r="E15" i="21"/>
  <c r="E13" i="21"/>
  <c r="D6" i="21" l="1"/>
  <c r="E26" i="21" l="1"/>
  <c r="D26" i="21"/>
  <c r="D28" i="21" l="1"/>
  <c r="E30" i="21"/>
  <c r="E39" i="20"/>
  <c r="D30" i="21" l="1"/>
  <c r="E11" i="21"/>
  <c r="E16" i="21"/>
  <c r="E32" i="21"/>
  <c r="I51" i="20"/>
  <c r="E27" i="21" s="1"/>
  <c r="I45" i="20"/>
  <c r="E25" i="21" s="1"/>
  <c r="E45" i="20"/>
  <c r="I32" i="20"/>
  <c r="E32" i="20"/>
  <c r="E29" i="21"/>
  <c r="E28" i="21"/>
  <c r="E6" i="21"/>
  <c r="I64" i="20"/>
  <c r="E31" i="21" s="1"/>
  <c r="E64" i="20"/>
  <c r="E35" i="21" l="1"/>
  <c r="D31" i="21"/>
  <c r="D29" i="21"/>
  <c r="D25" i="21"/>
  <c r="D27" i="21"/>
  <c r="D32" i="21"/>
  <c r="D38" i="21" l="1"/>
  <c r="C211" i="34" l="1"/>
  <c r="B233" i="34"/>
  <c r="B241" i="34" s="1"/>
  <c r="B207" i="34"/>
  <c r="B215" i="34" s="1"/>
  <c r="B237" i="34" l="1"/>
  <c r="C235" i="34"/>
  <c r="C237" i="34" s="1"/>
</calcChain>
</file>

<file path=xl/comments1.xml><?xml version="1.0" encoding="utf-8"?>
<comments xmlns="http://schemas.openxmlformats.org/spreadsheetml/2006/main">
  <authors>
    <author>aamsccs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aamsccs:</t>
        </r>
        <r>
          <rPr>
            <sz val="9"/>
            <color indexed="81"/>
            <rFont val="Tahoma"/>
            <family val="2"/>
          </rPr>
          <t xml:space="preserve">
ORIGINAL FDR AT BRANCH.
FD AGAINST OD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aamsccs:</t>
        </r>
        <r>
          <rPr>
            <sz val="9"/>
            <color indexed="81"/>
            <rFont val="Tahoma"/>
            <family val="2"/>
          </rPr>
          <t xml:space="preserve">
Original FDR at Yavatmal Urban Dev Nagar Branch (FD Against OD Account ) dated 24.4.19</t>
        </r>
      </text>
    </comment>
  </commentList>
</comments>
</file>

<file path=xl/sharedStrings.xml><?xml version="1.0" encoding="utf-8"?>
<sst xmlns="http://schemas.openxmlformats.org/spreadsheetml/2006/main" count="6763" uniqueCount="1941">
  <si>
    <t>NAME OF BANK</t>
  </si>
  <si>
    <t>MATURITY DATE</t>
  </si>
  <si>
    <t>STATE BANK OF INDIA</t>
  </si>
  <si>
    <t xml:space="preserve"> 5 YRS </t>
  </si>
  <si>
    <t>5 YRS</t>
  </si>
  <si>
    <t>TOTAL</t>
  </si>
  <si>
    <t>01.02.2016</t>
  </si>
  <si>
    <t>01.02.2021</t>
  </si>
  <si>
    <t>02.05.2016</t>
  </si>
  <si>
    <t>29.02.2016</t>
  </si>
  <si>
    <t>28.02.2021</t>
  </si>
  <si>
    <t>01.03.2017</t>
  </si>
  <si>
    <t>30.03.2016</t>
  </si>
  <si>
    <t>30.03.2021</t>
  </si>
  <si>
    <t>02.05.2021</t>
  </si>
  <si>
    <t>01.06.2016</t>
  </si>
  <si>
    <t>01.06.2021</t>
  </si>
  <si>
    <t>30.06.2016</t>
  </si>
  <si>
    <t>10.08.2016</t>
  </si>
  <si>
    <t>10.08.2021</t>
  </si>
  <si>
    <t>07.09.2016</t>
  </si>
  <si>
    <t>07.09.2021</t>
  </si>
  <si>
    <t>29.09.2016</t>
  </si>
  <si>
    <t>29.09.2021</t>
  </si>
  <si>
    <t>02.12.2016</t>
  </si>
  <si>
    <t>02.12.2021</t>
  </si>
  <si>
    <t>30.12.2016</t>
  </si>
  <si>
    <t>30.12.2021</t>
  </si>
  <si>
    <t>31.01.2017</t>
  </si>
  <si>
    <t>31.01.2022</t>
  </si>
  <si>
    <t>01.03.2022</t>
  </si>
  <si>
    <t>27.03.2017</t>
  </si>
  <si>
    <t>27.03.2022</t>
  </si>
  <si>
    <t>27.04.2017</t>
  </si>
  <si>
    <t>27.04.2022</t>
  </si>
  <si>
    <t>29.05.2017</t>
  </si>
  <si>
    <t>29.05.2022</t>
  </si>
  <si>
    <t>SR. NO.</t>
  </si>
  <si>
    <t>A/C OPENING DATE</t>
  </si>
  <si>
    <t>A/C NO.</t>
  </si>
  <si>
    <t xml:space="preserve">PRINCIPAL AMOUNT </t>
  </si>
  <si>
    <t>TERM</t>
  </si>
  <si>
    <t>INTEREST @</t>
  </si>
  <si>
    <t>MATURITY VALUE</t>
  </si>
  <si>
    <t>25.03.2014</t>
  </si>
  <si>
    <t>30.04.2014</t>
  </si>
  <si>
    <t>25.07.2014</t>
  </si>
  <si>
    <t>26.08.2014</t>
  </si>
  <si>
    <t>27.09.2014</t>
  </si>
  <si>
    <t>01.11.2014</t>
  </si>
  <si>
    <t>28.11.2014</t>
  </si>
  <si>
    <t>26.12.2014</t>
  </si>
  <si>
    <t>07.01.2019</t>
  </si>
  <si>
    <t>25.03.2019</t>
  </si>
  <si>
    <t>01.07.2014</t>
  </si>
  <si>
    <t>01.07.2019</t>
  </si>
  <si>
    <t>25.07.2019</t>
  </si>
  <si>
    <t>26.08.2019</t>
  </si>
  <si>
    <t>27.09.2019</t>
  </si>
  <si>
    <t>01.11.2019</t>
  </si>
  <si>
    <t>28.11.2019</t>
  </si>
  <si>
    <t>26.12.2019</t>
  </si>
  <si>
    <t>29.01.2015</t>
  </si>
  <si>
    <t>29.01.2020</t>
  </si>
  <si>
    <t>02.03.2015</t>
  </si>
  <si>
    <t>02.03.2020</t>
  </si>
  <si>
    <t>07.03.2015</t>
  </si>
  <si>
    <t>07.03.2020</t>
  </si>
  <si>
    <t>30.03.2015</t>
  </si>
  <si>
    <t>30.03.2020</t>
  </si>
  <si>
    <t>29.04.2015</t>
  </si>
  <si>
    <t>29.04.2020</t>
  </si>
  <si>
    <t>28.05.2015</t>
  </si>
  <si>
    <t>28.05.2020</t>
  </si>
  <si>
    <t>27.06.2015</t>
  </si>
  <si>
    <t>27.06.2020</t>
  </si>
  <si>
    <t>28.07.2015</t>
  </si>
  <si>
    <t>28.07.2020</t>
  </si>
  <si>
    <t>31.08.2015</t>
  </si>
  <si>
    <t>31.08.2020</t>
  </si>
  <si>
    <t>30.09.2015</t>
  </si>
  <si>
    <t>30.09.2020</t>
  </si>
  <si>
    <t>30.10.2015</t>
  </si>
  <si>
    <t>30.10.2020</t>
  </si>
  <si>
    <t>30.11.2015</t>
  </si>
  <si>
    <t>30.11.2020</t>
  </si>
  <si>
    <t>31.12.2015</t>
  </si>
  <si>
    <t>31.12.2020</t>
  </si>
  <si>
    <t>10.06.2013</t>
  </si>
  <si>
    <t>10.06.2021</t>
  </si>
  <si>
    <t>30.06.2021</t>
  </si>
  <si>
    <t>20.09.2013</t>
  </si>
  <si>
    <t>8 YRS</t>
  </si>
  <si>
    <t>20.09.2021</t>
  </si>
  <si>
    <t>17.10.2013</t>
  </si>
  <si>
    <t>17.10.2021</t>
  </si>
  <si>
    <t>7 YRS</t>
  </si>
  <si>
    <t>01.11.2021</t>
  </si>
  <si>
    <t>04.02.2014</t>
  </si>
  <si>
    <t>04.02.2022</t>
  </si>
  <si>
    <t>25.03.2022</t>
  </si>
  <si>
    <t>30.04.2022</t>
  </si>
  <si>
    <t>18.05.2017</t>
  </si>
  <si>
    <t>18.05.2025</t>
  </si>
  <si>
    <t>02.06.2014</t>
  </si>
  <si>
    <t>02.06.2022</t>
  </si>
  <si>
    <t>28.06.2017</t>
  </si>
  <si>
    <t>28.06.2022</t>
  </si>
  <si>
    <t>25.07.2022</t>
  </si>
  <si>
    <t>28.07.2017</t>
  </si>
  <si>
    <t xml:space="preserve">5 YRS </t>
  </si>
  <si>
    <t>28.07.2022</t>
  </si>
  <si>
    <t>28.07.2014</t>
  </si>
  <si>
    <t>26.08.2022</t>
  </si>
  <si>
    <t>31.08.2022</t>
  </si>
  <si>
    <t>04.09.2017</t>
  </si>
  <si>
    <t>04.09.2022</t>
  </si>
  <si>
    <t>21.09.2017</t>
  </si>
  <si>
    <t>26.09.2017</t>
  </si>
  <si>
    <t>27.09.2022</t>
  </si>
  <si>
    <t>03.10.2017</t>
  </si>
  <si>
    <t>03.10.2022</t>
  </si>
  <si>
    <t>03.11.2017</t>
  </si>
  <si>
    <t>03.11.2022</t>
  </si>
  <si>
    <t>28.11.2022</t>
  </si>
  <si>
    <t>16.12.2017</t>
  </si>
  <si>
    <t>16.12.2022</t>
  </si>
  <si>
    <t>30.12.2017</t>
  </si>
  <si>
    <t>30.12.2022</t>
  </si>
  <si>
    <t>30.12.2014</t>
  </si>
  <si>
    <t>29.01.2023</t>
  </si>
  <si>
    <t>19.01.2018</t>
  </si>
  <si>
    <t>19.01.2023</t>
  </si>
  <si>
    <t>31.01.2018</t>
  </si>
  <si>
    <t>31.01.2023</t>
  </si>
  <si>
    <t>02.03.2023</t>
  </si>
  <si>
    <t>20.03.2023</t>
  </si>
  <si>
    <t>27.03.2018</t>
  </si>
  <si>
    <t>20.03.2018</t>
  </si>
  <si>
    <t>27.03.2023</t>
  </si>
  <si>
    <t>30.03.2023</t>
  </si>
  <si>
    <t>29.04.2023</t>
  </si>
  <si>
    <t>02.05.2018</t>
  </si>
  <si>
    <t>02.05.2023</t>
  </si>
  <si>
    <t>19.05.2018</t>
  </si>
  <si>
    <t>19.05.2026</t>
  </si>
  <si>
    <t>28.05.2023</t>
  </si>
  <si>
    <t>27.06.2023</t>
  </si>
  <si>
    <t>21.10.2015</t>
  </si>
  <si>
    <t>21.10.2023</t>
  </si>
  <si>
    <t>27.11.2015</t>
  </si>
  <si>
    <t>27.11.2023</t>
  </si>
  <si>
    <t>11.01.2016</t>
  </si>
  <si>
    <t>11.01.2024</t>
  </si>
  <si>
    <t>15.02.2016</t>
  </si>
  <si>
    <t>15.02.2024</t>
  </si>
  <si>
    <t>16.03.2016</t>
  </si>
  <si>
    <t>16.03.2024</t>
  </si>
  <si>
    <t>31.03.2016</t>
  </si>
  <si>
    <t>31.03.2024</t>
  </si>
  <si>
    <t>02.05.2024</t>
  </si>
  <si>
    <t>25.05.2016</t>
  </si>
  <si>
    <t>25.05.2024</t>
  </si>
  <si>
    <t>10.08.2024</t>
  </si>
  <si>
    <t>25.08.2016</t>
  </si>
  <si>
    <t>25.08.2024</t>
  </si>
  <si>
    <t>30.06.2024</t>
  </si>
  <si>
    <t>26.09.2016</t>
  </si>
  <si>
    <t>25.10.2016</t>
  </si>
  <si>
    <t>25.10.2024</t>
  </si>
  <si>
    <t>26.09.2024</t>
  </si>
  <si>
    <t>17.11.2016</t>
  </si>
  <si>
    <t>17.11.2024</t>
  </si>
  <si>
    <t>21.01.2017</t>
  </si>
  <si>
    <t>21.01.2025</t>
  </si>
  <si>
    <t>23.01.2017</t>
  </si>
  <si>
    <t>16.03.2017</t>
  </si>
  <si>
    <t>16.08.2017</t>
  </si>
  <si>
    <t>16.03.2025</t>
  </si>
  <si>
    <t>06.04.2017</t>
  </si>
  <si>
    <t>06.04.2025</t>
  </si>
  <si>
    <t>27.04.2025</t>
  </si>
  <si>
    <t>09.07.2018</t>
  </si>
  <si>
    <t>09.07.2026</t>
  </si>
  <si>
    <t>14.06.2017</t>
  </si>
  <si>
    <t>14.06.2025</t>
  </si>
  <si>
    <t>17.07.2017</t>
  </si>
  <si>
    <t>17.07.2025</t>
  </si>
  <si>
    <t>17.01.2018</t>
  </si>
  <si>
    <t>17.01.2026</t>
  </si>
  <si>
    <t>16.12.2025</t>
  </si>
  <si>
    <t>04.04.2018</t>
  </si>
  <si>
    <t>04.04.2026</t>
  </si>
  <si>
    <t>16.08.2025</t>
  </si>
  <si>
    <t>02.08.2017</t>
  </si>
  <si>
    <t>02.08.2025</t>
  </si>
  <si>
    <t>31.08.2017</t>
  </si>
  <si>
    <t>31.08.2025</t>
  </si>
  <si>
    <t>21.09.2025</t>
  </si>
  <si>
    <t>15.11.2017</t>
  </si>
  <si>
    <t>15.11.2025</t>
  </si>
  <si>
    <t>21.06.2018</t>
  </si>
  <si>
    <t>21.06.2023</t>
  </si>
  <si>
    <t>21.06.2026</t>
  </si>
  <si>
    <t>18.08.2018</t>
  </si>
  <si>
    <t>10.08.2018</t>
  </si>
  <si>
    <t>31.07.2018</t>
  </si>
  <si>
    <t>18.07.2018</t>
  </si>
  <si>
    <t>18.07.2026</t>
  </si>
  <si>
    <t>21.09.2022</t>
  </si>
  <si>
    <t>26.09.2022</t>
  </si>
  <si>
    <t>01.03.2018</t>
  </si>
  <si>
    <t>01.03.2023</t>
  </si>
  <si>
    <t>22.06.2018</t>
  </si>
  <si>
    <t>22.06.2023</t>
  </si>
  <si>
    <t>27.07.2018</t>
  </si>
  <si>
    <t>27.07.2023</t>
  </si>
  <si>
    <t>31.07.2023</t>
  </si>
  <si>
    <t>03.02.2018</t>
  </si>
  <si>
    <t>03.02.2026</t>
  </si>
  <si>
    <t>17.02.2018</t>
  </si>
  <si>
    <t>17.02.2026</t>
  </si>
  <si>
    <t>16.03.2018</t>
  </si>
  <si>
    <t>16.03.2026</t>
  </si>
  <si>
    <t>27.04.2018</t>
  </si>
  <si>
    <t>27.04.2026</t>
  </si>
  <si>
    <t>21.05.2018</t>
  </si>
  <si>
    <t>21.05.2026</t>
  </si>
  <si>
    <t>04.06.2018</t>
  </si>
  <si>
    <t>04.06.2026</t>
  </si>
  <si>
    <t>13.10.2025</t>
  </si>
  <si>
    <t>13.10.2017</t>
  </si>
  <si>
    <t>15.09.2018</t>
  </si>
  <si>
    <t>19.09.2018</t>
  </si>
  <si>
    <t>181 DAYS</t>
  </si>
  <si>
    <t>15.09.2023</t>
  </si>
  <si>
    <t>01.10.2018</t>
  </si>
  <si>
    <t>09.10.2018</t>
  </si>
  <si>
    <t>09.10.2023</t>
  </si>
  <si>
    <t xml:space="preserve">DHARAMPETH MAHILA </t>
  </si>
  <si>
    <t>03.11.2018</t>
  </si>
  <si>
    <t>08.11.2018</t>
  </si>
  <si>
    <t>15.01.2019</t>
  </si>
  <si>
    <t>300 DAYS</t>
  </si>
  <si>
    <t>12.04.2019</t>
  </si>
  <si>
    <t>20.04.2019</t>
  </si>
  <si>
    <t>24.04.2019</t>
  </si>
  <si>
    <t>21.05.2019</t>
  </si>
  <si>
    <t>14.05.2019</t>
  </si>
  <si>
    <t>06.06.2019</t>
  </si>
  <si>
    <t>14.06.2019</t>
  </si>
  <si>
    <t>08.07.2019</t>
  </si>
  <si>
    <t>08.10.2018</t>
  </si>
  <si>
    <t>04.08.2019</t>
  </si>
  <si>
    <t>27.02.2018</t>
  </si>
  <si>
    <t>555 DAYS</t>
  </si>
  <si>
    <t>05.09.2019</t>
  </si>
  <si>
    <t>15.03.2018</t>
  </si>
  <si>
    <t>21.09.2019</t>
  </si>
  <si>
    <t>12.07.2018</t>
  </si>
  <si>
    <t>18.01.2020</t>
  </si>
  <si>
    <t>14.03.2018</t>
  </si>
  <si>
    <t>36 MONTH</t>
  </si>
  <si>
    <t>14.03.2021</t>
  </si>
  <si>
    <t>22.03.2018</t>
  </si>
  <si>
    <t>22.03.2021</t>
  </si>
  <si>
    <t>23.03.2018</t>
  </si>
  <si>
    <t>23.03.2021</t>
  </si>
  <si>
    <t>STATE BANK OF INDIA FDR</t>
  </si>
  <si>
    <t>DHARAMPETH MAHILA FDR</t>
  </si>
  <si>
    <t>INDUSIND BANK</t>
  </si>
  <si>
    <t>17.06.2018</t>
  </si>
  <si>
    <t>12 MONTH</t>
  </si>
  <si>
    <t>17.06.2019</t>
  </si>
  <si>
    <t>15.08.2018</t>
  </si>
  <si>
    <t>13 MONTH</t>
  </si>
  <si>
    <t>15.09.2019</t>
  </si>
  <si>
    <t xml:space="preserve">RAVI COMMERCIAL </t>
  </si>
  <si>
    <t>16.10.2019</t>
  </si>
  <si>
    <t>SHAMRAO VITHAL</t>
  </si>
  <si>
    <t>SVCC/911</t>
  </si>
  <si>
    <t>365 DAYS</t>
  </si>
  <si>
    <t>456 DAYS</t>
  </si>
  <si>
    <t>21.02.2019</t>
  </si>
  <si>
    <t xml:space="preserve">MONTHLY INTT.  </t>
  </si>
  <si>
    <t>THE YAVATMAL URBAN CO-OP. BANK LTD FDR</t>
  </si>
  <si>
    <t>YAVATMAL URBAN</t>
  </si>
  <si>
    <t xml:space="preserve">PEOPLES' CO-OP BANK LTD </t>
  </si>
  <si>
    <t>INDUSIND BANK LTD. FDR</t>
  </si>
  <si>
    <t>RAVI COMMERCIAL URBAN CO-OPERATIVE BANK LTD FDR</t>
  </si>
  <si>
    <t>THE SHAMRAO VITHAL CO-OPERATIVE BANK LTD FDR</t>
  </si>
  <si>
    <t>32/12693</t>
  </si>
  <si>
    <t>15 MONTH</t>
  </si>
  <si>
    <t>32/25759</t>
  </si>
  <si>
    <t>01.10.2019</t>
  </si>
  <si>
    <t>ARVIND SAHAKARI  BANK LTD FDR</t>
  </si>
  <si>
    <t>ARVIND SAHAKARI  BANK LTD</t>
  </si>
  <si>
    <t>28.01.2019</t>
  </si>
  <si>
    <t>04.07.2018</t>
  </si>
  <si>
    <t>04.10.2019</t>
  </si>
  <si>
    <t>MALKAPUR URBAN</t>
  </si>
  <si>
    <t>09.07.2021</t>
  </si>
  <si>
    <t>20.09.2016</t>
  </si>
  <si>
    <t>1108/10895/01</t>
  </si>
  <si>
    <t>60 MONTH</t>
  </si>
  <si>
    <t>THE NANDURA URBAN CO-OP. BANK LTD. FDR</t>
  </si>
  <si>
    <t>08.02.2019</t>
  </si>
  <si>
    <t>31.12.2016</t>
  </si>
  <si>
    <t>1013103162906/1</t>
  </si>
  <si>
    <t>35 MONTH</t>
  </si>
  <si>
    <t>30.11.2019</t>
  </si>
  <si>
    <t xml:space="preserve">ARVIND SAHAKARI  </t>
  </si>
  <si>
    <t xml:space="preserve">INDUSIND BANK </t>
  </si>
  <si>
    <t xml:space="preserve">NANDURA URBAN </t>
  </si>
  <si>
    <t>SHIKSHAK SAHAKARI</t>
  </si>
  <si>
    <t xml:space="preserve">THE AKOLA URBAN  </t>
  </si>
  <si>
    <t>16.09.2018</t>
  </si>
  <si>
    <t>THE KHAMGAON URBAN CO-OP. BANK LTD. FDR (LOCKER)</t>
  </si>
  <si>
    <t>THE MALKAPUR URBAN CO-OP. BANK LTD. FDR (LOCKER)</t>
  </si>
  <si>
    <t>THE AKOLA URBAN CO-OP. BANK LTD. FDR (LOCKER)</t>
  </si>
  <si>
    <t>SHIKSHAK SAHAKARI BANK LTD. FDR (LOCKER)</t>
  </si>
  <si>
    <t>KHAMGAON URBAN</t>
  </si>
  <si>
    <t>14.06.2018</t>
  </si>
  <si>
    <t>KHAMGAON URBAN MORSHI BRANCH</t>
  </si>
  <si>
    <t>24 MONTH</t>
  </si>
  <si>
    <t>14.06.2020</t>
  </si>
  <si>
    <t>20.10.2018</t>
  </si>
  <si>
    <t>06.11.2018</t>
  </si>
  <si>
    <t>14.11.2018</t>
  </si>
  <si>
    <t>15.11.2018</t>
  </si>
  <si>
    <t>17.11.2018</t>
  </si>
  <si>
    <t>19.11.2018</t>
  </si>
  <si>
    <t>20.10.2026</t>
  </si>
  <si>
    <t>14.11.2026</t>
  </si>
  <si>
    <t>15.11.2026</t>
  </si>
  <si>
    <t>17.11.2026</t>
  </si>
  <si>
    <t>19.11.2026</t>
  </si>
  <si>
    <t>02.09.2019</t>
  </si>
  <si>
    <t>04.09.2019</t>
  </si>
  <si>
    <t>30.08.2019</t>
  </si>
  <si>
    <t>22.11.2018</t>
  </si>
  <si>
    <t>22.11.2023</t>
  </si>
  <si>
    <t>JANA SMALL FINANCE BANK LTD.</t>
  </si>
  <si>
    <t>JANA BANK LTD</t>
  </si>
  <si>
    <t>20.05.2019</t>
  </si>
  <si>
    <t>30.11.2018</t>
  </si>
  <si>
    <t>30.11.2023</t>
  </si>
  <si>
    <t>03.12.2018</t>
  </si>
  <si>
    <t>03.12.2023</t>
  </si>
  <si>
    <t>05.12.2018</t>
  </si>
  <si>
    <t>05.12.2026</t>
  </si>
  <si>
    <t>10.12.2018</t>
  </si>
  <si>
    <t>10.12.2026</t>
  </si>
  <si>
    <t>13.12.2018</t>
  </si>
  <si>
    <t>13.12.2023</t>
  </si>
  <si>
    <t>04.05.2019</t>
  </si>
  <si>
    <t>32/14806</t>
  </si>
  <si>
    <t>14.11.2019</t>
  </si>
  <si>
    <t>YAVATMAL MAHILA</t>
  </si>
  <si>
    <t>3106346/01</t>
  </si>
  <si>
    <t>364 DAYS</t>
  </si>
  <si>
    <t>29.11.2019</t>
  </si>
  <si>
    <t>YAVATMAL MAHILA (PANDHARKAWDA BR.)</t>
  </si>
  <si>
    <t>NAGPUR NAGRIK SAHAKARI BANK LTD.</t>
  </si>
  <si>
    <t>NAGPUR NAGRIK</t>
  </si>
  <si>
    <t>27.12.2018</t>
  </si>
  <si>
    <t>L04606/503/50</t>
  </si>
  <si>
    <t>12 MTHS</t>
  </si>
  <si>
    <t>24.12.2019</t>
  </si>
  <si>
    <t>FINCARE SMALL FINANCE BANK</t>
  </si>
  <si>
    <t>24.12.2018</t>
  </si>
  <si>
    <t>24M 1 DAY</t>
  </si>
  <si>
    <t>25.12.2020</t>
  </si>
  <si>
    <t>31.12.2018</t>
  </si>
  <si>
    <t>360 DAYS</t>
  </si>
  <si>
    <t>07.01.2024</t>
  </si>
  <si>
    <t xml:space="preserve">Utkarsha Small Finance Bank </t>
  </si>
  <si>
    <t>09.01.2019</t>
  </si>
  <si>
    <t>1379030000000198/1</t>
  </si>
  <si>
    <t>465 DAYS</t>
  </si>
  <si>
    <t>18.04.2020</t>
  </si>
  <si>
    <t>THE COSMOS CO-OP.BANK LTD.</t>
  </si>
  <si>
    <t>19.01.2019</t>
  </si>
  <si>
    <t>9 MONTH</t>
  </si>
  <si>
    <t>19.10.2019</t>
  </si>
  <si>
    <t>10.01.2020</t>
  </si>
  <si>
    <t xml:space="preserve"> </t>
  </si>
  <si>
    <t>31.01.2019</t>
  </si>
  <si>
    <t>BULDHANA URBAN CO-OP.SOCIETY LTD.</t>
  </si>
  <si>
    <t xml:space="preserve">BULDHANA URBAN </t>
  </si>
  <si>
    <t>3 MONTHS</t>
  </si>
  <si>
    <t>02.05.2019</t>
  </si>
  <si>
    <t>28.04.2020</t>
  </si>
  <si>
    <t>27.03.2019</t>
  </si>
  <si>
    <t>26.02.2019</t>
  </si>
  <si>
    <t>22.05.2020</t>
  </si>
  <si>
    <t>25.02.2020</t>
  </si>
  <si>
    <t>20.02.2020</t>
  </si>
  <si>
    <t>01.03.2019</t>
  </si>
  <si>
    <t>01.06.2019</t>
  </si>
  <si>
    <t>01.03.2024</t>
  </si>
  <si>
    <t>KHAMGAON URBAN DARYAPUR BRANCH</t>
  </si>
  <si>
    <t>19.03.2019</t>
  </si>
  <si>
    <t>14.03.2019</t>
  </si>
  <si>
    <t>4755030001249681/1</t>
  </si>
  <si>
    <t>13.03.2020</t>
  </si>
  <si>
    <t>13.03.2019</t>
  </si>
  <si>
    <t>13.03.2024</t>
  </si>
  <si>
    <t>05.03.2019</t>
  </si>
  <si>
    <t>05.03.2024</t>
  </si>
  <si>
    <t>11.03.2019</t>
  </si>
  <si>
    <t>11.03.2024</t>
  </si>
  <si>
    <t>06.03.2019</t>
  </si>
  <si>
    <t>1827 DAYS</t>
  </si>
  <si>
    <t>06.03.2024</t>
  </si>
  <si>
    <t xml:space="preserve">SADHANA SAHAKARI </t>
  </si>
  <si>
    <t>19.06.2020</t>
  </si>
  <si>
    <t>07.03.2019</t>
  </si>
  <si>
    <t xml:space="preserve">390 DAYS </t>
  </si>
  <si>
    <t>25.03.2020</t>
  </si>
  <si>
    <t>25.01.2020</t>
  </si>
  <si>
    <t>RECOVERY</t>
  </si>
  <si>
    <t xml:space="preserve">365 DAYS </t>
  </si>
  <si>
    <t>YAVATMAL MAHILA CO.OP BANK FDR (LOCKER)</t>
  </si>
  <si>
    <t>102943/01</t>
  </si>
  <si>
    <t>08.02.2020</t>
  </si>
  <si>
    <t xml:space="preserve">NANDURA URBAN SHEGAON BR. </t>
  </si>
  <si>
    <t xml:space="preserve">JIJAU COMMERCIAL  CO.OP BANK LTD </t>
  </si>
  <si>
    <t xml:space="preserve">24 MONTH </t>
  </si>
  <si>
    <t>215/34/1</t>
  </si>
  <si>
    <t>09.12.2018</t>
  </si>
  <si>
    <t>4755030001321563/1</t>
  </si>
  <si>
    <t>24.03.2020</t>
  </si>
  <si>
    <t>4755030001318834/1</t>
  </si>
  <si>
    <t>367 DAYS</t>
  </si>
  <si>
    <t>20.03.2020</t>
  </si>
  <si>
    <t>18.03.2019</t>
  </si>
  <si>
    <t>4755030001280080/1</t>
  </si>
  <si>
    <t>17.03.2020</t>
  </si>
  <si>
    <t>20.03.2019</t>
  </si>
  <si>
    <t>4755030001301315/1</t>
  </si>
  <si>
    <t>19.03.2020</t>
  </si>
  <si>
    <t xml:space="preserve">TOTAL </t>
  </si>
  <si>
    <t>25.06.2019</t>
  </si>
  <si>
    <t>THE YAVATMAL URBAN CO.OP BANK FDR (LOCKER)</t>
  </si>
  <si>
    <t xml:space="preserve">YAVATMAL URBAN </t>
  </si>
  <si>
    <t>32/32870</t>
  </si>
  <si>
    <t xml:space="preserve">91 DAYS </t>
  </si>
  <si>
    <t>28.05.2019</t>
  </si>
  <si>
    <t>THE AKOLA URBAN   LOCKER</t>
  </si>
  <si>
    <t>NANDURA URBAN LOCKER</t>
  </si>
  <si>
    <t>SHIKSHAK SAHAKARI LOCKER</t>
  </si>
  <si>
    <t xml:space="preserve">YAVATMAL URBAN LOCKER </t>
  </si>
  <si>
    <t>YAVATMAL MAHILA SAHAKARI LOCKER</t>
  </si>
  <si>
    <t xml:space="preserve">YAVATMAL MAHILA </t>
  </si>
  <si>
    <t>01.03.2020</t>
  </si>
  <si>
    <t>JIJAU COMMERCIAL CO.OP.BANK LOCKER</t>
  </si>
  <si>
    <t>JIJAU COMMERCIAL CHANDURBAZAR BR.</t>
  </si>
  <si>
    <t xml:space="preserve">JIJAU COMMERCIAL </t>
  </si>
  <si>
    <t>27.03.2024</t>
  </si>
  <si>
    <t>PUNJAB NATIONAL BANK</t>
  </si>
  <si>
    <t xml:space="preserve">PUNJAB NATIONAL BANK </t>
  </si>
  <si>
    <t>460800D100000799</t>
  </si>
  <si>
    <t>333 DAYS</t>
  </si>
  <si>
    <t>23.02.2020</t>
  </si>
  <si>
    <t>28.03.2019</t>
  </si>
  <si>
    <t>460800D100000805</t>
  </si>
  <si>
    <t>24.02.2020</t>
  </si>
  <si>
    <t>29.03.2019</t>
  </si>
  <si>
    <t>460800D100000814</t>
  </si>
  <si>
    <t>30.03.2019</t>
  </si>
  <si>
    <t>460800D100000823</t>
  </si>
  <si>
    <t>26.02.2020</t>
  </si>
  <si>
    <t>460800D100000832</t>
  </si>
  <si>
    <t>IOB</t>
  </si>
  <si>
    <t>INDIAN OVERSIS BANK</t>
  </si>
  <si>
    <t>26.03.2022</t>
  </si>
  <si>
    <t>36 MONTHS</t>
  </si>
  <si>
    <t>03.04.2019</t>
  </si>
  <si>
    <t>04.04.2019</t>
  </si>
  <si>
    <t>460800D100000896</t>
  </si>
  <si>
    <t>460800D1600000948</t>
  </si>
  <si>
    <t>09.04.2019</t>
  </si>
  <si>
    <t>460800D1600000984</t>
  </si>
  <si>
    <t>THE BHANDARA URBAN CO.OP BANK</t>
  </si>
  <si>
    <t>BHANDARA URBAN</t>
  </si>
  <si>
    <t>23.02.2019</t>
  </si>
  <si>
    <t>460800D1600001020</t>
  </si>
  <si>
    <t>10.03.2020</t>
  </si>
  <si>
    <t>18.04.2019</t>
  </si>
  <si>
    <t>460800D100001109</t>
  </si>
  <si>
    <t>16.03.2020</t>
  </si>
  <si>
    <t>06.05.2020</t>
  </si>
  <si>
    <t>14.05.2020</t>
  </si>
  <si>
    <t>22.04.2019</t>
  </si>
  <si>
    <t>16.05.2020</t>
  </si>
  <si>
    <t>23.04.2019</t>
  </si>
  <si>
    <t>460800D100001224</t>
  </si>
  <si>
    <t>21.03.2020</t>
  </si>
  <si>
    <t>INDIAN OVERSEAS BANK (IOB)</t>
  </si>
  <si>
    <t>17.07.2019</t>
  </si>
  <si>
    <t>16.07.2018</t>
  </si>
  <si>
    <t>3101259/01</t>
  </si>
  <si>
    <t>28.02.2019</t>
  </si>
  <si>
    <t>28.02.2020</t>
  </si>
  <si>
    <t>BHANDARA URBAN PAUNI BRANCH</t>
  </si>
  <si>
    <t>460800D100001242</t>
  </si>
  <si>
    <t>333 D</t>
  </si>
  <si>
    <t>22.03.2020</t>
  </si>
  <si>
    <t>STATUS</t>
  </si>
  <si>
    <t xml:space="preserve">SECURITY </t>
  </si>
  <si>
    <t>SHARES</t>
  </si>
  <si>
    <t>12 MONTHS</t>
  </si>
  <si>
    <t>29.05.2020</t>
  </si>
  <si>
    <t>07.05.2019</t>
  </si>
  <si>
    <t>08.05.2019</t>
  </si>
  <si>
    <t>03.05.2019</t>
  </si>
  <si>
    <t>4755030001694078/1</t>
  </si>
  <si>
    <t>02.05.2020</t>
  </si>
  <si>
    <t>4755030001695018/2</t>
  </si>
  <si>
    <t>03.05.2020</t>
  </si>
  <si>
    <t>14.05.2027</t>
  </si>
  <si>
    <t>16.05.2019</t>
  </si>
  <si>
    <t>16.05.2027</t>
  </si>
  <si>
    <t>20.05.2027</t>
  </si>
  <si>
    <t>07.06.2020</t>
  </si>
  <si>
    <t>17.05.2019</t>
  </si>
  <si>
    <t>09.06.2020</t>
  </si>
  <si>
    <t>4755030001809259/1</t>
  </si>
  <si>
    <t>4755030001814023/1</t>
  </si>
  <si>
    <t>17.11.2019</t>
  </si>
  <si>
    <t>30.04.2019</t>
  </si>
  <si>
    <t>460800D100001260</t>
  </si>
  <si>
    <t>28.03.2020</t>
  </si>
  <si>
    <t>18.05.2020</t>
  </si>
  <si>
    <t>26.04.2019</t>
  </si>
  <si>
    <t>20.05.2020</t>
  </si>
  <si>
    <t>30.01.2019</t>
  </si>
  <si>
    <t>32/25930</t>
  </si>
  <si>
    <t>30.04.2020</t>
  </si>
  <si>
    <t xml:space="preserve">PRINCIPAL AMOUNT FD </t>
  </si>
  <si>
    <t>MATURITY VALUE FD</t>
  </si>
  <si>
    <t>30.04.2024</t>
  </si>
  <si>
    <t>22.05.2019</t>
  </si>
  <si>
    <t>15.06.2020</t>
  </si>
  <si>
    <t>24.05.2019</t>
  </si>
  <si>
    <t>4755030001852910/1</t>
  </si>
  <si>
    <t>23.05.2020</t>
  </si>
  <si>
    <t>28.06.2020</t>
  </si>
  <si>
    <t>30.04.2027</t>
  </si>
  <si>
    <t>BULDHANA URBAN  (LOCKER)</t>
  </si>
  <si>
    <t>BULDHANA URBAN (GHATANJI BR)</t>
  </si>
  <si>
    <t>BULDHANA URBAN LOCKER  GHATANJI BR</t>
  </si>
  <si>
    <t>MATURITY IN JUNE-2019</t>
  </si>
  <si>
    <t>01.07.2020</t>
  </si>
  <si>
    <t>4755030001916462/1</t>
  </si>
  <si>
    <t>31.05.2020</t>
  </si>
  <si>
    <t>30.06.2020</t>
  </si>
  <si>
    <t>06.07.2020</t>
  </si>
  <si>
    <t>11.06.2019</t>
  </si>
  <si>
    <t>4755030001997767/1</t>
  </si>
  <si>
    <t>10.06.2020</t>
  </si>
  <si>
    <t>08.07.2020</t>
  </si>
  <si>
    <t>18.06.2019</t>
  </si>
  <si>
    <t>12.07.2020</t>
  </si>
  <si>
    <t>4755030002022580/1</t>
  </si>
  <si>
    <t>13.06.2020</t>
  </si>
  <si>
    <t>05.05.2020</t>
  </si>
  <si>
    <t>29.05.2019</t>
  </si>
  <si>
    <t>29.05.2024</t>
  </si>
  <si>
    <t>21.06.2019</t>
  </si>
  <si>
    <t>21.06.2027</t>
  </si>
  <si>
    <t>20.06.2019</t>
  </si>
  <si>
    <t>4755030002101780/1</t>
  </si>
  <si>
    <t>04.06.2019</t>
  </si>
  <si>
    <t>04.06.2024</t>
  </si>
  <si>
    <t>11.06.2027</t>
  </si>
  <si>
    <t>27.08.2019</t>
  </si>
  <si>
    <t>17.06.2020</t>
  </si>
  <si>
    <t>MATURITY IN JULY-2019</t>
  </si>
  <si>
    <t>26.06.2019</t>
  </si>
  <si>
    <t>26.07.2020</t>
  </si>
  <si>
    <t>1 YR</t>
  </si>
  <si>
    <t>01.07.2024</t>
  </si>
  <si>
    <t>475503002168034/1</t>
  </si>
  <si>
    <t>4755030002162353/1</t>
  </si>
  <si>
    <t>25.06.2020</t>
  </si>
  <si>
    <t>24.08.2018</t>
  </si>
  <si>
    <t>24.08.2019</t>
  </si>
  <si>
    <t>02.07.2019</t>
  </si>
  <si>
    <t>02.07.2027</t>
  </si>
  <si>
    <t>04.07.2019</t>
  </si>
  <si>
    <t>04.07.2027</t>
  </si>
  <si>
    <t>08.07.2027</t>
  </si>
  <si>
    <t>11.07.2019</t>
  </si>
  <si>
    <t>11.07.2027</t>
  </si>
  <si>
    <t>4755030002189154/1</t>
  </si>
  <si>
    <t>03.07.2020</t>
  </si>
  <si>
    <t>18.07.2019</t>
  </si>
  <si>
    <t>01.08.2020</t>
  </si>
  <si>
    <t>10.07.2019</t>
  </si>
  <si>
    <t>03.08.2020</t>
  </si>
  <si>
    <t xml:space="preserve">NANDURA URBAN AKOLA BR. </t>
  </si>
  <si>
    <t>20.07.2019</t>
  </si>
  <si>
    <t>20.07.2022</t>
  </si>
  <si>
    <t>15.07.2019</t>
  </si>
  <si>
    <t>460800D100001288</t>
  </si>
  <si>
    <t>444 DAYS</t>
  </si>
  <si>
    <t>01.10.2020</t>
  </si>
  <si>
    <t>18.07.2020</t>
  </si>
  <si>
    <t>SVCC/1244</t>
  </si>
  <si>
    <t>GL CODE</t>
  </si>
  <si>
    <t>22.07.2019</t>
  </si>
  <si>
    <t>4755030002301090/1</t>
  </si>
  <si>
    <t>21.07.2020</t>
  </si>
  <si>
    <t>32/307968</t>
  </si>
  <si>
    <t>07.05.2020</t>
  </si>
  <si>
    <t>23.01.2025</t>
  </si>
  <si>
    <t xml:space="preserve">THE AKOLA URBAN ( Telhara Br.)  </t>
  </si>
  <si>
    <t>MALKAPUR URBAN ( Murtijapur )</t>
  </si>
  <si>
    <t xml:space="preserve">YAVATMAL (URBAN Digras Br.) </t>
  </si>
  <si>
    <t xml:space="preserve">YAVATMAL URBAN ( Ner Br) </t>
  </si>
  <si>
    <t>SHIKSHAK SAHAKARI ( Ramtek Br)</t>
  </si>
  <si>
    <t>22.07.2024</t>
  </si>
  <si>
    <t>25.07.2024</t>
  </si>
  <si>
    <t>MATURITY IN AUG-2019</t>
  </si>
  <si>
    <t>23.07.2019</t>
  </si>
  <si>
    <t>4755030002309824/1</t>
  </si>
  <si>
    <t>22.07.2020</t>
  </si>
  <si>
    <t>4755030002322542/1</t>
  </si>
  <si>
    <t>24.07.2020</t>
  </si>
  <si>
    <t>31.07.2019</t>
  </si>
  <si>
    <t>31.07.2027</t>
  </si>
  <si>
    <t>02.08.2019</t>
  </si>
  <si>
    <t>02.08.2024</t>
  </si>
  <si>
    <t>05.08.2019</t>
  </si>
  <si>
    <t>05.08.2027</t>
  </si>
  <si>
    <t>28.08.2020</t>
  </si>
  <si>
    <t>24.08.2020</t>
  </si>
  <si>
    <t>05.09.2020</t>
  </si>
  <si>
    <t>4755030002403023/1</t>
  </si>
  <si>
    <t>07.08.2019</t>
  </si>
  <si>
    <t>07.09.2020</t>
  </si>
  <si>
    <t>08.08.2019</t>
  </si>
  <si>
    <t>08.09.2020</t>
  </si>
  <si>
    <t>09.08.2019</t>
  </si>
  <si>
    <t>09.09.2020</t>
  </si>
  <si>
    <t>13.08.2019</t>
  </si>
  <si>
    <t>13.09.2020</t>
  </si>
  <si>
    <t>13.08.2027</t>
  </si>
  <si>
    <t>16.08.2019</t>
  </si>
  <si>
    <t>16.09.2020</t>
  </si>
  <si>
    <t>19.08.2019</t>
  </si>
  <si>
    <t>19.09.2020</t>
  </si>
  <si>
    <t>SVCC/1278</t>
  </si>
  <si>
    <t>20.08.2019</t>
  </si>
  <si>
    <t>20.09.2020</t>
  </si>
  <si>
    <t>14.08.2019</t>
  </si>
  <si>
    <t>21.08.2019</t>
  </si>
  <si>
    <t>21.09.2020</t>
  </si>
  <si>
    <t>14.09.2020</t>
  </si>
  <si>
    <t>22.08.2019</t>
  </si>
  <si>
    <t>22.09.2020</t>
  </si>
  <si>
    <t>23.08.2019</t>
  </si>
  <si>
    <t>23.09.2020</t>
  </si>
  <si>
    <t>26.09.2020</t>
  </si>
  <si>
    <t>26.08.2024</t>
  </si>
  <si>
    <t>MATURITY IN SEPT-2019</t>
  </si>
  <si>
    <t>27.09.2020</t>
  </si>
  <si>
    <t>BULDHANA URBAN (DARWHA BR)</t>
  </si>
  <si>
    <t>29.08.2019</t>
  </si>
  <si>
    <t>36 M</t>
  </si>
  <si>
    <t>29.08.2022</t>
  </si>
  <si>
    <t>29.08.2020</t>
  </si>
  <si>
    <t xml:space="preserve">SURYODAY  BANK </t>
  </si>
  <si>
    <t>27.02.2021</t>
  </si>
  <si>
    <t>18 MONTS</t>
  </si>
  <si>
    <t>31.08.2019</t>
  </si>
  <si>
    <t>24.09.2020</t>
  </si>
  <si>
    <t>28.09.2020</t>
  </si>
  <si>
    <t>03.09.2019</t>
  </si>
  <si>
    <t xml:space="preserve">SURYODAY SMALL FINANCE </t>
  </si>
  <si>
    <t>28.08.2019</t>
  </si>
  <si>
    <t>29.09.2020</t>
  </si>
  <si>
    <t>03.10.2020</t>
  </si>
  <si>
    <t>05.10.2020</t>
  </si>
  <si>
    <t>06.09.2019</t>
  </si>
  <si>
    <t>06.10.2020</t>
  </si>
  <si>
    <t>05.09.2024</t>
  </si>
  <si>
    <t>07.09.2019</t>
  </si>
  <si>
    <t>09.09.2019</t>
  </si>
  <si>
    <t>11.09.2019</t>
  </si>
  <si>
    <t>11.10.2020</t>
  </si>
  <si>
    <t>15.10.2020</t>
  </si>
  <si>
    <t>20.10.2020</t>
  </si>
  <si>
    <t>20.09.2019</t>
  </si>
  <si>
    <t>1 YRS</t>
  </si>
  <si>
    <t>24.09.2019</t>
  </si>
  <si>
    <t>23.09.2019</t>
  </si>
  <si>
    <t>17.10.2020</t>
  </si>
  <si>
    <t>MATURITY IN OCT-2019</t>
  </si>
  <si>
    <t>30.09.2019</t>
  </si>
  <si>
    <t>30.09.2024</t>
  </si>
  <si>
    <t>27.09.2024</t>
  </si>
  <si>
    <t>03.11.2023</t>
  </si>
  <si>
    <t>01.10.2027</t>
  </si>
  <si>
    <t>03.10.2019</t>
  </si>
  <si>
    <t>03.10.2027</t>
  </si>
  <si>
    <t>05.10.2019</t>
  </si>
  <si>
    <t>05.11.2020</t>
  </si>
  <si>
    <t>09.10.2019</t>
  </si>
  <si>
    <t>10.04.2021</t>
  </si>
  <si>
    <t>MATURITY IN NOV-2019</t>
  </si>
  <si>
    <t>21.10.2019</t>
  </si>
  <si>
    <t>16.11.2020</t>
  </si>
  <si>
    <t>31- Sept-19</t>
  </si>
  <si>
    <t xml:space="preserve">FDR Investment As per GL           </t>
  </si>
  <si>
    <t xml:space="preserve">Double Entry ( S.B.I ) </t>
  </si>
  <si>
    <t xml:space="preserve">FDR As Per Physical </t>
  </si>
  <si>
    <t>PNB Autosweep</t>
  </si>
  <si>
    <t xml:space="preserve">Mutual Funds </t>
  </si>
  <si>
    <t xml:space="preserve">Last Month Double Entry ( S.B.I ) Revers On dated 03.10.19 </t>
  </si>
  <si>
    <t>02.11.2019</t>
  </si>
  <si>
    <t>01.11.2024</t>
  </si>
  <si>
    <t>02.11.2024</t>
  </si>
  <si>
    <t>02.11.2020</t>
  </si>
  <si>
    <t>08.05.2027</t>
  </si>
  <si>
    <t>08.11.2027</t>
  </si>
  <si>
    <t>08.11.2019</t>
  </si>
  <si>
    <t>11.11.2019</t>
  </si>
  <si>
    <t>SVCC/3811</t>
  </si>
  <si>
    <t xml:space="preserve">RECOVERY </t>
  </si>
  <si>
    <t>32/34140</t>
  </si>
  <si>
    <t>14.12.2020</t>
  </si>
  <si>
    <t>13.11.2019</t>
  </si>
  <si>
    <t>13.11.2020</t>
  </si>
  <si>
    <t>16.11.2019</t>
  </si>
  <si>
    <t>4755030003182888/1</t>
  </si>
  <si>
    <t>366 DAYS</t>
  </si>
  <si>
    <t>17.11.2020</t>
  </si>
  <si>
    <t>22.11.2019</t>
  </si>
  <si>
    <t>23.11.2020</t>
  </si>
  <si>
    <t>MATURITY IN DEC-2019</t>
  </si>
  <si>
    <t>27.11.2019</t>
  </si>
  <si>
    <t>27.11.2020</t>
  </si>
  <si>
    <t>27.11.2024</t>
  </si>
  <si>
    <t>28.11.2024</t>
  </si>
  <si>
    <t>01.12.2020</t>
  </si>
  <si>
    <t>25.11.2019</t>
  </si>
  <si>
    <t>32/34180</t>
  </si>
  <si>
    <t>4755030003270859/1</t>
  </si>
  <si>
    <t>28.11.2020</t>
  </si>
  <si>
    <t xml:space="preserve">Yavatmal Mahila Excess Fund </t>
  </si>
  <si>
    <t>Jana Bank FD Amount</t>
  </si>
  <si>
    <t xml:space="preserve">FDR Investment As per Physical         </t>
  </si>
  <si>
    <t xml:space="preserve">Total </t>
  </si>
  <si>
    <t>Total</t>
  </si>
  <si>
    <t>05.12.2019</t>
  </si>
  <si>
    <t>05.12.2020</t>
  </si>
  <si>
    <t>13.12.2019</t>
  </si>
  <si>
    <t>13.12.2027</t>
  </si>
  <si>
    <t>13.12.2020</t>
  </si>
  <si>
    <t>L04606/744/74</t>
  </si>
  <si>
    <t>24.12.2020</t>
  </si>
  <si>
    <t>27.12.2019</t>
  </si>
  <si>
    <t>32/34282</t>
  </si>
  <si>
    <t>27.12.2020</t>
  </si>
  <si>
    <t>19.01.2021</t>
  </si>
  <si>
    <t>26.03.2020</t>
  </si>
  <si>
    <t>MATURITY IN JAN-2020</t>
  </si>
  <si>
    <t>27.12.2024</t>
  </si>
  <si>
    <t>04.11.2019</t>
  </si>
  <si>
    <t>13 month</t>
  </si>
  <si>
    <t>04.12.2020</t>
  </si>
  <si>
    <t xml:space="preserve">FDR Investment As per Physical            </t>
  </si>
  <si>
    <t>Mutual Fund</t>
  </si>
  <si>
    <t>TOTAL ENVESTMENT AS ON 31.12.2019</t>
  </si>
  <si>
    <t>Entry to be taken (Arvind Sahakari) (+)</t>
  </si>
  <si>
    <t>FDR to be received ( SBI) (+)</t>
  </si>
  <si>
    <t>02.01.2021</t>
  </si>
  <si>
    <t>02.01.2020</t>
  </si>
  <si>
    <t>01.01.2025</t>
  </si>
  <si>
    <t>01.01.2020</t>
  </si>
  <si>
    <t>IDBI BANK LIMITED. FDR</t>
  </si>
  <si>
    <t>IDBI BANK</t>
  </si>
  <si>
    <t>IDBI BANK LIMITED</t>
  </si>
  <si>
    <t>01.01.2021</t>
  </si>
  <si>
    <t>18.07.2021</t>
  </si>
  <si>
    <t>14.01.2020</t>
  </si>
  <si>
    <t>32/34328</t>
  </si>
  <si>
    <t>14.01.2021</t>
  </si>
  <si>
    <t>ICICI BANK LIMITED. FDR</t>
  </si>
  <si>
    <t>ICICI BANK LIMITED</t>
  </si>
  <si>
    <t>06.02.2021</t>
  </si>
  <si>
    <t>390 DAYS</t>
  </si>
  <si>
    <t>26.07.2021</t>
  </si>
  <si>
    <t>20.02.2021</t>
  </si>
  <si>
    <t>20.01.2020</t>
  </si>
  <si>
    <t>EQUITAS SMALL FINANCE BANK</t>
  </si>
  <si>
    <t>13.01.2020</t>
  </si>
  <si>
    <t>13.01.2021</t>
  </si>
  <si>
    <t>ICICI BANK</t>
  </si>
  <si>
    <t>EQUITAS SMALL FINANCE</t>
  </si>
  <si>
    <t>MATURITY IN FEB-2020</t>
  </si>
  <si>
    <t>02.08.2021</t>
  </si>
  <si>
    <t>23.01.2020</t>
  </si>
  <si>
    <t>23.01.2021</t>
  </si>
  <si>
    <t>28.01.2020</t>
  </si>
  <si>
    <t>28.01.2021</t>
  </si>
  <si>
    <t xml:space="preserve">ARVIND SAHAKARI RD </t>
  </si>
  <si>
    <t xml:space="preserve">RAVI COMMERCIAL RD </t>
  </si>
  <si>
    <t>22.01.2019</t>
  </si>
  <si>
    <t>22.02.2020</t>
  </si>
  <si>
    <t>27.02.2020</t>
  </si>
  <si>
    <t>27.01.2020</t>
  </si>
  <si>
    <t>888 DAYS</t>
  </si>
  <si>
    <t>03.07.2022</t>
  </si>
  <si>
    <t>30.01.2020</t>
  </si>
  <si>
    <t>32/34358</t>
  </si>
  <si>
    <t>29.07.2020</t>
  </si>
  <si>
    <t>31.01.2020</t>
  </si>
  <si>
    <t>32/34361</t>
  </si>
  <si>
    <t>180 DAYS</t>
  </si>
  <si>
    <t>24.01.2020</t>
  </si>
  <si>
    <t>24.01.2021</t>
  </si>
  <si>
    <t>29.01.2025</t>
  </si>
  <si>
    <t>05.12.2027</t>
  </si>
  <si>
    <t>29.01.2028</t>
  </si>
  <si>
    <t>THE AKOLA DIST.CENTRAL CO.OP BANK SECURITY DEPOSIT</t>
  </si>
  <si>
    <t>AKOLA DIST.BANK ( AKOT BR.)</t>
  </si>
  <si>
    <t>07.11.2019</t>
  </si>
  <si>
    <t>AKOLA DIST CENT CO.OP BANK SECURITY DEPOSIT</t>
  </si>
  <si>
    <t>TOTAL ENVESTMENT ( RD,FD,MF)AS ON 31.01.2020</t>
  </si>
  <si>
    <t>30.01.2022</t>
  </si>
  <si>
    <t>25.02.2021</t>
  </si>
  <si>
    <t>01.02.2020</t>
  </si>
  <si>
    <t>32/34363</t>
  </si>
  <si>
    <t>179 DAYS</t>
  </si>
  <si>
    <t>03.02.2020</t>
  </si>
  <si>
    <t>32/34366</t>
  </si>
  <si>
    <t>177 DAYS</t>
  </si>
  <si>
    <t>04.02.2020</t>
  </si>
  <si>
    <t>32/34367</t>
  </si>
  <si>
    <t>176 DAYS</t>
  </si>
  <si>
    <t>05.02.2020</t>
  </si>
  <si>
    <t>32/34372</t>
  </si>
  <si>
    <t>175 DAYS</t>
  </si>
  <si>
    <t>06.02.2020</t>
  </si>
  <si>
    <t>06.02.2028</t>
  </si>
  <si>
    <t>03.02.2021</t>
  </si>
  <si>
    <t>32/34373</t>
  </si>
  <si>
    <t>174 DAYS</t>
  </si>
  <si>
    <t>07.02.2020</t>
  </si>
  <si>
    <t>173 DAYS</t>
  </si>
  <si>
    <t>32/34386</t>
  </si>
  <si>
    <t>32/34380</t>
  </si>
  <si>
    <t>10.02.2020</t>
  </si>
  <si>
    <t>32/34387</t>
  </si>
  <si>
    <t>170 DAYS</t>
  </si>
  <si>
    <t>12.02.2021</t>
  </si>
  <si>
    <t>12.02.2020</t>
  </si>
  <si>
    <t>17.02.2020</t>
  </si>
  <si>
    <t>LO4606/201/20</t>
  </si>
  <si>
    <t>17.02.2021</t>
  </si>
  <si>
    <t>19.02.2021</t>
  </si>
  <si>
    <t>11.02.2020</t>
  </si>
  <si>
    <t>32/34394</t>
  </si>
  <si>
    <t>169 DAYS</t>
  </si>
  <si>
    <t>32/34396</t>
  </si>
  <si>
    <t>168 DAYS</t>
  </si>
  <si>
    <t>13.02.2020</t>
  </si>
  <si>
    <t>32/34402</t>
  </si>
  <si>
    <t>167 DAYS</t>
  </si>
  <si>
    <t>14.02.2020</t>
  </si>
  <si>
    <t>32/34405</t>
  </si>
  <si>
    <t>15.02.2020</t>
  </si>
  <si>
    <t>32/34409</t>
  </si>
  <si>
    <t>165 DAYS</t>
  </si>
  <si>
    <t>32/34415</t>
  </si>
  <si>
    <t>163 DAYS</t>
  </si>
  <si>
    <t>18.02.2020</t>
  </si>
  <si>
    <t>32/34419</t>
  </si>
  <si>
    <t>162 DAYS</t>
  </si>
  <si>
    <t>32/34428</t>
  </si>
  <si>
    <t>160 DAYS</t>
  </si>
  <si>
    <t>23.02.2021</t>
  </si>
  <si>
    <t>****</t>
  </si>
  <si>
    <t>***</t>
  </si>
  <si>
    <t>YAVATMAL MAHILA (YAVATMAL BR.)</t>
  </si>
  <si>
    <t>22.10.2020</t>
  </si>
  <si>
    <t>MATURITY IN MAR-2020</t>
  </si>
  <si>
    <t>120 MONTH</t>
  </si>
  <si>
    <t>20.02.2030</t>
  </si>
  <si>
    <t>30.10.2022</t>
  </si>
  <si>
    <t>32/2001/01</t>
  </si>
  <si>
    <t>801/492/1</t>
  </si>
  <si>
    <t>05.05.2019</t>
  </si>
  <si>
    <t>09.12.2020</t>
  </si>
  <si>
    <t>460800PU00039302</t>
  </si>
  <si>
    <t>3 YRS</t>
  </si>
  <si>
    <t>25.02.2023</t>
  </si>
  <si>
    <t>460800PU00039357</t>
  </si>
  <si>
    <t>26.02.2023</t>
  </si>
  <si>
    <t>460800PU00039348</t>
  </si>
  <si>
    <t>24.03.2021</t>
  </si>
  <si>
    <t>32/34433</t>
  </si>
  <si>
    <t>156 DAYS</t>
  </si>
  <si>
    <t>32/34437</t>
  </si>
  <si>
    <t>155 DAYS</t>
  </si>
  <si>
    <t>32/34440</t>
  </si>
  <si>
    <t>154 DAYS</t>
  </si>
  <si>
    <t>24.02.2021</t>
  </si>
  <si>
    <t>4755030004011987/1</t>
  </si>
  <si>
    <t>499 DAYS</t>
  </si>
  <si>
    <t>03.07.2021</t>
  </si>
  <si>
    <t>1033031/1250000177</t>
  </si>
  <si>
    <t xml:space="preserve">PEOPLES RD </t>
  </si>
  <si>
    <t xml:space="preserve">JANA RD </t>
  </si>
  <si>
    <t>16.03.2019</t>
  </si>
  <si>
    <t xml:space="preserve">COSMOS RD </t>
  </si>
  <si>
    <t>02.02.2019</t>
  </si>
  <si>
    <t>29.02.2020</t>
  </si>
  <si>
    <t>28.02.2025</t>
  </si>
  <si>
    <t>TOTAL ENVESTMENT ( RD,FD,MF)AS ON 29.02.2020</t>
  </si>
  <si>
    <t>Entry to be taken (Yavatmal Mahila Locker) (+)</t>
  </si>
  <si>
    <t>Entry to be taken (Bhandara Urban Locker) (+)</t>
  </si>
  <si>
    <t>Entry to be taken (Akola Urban Locker) (+)</t>
  </si>
  <si>
    <t>FDR to be received ( Yavatmal Urban) (+)</t>
  </si>
  <si>
    <t>FDR to be received ( Suryoday Bank) (+)</t>
  </si>
  <si>
    <t>29 Feb.2020</t>
  </si>
  <si>
    <t>Entry to be Corrected (PNB) (-)</t>
  </si>
  <si>
    <t>RD</t>
  </si>
  <si>
    <t>02.03.2025</t>
  </si>
  <si>
    <t>02.06.2021</t>
  </si>
  <si>
    <t>03.03.2020</t>
  </si>
  <si>
    <t>460800PU00039533</t>
  </si>
  <si>
    <t>03.03.2023</t>
  </si>
  <si>
    <t>460800PU00039515</t>
  </si>
  <si>
    <t>32/34446</t>
  </si>
  <si>
    <t>153 DAYS</t>
  </si>
  <si>
    <t>32/34455</t>
  </si>
  <si>
    <t>152 DAYS</t>
  </si>
  <si>
    <t>32/34456</t>
  </si>
  <si>
    <t>151 DAYS</t>
  </si>
  <si>
    <t>32/34461</t>
  </si>
  <si>
    <t>149 DAYS</t>
  </si>
  <si>
    <t>32/34464</t>
  </si>
  <si>
    <t>148 DAYS</t>
  </si>
  <si>
    <t>04.03.2020</t>
  </si>
  <si>
    <t>32/34468</t>
  </si>
  <si>
    <t>147 DAYS</t>
  </si>
  <si>
    <t>05.03.2020</t>
  </si>
  <si>
    <t>32/34471</t>
  </si>
  <si>
    <t>146 DAYS</t>
  </si>
  <si>
    <t>2 YRS 1 M</t>
  </si>
  <si>
    <t>04.03.2025</t>
  </si>
  <si>
    <t>460800PU00039612</t>
  </si>
  <si>
    <t>07.03.2023</t>
  </si>
  <si>
    <t>07.03.2025</t>
  </si>
  <si>
    <t>11.03.2020</t>
  </si>
  <si>
    <t>460800PU00039649</t>
  </si>
  <si>
    <t>11.03.2023</t>
  </si>
  <si>
    <t>11.03.2025</t>
  </si>
  <si>
    <t>32/34479</t>
  </si>
  <si>
    <t>144 DAYS</t>
  </si>
  <si>
    <t>09.03.2020</t>
  </si>
  <si>
    <t>32/34482</t>
  </si>
  <si>
    <t>142 DAYS</t>
  </si>
  <si>
    <t>460800PU00039719</t>
  </si>
  <si>
    <t>16.03.2023</t>
  </si>
  <si>
    <t>16.03.2028</t>
  </si>
  <si>
    <t>17.03.2025</t>
  </si>
  <si>
    <t>4755030004212410/1</t>
  </si>
  <si>
    <t>13.03.2021</t>
  </si>
  <si>
    <t>4755030004224468/1</t>
  </si>
  <si>
    <t>16.03.2021</t>
  </si>
  <si>
    <t>4755030004225864/1</t>
  </si>
  <si>
    <t>17.03.2021</t>
  </si>
  <si>
    <t>460800PU00039807</t>
  </si>
  <si>
    <t>19.03.2025</t>
  </si>
  <si>
    <t>20.03.2025</t>
  </si>
  <si>
    <t>460800PU00039816</t>
  </si>
  <si>
    <t>21.03.2023</t>
  </si>
  <si>
    <t>26.03.2021</t>
  </si>
  <si>
    <t>23.03.2020</t>
  </si>
  <si>
    <t>460800PU00039834</t>
  </si>
  <si>
    <t>23.03.2023</t>
  </si>
  <si>
    <t>MATURITY IN APR-2020</t>
  </si>
  <si>
    <t>06.03.2020</t>
  </si>
  <si>
    <t>18.03.2020</t>
  </si>
  <si>
    <t>27.03.2020</t>
  </si>
  <si>
    <t>31.03.2020</t>
  </si>
  <si>
    <t>31.03.2025</t>
  </si>
  <si>
    <t>31.03.2028</t>
  </si>
  <si>
    <t>TOTAL ENVESTMENT ( RD,FD,MF)AS ON 31.03.2020</t>
  </si>
  <si>
    <t>460800PU00039861</t>
  </si>
  <si>
    <t>32/34476</t>
  </si>
  <si>
    <t>145 DAYS</t>
  </si>
  <si>
    <t>32/34490</t>
  </si>
  <si>
    <t>135 DAYS</t>
  </si>
  <si>
    <t>32/34496</t>
  </si>
  <si>
    <t>134 DAYS</t>
  </si>
  <si>
    <t>32/34498</t>
  </si>
  <si>
    <t>133 DAYS</t>
  </si>
  <si>
    <t>32/34501</t>
  </si>
  <si>
    <t>132 DAYS</t>
  </si>
  <si>
    <t>32/34502</t>
  </si>
  <si>
    <t>131 DAYS</t>
  </si>
  <si>
    <t>32/34505</t>
  </si>
  <si>
    <t>130 DAYS</t>
  </si>
  <si>
    <t>32/34509</t>
  </si>
  <si>
    <t>127 DAYS</t>
  </si>
  <si>
    <t>32/34508</t>
  </si>
  <si>
    <t>32/34510</t>
  </si>
  <si>
    <t>125 DAYS</t>
  </si>
  <si>
    <t>32/34512</t>
  </si>
  <si>
    <t>124 DAYS</t>
  </si>
  <si>
    <t>32/34517</t>
  </si>
  <si>
    <t>121 DAYS</t>
  </si>
  <si>
    <t>120 DAYS</t>
  </si>
  <si>
    <t>04.04.2020</t>
  </si>
  <si>
    <t>04.04.2028</t>
  </si>
  <si>
    <t>04.04.2025</t>
  </si>
  <si>
    <t>04.04.2021</t>
  </si>
  <si>
    <t>MATURITY IN MAY-2020</t>
  </si>
  <si>
    <t>272 DAYS</t>
  </si>
  <si>
    <t>28.12.2020</t>
  </si>
  <si>
    <t>13.04.2020</t>
  </si>
  <si>
    <t>13.04.2025</t>
  </si>
  <si>
    <t>TOTAL ENVESTMENT ( RD,FD,MF)AS ON 30.04.2020</t>
  </si>
  <si>
    <t>20.04.2028</t>
  </si>
  <si>
    <t>23.04.2028</t>
  </si>
  <si>
    <t>20.04.2020</t>
  </si>
  <si>
    <t>23.04.2020</t>
  </si>
  <si>
    <t>SVCC/4058</t>
  </si>
  <si>
    <t>20.04.2021</t>
  </si>
  <si>
    <t>29.04.2025</t>
  </si>
  <si>
    <t>28.05.2021</t>
  </si>
  <si>
    <t>07.05.2021</t>
  </si>
  <si>
    <t>04.05.2025</t>
  </si>
  <si>
    <t>04.05.2020</t>
  </si>
  <si>
    <t>32/34584</t>
  </si>
  <si>
    <t>315 DAYS</t>
  </si>
  <si>
    <t>15.03.2021</t>
  </si>
  <si>
    <t>6 MONTHS</t>
  </si>
  <si>
    <t>08.05.2028</t>
  </si>
  <si>
    <t>12.11.2021</t>
  </si>
  <si>
    <t>32/34594</t>
  </si>
  <si>
    <t>310 DAYS</t>
  </si>
  <si>
    <t>12.03.2021</t>
  </si>
  <si>
    <t>MATURITY IN JUNE-2020</t>
  </si>
  <si>
    <t>14.05.2028</t>
  </si>
  <si>
    <t>16.05.2028</t>
  </si>
  <si>
    <t>12.05.2020</t>
  </si>
  <si>
    <t>32/34609</t>
  </si>
  <si>
    <t>307 DAYS</t>
  </si>
  <si>
    <t>15.05.2020</t>
  </si>
  <si>
    <t>15.08.2021</t>
  </si>
  <si>
    <t>16.08.2021</t>
  </si>
  <si>
    <t>18.08.2021</t>
  </si>
  <si>
    <t>4755030004258686/1</t>
  </si>
  <si>
    <t>19.03.2021</t>
  </si>
  <si>
    <t>4755030004254540/1</t>
  </si>
  <si>
    <t>20.03.2021</t>
  </si>
  <si>
    <t>4755030004277292/1</t>
  </si>
  <si>
    <t>4755030004556223/1</t>
  </si>
  <si>
    <t>04.05.2021</t>
  </si>
  <si>
    <t>21.08.2021</t>
  </si>
  <si>
    <t>28.08.2021</t>
  </si>
  <si>
    <t>29.08.2021</t>
  </si>
  <si>
    <t>*</t>
  </si>
  <si>
    <t>26.05.2020</t>
  </si>
  <si>
    <t>28.05.2025</t>
  </si>
  <si>
    <t>30.04.2021</t>
  </si>
  <si>
    <t>TOTAL ENVESTMENT ( RD,FD,MF)AS ON 30.05.2020</t>
  </si>
  <si>
    <t>01.06.2020</t>
  </si>
  <si>
    <t>01.09.2021</t>
  </si>
  <si>
    <t>02.06.2025</t>
  </si>
  <si>
    <t>4755030004835144/1</t>
  </si>
  <si>
    <t>17.05.2021</t>
  </si>
  <si>
    <t>4755030005034518/1</t>
  </si>
  <si>
    <t>08.06.2020</t>
  </si>
  <si>
    <t>08.09.2021</t>
  </si>
  <si>
    <t>14.06.2022</t>
  </si>
  <si>
    <t>15.09.2021</t>
  </si>
  <si>
    <t>09.09.2021</t>
  </si>
  <si>
    <t>10.06.2028</t>
  </si>
  <si>
    <t>12.06.2020</t>
  </si>
  <si>
    <t>12.06.2028</t>
  </si>
  <si>
    <t>32/34706</t>
  </si>
  <si>
    <t>08.06.2021</t>
  </si>
  <si>
    <t>16.06.2020</t>
  </si>
  <si>
    <t>16.06.2028</t>
  </si>
  <si>
    <t>4755030005199660/1</t>
  </si>
  <si>
    <t>16.06.2021</t>
  </si>
  <si>
    <t>18.06.2020</t>
  </si>
  <si>
    <t>32/34755</t>
  </si>
  <si>
    <t>18.06.2021</t>
  </si>
  <si>
    <t>18.06.2028</t>
  </si>
  <si>
    <t>MATURITY IN JULY-2020</t>
  </si>
  <si>
    <t>20.06.2020</t>
  </si>
  <si>
    <t>20.06.2021</t>
  </si>
  <si>
    <t>26.06.2020</t>
  </si>
  <si>
    <t>26.06.2021</t>
  </si>
  <si>
    <t>24.06.2020</t>
  </si>
  <si>
    <t>32/34787</t>
  </si>
  <si>
    <t>24.06.2021</t>
  </si>
  <si>
    <t>30.06.2025</t>
  </si>
  <si>
    <t>30.06.2028</t>
  </si>
  <si>
    <t>29.06.2020</t>
  </si>
  <si>
    <t>29.06.2025</t>
  </si>
  <si>
    <t>30.09.2021</t>
  </si>
  <si>
    <t>460800PU00041051</t>
  </si>
  <si>
    <t>32/34817</t>
  </si>
  <si>
    <t>01.10.2021</t>
  </si>
  <si>
    <t>32/34525</t>
  </si>
  <si>
    <t>17.07.2020</t>
  </si>
  <si>
    <t>11.02.2021</t>
  </si>
  <si>
    <t>4755030005243563/1</t>
  </si>
  <si>
    <t>21.06.2021</t>
  </si>
  <si>
    <t>4755030005336709/1</t>
  </si>
  <si>
    <t>4755030005341421/1</t>
  </si>
  <si>
    <t>01.07.2021</t>
  </si>
  <si>
    <t>02.07.2020</t>
  </si>
  <si>
    <t>32/34839</t>
  </si>
  <si>
    <t>02.07.2021</t>
  </si>
  <si>
    <t>02.07.2023</t>
  </si>
  <si>
    <t>AMOUNT DEPOSITED</t>
  </si>
  <si>
    <t>08.07.2028</t>
  </si>
  <si>
    <t>1 yr</t>
  </si>
  <si>
    <t>08.07.2021</t>
  </si>
  <si>
    <t>4755030005128354/1</t>
  </si>
  <si>
    <t>11.06.2021</t>
  </si>
  <si>
    <t>ACCOUNT NO</t>
  </si>
  <si>
    <t>NAME OF THE BANK</t>
  </si>
  <si>
    <t>OPENING DATE</t>
  </si>
  <si>
    <t>INSTMT AMOUNT</t>
  </si>
  <si>
    <t>PERIOD</t>
  </si>
  <si>
    <t>UNIT</t>
  </si>
  <si>
    <t>MATURITY AMOUNT</t>
  </si>
  <si>
    <t>PEOPLE'S CO OP BANK</t>
  </si>
  <si>
    <t>MONTHS</t>
  </si>
  <si>
    <t>02.03.2022</t>
  </si>
  <si>
    <t>SHRIRAM URBAN CO OP BANK</t>
  </si>
  <si>
    <t>02.02.2021</t>
  </si>
  <si>
    <t>ARVIND SAHKARI BANK</t>
  </si>
  <si>
    <t>SURYODAYA BANK</t>
  </si>
  <si>
    <t>10.11.2020</t>
  </si>
  <si>
    <t>SHAMRAO VITTHAL CO OP BANK</t>
  </si>
  <si>
    <t>SHIKSHAK SAHKARI BANK</t>
  </si>
  <si>
    <t>NAGPUR NAGARIK SAHAKARI</t>
  </si>
  <si>
    <t>SARASWAT CO OP BANK</t>
  </si>
  <si>
    <t>COSMOS BANK</t>
  </si>
  <si>
    <t>DHARAMPETH MAHILA SOCIETY</t>
  </si>
  <si>
    <t>23.04.2018</t>
  </si>
  <si>
    <t>23.04.2021</t>
  </si>
  <si>
    <t>10.07.2020</t>
  </si>
  <si>
    <t>MIS</t>
  </si>
  <si>
    <t>7 MONTHS</t>
  </si>
  <si>
    <t>26.10.2020</t>
  </si>
  <si>
    <t xml:space="preserve">FD </t>
  </si>
  <si>
    <t>08.10.2021</t>
  </si>
  <si>
    <t>13.07.2020</t>
  </si>
  <si>
    <t>13.10.2021</t>
  </si>
  <si>
    <t>32/34858</t>
  </si>
  <si>
    <t>06.07.2021</t>
  </si>
  <si>
    <t>32/34879</t>
  </si>
  <si>
    <t>10.07.2021</t>
  </si>
  <si>
    <t>SVCC/1579</t>
  </si>
  <si>
    <t>17.07.2021</t>
  </si>
  <si>
    <t>16.08.2020</t>
  </si>
  <si>
    <t>20.08.2021</t>
  </si>
  <si>
    <t>23.06.2020</t>
  </si>
  <si>
    <t>23.06.2021</t>
  </si>
  <si>
    <t>4755030004929969/1</t>
  </si>
  <si>
    <t>27.05.2021</t>
  </si>
  <si>
    <t>04.07.2021</t>
  </si>
  <si>
    <t>17.06.2021</t>
  </si>
  <si>
    <t>MATURITY IN AUGUST-2020</t>
  </si>
  <si>
    <t>TOTAL ENVESTMENT ( RD,FD,MF)AS ON 30.06.2020</t>
  </si>
  <si>
    <t>TOTAL ENVESTMENT ( RD,FD,MF)AS ON 31.07.2020</t>
  </si>
  <si>
    <t>27.07.2020</t>
  </si>
  <si>
    <t>28.07.2025</t>
  </si>
  <si>
    <t>27.07.2028</t>
  </si>
  <si>
    <t>22.07.2028</t>
  </si>
  <si>
    <t>32/26525</t>
  </si>
  <si>
    <t>MF</t>
  </si>
  <si>
    <t xml:space="preserve">  </t>
  </si>
  <si>
    <t>32/34945</t>
  </si>
  <si>
    <t>29.07.2021</t>
  </si>
  <si>
    <t>32/34950</t>
  </si>
  <si>
    <t>32/34946</t>
  </si>
  <si>
    <t>32/34947</t>
  </si>
  <si>
    <t>32/34948</t>
  </si>
  <si>
    <t>32/34949</t>
  </si>
  <si>
    <t>31.07.2020</t>
  </si>
  <si>
    <t>32/34961</t>
  </si>
  <si>
    <t>31.07.2021</t>
  </si>
  <si>
    <t>25.07.2021</t>
  </si>
  <si>
    <t>4755030005695914/1</t>
  </si>
  <si>
    <t>4755030005699432/1</t>
  </si>
  <si>
    <t>28.07.2021</t>
  </si>
  <si>
    <t>460800PU00041565</t>
  </si>
  <si>
    <t>31.07.2028</t>
  </si>
  <si>
    <t>03.08.2025</t>
  </si>
  <si>
    <t>03.11.2021</t>
  </si>
  <si>
    <t>07.08.2028</t>
  </si>
  <si>
    <t>07.08.2020</t>
  </si>
  <si>
    <t>32/34981</t>
  </si>
  <si>
    <t>07.08.2021</t>
  </si>
  <si>
    <t>32/34982</t>
  </si>
  <si>
    <t>11.08.2020</t>
  </si>
  <si>
    <t>11.08.2028</t>
  </si>
  <si>
    <t>14.08.2020</t>
  </si>
  <si>
    <t>14.08.2028</t>
  </si>
  <si>
    <t>32/35011</t>
  </si>
  <si>
    <t>14.08.2021</t>
  </si>
  <si>
    <t>04.08.2020</t>
  </si>
  <si>
    <t>04.09.2021</t>
  </si>
  <si>
    <t>21.08.2020</t>
  </si>
  <si>
    <t>32/35032</t>
  </si>
  <si>
    <t>32/35033</t>
  </si>
  <si>
    <t>18.08.2020</t>
  </si>
  <si>
    <t>18.09.2021</t>
  </si>
  <si>
    <t>21.08.2028</t>
  </si>
  <si>
    <t>17.08.2020</t>
  </si>
  <si>
    <t>SVCC/1615</t>
  </si>
  <si>
    <t>25.08.2020</t>
  </si>
  <si>
    <t>25.08.2028</t>
  </si>
  <si>
    <t>1 YEAR</t>
  </si>
  <si>
    <t>24.08.2021</t>
  </si>
  <si>
    <t>MATURITY IN SEPTEMBER-2020</t>
  </si>
  <si>
    <t>04.10.2020</t>
  </si>
  <si>
    <t>07.10.2020</t>
  </si>
  <si>
    <t>09.10.2020</t>
  </si>
  <si>
    <t>31.08.2021</t>
  </si>
  <si>
    <t xml:space="preserve">5YRS </t>
  </si>
  <si>
    <t>31.08.2028</t>
  </si>
  <si>
    <t>28.08.2028</t>
  </si>
  <si>
    <t>26.08.2020</t>
  </si>
  <si>
    <t>32/35042</t>
  </si>
  <si>
    <t>26.08.2021</t>
  </si>
  <si>
    <t>32/35060</t>
  </si>
  <si>
    <t>24.11.2021</t>
  </si>
  <si>
    <t>28.11.2021</t>
  </si>
  <si>
    <t>460800PU00042209</t>
  </si>
  <si>
    <t>4755030005810778/1</t>
  </si>
  <si>
    <t>04.08.2021</t>
  </si>
  <si>
    <t>4755030005731489/1</t>
  </si>
  <si>
    <t>90 DAYS</t>
  </si>
  <si>
    <t>06.12.2020</t>
  </si>
  <si>
    <t>02.09.2020</t>
  </si>
  <si>
    <t>32/35071</t>
  </si>
  <si>
    <t>02.09.2021</t>
  </si>
  <si>
    <t>32/35083</t>
  </si>
  <si>
    <t>05.09.2021</t>
  </si>
  <si>
    <t>32/35082</t>
  </si>
  <si>
    <t>09.12.2021</t>
  </si>
  <si>
    <t>11.09.2020</t>
  </si>
  <si>
    <t>11.12.2021</t>
  </si>
  <si>
    <t>07.12.2020</t>
  </si>
  <si>
    <t>08.12.2020</t>
  </si>
  <si>
    <t>14.12.2021</t>
  </si>
  <si>
    <t>16.09.2028</t>
  </si>
  <si>
    <t>SVCC/1640</t>
  </si>
  <si>
    <t xml:space="preserve">                          </t>
  </si>
  <si>
    <t xml:space="preserve">                </t>
  </si>
  <si>
    <t xml:space="preserve">                        </t>
  </si>
  <si>
    <t xml:space="preserve">                                             </t>
  </si>
  <si>
    <t>22.09.2021</t>
  </si>
  <si>
    <t>22.09.2028</t>
  </si>
  <si>
    <t>24.09.2021</t>
  </si>
  <si>
    <t>23.09.2028</t>
  </si>
  <si>
    <t>24.09.2028</t>
  </si>
  <si>
    <t>24.12.2021</t>
  </si>
  <si>
    <t>TIRUPATI URBAN CO.OP BANK LIMITED</t>
  </si>
  <si>
    <t>TIRUPATI URBAN</t>
  </si>
  <si>
    <t>13 MONTHS</t>
  </si>
  <si>
    <t>28.12.2021</t>
  </si>
  <si>
    <t>29.12.2021</t>
  </si>
  <si>
    <t>MATURITY IN OCTOBER-2020</t>
  </si>
  <si>
    <t>30.09.2025</t>
  </si>
  <si>
    <t>30.09.2028</t>
  </si>
  <si>
    <t>02.06.2020</t>
  </si>
  <si>
    <t>08.05.2020</t>
  </si>
  <si>
    <t>23.09.2022</t>
  </si>
  <si>
    <t>08.04.2022</t>
  </si>
  <si>
    <t>Mutual Fund SBI</t>
  </si>
  <si>
    <t>Mutual Fund ICICI</t>
  </si>
  <si>
    <t xml:space="preserve">Mutual Fund </t>
  </si>
  <si>
    <t xml:space="preserve">Ravi Excess in system due to not close </t>
  </si>
  <si>
    <t>TOTAL ENVESTMENT ( RD,FD,MF)AS ON 30.09.2020</t>
  </si>
  <si>
    <t>TOTAL ENVESTMENT ( RD,FD,MF)AS ON 31.08.2020</t>
  </si>
  <si>
    <t>30.09.2022</t>
  </si>
  <si>
    <t>460800PU00042634</t>
  </si>
  <si>
    <t>MATURITY IN NOVEMBER-2020</t>
  </si>
  <si>
    <t>15.11.2021</t>
  </si>
  <si>
    <t>14.04.2022</t>
  </si>
  <si>
    <t>25.04.2022</t>
  </si>
  <si>
    <t>3 YRS 1 D</t>
  </si>
  <si>
    <t>06.10.2023</t>
  </si>
  <si>
    <t>460800PU00043013</t>
  </si>
  <si>
    <t>20.10.2021</t>
  </si>
  <si>
    <t>32/35219</t>
  </si>
  <si>
    <t>18 MONTH</t>
  </si>
  <si>
    <t>23.04.2022</t>
  </si>
  <si>
    <t>21.10.2020</t>
  </si>
  <si>
    <t>21.10.2028</t>
  </si>
  <si>
    <t>19.10.2020</t>
  </si>
  <si>
    <t>19.10.2028</t>
  </si>
  <si>
    <t>26.10.2028</t>
  </si>
  <si>
    <t>32/35243</t>
  </si>
  <si>
    <t>26.10.2021</t>
  </si>
  <si>
    <t>32/35244</t>
  </si>
  <si>
    <t>LOCKER</t>
  </si>
  <si>
    <t>28.10.2020</t>
  </si>
  <si>
    <t>28.10.2021</t>
  </si>
  <si>
    <t>31.10.2028</t>
  </si>
  <si>
    <t>31.10.2020</t>
  </si>
  <si>
    <t>31.10.2025</t>
  </si>
  <si>
    <t>20.10.2022</t>
  </si>
  <si>
    <t>26.10.2022</t>
  </si>
  <si>
    <t>29.10.2020</t>
  </si>
  <si>
    <t>32/35252</t>
  </si>
  <si>
    <t>29.10.2021</t>
  </si>
  <si>
    <t>32/35251</t>
  </si>
  <si>
    <t>23.10.2020</t>
  </si>
  <si>
    <t>23.10.2021</t>
  </si>
  <si>
    <t>TOTAL ENVESTMENT ( RD,FD,MF)AS ON 31.10.2020</t>
  </si>
  <si>
    <t>03.11.2020</t>
  </si>
  <si>
    <t>03.11.2025</t>
  </si>
  <si>
    <t>02.11.2021</t>
  </si>
  <si>
    <t>03.12.2021</t>
  </si>
  <si>
    <t>05.11.2022</t>
  </si>
  <si>
    <t>32/35315</t>
  </si>
  <si>
    <t>17.11.2021</t>
  </si>
  <si>
    <t>13.11.2021</t>
  </si>
  <si>
    <t>07.11.2020</t>
  </si>
  <si>
    <t>07.11.2028</t>
  </si>
  <si>
    <t>09.11.2020</t>
  </si>
  <si>
    <t>09.11.2028</t>
  </si>
  <si>
    <t xml:space="preserve">Buldhana Urban </t>
  </si>
  <si>
    <t>32/560/1</t>
  </si>
  <si>
    <t>30.11.2021</t>
  </si>
  <si>
    <t>05.12.2021</t>
  </si>
  <si>
    <t>10.12.2021</t>
  </si>
  <si>
    <t>MATURITY IN DECEMBER-2020</t>
  </si>
  <si>
    <t>TOTAL ENVESTMENT ( RD,FD,MF)AS ON 30.11.2020</t>
  </si>
  <si>
    <t>20.11.2020</t>
  </si>
  <si>
    <t>20.11.2028</t>
  </si>
  <si>
    <t>24.05.2022</t>
  </si>
  <si>
    <t>25.11.2020</t>
  </si>
  <si>
    <t>25.11.2028</t>
  </si>
  <si>
    <t>27.11.2021</t>
  </si>
  <si>
    <t>460800PU00043697</t>
  </si>
  <si>
    <t>26.11.2020</t>
  </si>
  <si>
    <t>26.11.2021</t>
  </si>
  <si>
    <t>18.11.2020</t>
  </si>
  <si>
    <t>4755030006682169/1</t>
  </si>
  <si>
    <t>19.11.2021</t>
  </si>
  <si>
    <t>32/35345</t>
  </si>
  <si>
    <t>01.12.2025</t>
  </si>
  <si>
    <t>4755030006774569/1</t>
  </si>
  <si>
    <t>03.04.2021</t>
  </si>
  <si>
    <t>32/35390</t>
  </si>
  <si>
    <t>460800PU00043855</t>
  </si>
  <si>
    <t>07.12.2021</t>
  </si>
  <si>
    <t>10.12.2020</t>
  </si>
  <si>
    <t>32/801749272</t>
  </si>
  <si>
    <t>10.01.2022</t>
  </si>
  <si>
    <t>07.12.2028</t>
  </si>
  <si>
    <t>MATURITY IN JANUARY-2021</t>
  </si>
  <si>
    <t>32/35428</t>
  </si>
  <si>
    <t>32/35434</t>
  </si>
  <si>
    <t>19.12.2020</t>
  </si>
  <si>
    <t>19.12.2021</t>
  </si>
  <si>
    <t>09.12.2028</t>
  </si>
  <si>
    <t>LO4606/1931/1</t>
  </si>
  <si>
    <t>09.01.22</t>
  </si>
  <si>
    <t>LO4606/913/91</t>
  </si>
  <si>
    <t>28.12.2028</t>
  </si>
  <si>
    <t>TOTAL ENVESTMENT ( RD,FD,MF)AS ON 31.12.2020</t>
  </si>
  <si>
    <t>31.12.2025</t>
  </si>
  <si>
    <t>02.01.2022</t>
  </si>
  <si>
    <t>02.01.2026</t>
  </si>
  <si>
    <t>01.01.2022</t>
  </si>
  <si>
    <t>12.01.2021</t>
  </si>
  <si>
    <t>12.01.2022</t>
  </si>
  <si>
    <t>FD OD</t>
  </si>
  <si>
    <t>MATURITY IN FEBRUARY-2021</t>
  </si>
  <si>
    <t>16.01.2021</t>
  </si>
  <si>
    <t>16.01.2029</t>
  </si>
  <si>
    <t>20.06.2023</t>
  </si>
  <si>
    <t>22.01.2021</t>
  </si>
  <si>
    <t>31.07.2022</t>
  </si>
  <si>
    <t>32/35489</t>
  </si>
  <si>
    <t>13.01.2022</t>
  </si>
  <si>
    <t>32/35495</t>
  </si>
  <si>
    <t>14.01.2022</t>
  </si>
  <si>
    <t>32/35503</t>
  </si>
  <si>
    <t>16.01.2022</t>
  </si>
  <si>
    <t>23.01.2022</t>
  </si>
  <si>
    <t>24.01.2022</t>
  </si>
  <si>
    <t>25.01.2021</t>
  </si>
  <si>
    <t>25.01.2022</t>
  </si>
  <si>
    <t>TOTAL ENVESTMENT ( RD,FD,MF)AS ON 31.01.2021</t>
  </si>
  <si>
    <t>28.01.2026</t>
  </si>
  <si>
    <t>28.01.2022</t>
  </si>
  <si>
    <t>29.01.2021</t>
  </si>
  <si>
    <t>01.02.2026</t>
  </si>
  <si>
    <t>MATURITY IN MARCH-2021</t>
  </si>
  <si>
    <t>INTREST</t>
  </si>
  <si>
    <t>30.01.2021</t>
  </si>
  <si>
    <t>15 MONTHS</t>
  </si>
  <si>
    <t>SHRIRAM URBAN</t>
  </si>
  <si>
    <t>0031-00002000</t>
  </si>
  <si>
    <t>02.02.2022</t>
  </si>
  <si>
    <t>03.02.2022</t>
  </si>
  <si>
    <t>12.02.2022</t>
  </si>
  <si>
    <t>20.03.2022</t>
  </si>
  <si>
    <t>11.03.2022</t>
  </si>
  <si>
    <t>SVCC/4510</t>
  </si>
  <si>
    <t>11.05.2022</t>
  </si>
  <si>
    <t>17.02.2022</t>
  </si>
  <si>
    <t>SHREE SANT DNYANESHWAR MSCS</t>
  </si>
  <si>
    <t>SHREE SANT DNYANESHWAR</t>
  </si>
  <si>
    <t>02.09.2022</t>
  </si>
  <si>
    <t>01.09.2022</t>
  </si>
  <si>
    <t>03.03.2022</t>
  </si>
  <si>
    <t>INT  RATE</t>
  </si>
  <si>
    <t>04.02.2021</t>
  </si>
  <si>
    <t>04.03.2022</t>
  </si>
  <si>
    <t>05.03.2022</t>
  </si>
  <si>
    <t>033110300000022</t>
  </si>
  <si>
    <t>18.12.2020</t>
  </si>
  <si>
    <t>0372501025531</t>
  </si>
  <si>
    <t>18.01.2022</t>
  </si>
  <si>
    <t>0372501025540</t>
  </si>
  <si>
    <t>112001060000944</t>
  </si>
  <si>
    <t>20.11.2021</t>
  </si>
  <si>
    <t>22.02.2022</t>
  </si>
  <si>
    <t>033110300000024</t>
  </si>
  <si>
    <t>27.02.2022</t>
  </si>
  <si>
    <t>1 YR 1 D</t>
  </si>
  <si>
    <t>25.02.2022</t>
  </si>
  <si>
    <t>26.02.2021</t>
  </si>
  <si>
    <t>2 YR 1 M</t>
  </si>
  <si>
    <t>26.03.2023</t>
  </si>
  <si>
    <t>Sant Dnyaneshwar</t>
  </si>
  <si>
    <t>FD00073</t>
  </si>
  <si>
    <t>12 M</t>
  </si>
  <si>
    <t>11.02.2022</t>
  </si>
  <si>
    <t>01.03.2021</t>
  </si>
  <si>
    <t>01.03.2026</t>
  </si>
  <si>
    <t>05.03.2021</t>
  </si>
  <si>
    <t>05.03.2026</t>
  </si>
  <si>
    <t>32/35344</t>
  </si>
  <si>
    <t>23.02.2022</t>
  </si>
  <si>
    <t>L04606/1931/1</t>
  </si>
  <si>
    <t>20.09.2022</t>
  </si>
  <si>
    <t>32/35631</t>
  </si>
  <si>
    <t>12.03.2022</t>
  </si>
  <si>
    <t>32/35630</t>
  </si>
  <si>
    <t>15.03.2022</t>
  </si>
  <si>
    <t>32/35632</t>
  </si>
  <si>
    <t>09.05.2021</t>
  </si>
  <si>
    <t>MATURITY IN APRIL-2021</t>
  </si>
  <si>
    <t>22.09.2022</t>
  </si>
  <si>
    <t>4755030007583784/1</t>
  </si>
  <si>
    <t>4755030007583742/1</t>
  </si>
  <si>
    <t>4755030007583768/1</t>
  </si>
  <si>
    <t xml:space="preserve">RAVI COMMERCIAL URBAN </t>
  </si>
  <si>
    <t>13.10.2020</t>
  </si>
  <si>
    <t>07.03.2021</t>
  </si>
  <si>
    <t>16.03.2022</t>
  </si>
  <si>
    <t>17.04.2022</t>
  </si>
  <si>
    <t>22.03.2022</t>
  </si>
  <si>
    <t>28.09.2022</t>
  </si>
  <si>
    <t>29.09.2022</t>
  </si>
  <si>
    <t>1105/17617/1</t>
  </si>
  <si>
    <t>22.02.2021</t>
  </si>
  <si>
    <t>22.04.2022</t>
  </si>
  <si>
    <t>09.05.2020</t>
  </si>
  <si>
    <t>SARASWAT CO.OP BANK LTD</t>
  </si>
  <si>
    <t>SARASWAT BANK</t>
  </si>
  <si>
    <t>18.03.2021</t>
  </si>
  <si>
    <t>13 M</t>
  </si>
  <si>
    <t>OD</t>
  </si>
  <si>
    <t>17.2.2021</t>
  </si>
  <si>
    <t>2 YRS 1D</t>
  </si>
  <si>
    <t>17.08.2021</t>
  </si>
  <si>
    <t>16.10.2021</t>
  </si>
  <si>
    <t>4755030007607487/1</t>
  </si>
  <si>
    <t>18.03.2022</t>
  </si>
  <si>
    <t>4755030007623874/1</t>
  </si>
  <si>
    <t>4755030007627009/1</t>
  </si>
  <si>
    <t>21.03.2022</t>
  </si>
  <si>
    <t>22.06.2022</t>
  </si>
  <si>
    <t>4755030007663614/1</t>
  </si>
  <si>
    <t>24.04.2022</t>
  </si>
  <si>
    <t>02.10.2022</t>
  </si>
  <si>
    <t>31.03.2021</t>
  </si>
  <si>
    <t>COSMOS BANK FLEXI</t>
  </si>
  <si>
    <t>26.04.2022</t>
  </si>
  <si>
    <t>07.10.2022</t>
  </si>
  <si>
    <t>240 DAYS</t>
  </si>
  <si>
    <t>30.03.2026</t>
  </si>
  <si>
    <t>01.08.2021</t>
  </si>
  <si>
    <t>04.04.2022</t>
  </si>
  <si>
    <t>MATURITY IN MAY-2021</t>
  </si>
  <si>
    <t>TOTAL ENVESTMENT ( RD,FD,MF)AS ON 30.4.2021</t>
  </si>
  <si>
    <t>12.04.2021</t>
  </si>
  <si>
    <t>2 YR 1 D</t>
  </si>
  <si>
    <t>13.04.2023</t>
  </si>
  <si>
    <t>29.04.2021</t>
  </si>
  <si>
    <t>29.04.2026</t>
  </si>
  <si>
    <t>29.04.2022</t>
  </si>
  <si>
    <t>03.05.2026</t>
  </si>
  <si>
    <t>03.05.2021</t>
  </si>
  <si>
    <t>11.05.2021</t>
  </si>
  <si>
    <t>13.11.2022</t>
  </si>
  <si>
    <t>07.05.2022</t>
  </si>
  <si>
    <t>YAVATMAL URBAN ( Ner )</t>
  </si>
  <si>
    <t>MATURITY IN JUNE-2021</t>
  </si>
  <si>
    <t>18.04.2022</t>
  </si>
  <si>
    <t>05.05.2021</t>
  </si>
  <si>
    <t>4755030008082335/1</t>
  </si>
  <si>
    <t>06.05.2022</t>
  </si>
  <si>
    <t>17.03.2022</t>
  </si>
  <si>
    <t>\</t>
  </si>
  <si>
    <t>07.05.2024</t>
  </si>
  <si>
    <t>31.05.2021</t>
  </si>
  <si>
    <t>31.05.2026</t>
  </si>
  <si>
    <t>4755030008129358/1</t>
  </si>
  <si>
    <t>18.05.2022</t>
  </si>
  <si>
    <t>4755030008159299/1</t>
  </si>
  <si>
    <t>28.05.2022</t>
  </si>
  <si>
    <t>02.06.2026</t>
  </si>
  <si>
    <t>04.06.2021</t>
  </si>
  <si>
    <t>14.12.2022</t>
  </si>
  <si>
    <t>32/35848</t>
  </si>
  <si>
    <t>08.06.2022</t>
  </si>
  <si>
    <t>10.06.2029</t>
  </si>
  <si>
    <t>4755030008189570/1</t>
  </si>
  <si>
    <t>03.06.2022</t>
  </si>
  <si>
    <t>4755030008224385/1</t>
  </si>
  <si>
    <t>12.06.2022</t>
  </si>
  <si>
    <t>32/26864</t>
  </si>
  <si>
    <t>32/35892</t>
  </si>
  <si>
    <t>18.06.2022</t>
  </si>
  <si>
    <t>21.06.2022</t>
  </si>
  <si>
    <t>17.06.2022</t>
  </si>
  <si>
    <t>MATURITY IN JULY-2021</t>
  </si>
  <si>
    <t>28.06.2021</t>
  </si>
  <si>
    <t>18 M</t>
  </si>
  <si>
    <t>30.06.2026</t>
  </si>
  <si>
    <t>24.06.2022</t>
  </si>
  <si>
    <t>4755030008298802/1</t>
  </si>
  <si>
    <t>29.06.2022</t>
  </si>
  <si>
    <t>4755030008252704/1</t>
  </si>
  <si>
    <t>4755030008273316/1</t>
  </si>
  <si>
    <t>168/2</t>
  </si>
  <si>
    <t>32/35923</t>
  </si>
  <si>
    <t>32/35946</t>
  </si>
  <si>
    <t>30.06.2022</t>
  </si>
  <si>
    <t>BANK NAME</t>
  </si>
  <si>
    <t>SR.NO</t>
  </si>
  <si>
    <t>A/C OPEN DATE</t>
  </si>
  <si>
    <t>DUE DATE</t>
  </si>
  <si>
    <t>FD AMOUNT</t>
  </si>
  <si>
    <t>INTT. RATE</t>
  </si>
  <si>
    <t>MATURITY AMT</t>
  </si>
  <si>
    <t>RECEIPT NO-</t>
  </si>
  <si>
    <t>90% Amount</t>
  </si>
  <si>
    <t>YEARS</t>
  </si>
  <si>
    <t>MATURITY IN AUG-2021</t>
  </si>
  <si>
    <t>460800PU00046968</t>
  </si>
  <si>
    <t>08.07.2022</t>
  </si>
  <si>
    <t>20.07.2021</t>
  </si>
  <si>
    <t>01.07.2022</t>
  </si>
  <si>
    <t>32/35957</t>
  </si>
  <si>
    <t>02.07.2022</t>
  </si>
  <si>
    <t>32/35965</t>
  </si>
  <si>
    <t>06.07.2022</t>
  </si>
  <si>
    <t>12.07.2021</t>
  </si>
  <si>
    <t>32/35982</t>
  </si>
  <si>
    <t>12.07.2022</t>
  </si>
  <si>
    <t>19.07.2021</t>
  </si>
  <si>
    <t>700 DAYS</t>
  </si>
  <si>
    <t>19.06.2023</t>
  </si>
  <si>
    <t>13.07.2021</t>
  </si>
  <si>
    <t>25 MONTH</t>
  </si>
  <si>
    <t>13.08.2023</t>
  </si>
  <si>
    <t>4755030008318906/1</t>
  </si>
  <si>
    <t>4755030008343452/1</t>
  </si>
  <si>
    <t>04.07.2022</t>
  </si>
  <si>
    <t>05.07.2021</t>
  </si>
  <si>
    <t>4755030008345178/1</t>
  </si>
  <si>
    <t>09.05.2022</t>
  </si>
  <si>
    <t>37 MONTH</t>
  </si>
  <si>
    <t>07.06.2021</t>
  </si>
  <si>
    <t>365 days</t>
  </si>
  <si>
    <t>07.06.2022</t>
  </si>
  <si>
    <t>32/36041</t>
  </si>
  <si>
    <t>29.07.2022</t>
  </si>
  <si>
    <t>32/36042</t>
  </si>
  <si>
    <t>32/36043</t>
  </si>
  <si>
    <t>32/36044</t>
  </si>
  <si>
    <t>32/36045</t>
  </si>
  <si>
    <t>32/36040</t>
  </si>
  <si>
    <t>ACC NO</t>
  </si>
  <si>
    <t>32/36055</t>
  </si>
  <si>
    <t>460800PU00047408</t>
  </si>
  <si>
    <t>08.02.2023</t>
  </si>
  <si>
    <t>460800PU00047426</t>
  </si>
  <si>
    <t xml:space="preserve">5 YR </t>
  </si>
  <si>
    <t>02.08.2026</t>
  </si>
  <si>
    <t>10.08.2026</t>
  </si>
  <si>
    <t>11.08.2021</t>
  </si>
  <si>
    <t>12.08.2024</t>
  </si>
  <si>
    <t>ICICI BANK LIMITED Bhandara-2</t>
  </si>
  <si>
    <t>ICICI BANK LIMITED Anand N.</t>
  </si>
  <si>
    <t>ICICI BANK LIMITED Wardha 1</t>
  </si>
  <si>
    <t>ICICI BANK LIMITED Pandhurna</t>
  </si>
  <si>
    <t>32/36076</t>
  </si>
  <si>
    <t>07.08.2022</t>
  </si>
  <si>
    <t>32/36077</t>
  </si>
  <si>
    <t>SVCC/4748</t>
  </si>
  <si>
    <t>30.07.2024</t>
  </si>
  <si>
    <t>SVCC/1884</t>
  </si>
  <si>
    <t>17.08.2024</t>
  </si>
  <si>
    <t>29.11.2021</t>
  </si>
  <si>
    <t>17.08.2022</t>
  </si>
  <si>
    <t>SVCC/1894</t>
  </si>
  <si>
    <t>32/36097</t>
  </si>
  <si>
    <t>23.02.2023</t>
  </si>
  <si>
    <t>ICICI BANK LIMITED K.T.Nagar</t>
  </si>
  <si>
    <t>13.08.2021</t>
  </si>
  <si>
    <t>14.08.2024</t>
  </si>
  <si>
    <t>ICICI BANK LIMITED Wadi</t>
  </si>
  <si>
    <t>ICICI BANK LIMITED C.A.Road</t>
  </si>
  <si>
    <t>21.08.2024</t>
  </si>
  <si>
    <t>ICICI BANK LIMITED Jarud</t>
  </si>
  <si>
    <t>ICICI BANK LIMITED Murtijapur</t>
  </si>
  <si>
    <t>23.08.2021</t>
  </si>
  <si>
    <t>ICICI BANK LIMITED Chandurbazar</t>
  </si>
  <si>
    <t>24.08.2024</t>
  </si>
  <si>
    <t>24.02.2023</t>
  </si>
  <si>
    <t>32/36121</t>
  </si>
  <si>
    <t>21.08.2022</t>
  </si>
  <si>
    <t>32/36122</t>
  </si>
  <si>
    <t>32/36142</t>
  </si>
  <si>
    <t>4755030008501624/1</t>
  </si>
  <si>
    <t>05.08.2022</t>
  </si>
  <si>
    <t>4755030008467163/1</t>
  </si>
  <si>
    <t>30.07.2022</t>
  </si>
  <si>
    <t>4755030008452771/1</t>
  </si>
  <si>
    <t>27.07.2022</t>
  </si>
  <si>
    <t>MATURITY IN SEPT-2021</t>
  </si>
  <si>
    <t xml:space="preserve">ICICI BANK LIMITED </t>
  </si>
  <si>
    <t>24.08.2022</t>
  </si>
  <si>
    <t>30.08.2021</t>
  </si>
  <si>
    <t>08.03.2023</t>
  </si>
  <si>
    <t>ICICI BANK LIMITED Amravati 2</t>
  </si>
  <si>
    <t>27.08.2024</t>
  </si>
  <si>
    <t>05.02.2021</t>
  </si>
  <si>
    <t>460800PU00047860</t>
  </si>
  <si>
    <t>30.08.2022</t>
  </si>
  <si>
    <t xml:space="preserve"> ( OD)</t>
  </si>
  <si>
    <t>32/36162</t>
  </si>
  <si>
    <t>ICICI BANK LIMITED Morshi</t>
  </si>
  <si>
    <t>02.09.2024</t>
  </si>
  <si>
    <t>32/36169</t>
  </si>
  <si>
    <t>04.10.2022</t>
  </si>
  <si>
    <t>10.03.2023</t>
  </si>
  <si>
    <t>17.03.2023</t>
  </si>
  <si>
    <t>12 Month</t>
  </si>
  <si>
    <t>ICICI BANK LIMITED Paratwada</t>
  </si>
  <si>
    <t>09.09.2024</t>
  </si>
  <si>
    <t>26.06.2023</t>
  </si>
  <si>
    <t>24.03.2023</t>
  </si>
  <si>
    <t>18.03.2023</t>
  </si>
  <si>
    <t>06.09.2021</t>
  </si>
  <si>
    <t>32/36184</t>
  </si>
  <si>
    <t>06.09.2022</t>
  </si>
  <si>
    <t>32/36183</t>
  </si>
  <si>
    <t>20.09.2029</t>
  </si>
  <si>
    <t>07.09.2026</t>
  </si>
  <si>
    <t>18.10.2022</t>
  </si>
  <si>
    <t>MATURITY IN OCT-2021</t>
  </si>
  <si>
    <t>od</t>
  </si>
  <si>
    <t>20.09.2024</t>
  </si>
  <si>
    <t>24.09.2022</t>
  </si>
  <si>
    <t>23.09.2024</t>
  </si>
  <si>
    <t>29.09.2026</t>
  </si>
  <si>
    <t>01.10.2022</t>
  </si>
  <si>
    <t>08.04.2023</t>
  </si>
  <si>
    <t>09.04.2023</t>
  </si>
  <si>
    <t>460800PU00048212</t>
  </si>
  <si>
    <t>05.10.2021</t>
  </si>
  <si>
    <t>460800PU00048221</t>
  </si>
  <si>
    <t>04.10.2026</t>
  </si>
  <si>
    <t>21.04.2023</t>
  </si>
  <si>
    <t>14.10.2024</t>
  </si>
  <si>
    <t>ICICI BANK LIMITED Amravati 1</t>
  </si>
  <si>
    <t>18.10.2021</t>
  </si>
  <si>
    <t>18.10.2029</t>
  </si>
  <si>
    <t>12.10.2021</t>
  </si>
  <si>
    <t>20.04.2023</t>
  </si>
  <si>
    <t>SVCC/1919</t>
  </si>
  <si>
    <t>16.11.2023</t>
  </si>
  <si>
    <t>460800PU00048504</t>
  </si>
  <si>
    <t>MATURITY IN NOV-2021</t>
  </si>
  <si>
    <t>27.10.2021</t>
  </si>
  <si>
    <t>18 Months</t>
  </si>
  <si>
    <t>27.04.2023</t>
  </si>
  <si>
    <t>TIRUPATI URBAN BANK -MANISH NAGAR</t>
  </si>
  <si>
    <t>25/216/1</t>
  </si>
  <si>
    <t>25.10.2021</t>
  </si>
  <si>
    <t>25.10.2022</t>
  </si>
  <si>
    <t>28.12.2022</t>
  </si>
  <si>
    <t>32/36284</t>
  </si>
  <si>
    <t>17.10.2022</t>
  </si>
  <si>
    <t>32/36308</t>
  </si>
  <si>
    <t>32/36310</t>
  </si>
  <si>
    <t>27.10.2022</t>
  </si>
  <si>
    <t>32/36319</t>
  </si>
  <si>
    <t>29.10.2022</t>
  </si>
  <si>
    <t>32/36320</t>
  </si>
  <si>
    <t>460800PU00048726</t>
  </si>
  <si>
    <t>8 YR</t>
  </si>
  <si>
    <t>01.11.2029</t>
  </si>
  <si>
    <t>02.11.2022</t>
  </si>
  <si>
    <t>15.03.2023</t>
  </si>
  <si>
    <t>12.05.2023</t>
  </si>
  <si>
    <t>21.05.2023</t>
  </si>
  <si>
    <t>32/36373</t>
  </si>
  <si>
    <t>17.11.2022</t>
  </si>
  <si>
    <t>MATURITY IN DEC-2021</t>
  </si>
  <si>
    <t>27.11.2022</t>
  </si>
  <si>
    <t>23.11.2021</t>
  </si>
  <si>
    <t>SVCC/4876</t>
  </si>
  <si>
    <t>23.11.2022</t>
  </si>
  <si>
    <t>04.06.2023</t>
  </si>
  <si>
    <t>02.06.2023</t>
  </si>
  <si>
    <t>12.12.2022</t>
  </si>
  <si>
    <t>4755030009005500/1</t>
  </si>
  <si>
    <t>21.11.2022</t>
  </si>
  <si>
    <t>460800PU0049071</t>
  </si>
  <si>
    <t>26.11.2022</t>
  </si>
  <si>
    <t>460800PU00049123</t>
  </si>
  <si>
    <t>30.11.2026</t>
  </si>
  <si>
    <t>07.06.2023</t>
  </si>
  <si>
    <t>32/72871</t>
  </si>
  <si>
    <t>29.03.2022</t>
  </si>
  <si>
    <t>32/36414</t>
  </si>
  <si>
    <t>29.11.2022</t>
  </si>
  <si>
    <t>32/36417</t>
  </si>
  <si>
    <t>30.11.2022</t>
  </si>
  <si>
    <t>15.12.2022</t>
  </si>
  <si>
    <t>Hingana</t>
  </si>
  <si>
    <t>460800PU00049266</t>
  </si>
  <si>
    <t>07.12.2022</t>
  </si>
  <si>
    <t>03.01.2023</t>
  </si>
  <si>
    <t>06.12.2021</t>
  </si>
  <si>
    <t>06.01.2023</t>
  </si>
  <si>
    <t>5 Yrs</t>
  </si>
  <si>
    <t>02.12.2026</t>
  </si>
  <si>
    <t>1 Yr</t>
  </si>
  <si>
    <t>05.12.2022</t>
  </si>
  <si>
    <t>17.06.2023</t>
  </si>
  <si>
    <t>32/36446</t>
  </si>
  <si>
    <t>10.01.2023</t>
  </si>
  <si>
    <t>13.12.2021</t>
  </si>
  <si>
    <t>MATURITY IN JAN-2022</t>
  </si>
  <si>
    <t>19.12.2022</t>
  </si>
  <si>
    <t>24.12.2022</t>
  </si>
  <si>
    <t>30.12.2026</t>
  </si>
  <si>
    <t>4755030009044209/1</t>
  </si>
  <si>
    <t>03.12.2022</t>
  </si>
  <si>
    <t>06.01.2024</t>
  </si>
  <si>
    <t>13.07.2023</t>
  </si>
  <si>
    <t>31.12.2021</t>
  </si>
  <si>
    <t>07.07.2023</t>
  </si>
  <si>
    <t>MATURITY IN FEB-2022</t>
  </si>
  <si>
    <t xml:space="preserve">THE AKOLA URBAN ( Murtijapur Br.)  </t>
  </si>
  <si>
    <t>1008102094708/1</t>
  </si>
  <si>
    <t>31.12.2024</t>
  </si>
  <si>
    <t>801/804/1</t>
  </si>
  <si>
    <t>10.02.2023</t>
  </si>
  <si>
    <t>09.02.2023</t>
  </si>
  <si>
    <t>460800PU00049646</t>
  </si>
  <si>
    <t>5Yr</t>
  </si>
  <si>
    <t>31.12.2026</t>
  </si>
  <si>
    <t>02.01.2023</t>
  </si>
  <si>
    <t>qtr intt.</t>
  </si>
  <si>
    <t>12.01.2023</t>
  </si>
  <si>
    <t>460800PU00050138</t>
  </si>
  <si>
    <t>28.01.2027</t>
  </si>
  <si>
    <t>21.01.2022</t>
  </si>
  <si>
    <t>21.01.2032</t>
  </si>
  <si>
    <t>QTR INT</t>
  </si>
  <si>
    <t>28.01.2023</t>
  </si>
  <si>
    <t>23.01.2023</t>
  </si>
  <si>
    <t>24.01.2023</t>
  </si>
  <si>
    <t>25.01.2023</t>
  </si>
  <si>
    <t>06.01-2022</t>
  </si>
  <si>
    <t>TJSB (THANE JANTA SAHKARI BANK)</t>
  </si>
  <si>
    <t>15.01.2022</t>
  </si>
  <si>
    <t>82/777/1</t>
  </si>
  <si>
    <t>15.02.2023</t>
  </si>
  <si>
    <t>GP PARSIK SAHAKARI BANK</t>
  </si>
  <si>
    <t>20.01.2022</t>
  </si>
  <si>
    <t>017/81</t>
  </si>
  <si>
    <t>20.01.2023</t>
  </si>
  <si>
    <t>14/10/2021</t>
  </si>
  <si>
    <t>14/01/2023</t>
  </si>
  <si>
    <t>03725080754</t>
  </si>
  <si>
    <t>20/10/2021</t>
  </si>
  <si>
    <t>20/11/2022</t>
  </si>
  <si>
    <t>657</t>
  </si>
  <si>
    <t>01.01.2023</t>
  </si>
  <si>
    <t>31.01.2027</t>
  </si>
  <si>
    <t>04.02.2030</t>
  </si>
  <si>
    <t>03.02.2023</t>
  </si>
  <si>
    <t>12.02.2023</t>
  </si>
  <si>
    <t>FD00633</t>
  </si>
  <si>
    <t>MATURITY IN MARCH-2022</t>
  </si>
  <si>
    <t>28.02.2022</t>
  </si>
  <si>
    <t>28.02.2023</t>
  </si>
  <si>
    <t xml:space="preserve"> under DICGC claim hence not renew </t>
  </si>
  <si>
    <t>01.11.2022</t>
  </si>
  <si>
    <t>14.02.2022</t>
  </si>
  <si>
    <t>14.03.2023</t>
  </si>
  <si>
    <t>15.02.2022</t>
  </si>
  <si>
    <t>19.02.2023</t>
  </si>
  <si>
    <t>16.02.2022</t>
  </si>
  <si>
    <t>033110300000060</t>
  </si>
  <si>
    <t>17.02.2023</t>
  </si>
  <si>
    <t>28.02.2027</t>
  </si>
  <si>
    <t>460800PU00050509</t>
  </si>
  <si>
    <t>28.03.2023</t>
  </si>
  <si>
    <t>12.03.2023</t>
  </si>
  <si>
    <t>04.04.2023</t>
  </si>
  <si>
    <t>05.04.2023</t>
  </si>
  <si>
    <t>11.04.2023</t>
  </si>
  <si>
    <t>MATURITY IN APRIL-2022</t>
  </si>
  <si>
    <t>01.03.2027</t>
  </si>
  <si>
    <t>16.04.2023</t>
  </si>
  <si>
    <t>SHIKSHAK SAHAKARI BANK LTD</t>
  </si>
  <si>
    <t>4162/1193/1</t>
  </si>
  <si>
    <t>4755030009562870/1</t>
  </si>
  <si>
    <t>4755030009563019/1</t>
  </si>
  <si>
    <t>SHIKSHAK SAHAKARI BANK</t>
  </si>
  <si>
    <t xml:space="preserve">WARDHA NAGARI SAHAKARI ADHIKOSH BANK </t>
  </si>
  <si>
    <t xml:space="preserve">WARDHA NAGARI </t>
  </si>
  <si>
    <t>10.03.2022</t>
  </si>
  <si>
    <t>09.03.2022</t>
  </si>
  <si>
    <t>1095 DAYS</t>
  </si>
  <si>
    <t>26.03.2025</t>
  </si>
  <si>
    <t>25.03.2030</t>
  </si>
  <si>
    <t>27.03.2027</t>
  </si>
  <si>
    <t>19.03.2022</t>
  </si>
  <si>
    <t>4755030009569630/1</t>
  </si>
  <si>
    <t>475530009576484/1</t>
  </si>
  <si>
    <t>4755030009576502/1</t>
  </si>
  <si>
    <t>22.03.2023</t>
  </si>
  <si>
    <t>BANK A/C NO.</t>
  </si>
  <si>
    <t>IFSC</t>
  </si>
  <si>
    <t>112001060001024</t>
  </si>
  <si>
    <t>SVCB0000120</t>
  </si>
  <si>
    <t>FOR ANY ISSUE CALL ANTHONY SIR</t>
  </si>
  <si>
    <t>NEW</t>
  </si>
  <si>
    <t>112101060000526</t>
  </si>
  <si>
    <t>SVCB0000121</t>
  </si>
  <si>
    <t>SBIN0004872</t>
  </si>
  <si>
    <t>112001060000968</t>
  </si>
  <si>
    <t>001110300000353</t>
  </si>
  <si>
    <t>003011100003035</t>
  </si>
  <si>
    <t>NGSB0000003</t>
  </si>
  <si>
    <t>033110300000067</t>
  </si>
  <si>
    <t>033110300000068</t>
  </si>
  <si>
    <t>100504010000052</t>
  </si>
  <si>
    <t>ARBL0000005</t>
  </si>
  <si>
    <t>191080036734</t>
  </si>
  <si>
    <t>SURY0BK0000</t>
  </si>
  <si>
    <t>0372501027186</t>
  </si>
  <si>
    <t>COSB0000037</t>
  </si>
  <si>
    <t>0372501027195</t>
  </si>
  <si>
    <t>19002500000216</t>
  </si>
  <si>
    <t>HDFC0CTUB19</t>
  </si>
  <si>
    <t>082991800000001</t>
  </si>
  <si>
    <t>TJSB0000082</t>
  </si>
  <si>
    <t>334348500000000</t>
  </si>
  <si>
    <t>SRCB0000334</t>
  </si>
  <si>
    <t>086000334000086</t>
  </si>
  <si>
    <t>PJSB0000401</t>
  </si>
  <si>
    <t>28.03.2022</t>
  </si>
  <si>
    <t>15 Months</t>
  </si>
  <si>
    <t>28.06.2023</t>
  </si>
  <si>
    <t>460800PU00050907</t>
  </si>
  <si>
    <t>29.03.2027</t>
  </si>
  <si>
    <t>31.03.2022</t>
  </si>
  <si>
    <t>28.04.2023</t>
  </si>
  <si>
    <t>WARDHA NAGARI Pulgaon Br.LOCKER</t>
  </si>
  <si>
    <t>KHAMGAON URBAN MORSHI Br.LOCKER</t>
  </si>
  <si>
    <t>4755030009597070/1</t>
  </si>
  <si>
    <t>31.03.2030</t>
  </si>
  <si>
    <t>460800PU00051003</t>
  </si>
  <si>
    <t>08.07.2023</t>
  </si>
  <si>
    <t>21.04.2022</t>
  </si>
  <si>
    <t xml:space="preserve">Shares </t>
  </si>
  <si>
    <t>30.09.2023</t>
  </si>
  <si>
    <t>MATURITY IN MAY-2022</t>
  </si>
  <si>
    <t>15 M</t>
  </si>
  <si>
    <t>22.05.2023</t>
  </si>
  <si>
    <t>23.04.2023</t>
  </si>
  <si>
    <t>27.04.2027</t>
  </si>
  <si>
    <t>24.05.2023</t>
  </si>
  <si>
    <t>30.04.2023</t>
  </si>
  <si>
    <t>112101060000536</t>
  </si>
  <si>
    <t>RD INVESTMENT AS ON APR- 2022</t>
  </si>
  <si>
    <t>29.05.2023</t>
  </si>
  <si>
    <t>27.10.2023</t>
  </si>
  <si>
    <t xml:space="preserve">Pratap Nagar </t>
  </si>
  <si>
    <t>30.10.2023</t>
  </si>
  <si>
    <t>Gandhibagh</t>
  </si>
  <si>
    <t>25.07.2023</t>
  </si>
  <si>
    <t>21.04.2030</t>
  </si>
  <si>
    <t>30.04.2030</t>
  </si>
  <si>
    <t>4755030009829607/1</t>
  </si>
  <si>
    <t>07.05.2023</t>
  </si>
  <si>
    <t>460800PU00051508</t>
  </si>
  <si>
    <t>29.04.2027</t>
  </si>
  <si>
    <t>CONSOLIDATED INVESTMENT SHEET ( 31-MAY-22 )</t>
  </si>
  <si>
    <t>18.05.2030</t>
  </si>
  <si>
    <t>MATURITY IN JUNE-2022</t>
  </si>
  <si>
    <t>24.06.2023</t>
  </si>
  <si>
    <t>29.05.2027</t>
  </si>
  <si>
    <t>10.05.2022</t>
  </si>
  <si>
    <t xml:space="preserve">OD SECURITY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</si>
</sst>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3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Georgia"/>
      <family val="1"/>
    </font>
    <font>
      <sz val="13"/>
      <name val="Georgia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Georgia"/>
      <family val="1"/>
    </font>
    <font>
      <sz val="13"/>
      <color theme="1"/>
      <name val="Georgia"/>
      <family val="1"/>
    </font>
    <font>
      <sz val="16"/>
      <color theme="1"/>
      <name val="Georgia"/>
      <family val="1"/>
    </font>
    <font>
      <b/>
      <sz val="16"/>
      <color theme="1"/>
      <name val="Georgia"/>
      <family val="1"/>
    </font>
    <font>
      <b/>
      <sz val="16"/>
      <color theme="1"/>
      <name val="Gorg"/>
    </font>
    <font>
      <sz val="16"/>
      <color theme="1"/>
      <name val="Gorg"/>
    </font>
    <font>
      <b/>
      <sz val="18"/>
      <color theme="1"/>
      <name val="Gorg"/>
    </font>
    <font>
      <sz val="9"/>
      <color theme="1"/>
      <name val="Calibri"/>
      <family val="2"/>
      <scheme val="minor"/>
    </font>
    <font>
      <sz val="14"/>
      <color theme="1"/>
      <name val="GoRG"/>
    </font>
    <font>
      <sz val="10"/>
      <color theme="1"/>
      <name val="Georgia"/>
      <family val="1"/>
    </font>
    <font>
      <sz val="16"/>
      <color theme="1"/>
      <name val="Calibri"/>
      <family val="2"/>
      <scheme val="minor"/>
    </font>
    <font>
      <b/>
      <sz val="12"/>
      <color theme="1"/>
      <name val="Courier New"/>
      <family val="3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name val="Courier New"/>
      <family val="3"/>
    </font>
    <font>
      <b/>
      <sz val="10"/>
      <name val="Courier New"/>
      <family val="3"/>
    </font>
    <font>
      <b/>
      <sz val="13"/>
      <color theme="1"/>
      <name val="Georgia"/>
      <family val="1"/>
    </font>
    <font>
      <sz val="18"/>
      <color rgb="FFA64D79"/>
      <name val="Georgia"/>
      <family val="1"/>
    </font>
    <font>
      <sz val="11"/>
      <color rgb="FFFF0000"/>
      <name val="Calibri"/>
      <family val="2"/>
      <scheme val="minor"/>
    </font>
    <font>
      <b/>
      <u/>
      <sz val="13"/>
      <color theme="1"/>
      <name val="Georgia"/>
      <family val="1"/>
    </font>
    <font>
      <b/>
      <sz val="13"/>
      <name val="Georgia"/>
      <family val="1"/>
    </font>
    <font>
      <sz val="16"/>
      <name val="Calibri"/>
      <family val="2"/>
      <scheme val="minor"/>
    </font>
    <font>
      <sz val="13"/>
      <color rgb="FFFF0000"/>
      <name val="Georgia"/>
      <family val="1"/>
    </font>
    <font>
      <sz val="12"/>
      <color theme="1"/>
      <name val="Georgia"/>
      <family val="1"/>
    </font>
    <font>
      <sz val="12"/>
      <name val="Georgia"/>
      <family val="1"/>
    </font>
    <font>
      <b/>
      <sz val="13"/>
      <color theme="1"/>
      <name val="Calibri"/>
      <family val="2"/>
      <scheme val="minor"/>
    </font>
    <font>
      <sz val="13"/>
      <color rgb="FF222222"/>
      <name val="Georgia"/>
      <family val="1"/>
    </font>
    <font>
      <b/>
      <sz val="13"/>
      <color theme="1"/>
      <name val="Courier New"/>
      <family val="3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998">
    <xf numFmtId="0" fontId="0" fillId="0" borderId="0" xfId="0"/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10" fontId="10" fillId="0" borderId="4" xfId="0" applyNumberFormat="1" applyFont="1" applyFill="1" applyBorder="1" applyAlignment="1">
      <alignment horizontal="center" vertical="center"/>
    </xf>
    <xf numFmtId="4" fontId="10" fillId="0" borderId="4" xfId="0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0" fontId="10" fillId="0" borderId="2" xfId="0" applyNumberFormat="1" applyFont="1" applyFill="1" applyBorder="1" applyAlignment="1">
      <alignment horizontal="center" vertical="center"/>
    </xf>
    <xf numFmtId="1" fontId="10" fillId="0" borderId="4" xfId="0" applyNumberFormat="1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4" fontId="15" fillId="0" borderId="9" xfId="0" applyNumberFormat="1" applyFont="1" applyFill="1" applyBorder="1" applyAlignment="1">
      <alignment horizontal="right" vertical="center"/>
    </xf>
    <xf numFmtId="10" fontId="15" fillId="0" borderId="9" xfId="0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4" fontId="8" fillId="0" borderId="2" xfId="0" applyNumberFormat="1" applyFont="1" applyFill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2" xfId="0" applyNumberFormat="1" applyFont="1" applyBorder="1" applyAlignment="1">
      <alignment horizontal="center" vertical="center"/>
    </xf>
    <xf numFmtId="4" fontId="10" fillId="0" borderId="3" xfId="0" applyNumberFormat="1" applyFont="1" applyFill="1" applyBorder="1" applyAlignment="1">
      <alignment horizontal="right" vertical="center"/>
    </xf>
    <xf numFmtId="10" fontId="10" fillId="0" borderId="3" xfId="0" applyNumberFormat="1" applyFont="1" applyFill="1" applyBorder="1" applyAlignment="1">
      <alignment horizontal="center" vertical="center"/>
    </xf>
    <xf numFmtId="4" fontId="10" fillId="0" borderId="7" xfId="0" applyNumberFormat="1" applyFont="1" applyFill="1" applyBorder="1" applyAlignment="1">
      <alignment horizontal="right" vertical="center"/>
    </xf>
    <xf numFmtId="10" fontId="10" fillId="0" borderId="13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" fontId="10" fillId="2" borderId="4" xfId="0" applyNumberFormat="1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4" fontId="8" fillId="0" borderId="13" xfId="0" applyNumberFormat="1" applyFont="1" applyFill="1" applyBorder="1" applyAlignment="1">
      <alignment horizontal="right" vertical="center"/>
    </xf>
    <xf numFmtId="0" fontId="11" fillId="0" borderId="14" xfId="0" applyFont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>
      <alignment horizontal="right" vertical="center"/>
    </xf>
    <xf numFmtId="0" fontId="9" fillId="0" borderId="17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right" vertical="center"/>
    </xf>
    <xf numFmtId="0" fontId="10" fillId="0" borderId="9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 wrapText="1"/>
    </xf>
    <xf numFmtId="1" fontId="10" fillId="0" borderId="16" xfId="0" applyNumberFormat="1" applyFont="1" applyFill="1" applyBorder="1" applyAlignment="1">
      <alignment horizontal="center" vertical="center"/>
    </xf>
    <xf numFmtId="4" fontId="10" fillId="0" borderId="16" xfId="0" applyNumberFormat="1" applyFont="1" applyFill="1" applyBorder="1" applyAlignment="1">
      <alignment horizontal="right" vertical="center"/>
    </xf>
    <xf numFmtId="10" fontId="10" fillId="0" borderId="16" xfId="0" applyNumberFormat="1" applyFont="1" applyFill="1" applyBorder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1" fontId="10" fillId="0" borderId="19" xfId="0" applyNumberFormat="1" applyFont="1" applyFill="1" applyBorder="1" applyAlignment="1">
      <alignment horizontal="center" vertical="center"/>
    </xf>
    <xf numFmtId="4" fontId="10" fillId="0" borderId="19" xfId="0" applyNumberFormat="1" applyFont="1" applyFill="1" applyBorder="1" applyAlignment="1">
      <alignment horizontal="right" vertical="center"/>
    </xf>
    <xf numFmtId="10" fontId="10" fillId="0" borderId="19" xfId="0" applyNumberFormat="1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4" fontId="10" fillId="2" borderId="16" xfId="0" applyNumberFormat="1" applyFont="1" applyFill="1" applyBorder="1" applyAlignment="1">
      <alignment horizontal="right" vertical="center"/>
    </xf>
    <xf numFmtId="10" fontId="10" fillId="2" borderId="16" xfId="0" applyNumberFormat="1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10" fillId="0" borderId="23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" fontId="10" fillId="0" borderId="23" xfId="0" applyNumberFormat="1" applyFont="1" applyFill="1" applyBorder="1" applyAlignment="1">
      <alignment horizontal="center" vertical="center"/>
    </xf>
    <xf numFmtId="0" fontId="11" fillId="2" borderId="6" xfId="0" applyNumberFormat="1" applyFont="1" applyFill="1" applyBorder="1" applyAlignment="1">
      <alignment horizontal="center" vertical="center"/>
    </xf>
    <xf numFmtId="0" fontId="11" fillId="2" borderId="9" xfId="0" applyNumberFormat="1" applyFont="1" applyFill="1" applyBorder="1" applyAlignment="1">
      <alignment horizontal="center" vertical="center"/>
    </xf>
    <xf numFmtId="1" fontId="20" fillId="0" borderId="23" xfId="0" applyNumberFormat="1" applyFont="1" applyFill="1" applyBorder="1" applyAlignment="1">
      <alignment horizontal="center" vertical="center"/>
    </xf>
    <xf numFmtId="10" fontId="10" fillId="0" borderId="8" xfId="0" applyNumberFormat="1" applyFont="1" applyFill="1" applyBorder="1" applyAlignment="1">
      <alignment horizontal="center" vertical="center"/>
    </xf>
    <xf numFmtId="10" fontId="10" fillId="0" borderId="10" xfId="0" applyNumberFormat="1" applyFont="1" applyFill="1" applyBorder="1" applyAlignment="1">
      <alignment horizontal="center" vertical="center"/>
    </xf>
    <xf numFmtId="10" fontId="15" fillId="0" borderId="10" xfId="0" applyNumberFormat="1" applyFont="1" applyFill="1" applyBorder="1" applyAlignment="1">
      <alignment horizontal="center" vertical="center"/>
    </xf>
    <xf numFmtId="10" fontId="10" fillId="0" borderId="24" xfId="0" applyNumberFormat="1" applyFont="1" applyFill="1" applyBorder="1" applyAlignment="1">
      <alignment horizontal="center" vertical="center"/>
    </xf>
    <xf numFmtId="4" fontId="10" fillId="0" borderId="25" xfId="0" applyNumberFormat="1" applyFont="1" applyFill="1" applyBorder="1" applyAlignment="1">
      <alignment horizontal="right" vertical="center"/>
    </xf>
    <xf numFmtId="4" fontId="10" fillId="0" borderId="26" xfId="0" applyNumberFormat="1" applyFont="1" applyFill="1" applyBorder="1" applyAlignment="1">
      <alignment horizontal="right" vertical="center"/>
    </xf>
    <xf numFmtId="4" fontId="15" fillId="0" borderId="26" xfId="0" applyNumberFormat="1" applyFont="1" applyFill="1" applyBorder="1" applyAlignment="1">
      <alignment horizontal="right" vertical="center"/>
    </xf>
    <xf numFmtId="4" fontId="10" fillId="0" borderId="27" xfId="0" applyNumberFormat="1" applyFont="1" applyFill="1" applyBorder="1" applyAlignment="1">
      <alignment horizontal="right" vertical="center"/>
    </xf>
    <xf numFmtId="0" fontId="11" fillId="2" borderId="16" xfId="0" applyFont="1" applyFill="1" applyBorder="1" applyAlignment="1">
      <alignment horizontal="center" vertical="center"/>
    </xf>
    <xf numFmtId="14" fontId="10" fillId="2" borderId="16" xfId="0" applyNumberFormat="1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vertical="center"/>
    </xf>
    <xf numFmtId="0" fontId="10" fillId="2" borderId="19" xfId="0" applyFont="1" applyFill="1" applyBorder="1" applyAlignment="1">
      <alignment horizontal="center" vertical="center"/>
    </xf>
    <xf numFmtId="4" fontId="10" fillId="2" borderId="19" xfId="0" applyNumberFormat="1" applyFont="1" applyFill="1" applyBorder="1" applyAlignment="1">
      <alignment horizontal="right" vertical="center"/>
    </xf>
    <xf numFmtId="1" fontId="11" fillId="0" borderId="16" xfId="0" applyNumberFormat="1" applyFont="1" applyFill="1" applyBorder="1" applyAlignment="1">
      <alignment horizontal="center" vertical="center"/>
    </xf>
    <xf numFmtId="0" fontId="0" fillId="2" borderId="0" xfId="0" applyFill="1"/>
    <xf numFmtId="0" fontId="22" fillId="2" borderId="28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 vertical="center"/>
    </xf>
    <xf numFmtId="10" fontId="3" fillId="2" borderId="16" xfId="0" applyNumberFormat="1" applyFont="1" applyFill="1" applyBorder="1" applyAlignment="1">
      <alignment horizontal="center" vertical="center"/>
    </xf>
    <xf numFmtId="4" fontId="3" fillId="2" borderId="29" xfId="0" applyNumberFormat="1" applyFont="1" applyFill="1" applyBorder="1" applyAlignment="1">
      <alignment horizontal="right" vertical="center"/>
    </xf>
    <xf numFmtId="0" fontId="22" fillId="0" borderId="30" xfId="0" applyFont="1" applyBorder="1" applyAlignment="1">
      <alignment horizontal="center"/>
    </xf>
    <xf numFmtId="0" fontId="4" fillId="2" borderId="31" xfId="0" applyFont="1" applyFill="1" applyBorder="1" applyAlignment="1">
      <alignment horizontal="center" vertical="center"/>
    </xf>
    <xf numFmtId="0" fontId="23" fillId="2" borderId="31" xfId="0" applyFont="1" applyFill="1" applyBorder="1" applyAlignment="1">
      <alignment horizontal="center" vertical="center"/>
    </xf>
    <xf numFmtId="10" fontId="4" fillId="2" borderId="31" xfId="0" applyNumberFormat="1" applyFont="1" applyFill="1" applyBorder="1" applyAlignment="1">
      <alignment horizontal="center" vertical="center"/>
    </xf>
    <xf numFmtId="4" fontId="4" fillId="2" borderId="32" xfId="0" applyNumberFormat="1" applyFont="1" applyFill="1" applyBorder="1" applyAlignment="1">
      <alignment horizontal="right" vertical="center"/>
    </xf>
    <xf numFmtId="1" fontId="3" fillId="2" borderId="16" xfId="0" applyNumberFormat="1" applyFont="1" applyFill="1" applyBorder="1" applyAlignment="1">
      <alignment horizontal="center" vertical="center"/>
    </xf>
    <xf numFmtId="0" fontId="22" fillId="2" borderId="33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 vertical="center"/>
    </xf>
    <xf numFmtId="10" fontId="3" fillId="2" borderId="34" xfId="0" applyNumberFormat="1" applyFont="1" applyFill="1" applyBorder="1" applyAlignment="1">
      <alignment horizontal="center" vertical="center"/>
    </xf>
    <xf numFmtId="4" fontId="3" fillId="2" borderId="35" xfId="0" applyNumberFormat="1" applyFont="1" applyFill="1" applyBorder="1" applyAlignment="1">
      <alignment horizontal="right" vertical="center"/>
    </xf>
    <xf numFmtId="0" fontId="10" fillId="2" borderId="20" xfId="0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1" fontId="10" fillId="0" borderId="38" xfId="0" applyNumberFormat="1" applyFont="1" applyFill="1" applyBorder="1" applyAlignment="1">
      <alignment horizontal="center" vertical="center"/>
    </xf>
    <xf numFmtId="4" fontId="10" fillId="0" borderId="38" xfId="0" applyNumberFormat="1" applyFont="1" applyFill="1" applyBorder="1" applyAlignment="1">
      <alignment horizontal="right" vertical="center"/>
    </xf>
    <xf numFmtId="10" fontId="10" fillId="0" borderId="3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10" fontId="10" fillId="2" borderId="12" xfId="0" applyNumberFormat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19" xfId="0" applyNumberFormat="1" applyFont="1" applyBorder="1" applyAlignment="1">
      <alignment horizontal="center" vertical="center"/>
    </xf>
    <xf numFmtId="0" fontId="22" fillId="2" borderId="16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4" fontId="15" fillId="0" borderId="16" xfId="0" applyNumberFormat="1" applyFont="1" applyFill="1" applyBorder="1" applyAlignment="1">
      <alignment horizontal="right" vertical="center"/>
    </xf>
    <xf numFmtId="10" fontId="15" fillId="0" borderId="16" xfId="0" applyNumberFormat="1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 wrapText="1"/>
    </xf>
    <xf numFmtId="1" fontId="10" fillId="2" borderId="16" xfId="0" applyNumberFormat="1" applyFont="1" applyFill="1" applyBorder="1" applyAlignment="1">
      <alignment horizontal="center" vertical="center"/>
    </xf>
    <xf numFmtId="0" fontId="10" fillId="2" borderId="16" xfId="0" applyNumberFormat="1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/>
    </xf>
    <xf numFmtId="0" fontId="10" fillId="2" borderId="38" xfId="0" applyFont="1" applyFill="1" applyBorder="1" applyAlignment="1">
      <alignment horizontal="center" vertical="center"/>
    </xf>
    <xf numFmtId="4" fontId="10" fillId="2" borderId="38" xfId="0" applyNumberFormat="1" applyFont="1" applyFill="1" applyBorder="1" applyAlignment="1">
      <alignment horizontal="right" vertical="center"/>
    </xf>
    <xf numFmtId="10" fontId="10" fillId="2" borderId="38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right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right" vertical="center" wrapText="1"/>
    </xf>
    <xf numFmtId="0" fontId="14" fillId="2" borderId="16" xfId="0" applyFont="1" applyFill="1" applyBorder="1" applyAlignment="1">
      <alignment horizontal="center" vertical="center"/>
    </xf>
    <xf numFmtId="4" fontId="15" fillId="2" borderId="16" xfId="0" applyNumberFormat="1" applyFont="1" applyFill="1" applyBorder="1" applyAlignment="1">
      <alignment horizontal="right" vertical="center"/>
    </xf>
    <xf numFmtId="10" fontId="15" fillId="2" borderId="16" xfId="0" applyNumberFormat="1" applyFont="1" applyFill="1" applyBorder="1" applyAlignment="1">
      <alignment horizontal="center" vertical="center"/>
    </xf>
    <xf numFmtId="1" fontId="21" fillId="0" borderId="16" xfId="0" applyNumberFormat="1" applyFont="1" applyBorder="1" applyAlignment="1">
      <alignment horizontal="center" vertical="center"/>
    </xf>
    <xf numFmtId="0" fontId="22" fillId="2" borderId="21" xfId="0" applyFont="1" applyFill="1" applyBorder="1" applyAlignment="1">
      <alignment horizontal="center"/>
    </xf>
    <xf numFmtId="0" fontId="15" fillId="0" borderId="31" xfId="0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10" fontId="15" fillId="0" borderId="31" xfId="0" applyNumberFormat="1" applyFont="1" applyFill="1" applyBorder="1" applyAlignment="1">
      <alignment horizontal="center" vertical="center"/>
    </xf>
    <xf numFmtId="4" fontId="15" fillId="0" borderId="32" xfId="0" applyNumberFormat="1" applyFont="1" applyFill="1" applyBorder="1" applyAlignment="1">
      <alignment horizontal="right" vertical="center"/>
    </xf>
    <xf numFmtId="0" fontId="22" fillId="2" borderId="20" xfId="0" applyFont="1" applyFill="1" applyBorder="1" applyAlignment="1">
      <alignment horizontal="center"/>
    </xf>
    <xf numFmtId="4" fontId="15" fillId="0" borderId="29" xfId="0" applyNumberFormat="1" applyFont="1" applyFill="1" applyBorder="1" applyAlignment="1">
      <alignment horizontal="right" vertical="center"/>
    </xf>
    <xf numFmtId="0" fontId="22" fillId="2" borderId="39" xfId="0" applyFont="1" applyFill="1" applyBorder="1" applyAlignment="1">
      <alignment horizontal="center"/>
    </xf>
    <xf numFmtId="4" fontId="10" fillId="0" borderId="29" xfId="0" applyNumberFormat="1" applyFont="1" applyFill="1" applyBorder="1" applyAlignment="1">
      <alignment horizontal="right" vertical="center"/>
    </xf>
    <xf numFmtId="0" fontId="22" fillId="2" borderId="22" xfId="0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 vertical="center"/>
    </xf>
    <xf numFmtId="10" fontId="10" fillId="2" borderId="34" xfId="0" applyNumberFormat="1" applyFont="1" applyFill="1" applyBorder="1" applyAlignment="1">
      <alignment horizontal="center" vertical="center"/>
    </xf>
    <xf numFmtId="4" fontId="10" fillId="2" borderId="35" xfId="0" applyNumberFormat="1" applyFont="1" applyFill="1" applyBorder="1" applyAlignment="1">
      <alignment horizontal="right" vertical="center"/>
    </xf>
    <xf numFmtId="1" fontId="20" fillId="0" borderId="16" xfId="0" applyNumberFormat="1" applyFont="1" applyFill="1" applyBorder="1" applyAlignment="1">
      <alignment horizontal="center" vertical="center"/>
    </xf>
    <xf numFmtId="0" fontId="10" fillId="0" borderId="16" xfId="0" applyNumberFormat="1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11" fillId="0" borderId="16" xfId="0" applyNumberFormat="1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10" fontId="10" fillId="0" borderId="41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" fontId="10" fillId="2" borderId="38" xfId="0" applyNumberFormat="1" applyFont="1" applyFill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 wrapText="1"/>
    </xf>
    <xf numFmtId="14" fontId="10" fillId="2" borderId="38" xfId="0" applyNumberFormat="1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24" fillId="0" borderId="30" xfId="0" applyFont="1" applyBorder="1"/>
    <xf numFmtId="0" fontId="24" fillId="0" borderId="32" xfId="0" applyFont="1" applyBorder="1"/>
    <xf numFmtId="0" fontId="24" fillId="0" borderId="28" xfId="0" applyFont="1" applyBorder="1"/>
    <xf numFmtId="0" fontId="24" fillId="0" borderId="29" xfId="0" applyFont="1" applyBorder="1"/>
    <xf numFmtId="0" fontId="24" fillId="0" borderId="28" xfId="0" applyFont="1" applyBorder="1" applyAlignment="1">
      <alignment wrapText="1"/>
    </xf>
    <xf numFmtId="0" fontId="24" fillId="0" borderId="45" xfId="0" applyFont="1" applyBorder="1"/>
    <xf numFmtId="0" fontId="24" fillId="0" borderId="46" xfId="0" applyFont="1" applyBorder="1"/>
    <xf numFmtId="0" fontId="24" fillId="0" borderId="28" xfId="0" applyFont="1" applyFill="1" applyBorder="1"/>
    <xf numFmtId="0" fontId="24" fillId="0" borderId="33" xfId="0" applyFont="1" applyFill="1" applyBorder="1"/>
    <xf numFmtId="0" fontId="24" fillId="0" borderId="35" xfId="0" applyFont="1" applyFill="1" applyBorder="1"/>
    <xf numFmtId="0" fontId="10" fillId="2" borderId="41" xfId="0" applyFont="1" applyFill="1" applyBorder="1" applyAlignment="1">
      <alignment horizontal="center" vertical="center"/>
    </xf>
    <xf numFmtId="10" fontId="10" fillId="2" borderId="41" xfId="0" applyNumberFormat="1" applyFont="1" applyFill="1" applyBorder="1" applyAlignment="1">
      <alignment horizontal="center" vertical="center"/>
    </xf>
    <xf numFmtId="4" fontId="10" fillId="2" borderId="42" xfId="0" applyNumberFormat="1" applyFont="1" applyFill="1" applyBorder="1" applyAlignment="1">
      <alignment horizontal="right" vertical="center"/>
    </xf>
    <xf numFmtId="0" fontId="15" fillId="0" borderId="26" xfId="0" applyFont="1" applyFill="1" applyBorder="1" applyAlignment="1">
      <alignment horizontal="center" vertical="center"/>
    </xf>
    <xf numFmtId="0" fontId="10" fillId="2" borderId="49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4" fontId="11" fillId="0" borderId="0" xfId="0" applyNumberFormat="1" applyFont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27" fillId="0" borderId="1" xfId="0" applyFont="1" applyBorder="1"/>
    <xf numFmtId="0" fontId="27" fillId="0" borderId="2" xfId="0" applyFont="1" applyBorder="1" applyAlignment="1">
      <alignment horizontal="left"/>
    </xf>
    <xf numFmtId="0" fontId="27" fillId="0" borderId="16" xfId="0" applyFont="1" applyBorder="1"/>
    <xf numFmtId="0" fontId="27" fillId="0" borderId="16" xfId="0" applyFont="1" applyBorder="1" applyAlignment="1">
      <alignment vertical="center" wrapText="1"/>
    </xf>
    <xf numFmtId="0" fontId="27" fillId="0" borderId="16" xfId="0" applyFont="1" applyFill="1" applyBorder="1"/>
    <xf numFmtId="0" fontId="27" fillId="0" borderId="16" xfId="0" applyFont="1" applyBorder="1" applyAlignment="1">
      <alignment horizontal="left"/>
    </xf>
    <xf numFmtId="0" fontId="27" fillId="0" borderId="16" xfId="0" applyFont="1" applyBorder="1" applyAlignment="1">
      <alignment horizontal="left" vertical="center"/>
    </xf>
    <xf numFmtId="0" fontId="27" fillId="0" borderId="16" xfId="0" applyFont="1" applyFill="1" applyBorder="1" applyAlignment="1">
      <alignment horizontal="left"/>
    </xf>
    <xf numFmtId="0" fontId="0" fillId="0" borderId="16" xfId="0" applyFont="1" applyBorder="1"/>
    <xf numFmtId="0" fontId="0" fillId="0" borderId="16" xfId="0" applyFont="1" applyBorder="1" applyAlignment="1">
      <alignment horizontal="left"/>
    </xf>
    <xf numFmtId="0" fontId="27" fillId="0" borderId="38" xfId="0" applyFont="1" applyBorder="1" applyAlignment="1">
      <alignment vertical="center" wrapText="1"/>
    </xf>
    <xf numFmtId="0" fontId="27" fillId="0" borderId="38" xfId="0" applyFont="1" applyBorder="1" applyAlignment="1">
      <alignment horizontal="left" vertical="center"/>
    </xf>
    <xf numFmtId="0" fontId="0" fillId="0" borderId="38" xfId="0" applyFont="1" applyBorder="1"/>
    <xf numFmtId="0" fontId="0" fillId="0" borderId="38" xfId="0" applyFont="1" applyBorder="1" applyAlignment="1">
      <alignment horizontal="left"/>
    </xf>
    <xf numFmtId="0" fontId="26" fillId="0" borderId="40" xfId="0" applyFont="1" applyBorder="1"/>
    <xf numFmtId="0" fontId="26" fillId="0" borderId="41" xfId="0" applyFont="1" applyBorder="1" applyAlignment="1">
      <alignment horizontal="left"/>
    </xf>
    <xf numFmtId="0" fontId="26" fillId="0" borderId="1" xfId="0" applyFont="1" applyBorder="1"/>
    <xf numFmtId="0" fontId="26" fillId="0" borderId="2" xfId="0" applyFont="1" applyBorder="1" applyAlignment="1">
      <alignment horizontal="left"/>
    </xf>
    <xf numFmtId="0" fontId="27" fillId="0" borderId="19" xfId="0" applyFont="1" applyFill="1" applyBorder="1"/>
    <xf numFmtId="0" fontId="0" fillId="0" borderId="19" xfId="0" applyFont="1" applyBorder="1" applyAlignment="1">
      <alignment horizontal="left"/>
    </xf>
    <xf numFmtId="0" fontId="0" fillId="0" borderId="19" xfId="0" applyFont="1" applyBorder="1"/>
    <xf numFmtId="0" fontId="27" fillId="0" borderId="19" xfId="0" applyFont="1" applyFill="1" applyBorder="1" applyAlignment="1">
      <alignment horizontal="left"/>
    </xf>
    <xf numFmtId="4" fontId="10" fillId="2" borderId="12" xfId="0" applyNumberFormat="1" applyFont="1" applyFill="1" applyBorder="1" applyAlignment="1">
      <alignment horizontal="right" vertical="center"/>
    </xf>
    <xf numFmtId="0" fontId="26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/>
    <xf numFmtId="15" fontId="26" fillId="0" borderId="0" xfId="0" applyNumberFormat="1" applyFont="1" applyBorder="1" applyAlignment="1">
      <alignment horizontal="center" vertical="center"/>
    </xf>
    <xf numFmtId="0" fontId="26" fillId="0" borderId="54" xfId="0" applyFont="1" applyBorder="1"/>
    <xf numFmtId="0" fontId="26" fillId="0" borderId="55" xfId="0" applyFont="1" applyBorder="1"/>
    <xf numFmtId="0" fontId="27" fillId="0" borderId="52" xfId="0" applyFont="1" applyBorder="1" applyAlignment="1">
      <alignment vertical="center" wrapText="1"/>
    </xf>
    <xf numFmtId="0" fontId="27" fillId="0" borderId="19" xfId="0" applyFont="1" applyBorder="1" applyAlignment="1">
      <alignment horizontal="left" vertical="center"/>
    </xf>
    <xf numFmtId="0" fontId="27" fillId="0" borderId="53" xfId="0" applyFont="1" applyBorder="1" applyAlignment="1">
      <alignment vertical="center" wrapText="1"/>
    </xf>
    <xf numFmtId="0" fontId="26" fillId="0" borderId="16" xfId="0" applyFont="1" applyBorder="1"/>
    <xf numFmtId="0" fontId="27" fillId="0" borderId="56" xfId="0" applyFont="1" applyBorder="1" applyAlignment="1">
      <alignment vertical="center" wrapText="1"/>
    </xf>
    <xf numFmtId="0" fontId="27" fillId="0" borderId="57" xfId="0" applyFont="1" applyBorder="1"/>
    <xf numFmtId="0" fontId="27" fillId="0" borderId="40" xfId="0" applyFont="1" applyBorder="1"/>
    <xf numFmtId="0" fontId="27" fillId="0" borderId="0" xfId="0" applyFont="1" applyBorder="1"/>
    <xf numFmtId="0" fontId="27" fillId="0" borderId="0" xfId="0" applyFont="1" applyFill="1" applyBorder="1"/>
    <xf numFmtId="0" fontId="26" fillId="0" borderId="0" xfId="0" applyFont="1" applyFill="1" applyBorder="1"/>
    <xf numFmtId="2" fontId="27" fillId="0" borderId="16" xfId="0" applyNumberFormat="1" applyFont="1" applyBorder="1"/>
    <xf numFmtId="2" fontId="27" fillId="0" borderId="58" xfId="0" applyNumberFormat="1" applyFont="1" applyBorder="1"/>
    <xf numFmtId="2" fontId="28" fillId="0" borderId="0" xfId="0" applyNumberFormat="1" applyFont="1" applyBorder="1"/>
    <xf numFmtId="2" fontId="27" fillId="0" borderId="38" xfId="0" applyNumberFormat="1" applyFont="1" applyBorder="1" applyAlignment="1">
      <alignment horizontal="left"/>
    </xf>
    <xf numFmtId="2" fontId="26" fillId="0" borderId="41" xfId="0" applyNumberFormat="1" applyFont="1" applyBorder="1"/>
    <xf numFmtId="2" fontId="26" fillId="0" borderId="42" xfId="0" applyNumberFormat="1" applyFont="1" applyBorder="1"/>
    <xf numFmtId="0" fontId="27" fillId="0" borderId="0" xfId="0" applyFont="1" applyBorder="1" applyAlignment="1">
      <alignment horizontal="left"/>
    </xf>
    <xf numFmtId="10" fontId="11" fillId="0" borderId="16" xfId="0" applyNumberFormat="1" applyFont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 wrapText="1"/>
    </xf>
    <xf numFmtId="0" fontId="9" fillId="0" borderId="5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0" borderId="31" xfId="0" applyFont="1" applyFill="1" applyBorder="1" applyAlignment="1">
      <alignment horizontal="center" vertical="center" wrapText="1"/>
    </xf>
    <xf numFmtId="1" fontId="10" fillId="0" borderId="31" xfId="0" applyNumberFormat="1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0" fontId="10" fillId="0" borderId="31" xfId="0" applyNumberFormat="1" applyFont="1" applyFill="1" applyBorder="1" applyAlignment="1">
      <alignment horizontal="center" vertical="center"/>
    </xf>
    <xf numFmtId="4" fontId="10" fillId="0" borderId="32" xfId="0" applyNumberFormat="1" applyFont="1" applyFill="1" applyBorder="1" applyAlignment="1">
      <alignment horizontal="right" vertical="center"/>
    </xf>
    <xf numFmtId="0" fontId="11" fillId="0" borderId="28" xfId="0" applyFont="1" applyBorder="1" applyAlignment="1">
      <alignment horizontal="center" vertical="center"/>
    </xf>
    <xf numFmtId="0" fontId="20" fillId="0" borderId="30" xfId="0" applyFont="1" applyFill="1" applyBorder="1" applyAlignment="1">
      <alignment horizontal="center" vertical="center" wrapText="1"/>
    </xf>
    <xf numFmtId="0" fontId="20" fillId="0" borderId="28" xfId="0" applyFont="1" applyFill="1" applyBorder="1" applyAlignment="1">
      <alignment horizontal="center" vertical="center" wrapText="1"/>
    </xf>
    <xf numFmtId="0" fontId="6" fillId="0" borderId="0" xfId="0" applyFont="1"/>
    <xf numFmtId="0" fontId="0" fillId="0" borderId="52" xfId="0" applyFont="1" applyBorder="1" applyAlignment="1">
      <alignment horizontal="center"/>
    </xf>
    <xf numFmtId="0" fontId="10" fillId="0" borderId="19" xfId="0" applyFont="1" applyFill="1" applyBorder="1" applyAlignment="1">
      <alignment horizontal="center" vertical="center" wrapText="1"/>
    </xf>
    <xf numFmtId="4" fontId="10" fillId="0" borderId="53" xfId="0" applyNumberFormat="1" applyFont="1" applyFill="1" applyBorder="1" applyAlignment="1">
      <alignment horizontal="right" vertical="center"/>
    </xf>
    <xf numFmtId="0" fontId="0" fillId="0" borderId="16" xfId="0" applyBorder="1" applyAlignment="1">
      <alignment horizontal="center"/>
    </xf>
    <xf numFmtId="0" fontId="11" fillId="0" borderId="16" xfId="0" applyFont="1" applyBorder="1"/>
    <xf numFmtId="9" fontId="11" fillId="0" borderId="16" xfId="0" applyNumberFormat="1" applyFont="1" applyBorder="1"/>
    <xf numFmtId="10" fontId="11" fillId="0" borderId="16" xfId="0" applyNumberFormat="1" applyFont="1" applyBorder="1"/>
    <xf numFmtId="0" fontId="26" fillId="0" borderId="30" xfId="0" applyFont="1" applyBorder="1"/>
    <xf numFmtId="2" fontId="27" fillId="0" borderId="31" xfId="0" applyNumberFormat="1" applyFont="1" applyBorder="1" applyAlignment="1">
      <alignment horizontal="left"/>
    </xf>
    <xf numFmtId="0" fontId="26" fillId="0" borderId="32" xfId="0" applyFont="1" applyBorder="1"/>
    <xf numFmtId="0" fontId="26" fillId="0" borderId="28" xfId="0" applyFont="1" applyBorder="1"/>
    <xf numFmtId="2" fontId="27" fillId="0" borderId="29" xfId="0" applyNumberFormat="1" applyFont="1" applyBorder="1"/>
    <xf numFmtId="0" fontId="26" fillId="0" borderId="0" xfId="0" applyFont="1" applyFill="1" applyBorder="1" applyAlignment="1">
      <alignment wrapText="1"/>
    </xf>
    <xf numFmtId="2" fontId="28" fillId="0" borderId="0" xfId="0" applyNumberFormat="1" applyFont="1" applyBorder="1" applyAlignment="1">
      <alignment vertical="center"/>
    </xf>
    <xf numFmtId="2" fontId="11" fillId="0" borderId="16" xfId="0" applyNumberFormat="1" applyFont="1" applyBorder="1" applyAlignment="1">
      <alignment horizontal="right" vertical="center"/>
    </xf>
    <xf numFmtId="0" fontId="11" fillId="2" borderId="16" xfId="0" applyNumberFormat="1" applyFont="1" applyFill="1" applyBorder="1" applyAlignment="1">
      <alignment horizontal="center" vertical="center"/>
    </xf>
    <xf numFmtId="0" fontId="14" fillId="2" borderId="38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10" fontId="10" fillId="3" borderId="16" xfId="0" applyNumberFormat="1" applyFont="1" applyFill="1" applyBorder="1" applyAlignment="1">
      <alignment horizontal="center" vertical="center"/>
    </xf>
    <xf numFmtId="0" fontId="20" fillId="2" borderId="38" xfId="0" applyFont="1" applyFill="1" applyBorder="1" applyAlignment="1">
      <alignment horizontal="center" vertical="center" wrapText="1"/>
    </xf>
    <xf numFmtId="1" fontId="11" fillId="2" borderId="38" xfId="0" applyNumberFormat="1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 wrapText="1"/>
    </xf>
    <xf numFmtId="1" fontId="11" fillId="2" borderId="16" xfId="0" applyNumberFormat="1" applyFont="1" applyFill="1" applyBorder="1" applyAlignment="1">
      <alignment horizontal="center" vertical="center"/>
    </xf>
    <xf numFmtId="0" fontId="0" fillId="2" borderId="16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11" fillId="0" borderId="16" xfId="0" applyFont="1" applyBorder="1" applyAlignment="1">
      <alignment horizontal="center"/>
    </xf>
    <xf numFmtId="1" fontId="11" fillId="0" borderId="16" xfId="0" applyNumberFormat="1" applyFont="1" applyBorder="1"/>
    <xf numFmtId="0" fontId="29" fillId="2" borderId="0" xfId="0" applyFont="1" applyFill="1" applyAlignment="1">
      <alignment horizontal="center" vertical="center"/>
    </xf>
    <xf numFmtId="0" fontId="0" fillId="0" borderId="28" xfId="0" applyBorder="1"/>
    <xf numFmtId="0" fontId="27" fillId="0" borderId="29" xfId="0" applyFont="1" applyBorder="1" applyAlignment="1">
      <alignment vertical="center" wrapText="1"/>
    </xf>
    <xf numFmtId="0" fontId="27" fillId="0" borderId="60" xfId="0" applyFont="1" applyBorder="1"/>
    <xf numFmtId="2" fontId="26" fillId="0" borderId="61" xfId="0" applyNumberFormat="1" applyFont="1" applyBorder="1"/>
    <xf numFmtId="2" fontId="26" fillId="0" borderId="62" xfId="0" applyNumberFormat="1" applyFont="1" applyBorder="1"/>
    <xf numFmtId="2" fontId="27" fillId="0" borderId="16" xfId="0" applyNumberFormat="1" applyFont="1" applyBorder="1" applyAlignment="1">
      <alignment horizontal="left"/>
    </xf>
    <xf numFmtId="0" fontId="27" fillId="0" borderId="16" xfId="0" applyFont="1" applyBorder="1" applyAlignment="1">
      <alignment vertical="center"/>
    </xf>
    <xf numFmtId="2" fontId="27" fillId="0" borderId="16" xfId="0" applyNumberFormat="1" applyFont="1" applyBorder="1" applyAlignment="1">
      <alignment horizontal="left" vertical="center"/>
    </xf>
    <xf numFmtId="0" fontId="30" fillId="0" borderId="0" xfId="0" applyFont="1" applyBorder="1" applyAlignment="1">
      <alignment horizontal="right"/>
    </xf>
    <xf numFmtId="1" fontId="10" fillId="2" borderId="0" xfId="0" applyNumberFormat="1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 wrapText="1"/>
    </xf>
    <xf numFmtId="1" fontId="10" fillId="2" borderId="18" xfId="0" applyNumberFormat="1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20" fillId="0" borderId="38" xfId="0" applyFont="1" applyFill="1" applyBorder="1" applyAlignment="1">
      <alignment horizontal="center" vertical="center" wrapText="1"/>
    </xf>
    <xf numFmtId="4" fontId="10" fillId="0" borderId="38" xfId="0" applyNumberFormat="1" applyFont="1" applyFill="1" applyBorder="1" applyAlignment="1">
      <alignment vertical="center"/>
    </xf>
    <xf numFmtId="2" fontId="11" fillId="0" borderId="16" xfId="0" applyNumberFormat="1" applyFont="1" applyBorder="1" applyAlignment="1">
      <alignment vertical="center"/>
    </xf>
    <xf numFmtId="4" fontId="10" fillId="2" borderId="16" xfId="0" applyNumberFormat="1" applyFont="1" applyFill="1" applyBorder="1" applyAlignment="1">
      <alignment vertical="center"/>
    </xf>
    <xf numFmtId="4" fontId="10" fillId="0" borderId="16" xfId="0" applyNumberFormat="1" applyFont="1" applyFill="1" applyBorder="1" applyAlignment="1">
      <alignment vertical="center"/>
    </xf>
    <xf numFmtId="0" fontId="11" fillId="3" borderId="16" xfId="0" applyFont="1" applyFill="1" applyBorder="1" applyAlignment="1">
      <alignment horizontal="center" vertical="center"/>
    </xf>
    <xf numFmtId="10" fontId="10" fillId="2" borderId="13" xfId="0" applyNumberFormat="1" applyFont="1" applyFill="1" applyBorder="1" applyAlignment="1">
      <alignment horizontal="center" vertical="center"/>
    </xf>
    <xf numFmtId="4" fontId="11" fillId="2" borderId="0" xfId="0" applyNumberFormat="1" applyFont="1" applyFill="1" applyAlignment="1">
      <alignment vertical="center"/>
    </xf>
    <xf numFmtId="0" fontId="10" fillId="2" borderId="38" xfId="0" applyFont="1" applyFill="1" applyBorder="1" applyAlignment="1">
      <alignment horizontal="center" vertical="center" wrapText="1"/>
    </xf>
    <xf numFmtId="0" fontId="11" fillId="2" borderId="19" xfId="0" applyNumberFormat="1" applyFont="1" applyFill="1" applyBorder="1" applyAlignment="1">
      <alignment horizontal="center" vertical="center"/>
    </xf>
    <xf numFmtId="0" fontId="14" fillId="2" borderId="57" xfId="0" applyFont="1" applyFill="1" applyBorder="1" applyAlignment="1">
      <alignment horizontal="center" vertical="center"/>
    </xf>
    <xf numFmtId="4" fontId="15" fillId="2" borderId="29" xfId="0" applyNumberFormat="1" applyFont="1" applyFill="1" applyBorder="1" applyAlignment="1">
      <alignment horizontal="right" vertical="center"/>
    </xf>
    <xf numFmtId="4" fontId="10" fillId="2" borderId="29" xfId="0" applyNumberFormat="1" applyFont="1" applyFill="1" applyBorder="1" applyAlignment="1">
      <alignment horizontal="right" vertical="center"/>
    </xf>
    <xf numFmtId="0" fontId="10" fillId="0" borderId="34" xfId="0" applyFont="1" applyFill="1" applyBorder="1" applyAlignment="1">
      <alignment horizontal="center" vertical="center"/>
    </xf>
    <xf numFmtId="0" fontId="0" fillId="0" borderId="34" xfId="0" applyNumberFormat="1" applyFont="1" applyBorder="1" applyAlignment="1">
      <alignment horizontal="center" vertical="center"/>
    </xf>
    <xf numFmtId="10" fontId="10" fillId="0" borderId="34" xfId="0" applyNumberFormat="1" applyFont="1" applyFill="1" applyBorder="1" applyAlignment="1">
      <alignment horizontal="center" vertical="center"/>
    </xf>
    <xf numFmtId="4" fontId="10" fillId="0" borderId="35" xfId="0" applyNumberFormat="1" applyFont="1" applyFill="1" applyBorder="1" applyAlignment="1">
      <alignment horizontal="right" vertical="center"/>
    </xf>
    <xf numFmtId="0" fontId="15" fillId="2" borderId="65" xfId="0" applyFont="1" applyFill="1" applyBorder="1" applyAlignment="1">
      <alignment horizontal="center" vertical="center"/>
    </xf>
    <xf numFmtId="0" fontId="10" fillId="0" borderId="65" xfId="0" applyFont="1" applyFill="1" applyBorder="1" applyAlignment="1">
      <alignment horizontal="center" vertical="center"/>
    </xf>
    <xf numFmtId="0" fontId="10" fillId="2" borderId="65" xfId="0" applyFont="1" applyFill="1" applyBorder="1" applyAlignment="1">
      <alignment horizontal="center" vertical="center"/>
    </xf>
    <xf numFmtId="0" fontId="10" fillId="0" borderId="66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14" fillId="3" borderId="16" xfId="0" applyFont="1" applyFill="1" applyBorder="1" applyAlignment="1">
      <alignment horizontal="center" vertical="center"/>
    </xf>
    <xf numFmtId="10" fontId="15" fillId="3" borderId="16" xfId="0" applyNumberFormat="1" applyFont="1" applyFill="1" applyBorder="1" applyAlignment="1">
      <alignment horizontal="center" vertical="center"/>
    </xf>
    <xf numFmtId="0" fontId="15" fillId="3" borderId="64" xfId="0" applyFont="1" applyFill="1" applyBorder="1" applyAlignment="1">
      <alignment horizontal="center" vertical="center"/>
    </xf>
    <xf numFmtId="0" fontId="14" fillId="3" borderId="38" xfId="0" applyFont="1" applyFill="1" applyBorder="1" applyAlignment="1">
      <alignment horizontal="center" vertical="center"/>
    </xf>
    <xf numFmtId="10" fontId="15" fillId="3" borderId="38" xfId="0" applyNumberFormat="1" applyFont="1" applyFill="1" applyBorder="1" applyAlignment="1">
      <alignment horizontal="center" vertical="center"/>
    </xf>
    <xf numFmtId="4" fontId="15" fillId="3" borderId="55" xfId="0" applyNumberFormat="1" applyFont="1" applyFill="1" applyBorder="1" applyAlignment="1">
      <alignment horizontal="right" vertical="center"/>
    </xf>
    <xf numFmtId="0" fontId="15" fillId="3" borderId="65" xfId="0" applyFont="1" applyFill="1" applyBorder="1" applyAlignment="1">
      <alignment horizontal="center" vertical="center"/>
    </xf>
    <xf numFmtId="4" fontId="15" fillId="3" borderId="29" xfId="0" applyNumberFormat="1" applyFont="1" applyFill="1" applyBorder="1" applyAlignment="1">
      <alignment horizontal="right" vertical="center"/>
    </xf>
    <xf numFmtId="0" fontId="10" fillId="3" borderId="65" xfId="0" applyFont="1" applyFill="1" applyBorder="1" applyAlignment="1">
      <alignment horizontal="center" vertical="center"/>
    </xf>
    <xf numFmtId="0" fontId="0" fillId="3" borderId="16" xfId="0" applyNumberFormat="1" applyFont="1" applyFill="1" applyBorder="1" applyAlignment="1">
      <alignment horizontal="center" vertical="center"/>
    </xf>
    <xf numFmtId="4" fontId="10" fillId="3" borderId="29" xfId="0" applyNumberFormat="1" applyFont="1" applyFill="1" applyBorder="1" applyAlignment="1">
      <alignment horizontal="right" vertical="center"/>
    </xf>
    <xf numFmtId="0" fontId="10" fillId="3" borderId="65" xfId="0" applyFont="1" applyFill="1" applyBorder="1" applyAlignment="1">
      <alignment horizontal="center" vertical="center" wrapText="1"/>
    </xf>
    <xf numFmtId="1" fontId="10" fillId="3" borderId="16" xfId="0" applyNumberFormat="1" applyFont="1" applyFill="1" applyBorder="1" applyAlignment="1">
      <alignment horizontal="center" vertical="center"/>
    </xf>
    <xf numFmtId="1" fontId="21" fillId="3" borderId="16" xfId="0" applyNumberFormat="1" applyFont="1" applyFill="1" applyBorder="1" applyAlignment="1">
      <alignment horizontal="center" vertical="center"/>
    </xf>
    <xf numFmtId="10" fontId="11" fillId="3" borderId="16" xfId="0" applyNumberFormat="1" applyFont="1" applyFill="1" applyBorder="1" applyAlignment="1">
      <alignment horizontal="center" vertical="center"/>
    </xf>
    <xf numFmtId="1" fontId="11" fillId="3" borderId="16" xfId="0" applyNumberFormat="1" applyFont="1" applyFill="1" applyBorder="1" applyAlignment="1">
      <alignment horizontal="center" vertical="center"/>
    </xf>
    <xf numFmtId="1" fontId="7" fillId="0" borderId="16" xfId="0" applyNumberFormat="1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1" fillId="2" borderId="14" xfId="0" applyNumberFormat="1" applyFont="1" applyFill="1" applyBorder="1" applyAlignment="1">
      <alignment horizontal="center" vertical="center"/>
    </xf>
    <xf numFmtId="4" fontId="10" fillId="2" borderId="13" xfId="0" applyNumberFormat="1" applyFont="1" applyFill="1" applyBorder="1" applyAlignment="1">
      <alignment horizontal="right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0" fontId="10" fillId="2" borderId="2" xfId="0" applyNumberFormat="1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1" fontId="21" fillId="0" borderId="59" xfId="0" applyNumberFormat="1" applyFont="1" applyBorder="1" applyAlignment="1">
      <alignment horizontal="center" vertical="center"/>
    </xf>
    <xf numFmtId="10" fontId="11" fillId="0" borderId="59" xfId="0" applyNumberFormat="1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/>
    </xf>
    <xf numFmtId="4" fontId="20" fillId="0" borderId="16" xfId="0" applyNumberFormat="1" applyFont="1" applyFill="1" applyBorder="1" applyAlignment="1">
      <alignment horizontal="right" vertical="center"/>
    </xf>
    <xf numFmtId="10" fontId="20" fillId="0" borderId="16" xfId="0" applyNumberFormat="1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4" fontId="20" fillId="2" borderId="16" xfId="0" applyNumberFormat="1" applyFont="1" applyFill="1" applyBorder="1" applyAlignment="1">
      <alignment horizontal="right" vertical="center"/>
    </xf>
    <xf numFmtId="10" fontId="20" fillId="2" borderId="16" xfId="0" applyNumberFormat="1" applyFont="1" applyFill="1" applyBorder="1" applyAlignment="1">
      <alignment horizontal="center" vertical="center"/>
    </xf>
    <xf numFmtId="14" fontId="20" fillId="2" borderId="16" xfId="0" applyNumberFormat="1" applyFont="1" applyFill="1" applyBorder="1" applyAlignment="1">
      <alignment horizontal="center" vertical="center"/>
    </xf>
    <xf numFmtId="0" fontId="21" fillId="0" borderId="16" xfId="0" applyFont="1" applyBorder="1" applyAlignment="1">
      <alignment horizontal="center"/>
    </xf>
    <xf numFmtId="0" fontId="21" fillId="0" borderId="16" xfId="0" applyFont="1" applyBorder="1"/>
    <xf numFmtId="1" fontId="10" fillId="2" borderId="2" xfId="0" applyNumberFormat="1" applyFont="1" applyFill="1" applyBorder="1" applyAlignment="1">
      <alignment horizontal="center" vertical="center"/>
    </xf>
    <xf numFmtId="4" fontId="10" fillId="0" borderId="7" xfId="0" applyNumberFormat="1" applyFont="1" applyFill="1" applyBorder="1" applyAlignment="1">
      <alignment vertical="center"/>
    </xf>
    <xf numFmtId="4" fontId="8" fillId="3" borderId="2" xfId="0" applyNumberFormat="1" applyFont="1" applyFill="1" applyBorder="1" applyAlignment="1">
      <alignment horizontal="right" vertical="center"/>
    </xf>
    <xf numFmtId="2" fontId="27" fillId="0" borderId="0" xfId="0" applyNumberFormat="1" applyFont="1" applyAlignment="1"/>
    <xf numFmtId="2" fontId="26" fillId="0" borderId="16" xfId="0" applyNumberFormat="1" applyFont="1" applyBorder="1"/>
    <xf numFmtId="2" fontId="27" fillId="0" borderId="16" xfId="0" applyNumberFormat="1" applyFont="1" applyBorder="1" applyAlignment="1">
      <alignment vertical="center" wrapText="1"/>
    </xf>
    <xf numFmtId="10" fontId="10" fillId="2" borderId="19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right" vertical="center" wrapText="1"/>
    </xf>
    <xf numFmtId="2" fontId="14" fillId="2" borderId="16" xfId="0" applyNumberFormat="1" applyFont="1" applyFill="1" applyBorder="1" applyAlignment="1">
      <alignment horizontal="right" vertical="center"/>
    </xf>
    <xf numFmtId="0" fontId="14" fillId="2" borderId="19" xfId="0" applyFont="1" applyFill="1" applyBorder="1" applyAlignment="1">
      <alignment horizontal="center" vertical="center"/>
    </xf>
    <xf numFmtId="10" fontId="15" fillId="2" borderId="19" xfId="0" applyNumberFormat="1" applyFont="1" applyFill="1" applyBorder="1" applyAlignment="1">
      <alignment horizontal="center" vertical="center"/>
    </xf>
    <xf numFmtId="1" fontId="10" fillId="2" borderId="19" xfId="0" applyNumberFormat="1" applyFont="1" applyFill="1" applyBorder="1" applyAlignment="1">
      <alignment horizontal="center" vertical="center"/>
    </xf>
    <xf numFmtId="0" fontId="10" fillId="2" borderId="19" xfId="0" applyNumberFormat="1" applyFont="1" applyFill="1" applyBorder="1" applyAlignment="1">
      <alignment horizontal="center" vertical="center"/>
    </xf>
    <xf numFmtId="1" fontId="20" fillId="2" borderId="16" xfId="0" applyNumberFormat="1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right" vertical="center"/>
    </xf>
    <xf numFmtId="2" fontId="11" fillId="2" borderId="16" xfId="0" applyNumberFormat="1" applyFont="1" applyFill="1" applyBorder="1" applyAlignment="1">
      <alignment horizontal="right" vertical="center"/>
    </xf>
    <xf numFmtId="2" fontId="10" fillId="2" borderId="16" xfId="0" applyNumberFormat="1" applyFont="1" applyFill="1" applyBorder="1" applyAlignment="1">
      <alignment horizontal="right" vertical="center"/>
    </xf>
    <xf numFmtId="4" fontId="11" fillId="2" borderId="0" xfId="0" applyNumberFormat="1" applyFont="1" applyFill="1" applyAlignment="1">
      <alignment horizontal="right" vertical="center"/>
    </xf>
    <xf numFmtId="10" fontId="11" fillId="2" borderId="16" xfId="0" applyNumberFormat="1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 wrapText="1"/>
    </xf>
    <xf numFmtId="0" fontId="0" fillId="0" borderId="0" xfId="0" applyAlignment="1"/>
    <xf numFmtId="0" fontId="9" fillId="0" borderId="18" xfId="0" applyFont="1" applyFill="1" applyBorder="1" applyAlignment="1">
      <alignment vertical="center" wrapText="1"/>
    </xf>
    <xf numFmtId="4" fontId="10" fillId="0" borderId="8" xfId="0" applyNumberFormat="1" applyFont="1" applyFill="1" applyBorder="1" applyAlignment="1">
      <alignment vertical="center"/>
    </xf>
    <xf numFmtId="4" fontId="10" fillId="0" borderId="10" xfId="0" applyNumberFormat="1" applyFont="1" applyFill="1" applyBorder="1" applyAlignment="1">
      <alignment vertical="center"/>
    </xf>
    <xf numFmtId="4" fontId="15" fillId="0" borderId="10" xfId="0" applyNumberFormat="1" applyFont="1" applyFill="1" applyBorder="1" applyAlignment="1">
      <alignment vertical="center"/>
    </xf>
    <xf numFmtId="4" fontId="10" fillId="0" borderId="24" xfId="0" applyNumberFormat="1" applyFont="1" applyFill="1" applyBorder="1" applyAlignment="1">
      <alignment vertical="center"/>
    </xf>
    <xf numFmtId="4" fontId="3" fillId="2" borderId="16" xfId="0" applyNumberFormat="1" applyFont="1" applyFill="1" applyBorder="1" applyAlignment="1">
      <alignment vertical="center"/>
    </xf>
    <xf numFmtId="4" fontId="4" fillId="2" borderId="31" xfId="0" applyNumberFormat="1" applyFont="1" applyFill="1" applyBorder="1" applyAlignment="1">
      <alignment vertical="center"/>
    </xf>
    <xf numFmtId="4" fontId="3" fillId="2" borderId="34" xfId="0" applyNumberFormat="1" applyFont="1" applyFill="1" applyBorder="1" applyAlignment="1">
      <alignment vertical="center"/>
    </xf>
    <xf numFmtId="4" fontId="15" fillId="0" borderId="16" xfId="0" applyNumberFormat="1" applyFont="1" applyFill="1" applyBorder="1" applyAlignment="1">
      <alignment vertical="center"/>
    </xf>
    <xf numFmtId="0" fontId="9" fillId="0" borderId="2" xfId="0" applyFont="1" applyFill="1" applyBorder="1" applyAlignment="1">
      <alignment vertical="center" wrapText="1"/>
    </xf>
    <xf numFmtId="4" fontId="15" fillId="0" borderId="31" xfId="0" applyNumberFormat="1" applyFont="1" applyFill="1" applyBorder="1" applyAlignment="1">
      <alignment vertical="center"/>
    </xf>
    <xf numFmtId="4" fontId="10" fillId="2" borderId="34" xfId="0" applyNumberFormat="1" applyFont="1" applyFill="1" applyBorder="1" applyAlignment="1">
      <alignment vertical="center"/>
    </xf>
    <xf numFmtId="0" fontId="9" fillId="0" borderId="16" xfId="0" applyFont="1" applyFill="1" applyBorder="1" applyAlignment="1">
      <alignment vertical="center" wrapText="1"/>
    </xf>
    <xf numFmtId="0" fontId="9" fillId="0" borderId="41" xfId="0" applyFont="1" applyFill="1" applyBorder="1" applyAlignment="1">
      <alignment vertical="center" wrapText="1"/>
    </xf>
    <xf numFmtId="4" fontId="10" fillId="2" borderId="38" xfId="0" applyNumberFormat="1" applyFont="1" applyFill="1" applyBorder="1" applyAlignment="1">
      <alignment vertical="center"/>
    </xf>
    <xf numFmtId="4" fontId="11" fillId="2" borderId="16" xfId="0" applyNumberFormat="1" applyFont="1" applyFill="1" applyBorder="1" applyAlignment="1">
      <alignment vertical="center"/>
    </xf>
    <xf numFmtId="4" fontId="15" fillId="0" borderId="26" xfId="0" applyNumberFormat="1" applyFont="1" applyFill="1" applyBorder="1" applyAlignment="1">
      <alignment vertical="center"/>
    </xf>
    <xf numFmtId="4" fontId="10" fillId="0" borderId="3" xfId="0" applyNumberFormat="1" applyFont="1" applyFill="1" applyBorder="1" applyAlignment="1">
      <alignment vertical="center"/>
    </xf>
    <xf numFmtId="4" fontId="10" fillId="2" borderId="41" xfId="0" applyNumberFormat="1" applyFont="1" applyFill="1" applyBorder="1" applyAlignment="1">
      <alignment vertical="center"/>
    </xf>
    <xf numFmtId="0" fontId="9" fillId="0" borderId="59" xfId="0" applyFont="1" applyFill="1" applyBorder="1" applyAlignment="1">
      <alignment vertical="center" wrapText="1"/>
    </xf>
    <xf numFmtId="4" fontId="10" fillId="0" borderId="31" xfId="0" applyNumberFormat="1" applyFont="1" applyFill="1" applyBorder="1" applyAlignment="1">
      <alignment vertical="center"/>
    </xf>
    <xf numFmtId="4" fontId="10" fillId="0" borderId="19" xfId="0" applyNumberFormat="1" applyFont="1" applyFill="1" applyBorder="1" applyAlignment="1">
      <alignment vertical="center"/>
    </xf>
    <xf numFmtId="0" fontId="11" fillId="0" borderId="16" xfId="0" applyFont="1" applyBorder="1" applyAlignment="1"/>
    <xf numFmtId="4" fontId="11" fillId="2" borderId="38" xfId="0" applyNumberFormat="1" applyFont="1" applyFill="1" applyBorder="1" applyAlignment="1">
      <alignment vertical="center"/>
    </xf>
    <xf numFmtId="4" fontId="15" fillId="2" borderId="16" xfId="0" applyNumberFormat="1" applyFont="1" applyFill="1" applyBorder="1" applyAlignment="1">
      <alignment vertical="center"/>
    </xf>
    <xf numFmtId="4" fontId="15" fillId="3" borderId="38" xfId="0" applyNumberFormat="1" applyFont="1" applyFill="1" applyBorder="1" applyAlignment="1">
      <alignment vertical="center"/>
    </xf>
    <xf numFmtId="4" fontId="15" fillId="3" borderId="16" xfId="0" applyNumberFormat="1" applyFont="1" applyFill="1" applyBorder="1" applyAlignment="1">
      <alignment vertical="center"/>
    </xf>
    <xf numFmtId="4" fontId="11" fillId="3" borderId="16" xfId="0" applyNumberFormat="1" applyFont="1" applyFill="1" applyBorder="1" applyAlignment="1">
      <alignment vertical="center"/>
    </xf>
    <xf numFmtId="4" fontId="10" fillId="3" borderId="16" xfId="0" applyNumberFormat="1" applyFont="1" applyFill="1" applyBorder="1" applyAlignment="1">
      <alignment vertical="center"/>
    </xf>
    <xf numFmtId="0" fontId="11" fillId="3" borderId="16" xfId="0" applyFont="1" applyFill="1" applyBorder="1" applyAlignment="1">
      <alignment vertical="center"/>
    </xf>
    <xf numFmtId="4" fontId="11" fillId="2" borderId="34" xfId="0" applyNumberFormat="1" applyFont="1" applyFill="1" applyBorder="1" applyAlignment="1">
      <alignment vertical="center"/>
    </xf>
    <xf numFmtId="4" fontId="0" fillId="0" borderId="0" xfId="0" applyNumberFormat="1" applyAlignment="1"/>
    <xf numFmtId="0" fontId="9" fillId="0" borderId="19" xfId="0" applyFont="1" applyFill="1" applyBorder="1" applyAlignment="1">
      <alignment vertical="center" wrapText="1"/>
    </xf>
    <xf numFmtId="4" fontId="20" fillId="0" borderId="16" xfId="0" applyNumberFormat="1" applyFont="1" applyFill="1" applyBorder="1" applyAlignment="1">
      <alignment vertical="center"/>
    </xf>
    <xf numFmtId="4" fontId="20" fillId="2" borderId="16" xfId="0" applyNumberFormat="1" applyFont="1" applyFill="1" applyBorder="1" applyAlignment="1">
      <alignment vertical="center"/>
    </xf>
    <xf numFmtId="4" fontId="21" fillId="0" borderId="16" xfId="0" applyNumberFormat="1" applyFont="1" applyBorder="1" applyAlignment="1"/>
    <xf numFmtId="4" fontId="10" fillId="0" borderId="2" xfId="0" applyNumberFormat="1" applyFont="1" applyFill="1" applyBorder="1" applyAlignment="1">
      <alignment vertical="center"/>
    </xf>
    <xf numFmtId="4" fontId="10" fillId="2" borderId="2" xfId="0" applyNumberFormat="1" applyFont="1" applyFill="1" applyBorder="1" applyAlignment="1">
      <alignment vertical="center"/>
    </xf>
    <xf numFmtId="0" fontId="11" fillId="0" borderId="59" xfId="0" applyFont="1" applyBorder="1" applyAlignment="1">
      <alignment vertical="center"/>
    </xf>
    <xf numFmtId="4" fontId="10" fillId="2" borderId="13" xfId="0" applyNumberFormat="1" applyFont="1" applyFill="1" applyBorder="1" applyAlignment="1">
      <alignment vertical="center"/>
    </xf>
    <xf numFmtId="2" fontId="11" fillId="2" borderId="16" xfId="0" applyNumberFormat="1" applyFont="1" applyFill="1" applyBorder="1" applyAlignment="1">
      <alignment vertical="center"/>
    </xf>
    <xf numFmtId="0" fontId="0" fillId="0" borderId="0" xfId="0" applyAlignment="1">
      <alignment horizontal="right"/>
    </xf>
    <xf numFmtId="0" fontId="9" fillId="0" borderId="18" xfId="0" applyFont="1" applyFill="1" applyBorder="1" applyAlignment="1">
      <alignment horizontal="right" vertical="center" wrapText="1"/>
    </xf>
    <xf numFmtId="0" fontId="9" fillId="0" borderId="16" xfId="0" applyFont="1" applyFill="1" applyBorder="1" applyAlignment="1">
      <alignment horizontal="right" vertical="center" wrapText="1"/>
    </xf>
    <xf numFmtId="0" fontId="9" fillId="0" borderId="42" xfId="0" applyFont="1" applyFill="1" applyBorder="1" applyAlignment="1">
      <alignment horizontal="right" vertical="center" wrapText="1"/>
    </xf>
    <xf numFmtId="0" fontId="9" fillId="0" borderId="46" xfId="0" applyFont="1" applyFill="1" applyBorder="1" applyAlignment="1">
      <alignment horizontal="right" vertical="center" wrapText="1"/>
    </xf>
    <xf numFmtId="0" fontId="11" fillId="0" borderId="16" xfId="0" applyFont="1" applyBorder="1" applyAlignment="1">
      <alignment horizontal="right"/>
    </xf>
    <xf numFmtId="2" fontId="11" fillId="2" borderId="16" xfId="0" applyNumberFormat="1" applyFont="1" applyFill="1" applyBorder="1" applyAlignment="1">
      <alignment horizontal="right"/>
    </xf>
    <xf numFmtId="0" fontId="11" fillId="3" borderId="29" xfId="0" applyFont="1" applyFill="1" applyBorder="1" applyAlignment="1">
      <alignment horizontal="right" vertical="center"/>
    </xf>
    <xf numFmtId="4" fontId="0" fillId="0" borderId="0" xfId="0" applyNumberFormat="1" applyAlignment="1">
      <alignment horizontal="right"/>
    </xf>
    <xf numFmtId="0" fontId="9" fillId="0" borderId="19" xfId="0" applyFont="1" applyFill="1" applyBorder="1" applyAlignment="1">
      <alignment horizontal="right" vertical="center" wrapText="1"/>
    </xf>
    <xf numFmtId="4" fontId="21" fillId="0" borderId="16" xfId="0" applyNumberFormat="1" applyFont="1" applyBorder="1" applyAlignment="1">
      <alignment horizontal="right"/>
    </xf>
    <xf numFmtId="4" fontId="10" fillId="2" borderId="7" xfId="0" applyNumberFormat="1" applyFont="1" applyFill="1" applyBorder="1" applyAlignment="1">
      <alignment horizontal="right" vertical="center"/>
    </xf>
    <xf numFmtId="0" fontId="11" fillId="0" borderId="46" xfId="0" applyFont="1" applyBorder="1" applyAlignment="1">
      <alignment horizontal="right" vertical="center"/>
    </xf>
    <xf numFmtId="4" fontId="9" fillId="0" borderId="16" xfId="0" applyNumberFormat="1" applyFont="1" applyBorder="1" applyAlignment="1"/>
    <xf numFmtId="4" fontId="12" fillId="0" borderId="16" xfId="0" applyNumberFormat="1" applyFont="1" applyBorder="1" applyAlignment="1">
      <alignment horizontal="right"/>
    </xf>
    <xf numFmtId="0" fontId="21" fillId="2" borderId="16" xfId="0" applyFont="1" applyFill="1" applyBorder="1"/>
    <xf numFmtId="2" fontId="27" fillId="0" borderId="0" xfId="0" applyNumberFormat="1" applyFont="1" applyBorder="1" applyAlignment="1"/>
    <xf numFmtId="2" fontId="26" fillId="0" borderId="55" xfId="0" applyNumberFormat="1" applyFont="1" applyBorder="1"/>
    <xf numFmtId="0" fontId="27" fillId="0" borderId="28" xfId="0" applyFont="1" applyBorder="1" applyAlignment="1">
      <alignment vertical="center"/>
    </xf>
    <xf numFmtId="2" fontId="27" fillId="0" borderId="29" xfId="0" applyNumberFormat="1" applyFont="1" applyBorder="1" applyAlignment="1">
      <alignment vertical="center" wrapText="1"/>
    </xf>
    <xf numFmtId="0" fontId="27" fillId="0" borderId="28" xfId="0" applyFont="1" applyBorder="1" applyAlignment="1">
      <alignment vertical="center" wrapText="1"/>
    </xf>
    <xf numFmtId="0" fontId="27" fillId="0" borderId="15" xfId="0" applyFont="1" applyBorder="1"/>
    <xf numFmtId="0" fontId="27" fillId="0" borderId="63" xfId="0" applyFont="1" applyBorder="1"/>
    <xf numFmtId="0" fontId="27" fillId="0" borderId="15" xfId="0" applyFont="1" applyFill="1" applyBorder="1"/>
    <xf numFmtId="0" fontId="26" fillId="0" borderId="47" xfId="0" applyFont="1" applyFill="1" applyBorder="1" applyAlignment="1">
      <alignment wrapText="1"/>
    </xf>
    <xf numFmtId="2" fontId="28" fillId="0" borderId="14" xfId="0" applyNumberFormat="1" applyFont="1" applyBorder="1" applyAlignment="1">
      <alignment vertical="center"/>
    </xf>
    <xf numFmtId="0" fontId="27" fillId="0" borderId="51" xfId="0" applyFont="1" applyBorder="1"/>
    <xf numFmtId="0" fontId="0" fillId="2" borderId="3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4" fontId="10" fillId="2" borderId="1" xfId="0" applyNumberFormat="1" applyFont="1" applyFill="1" applyBorder="1" applyAlignment="1">
      <alignment horizontal="right" vertical="center"/>
    </xf>
    <xf numFmtId="4" fontId="10" fillId="2" borderId="16" xfId="0" applyNumberFormat="1" applyFont="1" applyFill="1" applyBorder="1" applyAlignment="1">
      <alignment horizontal="center" vertical="center"/>
    </xf>
    <xf numFmtId="2" fontId="11" fillId="2" borderId="29" xfId="0" applyNumberFormat="1" applyFont="1" applyFill="1" applyBorder="1" applyAlignment="1">
      <alignment vertical="center"/>
    </xf>
    <xf numFmtId="14" fontId="10" fillId="2" borderId="34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 wrapText="1"/>
    </xf>
    <xf numFmtId="0" fontId="10" fillId="2" borderId="31" xfId="0" applyFont="1" applyFill="1" applyBorder="1" applyAlignment="1">
      <alignment horizontal="center" vertical="center"/>
    </xf>
    <xf numFmtId="1" fontId="10" fillId="2" borderId="31" xfId="0" applyNumberFormat="1" applyFont="1" applyFill="1" applyBorder="1" applyAlignment="1">
      <alignment horizontal="center" vertical="center"/>
    </xf>
    <xf numFmtId="10" fontId="10" fillId="2" borderId="31" xfId="0" applyNumberFormat="1" applyFont="1" applyFill="1" applyBorder="1" applyAlignment="1">
      <alignment horizontal="center" vertical="center"/>
    </xf>
    <xf numFmtId="4" fontId="10" fillId="2" borderId="32" xfId="0" applyNumberFormat="1" applyFont="1" applyFill="1" applyBorder="1" applyAlignment="1">
      <alignment horizontal="right" vertical="center"/>
    </xf>
    <xf numFmtId="0" fontId="7" fillId="0" borderId="28" xfId="0" applyFont="1" applyFill="1" applyBorder="1" applyAlignment="1">
      <alignment horizontal="center" vertical="center" wrapText="1"/>
    </xf>
    <xf numFmtId="0" fontId="21" fillId="0" borderId="40" xfId="0" applyFont="1" applyBorder="1" applyAlignment="1">
      <alignment horizontal="center"/>
    </xf>
    <xf numFmtId="0" fontId="21" fillId="2" borderId="41" xfId="0" applyFont="1" applyFill="1" applyBorder="1"/>
    <xf numFmtId="0" fontId="21" fillId="0" borderId="41" xfId="0" applyFont="1" applyBorder="1"/>
    <xf numFmtId="4" fontId="9" fillId="0" borderId="41" xfId="0" applyNumberFormat="1" applyFont="1" applyBorder="1" applyAlignment="1"/>
    <xf numFmtId="4" fontId="12" fillId="0" borderId="42" xfId="0" applyNumberFormat="1" applyFont="1" applyBorder="1" applyAlignment="1">
      <alignment horizontal="right"/>
    </xf>
    <xf numFmtId="1" fontId="20" fillId="2" borderId="19" xfId="0" applyNumberFormat="1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1" fontId="11" fillId="2" borderId="19" xfId="0" applyNumberFormat="1" applyFont="1" applyFill="1" applyBorder="1" applyAlignment="1">
      <alignment horizontal="center" vertical="center"/>
    </xf>
    <xf numFmtId="10" fontId="11" fillId="2" borderId="19" xfId="0" applyNumberFormat="1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right" vertical="center" wrapText="1"/>
    </xf>
    <xf numFmtId="2" fontId="14" fillId="2" borderId="19" xfId="0" applyNumberFormat="1" applyFont="1" applyFill="1" applyBorder="1" applyAlignment="1">
      <alignment horizontal="right" vertical="center"/>
    </xf>
    <xf numFmtId="2" fontId="14" fillId="2" borderId="0" xfId="0" applyNumberFormat="1" applyFont="1" applyFill="1" applyAlignment="1">
      <alignment horizontal="right" vertical="center"/>
    </xf>
    <xf numFmtId="0" fontId="14" fillId="2" borderId="0" xfId="0" applyFont="1" applyFill="1" applyAlignment="1">
      <alignment horizontal="right" vertical="center"/>
    </xf>
    <xf numFmtId="4" fontId="14" fillId="2" borderId="0" xfId="0" applyNumberFormat="1" applyFont="1" applyFill="1" applyAlignment="1">
      <alignment horizontal="right" vertical="center"/>
    </xf>
    <xf numFmtId="0" fontId="13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4" fontId="10" fillId="2" borderId="3" xfId="0" applyNumberFormat="1" applyFont="1" applyFill="1" applyBorder="1" applyAlignment="1">
      <alignment horizontal="right" vertical="center"/>
    </xf>
    <xf numFmtId="10" fontId="10" fillId="2" borderId="3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4" fontId="8" fillId="2" borderId="2" xfId="0" applyNumberFormat="1" applyFont="1" applyFill="1" applyBorder="1" applyAlignment="1">
      <alignment horizontal="right" vertical="center"/>
    </xf>
    <xf numFmtId="0" fontId="7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" fontId="21" fillId="2" borderId="16" xfId="0" applyNumberFormat="1" applyFont="1" applyFill="1" applyBorder="1" applyAlignment="1">
      <alignment horizontal="center" vertical="center"/>
    </xf>
    <xf numFmtId="2" fontId="11" fillId="2" borderId="16" xfId="0" applyNumberFormat="1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1" fontId="21" fillId="2" borderId="19" xfId="0" applyNumberFormat="1" applyFont="1" applyFill="1" applyBorder="1" applyAlignment="1">
      <alignment horizontal="center" vertical="center"/>
    </xf>
    <xf numFmtId="2" fontId="11" fillId="2" borderId="19" xfId="0" applyNumberFormat="1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4" fontId="19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vertical="center"/>
    </xf>
    <xf numFmtId="14" fontId="10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10" fillId="2" borderId="38" xfId="0" applyNumberFormat="1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vertical="center"/>
    </xf>
    <xf numFmtId="0" fontId="10" fillId="2" borderId="57" xfId="0" applyFont="1" applyFill="1" applyBorder="1" applyAlignment="1">
      <alignment horizontal="center" vertical="center"/>
    </xf>
    <xf numFmtId="4" fontId="10" fillId="2" borderId="57" xfId="0" applyNumberFormat="1" applyFont="1" applyFill="1" applyBorder="1" applyAlignment="1">
      <alignment horizontal="right" vertical="center"/>
    </xf>
    <xf numFmtId="44" fontId="11" fillId="2" borderId="0" xfId="2" applyFont="1" applyFill="1" applyAlignment="1">
      <alignment horizontal="center" vertical="center"/>
    </xf>
    <xf numFmtId="0" fontId="11" fillId="2" borderId="3" xfId="0" applyNumberFormat="1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right" vertical="center"/>
    </xf>
    <xf numFmtId="4" fontId="12" fillId="2" borderId="0" xfId="0" applyNumberFormat="1" applyFont="1" applyFill="1" applyAlignment="1">
      <alignment horizontal="center" vertical="center"/>
    </xf>
    <xf numFmtId="4" fontId="0" fillId="2" borderId="0" xfId="0" applyNumberFormat="1" applyFill="1"/>
    <xf numFmtId="0" fontId="11" fillId="2" borderId="47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10" fontId="8" fillId="2" borderId="13" xfId="0" applyNumberFormat="1" applyFont="1" applyFill="1" applyBorder="1" applyAlignment="1">
      <alignment horizontal="center" vertical="center"/>
    </xf>
    <xf numFmtId="4" fontId="8" fillId="2" borderId="51" xfId="0" applyNumberFormat="1" applyFont="1" applyFill="1" applyBorder="1" applyAlignment="1">
      <alignment vertical="center"/>
    </xf>
    <xf numFmtId="1" fontId="10" fillId="2" borderId="57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wrapText="1"/>
    </xf>
    <xf numFmtId="1" fontId="10" fillId="2" borderId="12" xfId="0" applyNumberFormat="1" applyFont="1" applyFill="1" applyBorder="1" applyAlignment="1">
      <alignment horizontal="center" vertical="center"/>
    </xf>
    <xf numFmtId="1" fontId="10" fillId="2" borderId="4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10" fontId="10" fillId="2" borderId="4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14" fontId="10" fillId="2" borderId="31" xfId="0" applyNumberFormat="1" applyFont="1" applyFill="1" applyBorder="1" applyAlignment="1">
      <alignment horizontal="center" vertical="center"/>
    </xf>
    <xf numFmtId="2" fontId="11" fillId="2" borderId="29" xfId="0" applyNumberFormat="1" applyFont="1" applyFill="1" applyBorder="1" applyAlignment="1">
      <alignment horizontal="center" vertical="center"/>
    </xf>
    <xf numFmtId="2" fontId="14" fillId="2" borderId="29" xfId="0" applyNumberFormat="1" applyFont="1" applyFill="1" applyBorder="1" applyAlignment="1">
      <alignment horizontal="right" vertical="center"/>
    </xf>
    <xf numFmtId="2" fontId="14" fillId="2" borderId="0" xfId="0" applyNumberFormat="1" applyFont="1" applyFill="1" applyBorder="1" applyAlignment="1">
      <alignment horizontal="right" vertical="center"/>
    </xf>
    <xf numFmtId="2" fontId="6" fillId="2" borderId="7" xfId="0" applyNumberFormat="1" applyFont="1" applyFill="1" applyBorder="1" applyAlignment="1">
      <alignment vertical="center" wrapText="1"/>
    </xf>
    <xf numFmtId="2" fontId="15" fillId="2" borderId="16" xfId="0" applyNumberFormat="1" applyFont="1" applyFill="1" applyBorder="1" applyAlignment="1">
      <alignment vertical="center"/>
    </xf>
    <xf numFmtId="2" fontId="14" fillId="2" borderId="16" xfId="0" applyNumberFormat="1" applyFont="1" applyFill="1" applyBorder="1" applyAlignment="1">
      <alignment vertical="center"/>
    </xf>
    <xf numFmtId="2" fontId="14" fillId="2" borderId="19" xfId="0" applyNumberFormat="1" applyFont="1" applyFill="1" applyBorder="1" applyAlignment="1">
      <alignment vertical="center"/>
    </xf>
    <xf numFmtId="2" fontId="14" fillId="2" borderId="0" xfId="0" applyNumberFormat="1" applyFont="1" applyFill="1" applyAlignment="1">
      <alignment vertical="center"/>
    </xf>
    <xf numFmtId="4" fontId="10" fillId="2" borderId="31" xfId="0" applyNumberFormat="1" applyFont="1" applyFill="1" applyBorder="1" applyAlignment="1">
      <alignment vertical="center"/>
    </xf>
    <xf numFmtId="0" fontId="7" fillId="0" borderId="54" xfId="0" applyFont="1" applyFill="1" applyBorder="1" applyAlignment="1">
      <alignment horizontal="center" vertical="center" wrapText="1"/>
    </xf>
    <xf numFmtId="14" fontId="10" fillId="2" borderId="19" xfId="0" applyNumberFormat="1" applyFont="1" applyFill="1" applyBorder="1" applyAlignment="1">
      <alignment horizontal="center" vertical="center"/>
    </xf>
    <xf numFmtId="4" fontId="11" fillId="2" borderId="16" xfId="0" applyNumberFormat="1" applyFont="1" applyFill="1" applyBorder="1" applyAlignment="1">
      <alignment horizontal="right" vertical="center"/>
    </xf>
    <xf numFmtId="4" fontId="10" fillId="2" borderId="38" xfId="0" applyNumberFormat="1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right" vertical="center" wrapText="1"/>
    </xf>
    <xf numFmtId="4" fontId="10" fillId="2" borderId="50" xfId="0" applyNumberFormat="1" applyFont="1" applyFill="1" applyBorder="1" applyAlignment="1">
      <alignment horizontal="right" vertical="center"/>
    </xf>
    <xf numFmtId="4" fontId="10" fillId="2" borderId="68" xfId="0" applyNumberFormat="1" applyFont="1" applyFill="1" applyBorder="1" applyAlignment="1">
      <alignment horizontal="right" vertical="center"/>
    </xf>
    <xf numFmtId="2" fontId="15" fillId="2" borderId="68" xfId="0" applyNumberFormat="1" applyFont="1" applyFill="1" applyBorder="1" applyAlignment="1">
      <alignment vertical="center"/>
    </xf>
    <xf numFmtId="0" fontId="11" fillId="2" borderId="68" xfId="0" applyFont="1" applyFill="1" applyBorder="1" applyAlignment="1">
      <alignment horizontal="center" vertical="center"/>
    </xf>
    <xf numFmtId="2" fontId="14" fillId="2" borderId="68" xfId="0" applyNumberFormat="1" applyFont="1" applyFill="1" applyBorder="1" applyAlignment="1">
      <alignment vertical="center"/>
    </xf>
    <xf numFmtId="4" fontId="10" fillId="2" borderId="69" xfId="0" applyNumberFormat="1" applyFont="1" applyFill="1" applyBorder="1" applyAlignment="1">
      <alignment horizontal="right" vertical="center"/>
    </xf>
    <xf numFmtId="4" fontId="12" fillId="0" borderId="48" xfId="0" applyNumberFormat="1" applyFont="1" applyBorder="1" applyAlignment="1">
      <alignment horizontal="right"/>
    </xf>
    <xf numFmtId="4" fontId="0" fillId="0" borderId="9" xfId="0" applyNumberFormat="1" applyBorder="1"/>
    <xf numFmtId="4" fontId="0" fillId="0" borderId="4" xfId="0" applyNumberFormat="1" applyBorder="1"/>
    <xf numFmtId="4" fontId="0" fillId="0" borderId="11" xfId="0" applyNumberFormat="1" applyBorder="1"/>
    <xf numFmtId="4" fontId="12" fillId="0" borderId="2" xfId="0" applyNumberFormat="1" applyFont="1" applyBorder="1"/>
    <xf numFmtId="0" fontId="7" fillId="2" borderId="16" xfId="0" applyFont="1" applyFill="1" applyBorder="1" applyAlignment="1">
      <alignment horizontal="center" vertical="center" wrapText="1"/>
    </xf>
    <xf numFmtId="1" fontId="11" fillId="2" borderId="16" xfId="0" applyNumberFormat="1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2" fontId="11" fillId="2" borderId="16" xfId="0" applyNumberFormat="1" applyFont="1" applyFill="1" applyBorder="1" applyAlignment="1">
      <alignment horizontal="center" vertical="center" wrapText="1"/>
    </xf>
    <xf numFmtId="4" fontId="0" fillId="0" borderId="0" xfId="0" applyNumberFormat="1"/>
    <xf numFmtId="0" fontId="31" fillId="0" borderId="16" xfId="0" applyFont="1" applyBorder="1" applyAlignment="1">
      <alignment horizontal="center"/>
    </xf>
    <xf numFmtId="0" fontId="31" fillId="0" borderId="16" xfId="0" applyFont="1" applyBorder="1" applyAlignment="1">
      <alignment horizontal="center" vertical="center"/>
    </xf>
    <xf numFmtId="1" fontId="31" fillId="0" borderId="16" xfId="0" applyNumberFormat="1" applyFont="1" applyBorder="1" applyAlignment="1">
      <alignment horizontal="center"/>
    </xf>
    <xf numFmtId="1" fontId="31" fillId="0" borderId="16" xfId="0" applyNumberFormat="1" applyFont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4" fontId="10" fillId="2" borderId="29" xfId="0" applyNumberFormat="1" applyFont="1" applyFill="1" applyBorder="1" applyAlignment="1">
      <alignment vertical="center"/>
    </xf>
    <xf numFmtId="0" fontId="11" fillId="0" borderId="16" xfId="0" applyFont="1" applyBorder="1" applyAlignment="1">
      <alignment horizontal="left" vertical="center"/>
    </xf>
    <xf numFmtId="0" fontId="10" fillId="0" borderId="16" xfId="0" applyFont="1" applyFill="1" applyBorder="1" applyAlignment="1">
      <alignment horizontal="left" vertical="center"/>
    </xf>
    <xf numFmtId="0" fontId="10" fillId="2" borderId="16" xfId="0" applyFont="1" applyFill="1" applyBorder="1" applyAlignment="1">
      <alignment horizontal="left" vertical="center"/>
    </xf>
    <xf numFmtId="2" fontId="10" fillId="2" borderId="19" xfId="0" applyNumberFormat="1" applyFont="1" applyFill="1" applyBorder="1" applyAlignment="1">
      <alignment horizontal="center" vertical="center" wrapText="1"/>
    </xf>
    <xf numFmtId="2" fontId="10" fillId="2" borderId="16" xfId="0" applyNumberFormat="1" applyFont="1" applyFill="1" applyBorder="1" applyAlignment="1">
      <alignment horizontal="center" vertical="center"/>
    </xf>
    <xf numFmtId="10" fontId="10" fillId="2" borderId="57" xfId="0" applyNumberFormat="1" applyFont="1" applyFill="1" applyBorder="1" applyAlignment="1">
      <alignment horizontal="center" vertical="center"/>
    </xf>
    <xf numFmtId="4" fontId="21" fillId="2" borderId="0" xfId="0" applyNumberFormat="1" applyFont="1" applyFill="1"/>
    <xf numFmtId="2" fontId="10" fillId="2" borderId="16" xfId="0" applyNumberFormat="1" applyFont="1" applyFill="1" applyBorder="1" applyAlignment="1">
      <alignment vertical="center"/>
    </xf>
    <xf numFmtId="2" fontId="10" fillId="2" borderId="19" xfId="0" applyNumberFormat="1" applyFont="1" applyFill="1" applyBorder="1" applyAlignment="1">
      <alignment vertical="center"/>
    </xf>
    <xf numFmtId="2" fontId="10" fillId="2" borderId="38" xfId="0" applyNumberFormat="1" applyFont="1" applyFill="1" applyBorder="1" applyAlignment="1">
      <alignment vertical="center"/>
    </xf>
    <xf numFmtId="0" fontId="0" fillId="3" borderId="0" xfId="0" applyFill="1" applyAlignment="1">
      <alignment horizontal="center"/>
    </xf>
    <xf numFmtId="0" fontId="12" fillId="2" borderId="41" xfId="0" applyFont="1" applyFill="1" applyBorder="1" applyAlignment="1">
      <alignment horizontal="center" vertical="center"/>
    </xf>
    <xf numFmtId="4" fontId="8" fillId="2" borderId="42" xfId="0" applyNumberFormat="1" applyFont="1" applyFill="1" applyBorder="1" applyAlignment="1">
      <alignment horizontal="right" vertical="center"/>
    </xf>
    <xf numFmtId="2" fontId="11" fillId="2" borderId="38" xfId="0" applyNumberFormat="1" applyFont="1" applyFill="1" applyBorder="1" applyAlignment="1">
      <alignment horizontal="center" vertical="center"/>
    </xf>
    <xf numFmtId="10" fontId="11" fillId="2" borderId="38" xfId="0" applyNumberFormat="1" applyFont="1" applyFill="1" applyBorder="1" applyAlignment="1">
      <alignment horizontal="center" vertical="center"/>
    </xf>
    <xf numFmtId="0" fontId="27" fillId="0" borderId="56" xfId="0" applyFont="1" applyBorder="1"/>
    <xf numFmtId="2" fontId="26" fillId="0" borderId="57" xfId="0" applyNumberFormat="1" applyFont="1" applyBorder="1"/>
    <xf numFmtId="2" fontId="26" fillId="0" borderId="58" xfId="0" applyNumberFormat="1" applyFont="1" applyBorder="1"/>
    <xf numFmtId="0" fontId="27" fillId="0" borderId="19" xfId="0" applyFont="1" applyBorder="1"/>
    <xf numFmtId="0" fontId="26" fillId="0" borderId="1" xfId="0" applyFont="1" applyFill="1" applyBorder="1" applyAlignment="1">
      <alignment wrapText="1"/>
    </xf>
    <xf numFmtId="0" fontId="27" fillId="0" borderId="7" xfId="0" applyFont="1" applyBorder="1"/>
    <xf numFmtId="2" fontId="28" fillId="0" borderId="2" xfId="0" applyNumberFormat="1" applyFont="1" applyBorder="1" applyAlignment="1">
      <alignment vertical="center"/>
    </xf>
    <xf numFmtId="14" fontId="10" fillId="2" borderId="7" xfId="0" applyNumberFormat="1" applyFont="1" applyFill="1" applyBorder="1" applyAlignment="1">
      <alignment horizontal="center" vertical="center"/>
    </xf>
    <xf numFmtId="0" fontId="11" fillId="2" borderId="2" xfId="0" applyNumberFormat="1" applyFont="1" applyFill="1" applyBorder="1" applyAlignment="1">
      <alignment horizontal="center" vertical="center"/>
    </xf>
    <xf numFmtId="14" fontId="10" fillId="2" borderId="2" xfId="0" applyNumberFormat="1" applyFont="1" applyFill="1" applyBorder="1" applyAlignment="1">
      <alignment horizontal="center" vertical="center"/>
    </xf>
    <xf numFmtId="0" fontId="11" fillId="2" borderId="57" xfId="0" applyFont="1" applyFill="1" applyBorder="1" applyAlignment="1">
      <alignment horizontal="center" vertical="center"/>
    </xf>
    <xf numFmtId="2" fontId="33" fillId="0" borderId="67" xfId="0" applyNumberFormat="1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1" fillId="2" borderId="61" xfId="0" applyFont="1" applyFill="1" applyBorder="1"/>
    <xf numFmtId="0" fontId="21" fillId="0" borderId="61" xfId="0" applyFont="1" applyBorder="1"/>
    <xf numFmtId="4" fontId="9" fillId="0" borderId="61" xfId="0" applyNumberFormat="1" applyFont="1" applyBorder="1" applyAlignment="1"/>
    <xf numFmtId="4" fontId="12" fillId="0" borderId="71" xfId="0" applyNumberFormat="1" applyFont="1" applyBorder="1" applyAlignment="1">
      <alignment horizontal="right"/>
    </xf>
    <xf numFmtId="4" fontId="12" fillId="0" borderId="13" xfId="0" applyNumberFormat="1" applyFont="1" applyBorder="1"/>
    <xf numFmtId="4" fontId="0" fillId="0" borderId="16" xfId="0" applyNumberFormat="1" applyBorder="1"/>
    <xf numFmtId="0" fontId="9" fillId="0" borderId="72" xfId="0" applyFont="1" applyFill="1" applyBorder="1" applyAlignment="1">
      <alignment horizontal="right" vertical="center" wrapText="1"/>
    </xf>
    <xf numFmtId="4" fontId="12" fillId="0" borderId="16" xfId="0" applyNumberFormat="1" applyFont="1" applyBorder="1"/>
    <xf numFmtId="2" fontId="18" fillId="2" borderId="0" xfId="0" applyNumberFormat="1" applyFont="1" applyFill="1" applyAlignment="1">
      <alignment horizontal="center" vertical="center"/>
    </xf>
    <xf numFmtId="0" fontId="36" fillId="3" borderId="16" xfId="0" applyFont="1" applyFill="1" applyBorder="1" applyAlignment="1">
      <alignment horizontal="center" vertical="center"/>
    </xf>
    <xf numFmtId="0" fontId="36" fillId="3" borderId="16" xfId="0" applyFont="1" applyFill="1" applyBorder="1" applyAlignment="1">
      <alignment horizontal="center"/>
    </xf>
    <xf numFmtId="0" fontId="37" fillId="3" borderId="16" xfId="0" applyFont="1" applyFill="1" applyBorder="1" applyAlignment="1">
      <alignment horizontal="center"/>
    </xf>
    <xf numFmtId="0" fontId="36" fillId="2" borderId="16" xfId="0" applyFont="1" applyFill="1" applyBorder="1" applyAlignment="1">
      <alignment horizontal="center" vertical="center"/>
    </xf>
    <xf numFmtId="14" fontId="38" fillId="2" borderId="16" xfId="0" applyNumberFormat="1" applyFont="1" applyFill="1" applyBorder="1" applyAlignment="1">
      <alignment horizontal="center" vertical="center"/>
    </xf>
    <xf numFmtId="0" fontId="38" fillId="2" borderId="16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14" fontId="38" fillId="2" borderId="68" xfId="0" applyNumberFormat="1" applyFont="1" applyFill="1" applyBorder="1" applyAlignment="1">
      <alignment horizontal="center" vertical="center"/>
    </xf>
    <xf numFmtId="2" fontId="38" fillId="2" borderId="16" xfId="0" applyNumberFormat="1" applyFont="1" applyFill="1" applyBorder="1" applyAlignment="1">
      <alignment horizontal="center" vertical="center"/>
    </xf>
    <xf numFmtId="10" fontId="38" fillId="2" borderId="16" xfId="0" applyNumberFormat="1" applyFont="1" applyFill="1" applyBorder="1" applyAlignment="1">
      <alignment horizontal="center"/>
    </xf>
    <xf numFmtId="0" fontId="36" fillId="0" borderId="16" xfId="0" applyNumberFormat="1" applyFont="1" applyBorder="1" applyAlignment="1">
      <alignment horizontal="center"/>
    </xf>
    <xf numFmtId="14" fontId="36" fillId="2" borderId="16" xfId="0" applyNumberFormat="1" applyFont="1" applyFill="1" applyBorder="1" applyAlignment="1">
      <alignment horizontal="center" vertical="center"/>
    </xf>
    <xf numFmtId="14" fontId="36" fillId="2" borderId="68" xfId="0" applyNumberFormat="1" applyFont="1" applyFill="1" applyBorder="1" applyAlignment="1">
      <alignment horizontal="center" vertical="center"/>
    </xf>
    <xf numFmtId="10" fontId="36" fillId="2" borderId="16" xfId="0" applyNumberFormat="1" applyFont="1" applyFill="1" applyBorder="1" applyAlignment="1">
      <alignment horizontal="center"/>
    </xf>
    <xf numFmtId="2" fontId="39" fillId="2" borderId="16" xfId="0" applyNumberFormat="1" applyFont="1" applyFill="1" applyBorder="1" applyAlignment="1">
      <alignment horizontal="center" vertical="center"/>
    </xf>
    <xf numFmtId="0" fontId="12" fillId="0" borderId="16" xfId="0" applyFont="1" applyBorder="1"/>
    <xf numFmtId="0" fontId="9" fillId="0" borderId="16" xfId="0" applyFont="1" applyBorder="1"/>
    <xf numFmtId="14" fontId="38" fillId="3" borderId="16" xfId="0" applyNumberFormat="1" applyFont="1" applyFill="1" applyBorder="1" applyAlignment="1">
      <alignment horizontal="center" vertical="center"/>
    </xf>
    <xf numFmtId="0" fontId="38" fillId="3" borderId="16" xfId="0" applyFont="1" applyFill="1" applyBorder="1" applyAlignment="1">
      <alignment horizontal="center" vertical="center"/>
    </xf>
    <xf numFmtId="14" fontId="38" fillId="3" borderId="68" xfId="0" applyNumberFormat="1" applyFont="1" applyFill="1" applyBorder="1" applyAlignment="1">
      <alignment horizontal="center" vertical="center"/>
    </xf>
    <xf numFmtId="2" fontId="38" fillId="3" borderId="16" xfId="0" applyNumberFormat="1" applyFont="1" applyFill="1" applyBorder="1" applyAlignment="1">
      <alignment horizontal="center" vertical="center"/>
    </xf>
    <xf numFmtId="10" fontId="38" fillId="3" borderId="16" xfId="0" applyNumberFormat="1" applyFont="1" applyFill="1" applyBorder="1" applyAlignment="1">
      <alignment horizontal="center"/>
    </xf>
    <xf numFmtId="0" fontId="36" fillId="3" borderId="16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9" fillId="0" borderId="65" xfId="0" applyFont="1" applyFill="1" applyBorder="1" applyAlignment="1">
      <alignment horizontal="center" vertical="center" wrapText="1"/>
    </xf>
    <xf numFmtId="4" fontId="0" fillId="0" borderId="65" xfId="0" applyNumberFormat="1" applyBorder="1"/>
    <xf numFmtId="0" fontId="11" fillId="2" borderId="16" xfId="0" applyFont="1" applyFill="1" applyBorder="1"/>
    <xf numFmtId="2" fontId="11" fillId="2" borderId="16" xfId="0" applyNumberFormat="1" applyFont="1" applyFill="1" applyBorder="1"/>
    <xf numFmtId="0" fontId="11" fillId="2" borderId="19" xfId="0" applyFont="1" applyFill="1" applyBorder="1"/>
    <xf numFmtId="2" fontId="11" fillId="2" borderId="19" xfId="0" applyNumberFormat="1" applyFont="1" applyFill="1" applyBorder="1"/>
    <xf numFmtId="0" fontId="31" fillId="0" borderId="16" xfId="0" applyFont="1" applyFill="1" applyBorder="1" applyAlignment="1">
      <alignment horizontal="center" vertical="center"/>
    </xf>
    <xf numFmtId="2" fontId="31" fillId="0" borderId="16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 vertical="center"/>
    </xf>
    <xf numFmtId="4" fontId="10" fillId="2" borderId="53" xfId="0" applyNumberFormat="1" applyFont="1" applyFill="1" applyBorder="1" applyAlignment="1">
      <alignment horizontal="right" vertical="center"/>
    </xf>
    <xf numFmtId="0" fontId="11" fillId="2" borderId="13" xfId="0" applyFont="1" applyFill="1" applyBorder="1" applyAlignment="1">
      <alignment horizontal="center" vertical="center"/>
    </xf>
    <xf numFmtId="4" fontId="8" fillId="2" borderId="13" xfId="0" applyNumberFormat="1" applyFont="1" applyFill="1" applyBorder="1" applyAlignment="1">
      <alignment horizontal="right" vertical="center"/>
    </xf>
    <xf numFmtId="4" fontId="18" fillId="2" borderId="0" xfId="0" applyNumberFormat="1" applyFont="1" applyFill="1" applyAlignment="1">
      <alignment vertical="center"/>
    </xf>
    <xf numFmtId="1" fontId="11" fillId="2" borderId="57" xfId="0" applyNumberFormat="1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  <xf numFmtId="0" fontId="21" fillId="2" borderId="38" xfId="0" applyFont="1" applyFill="1" applyBorder="1"/>
    <xf numFmtId="0" fontId="21" fillId="0" borderId="38" xfId="0" applyFont="1" applyBorder="1"/>
    <xf numFmtId="4" fontId="9" fillId="0" borderId="38" xfId="0" applyNumberFormat="1" applyFont="1" applyBorder="1" applyAlignment="1"/>
    <xf numFmtId="4" fontId="12" fillId="0" borderId="38" xfId="0" applyNumberFormat="1" applyFont="1" applyBorder="1" applyAlignment="1">
      <alignment horizontal="right"/>
    </xf>
    <xf numFmtId="4" fontId="11" fillId="0" borderId="16" xfId="0" applyNumberFormat="1" applyFont="1" applyFill="1" applyBorder="1" applyAlignment="1">
      <alignment horizontal="right" vertical="center"/>
    </xf>
    <xf numFmtId="14" fontId="10" fillId="0" borderId="16" xfId="0" applyNumberFormat="1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2" fontId="14" fillId="0" borderId="16" xfId="0" applyNumberFormat="1" applyFont="1" applyFill="1" applyBorder="1" applyAlignment="1">
      <alignment horizontal="right" vertical="center"/>
    </xf>
    <xf numFmtId="2" fontId="14" fillId="0" borderId="16" xfId="0" applyNumberFormat="1" applyFont="1" applyFill="1" applyBorder="1" applyAlignment="1">
      <alignment vertical="center"/>
    </xf>
    <xf numFmtId="10" fontId="11" fillId="0" borderId="16" xfId="0" applyNumberFormat="1" applyFont="1" applyFill="1" applyBorder="1" applyAlignment="1">
      <alignment horizontal="center" vertical="center"/>
    </xf>
    <xf numFmtId="1" fontId="21" fillId="0" borderId="16" xfId="0" applyNumberFormat="1" applyFont="1" applyFill="1" applyBorder="1" applyAlignment="1">
      <alignment horizontal="center" vertical="center"/>
    </xf>
    <xf numFmtId="2" fontId="11" fillId="0" borderId="16" xfId="0" applyNumberFormat="1" applyFont="1" applyFill="1" applyBorder="1" applyAlignment="1">
      <alignment horizontal="center" vertical="center"/>
    </xf>
    <xf numFmtId="0" fontId="11" fillId="0" borderId="16" xfId="0" applyNumberFormat="1" applyFont="1" applyFill="1" applyBorder="1" applyAlignment="1">
      <alignment horizontal="center" vertical="center"/>
    </xf>
    <xf numFmtId="2" fontId="10" fillId="0" borderId="16" xfId="0" applyNumberFormat="1" applyFont="1" applyFill="1" applyBorder="1" applyAlignment="1">
      <alignment vertical="center"/>
    </xf>
    <xf numFmtId="0" fontId="0" fillId="0" borderId="16" xfId="0" applyNumberFormat="1" applyFont="1" applyFill="1" applyBorder="1" applyAlignment="1">
      <alignment horizontal="center" vertical="center"/>
    </xf>
    <xf numFmtId="2" fontId="11" fillId="0" borderId="16" xfId="0" applyNumberFormat="1" applyFont="1" applyFill="1" applyBorder="1" applyAlignment="1">
      <alignment horizontal="right" vertical="center"/>
    </xf>
    <xf numFmtId="2" fontId="11" fillId="0" borderId="16" xfId="0" applyNumberFormat="1" applyFont="1" applyFill="1" applyBorder="1" applyAlignment="1">
      <alignment vertical="center"/>
    </xf>
    <xf numFmtId="0" fontId="9" fillId="0" borderId="72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vertical="center"/>
    </xf>
    <xf numFmtId="0" fontId="23" fillId="0" borderId="16" xfId="0" applyFont="1" applyFill="1" applyBorder="1" applyAlignment="1">
      <alignment horizontal="center" vertical="center"/>
    </xf>
    <xf numFmtId="49" fontId="23" fillId="0" borderId="16" xfId="0" applyNumberFormat="1" applyFont="1" applyFill="1" applyBorder="1" applyAlignment="1">
      <alignment horizontal="center" vertical="center"/>
    </xf>
    <xf numFmtId="2" fontId="23" fillId="0" borderId="16" xfId="0" applyNumberFormat="1" applyFont="1" applyFill="1" applyBorder="1" applyAlignment="1">
      <alignment horizontal="center" vertical="center"/>
    </xf>
    <xf numFmtId="0" fontId="40" fillId="0" borderId="16" xfId="0" applyFont="1" applyFill="1" applyBorder="1" applyAlignment="1">
      <alignment horizontal="center" vertical="center"/>
    </xf>
    <xf numFmtId="0" fontId="22" fillId="0" borderId="16" xfId="0" applyFont="1" applyFill="1" applyBorder="1" applyAlignment="1">
      <alignment horizontal="left" vertical="center"/>
    </xf>
    <xf numFmtId="9" fontId="23" fillId="0" borderId="16" xfId="0" applyNumberFormat="1" applyFont="1" applyFill="1" applyBorder="1" applyAlignment="1">
      <alignment horizontal="center" vertical="center"/>
    </xf>
    <xf numFmtId="0" fontId="23" fillId="0" borderId="16" xfId="0" applyFont="1" applyFill="1" applyBorder="1" applyAlignment="1">
      <alignment horizontal="left" vertical="center"/>
    </xf>
    <xf numFmtId="1" fontId="23" fillId="0" borderId="16" xfId="0" applyNumberFormat="1" applyFont="1" applyFill="1" applyBorder="1" applyAlignment="1">
      <alignment horizontal="center" vertical="center"/>
    </xf>
    <xf numFmtId="2" fontId="11" fillId="2" borderId="68" xfId="0" applyNumberFormat="1" applyFont="1" applyFill="1" applyBorder="1" applyAlignment="1">
      <alignment horizontal="center" vertical="center"/>
    </xf>
    <xf numFmtId="2" fontId="14" fillId="2" borderId="69" xfId="0" applyNumberFormat="1" applyFont="1" applyFill="1" applyBorder="1" applyAlignment="1">
      <alignment vertical="center"/>
    </xf>
    <xf numFmtId="0" fontId="41" fillId="0" borderId="0" xfId="0" applyFont="1"/>
    <xf numFmtId="0" fontId="9" fillId="0" borderId="43" xfId="0" applyFont="1" applyFill="1" applyBorder="1" applyAlignment="1">
      <alignment horizontal="center" vertical="center" wrapText="1"/>
    </xf>
    <xf numFmtId="0" fontId="9" fillId="0" borderId="44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4" fontId="8" fillId="0" borderId="41" xfId="0" applyNumberFormat="1" applyFont="1" applyFill="1" applyBorder="1" applyAlignment="1">
      <alignment horizontal="right" vertical="center"/>
    </xf>
    <xf numFmtId="0" fontId="11" fillId="0" borderId="42" xfId="0" applyFont="1" applyBorder="1" applyAlignment="1">
      <alignment horizontal="center" vertical="center"/>
    </xf>
    <xf numFmtId="0" fontId="0" fillId="0" borderId="19" xfId="0" applyBorder="1"/>
    <xf numFmtId="2" fontId="18" fillId="2" borderId="16" xfId="0" applyNumberFormat="1" applyFont="1" applyFill="1" applyBorder="1" applyAlignment="1">
      <alignment horizontal="center" vertical="center"/>
    </xf>
    <xf numFmtId="2" fontId="14" fillId="2" borderId="16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/>
    <xf numFmtId="2" fontId="21" fillId="0" borderId="0" xfId="0" applyNumberFormat="1" applyFont="1" applyAlignment="1">
      <alignment horizontal="right"/>
    </xf>
    <xf numFmtId="0" fontId="11" fillId="2" borderId="14" xfId="0" applyFont="1" applyFill="1" applyBorder="1" applyAlignment="1">
      <alignment horizontal="center" vertical="center"/>
    </xf>
    <xf numFmtId="1" fontId="11" fillId="2" borderId="16" xfId="0" applyNumberFormat="1" applyFont="1" applyFill="1" applyBorder="1" applyAlignment="1">
      <alignment horizontal="center"/>
    </xf>
    <xf numFmtId="10" fontId="8" fillId="2" borderId="41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10" fontId="10" fillId="3" borderId="2" xfId="0" applyNumberFormat="1" applyFont="1" applyFill="1" applyBorder="1" applyAlignment="1">
      <alignment horizontal="center" vertical="center"/>
    </xf>
    <xf numFmtId="2" fontId="12" fillId="0" borderId="0" xfId="0" applyNumberFormat="1" applyFont="1" applyAlignment="1"/>
    <xf numFmtId="2" fontId="9" fillId="0" borderId="0" xfId="0" applyNumberFormat="1" applyFont="1" applyAlignment="1">
      <alignment horizontal="right"/>
    </xf>
    <xf numFmtId="0" fontId="0" fillId="0" borderId="70" xfId="0" applyBorder="1"/>
    <xf numFmtId="0" fontId="9" fillId="0" borderId="42" xfId="0" applyFont="1" applyFill="1" applyBorder="1" applyAlignment="1">
      <alignment vertical="center" wrapText="1"/>
    </xf>
    <xf numFmtId="0" fontId="6" fillId="0" borderId="0" xfId="0" applyFont="1" applyAlignment="1">
      <alignment horizontal="center"/>
    </xf>
    <xf numFmtId="0" fontId="11" fillId="2" borderId="28" xfId="0" applyFont="1" applyFill="1" applyBorder="1" applyAlignment="1">
      <alignment horizontal="center" vertical="center"/>
    </xf>
    <xf numFmtId="0" fontId="12" fillId="0" borderId="0" xfId="0" applyFont="1"/>
    <xf numFmtId="10" fontId="8" fillId="0" borderId="2" xfId="0" applyNumberFormat="1" applyFont="1" applyFill="1" applyBorder="1" applyAlignment="1">
      <alignment horizontal="center" vertical="center"/>
    </xf>
    <xf numFmtId="0" fontId="12" fillId="2" borderId="48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left" vertical="center"/>
    </xf>
    <xf numFmtId="1" fontId="4" fillId="2" borderId="16" xfId="0" applyNumberFormat="1" applyFont="1" applyFill="1" applyBorder="1" applyAlignment="1">
      <alignment horizontal="center" vertical="center"/>
    </xf>
    <xf numFmtId="2" fontId="4" fillId="2" borderId="16" xfId="0" applyNumberFormat="1" applyFont="1" applyFill="1" applyBorder="1" applyAlignment="1">
      <alignment horizontal="center" vertical="center"/>
    </xf>
    <xf numFmtId="0" fontId="44" fillId="2" borderId="16" xfId="0" applyFont="1" applyFill="1" applyBorder="1" applyAlignment="1">
      <alignment horizontal="center" vertical="center"/>
    </xf>
    <xf numFmtId="0" fontId="23" fillId="2" borderId="16" xfId="0" applyFont="1" applyFill="1" applyBorder="1" applyAlignment="1">
      <alignment horizontal="center" vertical="center"/>
    </xf>
    <xf numFmtId="0" fontId="23" fillId="2" borderId="16" xfId="0" applyFont="1" applyFill="1" applyBorder="1" applyAlignment="1">
      <alignment horizontal="left" vertical="center"/>
    </xf>
    <xf numFmtId="1" fontId="23" fillId="2" borderId="16" xfId="0" applyNumberFormat="1" applyFont="1" applyFill="1" applyBorder="1" applyAlignment="1">
      <alignment horizontal="center" vertical="center"/>
    </xf>
    <xf numFmtId="0" fontId="40" fillId="2" borderId="16" xfId="0" applyFont="1" applyFill="1" applyBorder="1" applyAlignment="1">
      <alignment horizontal="center" vertical="center"/>
    </xf>
    <xf numFmtId="2" fontId="23" fillId="2" borderId="16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vertical="center"/>
    </xf>
    <xf numFmtId="0" fontId="8" fillId="2" borderId="49" xfId="0" applyFont="1" applyFill="1" applyBorder="1" applyAlignment="1">
      <alignment horizontal="center" vertical="center"/>
    </xf>
    <xf numFmtId="14" fontId="10" fillId="2" borderId="16" xfId="0" applyNumberFormat="1" applyFont="1" applyFill="1" applyBorder="1" applyAlignment="1">
      <alignment horizontal="left" vertical="center"/>
    </xf>
    <xf numFmtId="4" fontId="10" fillId="2" borderId="16" xfId="0" applyNumberFormat="1" applyFont="1" applyFill="1" applyBorder="1" applyAlignment="1">
      <alignment horizontal="left" vertical="center"/>
    </xf>
    <xf numFmtId="10" fontId="10" fillId="2" borderId="16" xfId="0" applyNumberFormat="1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1" fontId="21" fillId="2" borderId="16" xfId="0" applyNumberFormat="1" applyFont="1" applyFill="1" applyBorder="1" applyAlignment="1">
      <alignment horizontal="left" vertical="center"/>
    </xf>
    <xf numFmtId="10" fontId="11" fillId="2" borderId="16" xfId="0" applyNumberFormat="1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/>
    </xf>
    <xf numFmtId="1" fontId="11" fillId="2" borderId="16" xfId="0" applyNumberFormat="1" applyFont="1" applyFill="1" applyBorder="1" applyAlignment="1">
      <alignment horizontal="left" vertical="center"/>
    </xf>
    <xf numFmtId="2" fontId="11" fillId="2" borderId="16" xfId="0" applyNumberFormat="1" applyFont="1" applyFill="1" applyBorder="1" applyAlignment="1">
      <alignment horizontal="left" vertical="center"/>
    </xf>
    <xf numFmtId="1" fontId="10" fillId="2" borderId="16" xfId="0" applyNumberFormat="1" applyFont="1" applyFill="1" applyBorder="1" applyAlignment="1">
      <alignment horizontal="left" vertical="center"/>
    </xf>
    <xf numFmtId="2" fontId="10" fillId="2" borderId="16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0" fillId="2" borderId="38" xfId="0" applyFont="1" applyFill="1" applyBorder="1" applyAlignment="1">
      <alignment horizontal="left" vertical="center"/>
    </xf>
    <xf numFmtId="4" fontId="10" fillId="2" borderId="38" xfId="0" applyNumberFormat="1" applyFont="1" applyFill="1" applyBorder="1" applyAlignment="1">
      <alignment horizontal="left" vertical="center"/>
    </xf>
    <xf numFmtId="10" fontId="10" fillId="2" borderId="38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0" borderId="65" xfId="0" applyFont="1" applyBorder="1" applyAlignment="1">
      <alignment horizontal="left" vertical="center"/>
    </xf>
    <xf numFmtId="0" fontId="11" fillId="2" borderId="65" xfId="0" applyFont="1" applyFill="1" applyBorder="1" applyAlignment="1">
      <alignment horizontal="left" vertical="center"/>
    </xf>
    <xf numFmtId="0" fontId="0" fillId="2" borderId="16" xfId="0" applyNumberFormat="1" applyFont="1" applyFill="1" applyBorder="1" applyAlignment="1">
      <alignment horizontal="left" vertical="center"/>
    </xf>
    <xf numFmtId="4" fontId="11" fillId="2" borderId="16" xfId="0" applyNumberFormat="1" applyFont="1" applyFill="1" applyBorder="1" applyAlignment="1">
      <alignment horizontal="left" vertical="center"/>
    </xf>
    <xf numFmtId="1" fontId="20" fillId="2" borderId="16" xfId="0" applyNumberFormat="1" applyFont="1" applyFill="1" applyBorder="1" applyAlignment="1">
      <alignment horizontal="left" vertical="center"/>
    </xf>
    <xf numFmtId="14" fontId="10" fillId="2" borderId="38" xfId="0" applyNumberFormat="1" applyFont="1" applyFill="1" applyBorder="1" applyAlignment="1">
      <alignment horizontal="left" vertical="center"/>
    </xf>
    <xf numFmtId="0" fontId="0" fillId="0" borderId="7" xfId="0" applyBorder="1"/>
    <xf numFmtId="0" fontId="10" fillId="2" borderId="16" xfId="0" applyNumberFormat="1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center" vertical="center"/>
    </xf>
    <xf numFmtId="4" fontId="18" fillId="2" borderId="0" xfId="0" applyNumberFormat="1" applyFont="1" applyFill="1" applyAlignment="1">
      <alignment horizontal="center" vertical="center"/>
    </xf>
    <xf numFmtId="0" fontId="9" fillId="2" borderId="43" xfId="0" applyFont="1" applyFill="1" applyBorder="1" applyAlignment="1">
      <alignment horizontal="center" vertical="center" wrapText="1"/>
    </xf>
    <xf numFmtId="0" fontId="9" fillId="2" borderId="44" xfId="0" applyFont="1" applyFill="1" applyBorder="1" applyAlignment="1">
      <alignment horizontal="center" vertical="center" wrapText="1"/>
    </xf>
    <xf numFmtId="0" fontId="9" fillId="2" borderId="44" xfId="0" applyFont="1" applyFill="1" applyBorder="1" applyAlignment="1">
      <alignment vertical="center" wrapText="1"/>
    </xf>
    <xf numFmtId="0" fontId="18" fillId="2" borderId="16" xfId="0" applyFont="1" applyFill="1" applyBorder="1" applyAlignment="1">
      <alignment horizontal="center" vertical="center"/>
    </xf>
    <xf numFmtId="1" fontId="18" fillId="2" borderId="16" xfId="0" applyNumberFormat="1" applyFont="1" applyFill="1" applyBorder="1" applyAlignment="1">
      <alignment horizontal="center" vertical="center"/>
    </xf>
    <xf numFmtId="10" fontId="18" fillId="2" borderId="16" xfId="0" applyNumberFormat="1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4" fontId="18" fillId="2" borderId="16" xfId="0" applyNumberFormat="1" applyFont="1" applyFill="1" applyBorder="1" applyAlignment="1">
      <alignment horizontal="right" vertical="center"/>
    </xf>
    <xf numFmtId="0" fontId="7" fillId="0" borderId="73" xfId="0" applyFont="1" applyFill="1" applyBorder="1" applyAlignment="1">
      <alignment horizontal="center" vertical="center" wrapText="1"/>
    </xf>
    <xf numFmtId="0" fontId="0" fillId="0" borderId="2" xfId="0" applyBorder="1"/>
    <xf numFmtId="2" fontId="11" fillId="2" borderId="38" xfId="0" applyNumberFormat="1" applyFont="1" applyFill="1" applyBorder="1" applyAlignment="1">
      <alignment vertical="center"/>
    </xf>
    <xf numFmtId="2" fontId="11" fillId="2" borderId="19" xfId="0" applyNumberFormat="1" applyFont="1" applyFill="1" applyBorder="1" applyAlignment="1">
      <alignment vertical="center"/>
    </xf>
    <xf numFmtId="0" fontId="15" fillId="2" borderId="16" xfId="0" applyFont="1" applyFill="1" applyBorder="1" applyAlignment="1">
      <alignment horizontal="left" vertical="center"/>
    </xf>
    <xf numFmtId="1" fontId="21" fillId="2" borderId="38" xfId="0" applyNumberFormat="1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vertical="center"/>
    </xf>
    <xf numFmtId="2" fontId="47" fillId="2" borderId="38" xfId="0" applyNumberFormat="1" applyFont="1" applyFill="1" applyBorder="1" applyAlignment="1">
      <alignment vertical="center"/>
    </xf>
    <xf numFmtId="2" fontId="47" fillId="2" borderId="16" xfId="0" applyNumberFormat="1" applyFont="1" applyFill="1" applyBorder="1" applyAlignment="1">
      <alignment vertical="center"/>
    </xf>
    <xf numFmtId="2" fontId="48" fillId="2" borderId="16" xfId="0" applyNumberFormat="1" applyFont="1" applyFill="1" applyBorder="1" applyAlignment="1">
      <alignment vertical="center"/>
    </xf>
    <xf numFmtId="2" fontId="47" fillId="2" borderId="19" xfId="0" applyNumberFormat="1" applyFont="1" applyFill="1" applyBorder="1" applyAlignment="1">
      <alignment vertical="center"/>
    </xf>
    <xf numFmtId="2" fontId="0" fillId="0" borderId="0" xfId="0" applyNumberFormat="1" applyAlignment="1"/>
    <xf numFmtId="2" fontId="49" fillId="0" borderId="0" xfId="0" applyNumberFormat="1" applyFont="1"/>
    <xf numFmtId="2" fontId="11" fillId="2" borderId="57" xfId="0" applyNumberFormat="1" applyFont="1" applyFill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1" fontId="20" fillId="2" borderId="38" xfId="0" applyNumberFormat="1" applyFont="1" applyFill="1" applyBorder="1" applyAlignment="1">
      <alignment horizontal="center" vertical="center"/>
    </xf>
    <xf numFmtId="4" fontId="10" fillId="2" borderId="36" xfId="0" applyNumberFormat="1" applyFont="1" applyFill="1" applyBorder="1" applyAlignment="1">
      <alignment horizontal="right" vertic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23" fillId="0" borderId="0" xfId="0" applyNumberFormat="1" applyFont="1"/>
    <xf numFmtId="0" fontId="23" fillId="0" borderId="0" xfId="0" applyFont="1" applyAlignment="1"/>
    <xf numFmtId="0" fontId="40" fillId="0" borderId="0" xfId="0" applyFont="1" applyAlignment="1"/>
    <xf numFmtId="0" fontId="40" fillId="3" borderId="16" xfId="0" applyFont="1" applyFill="1" applyBorder="1" applyAlignment="1">
      <alignment horizontal="center" vertical="center" wrapText="1"/>
    </xf>
    <xf numFmtId="0" fontId="40" fillId="3" borderId="16" xfId="0" applyFont="1" applyFill="1" applyBorder="1" applyAlignment="1">
      <alignment horizontal="center" vertical="center"/>
    </xf>
    <xf numFmtId="0" fontId="40" fillId="0" borderId="0" xfId="0" applyFont="1"/>
    <xf numFmtId="0" fontId="40" fillId="4" borderId="30" xfId="0" applyNumberFormat="1" applyFont="1" applyFill="1" applyBorder="1" applyAlignment="1">
      <alignment horizontal="center" vertical="center"/>
    </xf>
    <xf numFmtId="0" fontId="40" fillId="4" borderId="32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28" xfId="0" quotePrefix="1" applyNumberFormat="1" applyFont="1" applyFill="1" applyBorder="1" applyAlignment="1">
      <alignment horizontal="center" vertical="center"/>
    </xf>
    <xf numFmtId="0" fontId="23" fillId="0" borderId="29" xfId="0" applyNumberFormat="1" applyFont="1" applyFill="1" applyBorder="1" applyAlignment="1">
      <alignment vertical="center"/>
    </xf>
    <xf numFmtId="0" fontId="46" fillId="0" borderId="0" xfId="0" quotePrefix="1" applyFont="1" applyFill="1" applyBorder="1" applyAlignment="1">
      <alignment horizontal="center" vertical="center"/>
    </xf>
    <xf numFmtId="0" fontId="23" fillId="0" borderId="28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left" vertical="center"/>
    </xf>
    <xf numFmtId="1" fontId="4" fillId="0" borderId="16" xfId="0" applyNumberFormat="1" applyFont="1" applyFill="1" applyBorder="1" applyAlignment="1">
      <alignment horizontal="center" vertical="center"/>
    </xf>
    <xf numFmtId="2" fontId="4" fillId="0" borderId="16" xfId="0" applyNumberFormat="1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28" xfId="0" quotePrefix="1" applyNumberFormat="1" applyFont="1" applyFill="1" applyBorder="1" applyAlignment="1">
      <alignment horizontal="center" vertical="center"/>
    </xf>
    <xf numFmtId="0" fontId="4" fillId="0" borderId="29" xfId="0" applyNumberFormat="1" applyFont="1" applyFill="1" applyBorder="1" applyAlignment="1">
      <alignment vertical="center"/>
    </xf>
    <xf numFmtId="0" fontId="15" fillId="0" borderId="0" xfId="0" applyFont="1" applyFill="1"/>
    <xf numFmtId="1" fontId="4" fillId="0" borderId="16" xfId="0" quotePrefix="1" applyNumberFormat="1" applyFont="1" applyFill="1" applyBorder="1" applyAlignment="1">
      <alignment horizontal="center" vertical="center"/>
    </xf>
    <xf numFmtId="14" fontId="23" fillId="0" borderId="16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16" fontId="23" fillId="0" borderId="0" xfId="0" applyNumberFormat="1" applyFont="1" applyFill="1" applyBorder="1" applyAlignment="1">
      <alignment horizontal="center" vertical="center"/>
    </xf>
    <xf numFmtId="1" fontId="23" fillId="0" borderId="16" xfId="0" quotePrefix="1" applyNumberFormat="1" applyFont="1" applyFill="1" applyBorder="1" applyAlignment="1">
      <alignment horizontal="center" vertical="center"/>
    </xf>
    <xf numFmtId="0" fontId="14" fillId="0" borderId="0" xfId="0" quotePrefix="1" applyNumberFormat="1" applyFont="1" applyFill="1" applyAlignment="1">
      <alignment vertical="center"/>
    </xf>
    <xf numFmtId="0" fontId="23" fillId="0" borderId="0" xfId="0" applyNumberFormat="1" applyFont="1" applyFill="1" applyAlignment="1">
      <alignment vertical="center"/>
    </xf>
    <xf numFmtId="0" fontId="23" fillId="0" borderId="65" xfId="0" applyNumberFormat="1" applyFont="1" applyFill="1" applyBorder="1" applyAlignment="1">
      <alignment horizontal="center" vertical="center"/>
    </xf>
    <xf numFmtId="0" fontId="50" fillId="0" borderId="0" xfId="0" quotePrefix="1" applyFont="1" applyFill="1"/>
    <xf numFmtId="0" fontId="23" fillId="0" borderId="0" xfId="0" applyNumberFormat="1" applyFont="1" applyFill="1" applyBorder="1" applyAlignment="1">
      <alignment horizontal="center" vertical="center"/>
    </xf>
    <xf numFmtId="0" fontId="40" fillId="0" borderId="0" xfId="0" applyFont="1" applyFill="1" applyAlignment="1">
      <alignment vertical="center"/>
    </xf>
    <xf numFmtId="0" fontId="23" fillId="0" borderId="65" xfId="0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16" xfId="0" applyFont="1" applyBorder="1" applyAlignment="1">
      <alignment vertical="center"/>
    </xf>
    <xf numFmtId="0" fontId="40" fillId="0" borderId="16" xfId="0" applyFont="1" applyBorder="1" applyAlignment="1">
      <alignment horizontal="center" vertical="center"/>
    </xf>
    <xf numFmtId="1" fontId="40" fillId="0" borderId="16" xfId="0" applyNumberFormat="1" applyFont="1" applyBorder="1" applyAlignment="1">
      <alignment horizontal="center" vertical="center"/>
    </xf>
    <xf numFmtId="0" fontId="23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11" fillId="2" borderId="16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left" vertical="center" wrapText="1"/>
    </xf>
    <xf numFmtId="0" fontId="20" fillId="2" borderId="19" xfId="0" applyFont="1" applyFill="1" applyBorder="1" applyAlignment="1">
      <alignment horizontal="left" vertical="center"/>
    </xf>
    <xf numFmtId="4" fontId="10" fillId="2" borderId="55" xfId="0" applyNumberFormat="1" applyFont="1" applyFill="1" applyBorder="1" applyAlignment="1">
      <alignment vertical="center"/>
    </xf>
    <xf numFmtId="4" fontId="32" fillId="2" borderId="29" xfId="0" applyNumberFormat="1" applyFont="1" applyFill="1" applyBorder="1" applyAlignment="1">
      <alignment vertical="center" wrapText="1"/>
    </xf>
    <xf numFmtId="4" fontId="11" fillId="2" borderId="29" xfId="0" applyNumberFormat="1" applyFont="1" applyFill="1" applyBorder="1" applyAlignment="1">
      <alignment vertical="center"/>
    </xf>
    <xf numFmtId="4" fontId="11" fillId="2" borderId="29" xfId="0" applyNumberFormat="1" applyFont="1" applyFill="1" applyBorder="1" applyAlignment="1">
      <alignment vertical="center" wrapText="1"/>
    </xf>
    <xf numFmtId="4" fontId="10" fillId="2" borderId="53" xfId="0" applyNumberFormat="1" applyFont="1" applyFill="1" applyBorder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17" fillId="2" borderId="41" xfId="0" applyFont="1" applyFill="1" applyBorder="1" applyAlignment="1">
      <alignment horizontal="center" vertical="center"/>
    </xf>
    <xf numFmtId="2" fontId="8" fillId="2" borderId="41" xfId="0" applyNumberFormat="1" applyFont="1" applyFill="1" applyBorder="1" applyAlignment="1">
      <alignment vertical="center"/>
    </xf>
    <xf numFmtId="0" fontId="14" fillId="2" borderId="42" xfId="0" applyFont="1" applyFill="1" applyBorder="1" applyAlignment="1">
      <alignment horizontal="center" vertical="center"/>
    </xf>
    <xf numFmtId="2" fontId="10" fillId="2" borderId="19" xfId="0" applyNumberFormat="1" applyFont="1" applyFill="1" applyBorder="1" applyAlignment="1">
      <alignment horizontal="right" vertical="center"/>
    </xf>
    <xf numFmtId="2" fontId="10" fillId="2" borderId="19" xfId="0" applyNumberFormat="1" applyFont="1" applyFill="1" applyBorder="1" applyAlignment="1">
      <alignment horizontal="center" vertical="center"/>
    </xf>
    <xf numFmtId="0" fontId="9" fillId="0" borderId="46" xfId="0" applyFont="1" applyFill="1" applyBorder="1" applyAlignment="1">
      <alignment vertical="center" wrapText="1"/>
    </xf>
    <xf numFmtId="0" fontId="0" fillId="0" borderId="18" xfId="0" applyBorder="1"/>
    <xf numFmtId="2" fontId="0" fillId="0" borderId="16" xfId="0" applyNumberFormat="1" applyBorder="1" applyAlignment="1"/>
    <xf numFmtId="0" fontId="0" fillId="0" borderId="16" xfId="0" applyBorder="1" applyAlignment="1">
      <alignment horizontal="right"/>
    </xf>
    <xf numFmtId="4" fontId="10" fillId="3" borderId="16" xfId="0" applyNumberFormat="1" applyFont="1" applyFill="1" applyBorder="1" applyAlignment="1">
      <alignment horizontal="right" vertical="center"/>
    </xf>
    <xf numFmtId="0" fontId="10" fillId="3" borderId="19" xfId="0" applyFont="1" applyFill="1" applyBorder="1" applyAlignment="1">
      <alignment horizontal="center" vertical="center"/>
    </xf>
    <xf numFmtId="14" fontId="10" fillId="3" borderId="16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14" fontId="10" fillId="3" borderId="7" xfId="0" applyNumberFormat="1" applyFont="1" applyFill="1" applyBorder="1" applyAlignment="1">
      <alignment horizontal="center" vertical="center"/>
    </xf>
    <xf numFmtId="0" fontId="11" fillId="3" borderId="2" xfId="0" applyNumberFormat="1" applyFont="1" applyFill="1" applyBorder="1" applyAlignment="1">
      <alignment horizontal="center" vertical="center"/>
    </xf>
    <xf numFmtId="14" fontId="10" fillId="3" borderId="2" xfId="0" applyNumberFormat="1" applyFont="1" applyFill="1" applyBorder="1" applyAlignment="1">
      <alignment horizontal="center" vertical="center"/>
    </xf>
    <xf numFmtId="4" fontId="10" fillId="3" borderId="7" xfId="0" applyNumberFormat="1" applyFont="1" applyFill="1" applyBorder="1" applyAlignment="1">
      <alignment horizontal="right" vertical="center"/>
    </xf>
    <xf numFmtId="0" fontId="10" fillId="3" borderId="38" xfId="0" applyFont="1" applyFill="1" applyBorder="1" applyAlignment="1">
      <alignment horizontal="center" vertical="center" wrapText="1"/>
    </xf>
    <xf numFmtId="0" fontId="11" fillId="3" borderId="19" xfId="0" applyNumberFormat="1" applyFont="1" applyFill="1" applyBorder="1" applyAlignment="1">
      <alignment horizontal="center" vertical="center"/>
    </xf>
    <xf numFmtId="4" fontId="10" fillId="3" borderId="19" xfId="0" applyNumberFormat="1" applyFont="1" applyFill="1" applyBorder="1" applyAlignment="1">
      <alignment horizontal="right" vertical="center"/>
    </xf>
    <xf numFmtId="0" fontId="10" fillId="3" borderId="38" xfId="0" applyFont="1" applyFill="1" applyBorder="1" applyAlignment="1">
      <alignment horizontal="center" vertical="center"/>
    </xf>
    <xf numFmtId="10" fontId="10" fillId="3" borderId="38" xfId="0" applyNumberFormat="1" applyFont="1" applyFill="1" applyBorder="1" applyAlignment="1">
      <alignment horizontal="center" vertical="center"/>
    </xf>
    <xf numFmtId="0" fontId="11" fillId="2" borderId="49" xfId="0" applyFont="1" applyFill="1" applyBorder="1" applyAlignment="1">
      <alignment horizontal="center" vertical="center"/>
    </xf>
    <xf numFmtId="2" fontId="12" fillId="2" borderId="42" xfId="0" applyNumberFormat="1" applyFont="1" applyFill="1" applyBorder="1" applyAlignment="1">
      <alignment horizontal="center" vertical="center"/>
    </xf>
    <xf numFmtId="4" fontId="10" fillId="2" borderId="19" xfId="0" applyNumberFormat="1" applyFont="1" applyFill="1" applyBorder="1" applyAlignment="1">
      <alignment vertical="center"/>
    </xf>
    <xf numFmtId="1" fontId="20" fillId="2" borderId="57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4" fontId="8" fillId="2" borderId="2" xfId="0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7" fillId="2" borderId="40" xfId="0" applyFont="1" applyFill="1" applyBorder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  <xf numFmtId="0" fontId="9" fillId="2" borderId="41" xfId="0" applyFont="1" applyFill="1" applyBorder="1" applyAlignment="1">
      <alignment horizontal="left" vertical="center" wrapText="1"/>
    </xf>
    <xf numFmtId="0" fontId="9" fillId="2" borderId="41" xfId="0" applyFont="1" applyFill="1" applyBorder="1" applyAlignment="1">
      <alignment horizontal="center" vertical="center" wrapText="1"/>
    </xf>
    <xf numFmtId="0" fontId="9" fillId="2" borderId="42" xfId="0" applyFont="1" applyFill="1" applyBorder="1" applyAlignment="1">
      <alignment horizontal="center" vertical="center" wrapText="1"/>
    </xf>
    <xf numFmtId="0" fontId="11" fillId="2" borderId="54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 wrapText="1"/>
    </xf>
    <xf numFmtId="4" fontId="0" fillId="2" borderId="0" xfId="0" applyNumberFormat="1" applyFill="1" applyAlignment="1">
      <alignment vertical="center"/>
    </xf>
    <xf numFmtId="0" fontId="42" fillId="2" borderId="0" xfId="0" applyFont="1" applyFill="1" applyAlignment="1">
      <alignment vertical="center"/>
    </xf>
    <xf numFmtId="0" fontId="0" fillId="2" borderId="30" xfId="0" applyFont="1" applyFill="1" applyBorder="1" applyAlignment="1">
      <alignment vertical="center"/>
    </xf>
    <xf numFmtId="0" fontId="0" fillId="2" borderId="31" xfId="0" applyFont="1" applyFill="1" applyBorder="1" applyAlignment="1">
      <alignment vertical="center"/>
    </xf>
    <xf numFmtId="0" fontId="12" fillId="2" borderId="31" xfId="0" applyFont="1" applyFill="1" applyBorder="1" applyAlignment="1">
      <alignment horizontal="center" vertical="center"/>
    </xf>
    <xf numFmtId="4" fontId="12" fillId="2" borderId="31" xfId="0" applyNumberFormat="1" applyFont="1" applyFill="1" applyBorder="1" applyAlignment="1">
      <alignment horizontal="right" vertical="center"/>
    </xf>
    <xf numFmtId="4" fontId="12" fillId="2" borderId="32" xfId="0" applyNumberFormat="1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0" fillId="2" borderId="16" xfId="0" applyFont="1" applyFill="1" applyBorder="1" applyAlignment="1">
      <alignment vertical="center"/>
    </xf>
    <xf numFmtId="0" fontId="12" fillId="2" borderId="16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/>
    </xf>
    <xf numFmtId="0" fontId="0" fillId="2" borderId="52" xfId="0" applyFont="1" applyFill="1" applyBorder="1" applyAlignment="1">
      <alignment vertical="center"/>
    </xf>
    <xf numFmtId="0" fontId="0" fillId="2" borderId="19" xfId="0" applyFont="1" applyFill="1" applyBorder="1" applyAlignment="1">
      <alignment vertical="center"/>
    </xf>
    <xf numFmtId="0" fontId="12" fillId="2" borderId="19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vertical="center"/>
    </xf>
    <xf numFmtId="0" fontId="0" fillId="2" borderId="53" xfId="0" applyFont="1" applyFill="1" applyBorder="1" applyAlignment="1">
      <alignment vertical="center"/>
    </xf>
    <xf numFmtId="0" fontId="6" fillId="2" borderId="40" xfId="0" applyFont="1" applyFill="1" applyBorder="1" applyAlignment="1">
      <alignment vertical="center"/>
    </xf>
    <xf numFmtId="0" fontId="6" fillId="2" borderId="41" xfId="0" applyFont="1" applyFill="1" applyBorder="1" applyAlignment="1">
      <alignment vertical="center"/>
    </xf>
    <xf numFmtId="4" fontId="19" fillId="2" borderId="41" xfId="0" applyNumberFormat="1" applyFont="1" applyFill="1" applyBorder="1" applyAlignment="1">
      <alignment vertical="center"/>
    </xf>
    <xf numFmtId="0" fontId="6" fillId="2" borderId="42" xfId="0" applyFont="1" applyFill="1" applyBorder="1" applyAlignment="1">
      <alignment vertical="center"/>
    </xf>
    <xf numFmtId="43" fontId="12" fillId="2" borderId="0" xfId="1" applyFont="1" applyFill="1" applyAlignment="1">
      <alignment vertical="center"/>
    </xf>
    <xf numFmtId="0" fontId="0" fillId="2" borderId="0" xfId="0" applyFill="1" applyAlignment="1">
      <alignment horizontal="left" vertical="center"/>
    </xf>
    <xf numFmtId="4" fontId="0" fillId="2" borderId="0" xfId="0" applyNumberFormat="1" applyFill="1" applyBorder="1" applyAlignment="1">
      <alignment vertical="center"/>
    </xf>
    <xf numFmtId="2" fontId="51" fillId="2" borderId="0" xfId="0" applyNumberFormat="1" applyFont="1" applyFill="1" applyBorder="1" applyAlignment="1">
      <alignment horizontal="center"/>
    </xf>
    <xf numFmtId="4" fontId="6" fillId="2" borderId="0" xfId="0" applyNumberFormat="1" applyFont="1" applyFill="1" applyAlignment="1">
      <alignment vertical="center"/>
    </xf>
    <xf numFmtId="4" fontId="10" fillId="4" borderId="16" xfId="0" applyNumberFormat="1" applyFont="1" applyFill="1" applyBorder="1" applyAlignment="1">
      <alignment horizontal="right" vertical="center"/>
    </xf>
    <xf numFmtId="4" fontId="10" fillId="4" borderId="19" xfId="0" applyNumberFormat="1" applyFont="1" applyFill="1" applyBorder="1" applyAlignment="1">
      <alignment horizontal="right" vertical="center"/>
    </xf>
    <xf numFmtId="0" fontId="10" fillId="0" borderId="16" xfId="0" applyFont="1" applyBorder="1" applyAlignment="1">
      <alignment horizontal="center" vertical="center"/>
    </xf>
    <xf numFmtId="4" fontId="10" fillId="4" borderId="38" xfId="0" applyNumberFormat="1" applyFont="1" applyFill="1" applyBorder="1" applyAlignment="1">
      <alignment horizontal="right" vertical="center"/>
    </xf>
    <xf numFmtId="4" fontId="10" fillId="2" borderId="16" xfId="0" applyNumberFormat="1" applyFont="1" applyFill="1" applyBorder="1" applyAlignment="1">
      <alignment horizontal="right" vertical="center" wrapText="1"/>
    </xf>
    <xf numFmtId="2" fontId="10" fillId="2" borderId="57" xfId="0" applyNumberFormat="1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4" fontId="45" fillId="2" borderId="16" xfId="0" applyNumberFormat="1" applyFont="1" applyFill="1" applyBorder="1" applyAlignment="1">
      <alignment horizontal="right" vertical="center" wrapText="1"/>
    </xf>
    <xf numFmtId="49" fontId="23" fillId="0" borderId="16" xfId="0" quotePrefix="1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52" fillId="2" borderId="0" xfId="0" applyFont="1" applyFill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4" fontId="8" fillId="2" borderId="16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11" fillId="2" borderId="7" xfId="0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4" fontId="12" fillId="2" borderId="7" xfId="0" applyNumberFormat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2" fontId="11" fillId="3" borderId="16" xfId="0" applyNumberFormat="1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4" fontId="11" fillId="2" borderId="19" xfId="0" applyNumberFormat="1" applyFont="1" applyFill="1" applyBorder="1" applyAlignment="1">
      <alignment horizontal="right" vertical="center"/>
    </xf>
    <xf numFmtId="0" fontId="7" fillId="2" borderId="38" xfId="0" applyFont="1" applyFill="1" applyBorder="1" applyAlignment="1">
      <alignment horizontal="center" vertical="center" wrapText="1"/>
    </xf>
    <xf numFmtId="0" fontId="11" fillId="3" borderId="38" xfId="0" applyFont="1" applyFill="1" applyBorder="1" applyAlignment="1">
      <alignment horizontal="center" vertical="center"/>
    </xf>
    <xf numFmtId="1" fontId="21" fillId="3" borderId="38" xfId="0" applyNumberFormat="1" applyFont="1" applyFill="1" applyBorder="1" applyAlignment="1">
      <alignment horizontal="center" vertical="center"/>
    </xf>
    <xf numFmtId="2" fontId="11" fillId="3" borderId="38" xfId="0" applyNumberFormat="1" applyFont="1" applyFill="1" applyBorder="1" applyAlignment="1">
      <alignment horizontal="center" vertical="center"/>
    </xf>
    <xf numFmtId="10" fontId="11" fillId="3" borderId="38" xfId="0" applyNumberFormat="1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 wrapText="1"/>
    </xf>
    <xf numFmtId="4" fontId="10" fillId="2" borderId="31" xfId="0" applyNumberFormat="1" applyFont="1" applyFill="1" applyBorder="1" applyAlignment="1">
      <alignment horizontal="right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 wrapText="1"/>
    </xf>
    <xf numFmtId="1" fontId="10" fillId="2" borderId="34" xfId="0" applyNumberFormat="1" applyFont="1" applyFill="1" applyBorder="1" applyAlignment="1">
      <alignment horizontal="center" vertical="center"/>
    </xf>
    <xf numFmtId="4" fontId="10" fillId="2" borderId="34" xfId="0" applyNumberFormat="1" applyFont="1" applyFill="1" applyBorder="1" applyAlignment="1">
      <alignment horizontal="right" vertical="center"/>
    </xf>
    <xf numFmtId="0" fontId="8" fillId="2" borderId="14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/>
    </xf>
    <xf numFmtId="4" fontId="10" fillId="2" borderId="18" xfId="0" applyNumberFormat="1" applyFont="1" applyFill="1" applyBorder="1" applyAlignment="1">
      <alignment horizontal="right" vertical="center"/>
    </xf>
    <xf numFmtId="10" fontId="10" fillId="2" borderId="18" xfId="0" applyNumberFormat="1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4" fontId="8" fillId="2" borderId="0" xfId="0" applyNumberFormat="1" applyFont="1" applyFill="1" applyBorder="1" applyAlignment="1">
      <alignment horizontal="right" vertical="center"/>
    </xf>
    <xf numFmtId="10" fontId="10" fillId="2" borderId="0" xfId="0" applyNumberFormat="1" applyFont="1" applyFill="1" applyBorder="1" applyAlignment="1">
      <alignment horizontal="center" vertical="center"/>
    </xf>
    <xf numFmtId="4" fontId="10" fillId="2" borderId="0" xfId="0" applyNumberFormat="1" applyFont="1" applyFill="1" applyBorder="1" applyAlignment="1">
      <alignment horizontal="right" vertical="center"/>
    </xf>
    <xf numFmtId="0" fontId="10" fillId="2" borderId="19" xfId="0" applyFont="1" applyFill="1" applyBorder="1" applyAlignment="1">
      <alignment horizontal="center" vertical="center" wrapText="1"/>
    </xf>
    <xf numFmtId="4" fontId="8" fillId="4" borderId="41" xfId="0" applyNumberFormat="1" applyFont="1" applyFill="1" applyBorder="1" applyAlignment="1">
      <alignment horizontal="right" vertical="center"/>
    </xf>
    <xf numFmtId="4" fontId="12" fillId="4" borderId="2" xfId="0" applyNumberFormat="1" applyFont="1" applyFill="1" applyBorder="1" applyAlignment="1">
      <alignment horizontal="right" vertical="center"/>
    </xf>
    <xf numFmtId="4" fontId="8" fillId="4" borderId="13" xfId="0" applyNumberFormat="1" applyFont="1" applyFill="1" applyBorder="1" applyAlignment="1">
      <alignment horizontal="right" vertical="center"/>
    </xf>
    <xf numFmtId="0" fontId="11" fillId="4" borderId="0" xfId="0" applyFont="1" applyFill="1" applyAlignment="1">
      <alignment horizontal="center" vertical="center"/>
    </xf>
    <xf numFmtId="4" fontId="10" fillId="4" borderId="2" xfId="0" applyNumberFormat="1" applyFont="1" applyFill="1" applyBorder="1" applyAlignment="1">
      <alignment horizontal="right" vertical="center"/>
    </xf>
    <xf numFmtId="4" fontId="10" fillId="4" borderId="3" xfId="0" applyNumberFormat="1" applyFont="1" applyFill="1" applyBorder="1" applyAlignment="1">
      <alignment horizontal="right" vertical="center"/>
    </xf>
    <xf numFmtId="4" fontId="8" fillId="4" borderId="16" xfId="0" applyNumberFormat="1" applyFont="1" applyFill="1" applyBorder="1" applyAlignment="1">
      <alignment horizontal="right" vertical="center"/>
    </xf>
    <xf numFmtId="4" fontId="8" fillId="4" borderId="2" xfId="0" applyNumberFormat="1" applyFont="1" applyFill="1" applyBorder="1" applyAlignment="1">
      <alignment horizontal="right" vertical="center"/>
    </xf>
    <xf numFmtId="2" fontId="11" fillId="4" borderId="0" xfId="0" applyNumberFormat="1" applyFont="1" applyFill="1"/>
    <xf numFmtId="2" fontId="8" fillId="4" borderId="41" xfId="0" applyNumberFormat="1" applyFont="1" applyFill="1" applyBorder="1" applyAlignment="1">
      <alignment vertical="center"/>
    </xf>
    <xf numFmtId="4" fontId="11" fillId="4" borderId="0" xfId="0" applyNumberFormat="1" applyFont="1" applyFill="1" applyAlignment="1">
      <alignment vertical="center"/>
    </xf>
    <xf numFmtId="0" fontId="10" fillId="3" borderId="16" xfId="0" applyNumberFormat="1" applyFont="1" applyFill="1" applyBorder="1" applyAlignment="1">
      <alignment horizontal="center" vertical="center"/>
    </xf>
    <xf numFmtId="2" fontId="10" fillId="3" borderId="16" xfId="0" applyNumberFormat="1" applyFont="1" applyFill="1" applyBorder="1" applyAlignment="1">
      <alignment vertical="center"/>
    </xf>
    <xf numFmtId="1" fontId="10" fillId="3" borderId="38" xfId="0" applyNumberFormat="1" applyFont="1" applyFill="1" applyBorder="1" applyAlignment="1">
      <alignment horizontal="center" vertical="center"/>
    </xf>
    <xf numFmtId="4" fontId="10" fillId="3" borderId="38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center" vertical="center"/>
    </xf>
    <xf numFmtId="1" fontId="20" fillId="3" borderId="19" xfId="0" applyNumberFormat="1" applyFont="1" applyFill="1" applyBorder="1" applyAlignment="1">
      <alignment horizontal="center" vertical="center"/>
    </xf>
    <xf numFmtId="10" fontId="10" fillId="3" borderId="19" xfId="0" applyNumberFormat="1" applyFont="1" applyFill="1" applyBorder="1" applyAlignment="1">
      <alignment horizontal="center" vertical="center"/>
    </xf>
    <xf numFmtId="4" fontId="10" fillId="3" borderId="19" xfId="0" applyNumberFormat="1" applyFont="1" applyFill="1" applyBorder="1" applyAlignment="1">
      <alignment vertical="center"/>
    </xf>
    <xf numFmtId="0" fontId="11" fillId="2" borderId="56" xfId="0" applyFont="1" applyFill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1" fillId="3" borderId="38" xfId="0" applyNumberFormat="1" applyFont="1" applyFill="1" applyBorder="1" applyAlignment="1">
      <alignment horizontal="center" vertical="center"/>
    </xf>
    <xf numFmtId="0" fontId="11" fillId="3" borderId="16" xfId="0" applyNumberFormat="1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 wrapText="1"/>
    </xf>
    <xf numFmtId="1" fontId="10" fillId="3" borderId="12" xfId="0" applyNumberFormat="1" applyFont="1" applyFill="1" applyBorder="1" applyAlignment="1">
      <alignment horizontal="center" vertical="center"/>
    </xf>
    <xf numFmtId="1" fontId="10" fillId="3" borderId="4" xfId="0" applyNumberFormat="1" applyFont="1" applyFill="1" applyBorder="1" applyAlignment="1">
      <alignment horizontal="center" vertical="center"/>
    </xf>
    <xf numFmtId="4" fontId="10" fillId="3" borderId="4" xfId="0" applyNumberFormat="1" applyFont="1" applyFill="1" applyBorder="1" applyAlignment="1">
      <alignment horizontal="right" vertical="center"/>
    </xf>
    <xf numFmtId="0" fontId="10" fillId="3" borderId="5" xfId="0" applyFont="1" applyFill="1" applyBorder="1" applyAlignment="1">
      <alignment horizontal="center" vertical="center"/>
    </xf>
    <xf numFmtId="10" fontId="10" fillId="3" borderId="4" xfId="0" applyNumberFormat="1" applyFont="1" applyFill="1" applyBorder="1" applyAlignment="1">
      <alignment horizontal="center" vertical="center"/>
    </xf>
    <xf numFmtId="4" fontId="8" fillId="4" borderId="14" xfId="0" applyNumberFormat="1" applyFont="1" applyFill="1" applyBorder="1" applyAlignment="1">
      <alignment horizontal="right" vertical="center"/>
    </xf>
    <xf numFmtId="0" fontId="11" fillId="4" borderId="16" xfId="0" applyFont="1" applyFill="1" applyBorder="1" applyAlignment="1">
      <alignment horizontal="left" vertical="center"/>
    </xf>
    <xf numFmtId="0" fontId="0" fillId="3" borderId="3" xfId="0" applyNumberFormat="1" applyFont="1" applyFill="1" applyBorder="1" applyAlignment="1">
      <alignment horizontal="center" vertical="center"/>
    </xf>
    <xf numFmtId="4" fontId="11" fillId="3" borderId="2" xfId="0" applyNumberFormat="1" applyFont="1" applyFill="1" applyBorder="1" applyAlignment="1">
      <alignment horizontal="right" vertical="center"/>
    </xf>
    <xf numFmtId="0" fontId="10" fillId="3" borderId="3" xfId="0" applyFont="1" applyFill="1" applyBorder="1" applyAlignment="1">
      <alignment horizontal="center" vertical="center"/>
    </xf>
    <xf numFmtId="4" fontId="10" fillId="3" borderId="2" xfId="0" applyNumberFormat="1" applyFont="1" applyFill="1" applyBorder="1" applyAlignment="1">
      <alignment horizontal="right" vertical="center"/>
    </xf>
    <xf numFmtId="0" fontId="11" fillId="3" borderId="0" xfId="0" applyFont="1" applyFill="1" applyAlignment="1">
      <alignment vertical="center"/>
    </xf>
    <xf numFmtId="0" fontId="20" fillId="0" borderId="16" xfId="0" applyFont="1" applyFill="1" applyBorder="1" applyAlignment="1">
      <alignment horizontal="center" vertical="center" wrapText="1"/>
    </xf>
    <xf numFmtId="0" fontId="0" fillId="0" borderId="16" xfId="0" applyFont="1" applyBorder="1" applyAlignment="1">
      <alignment horizontal="center"/>
    </xf>
    <xf numFmtId="0" fontId="0" fillId="0" borderId="42" xfId="0" applyBorder="1" applyAlignment="1">
      <alignment horizontal="center"/>
    </xf>
    <xf numFmtId="4" fontId="12" fillId="0" borderId="16" xfId="0" applyNumberFormat="1" applyFont="1" applyBorder="1" applyAlignment="1"/>
    <xf numFmtId="0" fontId="12" fillId="0" borderId="16" xfId="0" applyFont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34" fillId="0" borderId="5" xfId="0" applyFont="1" applyBorder="1" applyAlignment="1">
      <alignment horizontal="center"/>
    </xf>
    <xf numFmtId="0" fontId="35" fillId="0" borderId="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43" fillId="0" borderId="0" xfId="0" applyFont="1" applyAlignment="1">
      <alignment horizontal="center"/>
    </xf>
    <xf numFmtId="15" fontId="26" fillId="0" borderId="43" xfId="0" applyNumberFormat="1" applyFont="1" applyBorder="1" applyAlignment="1">
      <alignment horizontal="center" vertical="center"/>
    </xf>
    <xf numFmtId="15" fontId="26" fillId="0" borderId="17" xfId="0" applyNumberFormat="1" applyFont="1" applyBorder="1" applyAlignment="1">
      <alignment horizontal="center" vertical="center"/>
    </xf>
    <xf numFmtId="15" fontId="26" fillId="0" borderId="44" xfId="0" applyNumberFormat="1" applyFont="1" applyBorder="1" applyAlignment="1">
      <alignment horizontal="center" vertical="center"/>
    </xf>
    <xf numFmtId="15" fontId="26" fillId="0" borderId="47" xfId="0" applyNumberFormat="1" applyFont="1" applyBorder="1" applyAlignment="1">
      <alignment horizontal="center" vertical="center"/>
    </xf>
    <xf numFmtId="15" fontId="26" fillId="0" borderId="14" xfId="0" applyNumberFormat="1" applyFont="1" applyBorder="1" applyAlignment="1">
      <alignment horizontal="center" vertical="center"/>
    </xf>
    <xf numFmtId="15" fontId="26" fillId="0" borderId="51" xfId="0" applyNumberFormat="1" applyFont="1" applyBorder="1" applyAlignment="1">
      <alignment horizontal="center" vertical="center"/>
    </xf>
    <xf numFmtId="15" fontId="26" fillId="0" borderId="15" xfId="0" applyNumberFormat="1" applyFont="1" applyBorder="1" applyAlignment="1">
      <alignment horizontal="center" vertical="center"/>
    </xf>
    <xf numFmtId="15" fontId="26" fillId="0" borderId="0" xfId="0" applyNumberFormat="1" applyFont="1" applyBorder="1" applyAlignment="1">
      <alignment horizontal="center" vertical="center"/>
    </xf>
    <xf numFmtId="15" fontId="26" fillId="0" borderId="63" xfId="0" applyNumberFormat="1" applyFont="1" applyBorder="1" applyAlignment="1">
      <alignment horizontal="center" vertical="center"/>
    </xf>
    <xf numFmtId="0" fontId="25" fillId="0" borderId="40" xfId="0" applyFont="1" applyBorder="1" applyAlignment="1">
      <alignment horizontal="center"/>
    </xf>
    <xf numFmtId="0" fontId="25" fillId="0" borderId="42" xfId="0" applyFont="1" applyBorder="1" applyAlignment="1">
      <alignment horizontal="center"/>
    </xf>
    <xf numFmtId="15" fontId="25" fillId="0" borderId="40" xfId="0" applyNumberFormat="1" applyFont="1" applyBorder="1" applyAlignment="1">
      <alignment horizontal="center"/>
    </xf>
    <xf numFmtId="0" fontId="0" fillId="2" borderId="16" xfId="0" applyFill="1" applyBorder="1"/>
    <xf numFmtId="2" fontId="11" fillId="3" borderId="16" xfId="0" applyNumberFormat="1" applyFont="1" applyFill="1" applyBorder="1" applyAlignment="1">
      <alignment horizontal="right" vertical="center"/>
    </xf>
    <xf numFmtId="2" fontId="11" fillId="3" borderId="16" xfId="0" applyNumberFormat="1" applyFont="1" applyFill="1" applyBorder="1" applyAlignment="1">
      <alignment vertical="center"/>
    </xf>
    <xf numFmtId="4" fontId="11" fillId="3" borderId="16" xfId="0" applyNumberFormat="1" applyFont="1" applyFill="1" applyBorder="1" applyAlignment="1">
      <alignment horizontal="right" vertical="center"/>
    </xf>
    <xf numFmtId="2" fontId="10" fillId="3" borderId="16" xfId="0" applyNumberFormat="1" applyFont="1" applyFill="1" applyBorder="1" applyAlignment="1">
      <alignment horizontal="righ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8"/>
  <sheetViews>
    <sheetView topLeftCell="B1" workbookViewId="0">
      <selection activeCell="F4" sqref="F4:F5"/>
    </sheetView>
  </sheetViews>
  <sheetFormatPr defaultRowHeight="18.75"/>
  <cols>
    <col min="1" max="1" width="4.7109375" style="10" bestFit="1" customWidth="1"/>
    <col min="2" max="2" width="36.140625" style="10" bestFit="1" customWidth="1"/>
    <col min="3" max="3" width="14.42578125" style="10" bestFit="1" customWidth="1"/>
    <col min="4" max="4" width="26.85546875" style="10" bestFit="1" customWidth="1"/>
    <col min="5" max="5" width="19.42578125" style="10" bestFit="1" customWidth="1"/>
    <col min="6" max="6" width="13.7109375" style="10" bestFit="1" customWidth="1"/>
    <col min="7" max="7" width="10.140625" style="10" bestFit="1" customWidth="1"/>
    <col min="8" max="8" width="15.7109375" style="10" bestFit="1" customWidth="1"/>
    <col min="9" max="9" width="19.42578125" style="10" bestFit="1" customWidth="1"/>
    <col min="10" max="10" width="12.7109375" style="10" bestFit="1" customWidth="1"/>
    <col min="11" max="16384" width="9.140625" style="10"/>
  </cols>
  <sheetData>
    <row r="1" spans="1:11">
      <c r="A1" s="965" t="s">
        <v>295</v>
      </c>
      <c r="B1" s="966"/>
      <c r="C1" s="966"/>
      <c r="D1" s="966"/>
      <c r="E1" s="966"/>
      <c r="F1" s="966"/>
      <c r="G1" s="966"/>
      <c r="H1" s="966"/>
      <c r="I1" s="966"/>
      <c r="J1" s="966"/>
    </row>
    <row r="2" spans="1:11" ht="19.5" thickBot="1">
      <c r="A2" s="9"/>
      <c r="B2" s="5"/>
      <c r="C2" s="5"/>
      <c r="D2" s="5"/>
      <c r="E2" s="5"/>
      <c r="F2" s="5"/>
      <c r="G2" s="5"/>
      <c r="H2" s="5"/>
      <c r="I2" s="5"/>
    </row>
    <row r="3" spans="1:11" ht="31.5">
      <c r="A3" s="51" t="s">
        <v>37</v>
      </c>
      <c r="B3" s="47" t="s">
        <v>0</v>
      </c>
      <c r="C3" s="664" t="s">
        <v>38</v>
      </c>
      <c r="D3" s="47" t="s">
        <v>39</v>
      </c>
      <c r="E3" s="665" t="s">
        <v>40</v>
      </c>
      <c r="F3" s="47" t="s">
        <v>41</v>
      </c>
      <c r="G3" s="48" t="s">
        <v>42</v>
      </c>
      <c r="H3" s="47" t="s">
        <v>1</v>
      </c>
      <c r="I3" s="664" t="s">
        <v>43</v>
      </c>
      <c r="J3" s="666" t="s">
        <v>284</v>
      </c>
      <c r="K3" s="36"/>
    </row>
    <row r="4" spans="1:11">
      <c r="A4" s="158">
        <v>1</v>
      </c>
      <c r="B4" s="261" t="s">
        <v>296</v>
      </c>
      <c r="C4" s="291" t="s">
        <v>1037</v>
      </c>
      <c r="D4" s="324">
        <v>100540131000528</v>
      </c>
      <c r="E4" s="893">
        <v>3000000</v>
      </c>
      <c r="F4" s="291" t="s">
        <v>275</v>
      </c>
      <c r="G4" s="323">
        <v>6.5000000000000002E-2</v>
      </c>
      <c r="H4" s="291" t="s">
        <v>107</v>
      </c>
      <c r="I4" s="893">
        <v>3217137</v>
      </c>
      <c r="J4" s="158"/>
    </row>
    <row r="5" spans="1:11">
      <c r="A5" s="158">
        <v>2</v>
      </c>
      <c r="B5" s="261" t="s">
        <v>296</v>
      </c>
      <c r="C5" s="291" t="s">
        <v>1037</v>
      </c>
      <c r="D5" s="324">
        <v>100540131000518</v>
      </c>
      <c r="E5" s="893">
        <v>3000000</v>
      </c>
      <c r="F5" s="291" t="s">
        <v>275</v>
      </c>
      <c r="G5" s="323">
        <v>6.5000000000000002E-2</v>
      </c>
      <c r="H5" s="291" t="s">
        <v>107</v>
      </c>
      <c r="I5" s="893">
        <v>3217137</v>
      </c>
      <c r="J5" s="158"/>
    </row>
    <row r="6" spans="1:11">
      <c r="A6" s="158">
        <v>3</v>
      </c>
      <c r="B6" s="63" t="s">
        <v>296</v>
      </c>
      <c r="C6" s="85" t="s">
        <v>1218</v>
      </c>
      <c r="D6" s="266">
        <v>100540131000676</v>
      </c>
      <c r="E6" s="484">
        <v>600000</v>
      </c>
      <c r="F6" s="85" t="s">
        <v>275</v>
      </c>
      <c r="G6" s="369">
        <v>6.5000000000000002E-2</v>
      </c>
      <c r="H6" s="85" t="s">
        <v>1673</v>
      </c>
      <c r="I6" s="484">
        <v>643427</v>
      </c>
      <c r="J6" s="158"/>
    </row>
    <row r="7" spans="1:11">
      <c r="A7" s="158">
        <v>4</v>
      </c>
      <c r="B7" s="63" t="s">
        <v>296</v>
      </c>
      <c r="C7" s="85" t="s">
        <v>1223</v>
      </c>
      <c r="D7" s="266">
        <v>100540131000695</v>
      </c>
      <c r="E7" s="484">
        <v>400000</v>
      </c>
      <c r="F7" s="85" t="s">
        <v>275</v>
      </c>
      <c r="G7" s="369">
        <v>6.5000000000000002E-2</v>
      </c>
      <c r="H7" s="85" t="s">
        <v>1688</v>
      </c>
      <c r="I7" s="484">
        <v>428952</v>
      </c>
      <c r="J7" s="158"/>
    </row>
    <row r="8" spans="1:11">
      <c r="A8" s="158">
        <v>5</v>
      </c>
      <c r="B8" s="63" t="s">
        <v>296</v>
      </c>
      <c r="C8" s="85" t="s">
        <v>1343</v>
      </c>
      <c r="D8" s="266">
        <v>100540131000855</v>
      </c>
      <c r="E8" s="484">
        <v>4400000</v>
      </c>
      <c r="F8" s="85" t="s">
        <v>275</v>
      </c>
      <c r="G8" s="369">
        <v>6.5000000000000002E-2</v>
      </c>
      <c r="H8" s="85" t="s">
        <v>128</v>
      </c>
      <c r="I8" s="484">
        <v>4718468</v>
      </c>
      <c r="J8" s="158"/>
    </row>
    <row r="9" spans="1:11">
      <c r="A9" s="158">
        <v>6</v>
      </c>
      <c r="B9" s="63" t="s">
        <v>296</v>
      </c>
      <c r="C9" s="85" t="s">
        <v>1332</v>
      </c>
      <c r="D9" s="266">
        <v>100540131000884</v>
      </c>
      <c r="E9" s="484">
        <v>6000000</v>
      </c>
      <c r="F9" s="85" t="s">
        <v>275</v>
      </c>
      <c r="G9" s="369">
        <v>6.5000000000000002E-2</v>
      </c>
      <c r="H9" s="85" t="s">
        <v>1763</v>
      </c>
      <c r="I9" s="484">
        <v>6434274</v>
      </c>
      <c r="J9" s="158"/>
    </row>
    <row r="10" spans="1:11">
      <c r="A10" s="158">
        <v>7</v>
      </c>
      <c r="B10" s="63" t="s">
        <v>296</v>
      </c>
      <c r="C10" s="85" t="s">
        <v>1332</v>
      </c>
      <c r="D10" s="266">
        <v>100540131000892</v>
      </c>
      <c r="E10" s="484">
        <v>6000000</v>
      </c>
      <c r="F10" s="85" t="s">
        <v>275</v>
      </c>
      <c r="G10" s="369">
        <v>6.5000000000000002E-2</v>
      </c>
      <c r="H10" s="85" t="s">
        <v>1763</v>
      </c>
      <c r="I10" s="484">
        <v>6434274</v>
      </c>
      <c r="J10" s="158"/>
    </row>
    <row r="11" spans="1:11">
      <c r="A11" s="158">
        <v>8</v>
      </c>
      <c r="B11" s="63" t="s">
        <v>296</v>
      </c>
      <c r="C11" s="85" t="s">
        <v>1764</v>
      </c>
      <c r="D11" s="266">
        <v>100540131000908</v>
      </c>
      <c r="E11" s="484">
        <v>6500000</v>
      </c>
      <c r="F11" s="85" t="s">
        <v>275</v>
      </c>
      <c r="G11" s="369">
        <v>6.5000000000000002E-2</v>
      </c>
      <c r="H11" s="85" t="s">
        <v>1765</v>
      </c>
      <c r="I11" s="484">
        <v>6970464</v>
      </c>
      <c r="J11" s="158"/>
    </row>
    <row r="12" spans="1:11">
      <c r="A12" s="158">
        <v>9</v>
      </c>
      <c r="B12" s="63" t="s">
        <v>296</v>
      </c>
      <c r="C12" s="85" t="s">
        <v>1345</v>
      </c>
      <c r="D12" s="266">
        <v>100540131000922</v>
      </c>
      <c r="E12" s="484">
        <v>2000000</v>
      </c>
      <c r="F12" s="85" t="s">
        <v>275</v>
      </c>
      <c r="G12" s="369">
        <v>6.5000000000000002E-2</v>
      </c>
      <c r="H12" s="85" t="s">
        <v>1772</v>
      </c>
      <c r="I12" s="484">
        <v>2144758</v>
      </c>
      <c r="J12" s="158"/>
    </row>
    <row r="13" spans="1:11">
      <c r="A13" s="158">
        <v>10</v>
      </c>
      <c r="B13" s="88" t="s">
        <v>296</v>
      </c>
      <c r="C13" s="458" t="s">
        <v>1345</v>
      </c>
      <c r="D13" s="459">
        <v>100540131000912</v>
      </c>
      <c r="E13" s="492">
        <v>3500000</v>
      </c>
      <c r="F13" s="458" t="s">
        <v>275</v>
      </c>
      <c r="G13" s="460">
        <v>6.5000000000000002E-2</v>
      </c>
      <c r="H13" s="458" t="s">
        <v>1772</v>
      </c>
      <c r="I13" s="492">
        <v>3753327</v>
      </c>
      <c r="J13" s="113"/>
    </row>
    <row r="14" spans="1:11">
      <c r="A14" s="158">
        <v>11</v>
      </c>
      <c r="B14" s="88" t="s">
        <v>296</v>
      </c>
      <c r="C14" s="85" t="s">
        <v>1431</v>
      </c>
      <c r="D14" s="266">
        <v>100540131001064</v>
      </c>
      <c r="E14" s="484">
        <v>2500000</v>
      </c>
      <c r="F14" s="458" t="s">
        <v>275</v>
      </c>
      <c r="G14" s="460">
        <v>6.5000000000000002E-2</v>
      </c>
      <c r="H14" s="85" t="s">
        <v>1843</v>
      </c>
      <c r="I14" s="484">
        <v>2680948</v>
      </c>
      <c r="J14" s="158"/>
    </row>
    <row r="15" spans="1:11">
      <c r="A15" s="158">
        <v>12</v>
      </c>
      <c r="B15" s="88" t="s">
        <v>296</v>
      </c>
      <c r="C15" s="85" t="s">
        <v>1431</v>
      </c>
      <c r="D15" s="266">
        <v>100540131001035</v>
      </c>
      <c r="E15" s="484">
        <v>2500000</v>
      </c>
      <c r="F15" s="458" t="s">
        <v>275</v>
      </c>
      <c r="G15" s="460">
        <v>6.5000000000000002E-2</v>
      </c>
      <c r="H15" s="85" t="s">
        <v>1843</v>
      </c>
      <c r="I15" s="484">
        <v>2680948</v>
      </c>
      <c r="J15" s="158"/>
    </row>
    <row r="16" spans="1:11">
      <c r="A16" s="158">
        <v>13</v>
      </c>
      <c r="B16" s="88" t="s">
        <v>296</v>
      </c>
      <c r="C16" s="85" t="s">
        <v>1431</v>
      </c>
      <c r="D16" s="266">
        <v>100540131001046</v>
      </c>
      <c r="E16" s="484">
        <v>2500000</v>
      </c>
      <c r="F16" s="458" t="s">
        <v>275</v>
      </c>
      <c r="G16" s="460">
        <v>6.5000000000000002E-2</v>
      </c>
      <c r="H16" s="85" t="s">
        <v>1843</v>
      </c>
      <c r="I16" s="484">
        <v>2680948</v>
      </c>
      <c r="J16" s="158"/>
    </row>
    <row r="17" spans="1:10">
      <c r="A17" s="158">
        <v>14</v>
      </c>
      <c r="B17" s="88" t="s">
        <v>296</v>
      </c>
      <c r="C17" s="85" t="s">
        <v>1431</v>
      </c>
      <c r="D17" s="266">
        <v>100540131001054</v>
      </c>
      <c r="E17" s="484">
        <v>2500000</v>
      </c>
      <c r="F17" s="458" t="s">
        <v>275</v>
      </c>
      <c r="G17" s="460">
        <v>6.5000000000000002E-2</v>
      </c>
      <c r="H17" s="85" t="s">
        <v>1843</v>
      </c>
      <c r="I17" s="484">
        <v>2680948</v>
      </c>
      <c r="J17" s="158"/>
    </row>
    <row r="18" spans="1:10">
      <c r="A18" s="158">
        <v>15</v>
      </c>
      <c r="B18" s="88" t="s">
        <v>296</v>
      </c>
      <c r="C18" s="85" t="s">
        <v>1432</v>
      </c>
      <c r="D18" s="266">
        <v>100540131001073</v>
      </c>
      <c r="E18" s="484">
        <v>5000000</v>
      </c>
      <c r="F18" s="458" t="s">
        <v>275</v>
      </c>
      <c r="G18" s="460">
        <v>6.5000000000000002E-2</v>
      </c>
      <c r="H18" s="85" t="s">
        <v>1844</v>
      </c>
      <c r="I18" s="484">
        <v>5361895</v>
      </c>
      <c r="J18" s="158"/>
    </row>
    <row r="19" spans="1:10">
      <c r="A19" s="158">
        <v>16</v>
      </c>
      <c r="B19" s="88" t="s">
        <v>296</v>
      </c>
      <c r="C19" s="85" t="s">
        <v>1432</v>
      </c>
      <c r="D19" s="266">
        <v>100540131001084</v>
      </c>
      <c r="E19" s="484">
        <v>5000000</v>
      </c>
      <c r="F19" s="458" t="s">
        <v>275</v>
      </c>
      <c r="G19" s="460">
        <v>6.5000000000000002E-2</v>
      </c>
      <c r="H19" s="85" t="s">
        <v>1844</v>
      </c>
      <c r="I19" s="484">
        <v>5361895</v>
      </c>
      <c r="J19" s="158"/>
    </row>
    <row r="20" spans="1:10">
      <c r="A20" s="158">
        <v>17</v>
      </c>
      <c r="B20" s="88" t="s">
        <v>296</v>
      </c>
      <c r="C20" s="85" t="s">
        <v>1420</v>
      </c>
      <c r="D20" s="266">
        <v>100540131001127</v>
      </c>
      <c r="E20" s="484">
        <v>8000000</v>
      </c>
      <c r="F20" s="458" t="s">
        <v>275</v>
      </c>
      <c r="G20" s="460">
        <v>6.5000000000000002E-2</v>
      </c>
      <c r="H20" s="85" t="s">
        <v>1845</v>
      </c>
      <c r="I20" s="484">
        <v>8579032</v>
      </c>
      <c r="J20" s="158"/>
    </row>
    <row r="21" spans="1:10">
      <c r="A21" s="158">
        <v>18</v>
      </c>
      <c r="B21" s="88" t="s">
        <v>296</v>
      </c>
      <c r="C21" s="458" t="s">
        <v>1420</v>
      </c>
      <c r="D21" s="459">
        <v>100540131001113</v>
      </c>
      <c r="E21" s="492">
        <v>8000000</v>
      </c>
      <c r="F21" s="458" t="s">
        <v>275</v>
      </c>
      <c r="G21" s="460">
        <v>6.5000000000000002E-2</v>
      </c>
      <c r="H21" s="458" t="s">
        <v>1845</v>
      </c>
      <c r="I21" s="492">
        <v>8579032</v>
      </c>
      <c r="J21" s="113"/>
    </row>
    <row r="22" spans="1:10">
      <c r="A22" s="158">
        <v>19</v>
      </c>
      <c r="B22" s="63" t="s">
        <v>296</v>
      </c>
      <c r="C22" s="85" t="s">
        <v>1496</v>
      </c>
      <c r="D22" s="266">
        <v>100540131001156</v>
      </c>
      <c r="E22" s="484">
        <v>2000000</v>
      </c>
      <c r="F22" s="85" t="s">
        <v>275</v>
      </c>
      <c r="G22" s="369">
        <v>6.5000000000000002E-2</v>
      </c>
      <c r="H22" s="85" t="s">
        <v>1702</v>
      </c>
      <c r="I22" s="484">
        <v>2144758</v>
      </c>
      <c r="J22" s="158"/>
    </row>
    <row r="23" spans="1:10">
      <c r="A23" s="158">
        <v>20</v>
      </c>
      <c r="B23" s="63" t="s">
        <v>296</v>
      </c>
      <c r="C23" s="582" t="s">
        <v>1481</v>
      </c>
      <c r="D23" s="632">
        <v>100540131001190</v>
      </c>
      <c r="E23" s="748">
        <v>7000000</v>
      </c>
      <c r="F23" s="85" t="s">
        <v>275</v>
      </c>
      <c r="G23" s="369">
        <v>6.5000000000000002E-2</v>
      </c>
      <c r="H23" s="582" t="s">
        <v>1915</v>
      </c>
      <c r="I23" s="748">
        <v>7506653</v>
      </c>
      <c r="J23" s="749"/>
    </row>
    <row r="24" spans="1:10">
      <c r="A24" s="158">
        <v>21</v>
      </c>
      <c r="B24" s="63" t="s">
        <v>296</v>
      </c>
      <c r="C24" s="63" t="s">
        <v>1499</v>
      </c>
      <c r="D24" s="121">
        <v>100540131000412</v>
      </c>
      <c r="E24" s="561">
        <v>4259897</v>
      </c>
      <c r="F24" s="63" t="s">
        <v>275</v>
      </c>
      <c r="G24" s="65">
        <v>6.5000000000000002E-2</v>
      </c>
      <c r="H24" s="63" t="s">
        <v>1918</v>
      </c>
      <c r="I24" s="561">
        <v>4568224</v>
      </c>
      <c r="J24" s="873"/>
    </row>
    <row r="25" spans="1:10">
      <c r="A25" s="158">
        <v>22</v>
      </c>
      <c r="B25" s="63" t="s">
        <v>296</v>
      </c>
      <c r="C25" s="63" t="s">
        <v>1499</v>
      </c>
      <c r="D25" s="121">
        <v>100540131000429</v>
      </c>
      <c r="E25" s="561">
        <v>4259897</v>
      </c>
      <c r="F25" s="63" t="s">
        <v>275</v>
      </c>
      <c r="G25" s="65">
        <v>6.5000000000000002E-2</v>
      </c>
      <c r="H25" s="63" t="s">
        <v>1918</v>
      </c>
      <c r="I25" s="561">
        <v>4568224</v>
      </c>
      <c r="J25" s="873"/>
    </row>
    <row r="26" spans="1:10">
      <c r="A26" s="158">
        <v>23</v>
      </c>
      <c r="B26" s="63" t="s">
        <v>296</v>
      </c>
      <c r="C26" s="63" t="s">
        <v>1499</v>
      </c>
      <c r="D26" s="121">
        <v>100540131000438</v>
      </c>
      <c r="E26" s="561">
        <v>4259990</v>
      </c>
      <c r="F26" s="63" t="s">
        <v>275</v>
      </c>
      <c r="G26" s="65">
        <v>6.5000000000000002E-2</v>
      </c>
      <c r="H26" s="63" t="s">
        <v>1918</v>
      </c>
      <c r="I26" s="561">
        <v>4268224</v>
      </c>
      <c r="J26" s="873"/>
    </row>
    <row r="27" spans="1:10" ht="19.5" thickBot="1">
      <c r="A27" s="158">
        <v>24</v>
      </c>
      <c r="B27" s="63" t="s">
        <v>296</v>
      </c>
      <c r="C27" s="501" t="s">
        <v>1516</v>
      </c>
      <c r="D27" s="512">
        <v>100540131001217</v>
      </c>
      <c r="E27" s="876">
        <v>7000000</v>
      </c>
      <c r="F27" s="63" t="s">
        <v>275</v>
      </c>
      <c r="G27" s="65">
        <v>6.5000000000000002E-2</v>
      </c>
      <c r="H27" s="501" t="s">
        <v>1922</v>
      </c>
      <c r="I27" s="876">
        <v>7506653</v>
      </c>
      <c r="J27" s="877"/>
    </row>
    <row r="28" spans="1:10" ht="19.5" thickBot="1">
      <c r="A28" s="154"/>
      <c r="B28" s="155" t="s">
        <v>296</v>
      </c>
      <c r="C28" s="156"/>
      <c r="D28" s="156"/>
      <c r="E28" s="924">
        <f>SUM(E4:E27)</f>
        <v>100179784</v>
      </c>
      <c r="F28" s="156"/>
      <c r="G28" s="157"/>
      <c r="H28" s="156"/>
      <c r="I28" s="667">
        <f>SUM(I4:I27)</f>
        <v>107130600</v>
      </c>
      <c r="J28" s="668"/>
    </row>
  </sheetData>
  <mergeCells count="1">
    <mergeCell ref="A1:J1"/>
  </mergeCells>
  <pageMargins left="0.2" right="0.7" top="0.75" bottom="0.75" header="0.3" footer="0.3"/>
  <pageSetup paperSize="9" scale="90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9"/>
  <sheetViews>
    <sheetView workbookViewId="0">
      <selection activeCell="B7" sqref="B7:I7"/>
    </sheetView>
  </sheetViews>
  <sheetFormatPr defaultRowHeight="18.75"/>
  <cols>
    <col min="1" max="1" width="4.7109375" style="36" bestFit="1" customWidth="1"/>
    <col min="2" max="2" width="23.7109375" style="36" bestFit="1" customWidth="1"/>
    <col min="3" max="3" width="14.42578125" style="36" bestFit="1" customWidth="1"/>
    <col min="4" max="4" width="19.140625" style="36" bestFit="1" customWidth="1"/>
    <col min="5" max="5" width="18" style="36" bestFit="1" customWidth="1"/>
    <col min="6" max="6" width="13.7109375" style="36" bestFit="1" customWidth="1"/>
    <col min="7" max="7" width="10.140625" style="36" bestFit="1" customWidth="1"/>
    <col min="8" max="8" width="14.28515625" style="36" bestFit="1" customWidth="1"/>
    <col min="9" max="9" width="18" style="36" bestFit="1" customWidth="1"/>
    <col min="10" max="10" width="9.140625" style="36"/>
    <col min="11" max="11" width="11.28515625" style="36" bestFit="1" customWidth="1"/>
    <col min="12" max="16384" width="9.140625" style="36"/>
  </cols>
  <sheetData>
    <row r="1" spans="1:9">
      <c r="A1" s="969" t="s">
        <v>342</v>
      </c>
      <c r="B1" s="970"/>
      <c r="C1" s="970"/>
      <c r="D1" s="970"/>
      <c r="E1" s="970"/>
      <c r="F1" s="970"/>
      <c r="G1" s="970"/>
      <c r="H1" s="970"/>
      <c r="I1" s="970"/>
    </row>
    <row r="2" spans="1:9" ht="19.5" thickBot="1">
      <c r="A2" s="471"/>
    </row>
    <row r="3" spans="1:9" ht="32.25" thickBot="1">
      <c r="A3" s="472" t="s">
        <v>37</v>
      </c>
      <c r="B3" s="128" t="s">
        <v>0</v>
      </c>
      <c r="C3" s="127" t="s">
        <v>38</v>
      </c>
      <c r="D3" s="128" t="s">
        <v>39</v>
      </c>
      <c r="E3" s="127" t="s">
        <v>40</v>
      </c>
      <c r="F3" s="128" t="s">
        <v>41</v>
      </c>
      <c r="G3" s="127" t="s">
        <v>42</v>
      </c>
      <c r="H3" s="128" t="s">
        <v>1</v>
      </c>
      <c r="I3" s="127" t="s">
        <v>43</v>
      </c>
    </row>
    <row r="4" spans="1:9" ht="19.5" thickBot="1">
      <c r="A4" s="473">
        <v>1</v>
      </c>
      <c r="B4" s="821" t="s">
        <v>343</v>
      </c>
      <c r="C4" s="821" t="s">
        <v>933</v>
      </c>
      <c r="D4" s="955" t="s">
        <v>1543</v>
      </c>
      <c r="E4" s="956">
        <v>110000</v>
      </c>
      <c r="F4" s="957" t="s">
        <v>738</v>
      </c>
      <c r="G4" s="678">
        <v>6.5000000000000002E-2</v>
      </c>
      <c r="H4" s="957" t="s">
        <v>1544</v>
      </c>
      <c r="I4" s="958">
        <v>117354</v>
      </c>
    </row>
    <row r="5" spans="1:9" ht="19.5" thickBot="1">
      <c r="A5" s="473">
        <v>2</v>
      </c>
      <c r="B5" s="821" t="s">
        <v>343</v>
      </c>
      <c r="C5" s="821" t="s">
        <v>1132</v>
      </c>
      <c r="D5" s="955" t="s">
        <v>1545</v>
      </c>
      <c r="E5" s="956">
        <v>220000</v>
      </c>
      <c r="F5" s="957" t="s">
        <v>738</v>
      </c>
      <c r="G5" s="678">
        <v>6.5000000000000002E-2</v>
      </c>
      <c r="H5" s="957" t="s">
        <v>1546</v>
      </c>
      <c r="I5" s="958">
        <v>234703</v>
      </c>
    </row>
    <row r="6" spans="1:9" ht="19.5" thickBot="1">
      <c r="A6" s="473">
        <v>3</v>
      </c>
      <c r="B6" s="821" t="s">
        <v>343</v>
      </c>
      <c r="C6" s="821" t="s">
        <v>1094</v>
      </c>
      <c r="D6" s="955" t="s">
        <v>1559</v>
      </c>
      <c r="E6" s="956">
        <v>135000</v>
      </c>
      <c r="F6" s="957" t="s">
        <v>738</v>
      </c>
      <c r="G6" s="678">
        <v>6.5000000000000002E-2</v>
      </c>
      <c r="H6" s="957" t="s">
        <v>1551</v>
      </c>
      <c r="I6" s="958">
        <v>144022</v>
      </c>
    </row>
    <row r="7" spans="1:9" ht="19.5" thickBot="1">
      <c r="A7" s="473">
        <v>4</v>
      </c>
      <c r="B7" s="821" t="s">
        <v>343</v>
      </c>
      <c r="C7" s="821" t="s">
        <v>1119</v>
      </c>
      <c r="D7" s="955" t="s">
        <v>1560</v>
      </c>
      <c r="E7" s="956">
        <v>500000</v>
      </c>
      <c r="F7" s="957" t="s">
        <v>738</v>
      </c>
      <c r="G7" s="678">
        <v>6.5000000000000002E-2</v>
      </c>
      <c r="H7" s="957" t="s">
        <v>1497</v>
      </c>
      <c r="I7" s="958">
        <v>533407</v>
      </c>
    </row>
    <row r="8" spans="1:9" ht="19.5" thickBot="1">
      <c r="A8" s="473">
        <v>5</v>
      </c>
      <c r="B8" s="821" t="s">
        <v>343</v>
      </c>
      <c r="C8" s="821" t="s">
        <v>1553</v>
      </c>
      <c r="D8" s="955" t="s">
        <v>1557</v>
      </c>
      <c r="E8" s="956">
        <v>2000000</v>
      </c>
      <c r="F8" s="957" t="s">
        <v>738</v>
      </c>
      <c r="G8" s="678">
        <v>6.5000000000000002E-2</v>
      </c>
      <c r="H8" s="957" t="s">
        <v>1558</v>
      </c>
      <c r="I8" s="958">
        <v>2133594</v>
      </c>
    </row>
    <row r="9" spans="1:9" ht="19.5" thickBot="1">
      <c r="A9" s="473">
        <v>6</v>
      </c>
      <c r="B9" s="332" t="s">
        <v>343</v>
      </c>
      <c r="C9" s="332" t="s">
        <v>1122</v>
      </c>
      <c r="D9" s="440" t="s">
        <v>1593</v>
      </c>
      <c r="E9" s="66">
        <v>600000</v>
      </c>
      <c r="F9" s="441" t="s">
        <v>738</v>
      </c>
      <c r="G9" s="333">
        <v>6.5000000000000002E-2</v>
      </c>
      <c r="H9" s="441" t="s">
        <v>1581</v>
      </c>
      <c r="I9" s="505">
        <v>640074</v>
      </c>
    </row>
    <row r="10" spans="1:9" ht="19.5" thickBot="1">
      <c r="A10" s="473">
        <v>7</v>
      </c>
      <c r="B10" s="332" t="s">
        <v>343</v>
      </c>
      <c r="C10" s="332" t="s">
        <v>914</v>
      </c>
      <c r="D10" s="440" t="s">
        <v>1594</v>
      </c>
      <c r="E10" s="66">
        <v>1500000</v>
      </c>
      <c r="F10" s="441" t="s">
        <v>738</v>
      </c>
      <c r="G10" s="333">
        <v>6.5000000000000002E-2</v>
      </c>
      <c r="H10" s="441" t="s">
        <v>1595</v>
      </c>
      <c r="I10" s="505">
        <v>1600196</v>
      </c>
    </row>
    <row r="11" spans="1:9" ht="19.5" thickBot="1">
      <c r="A11" s="473">
        <v>8</v>
      </c>
      <c r="B11" s="332" t="s">
        <v>343</v>
      </c>
      <c r="C11" s="332" t="s">
        <v>1596</v>
      </c>
      <c r="D11" s="440" t="s">
        <v>1597</v>
      </c>
      <c r="E11" s="66">
        <v>200000</v>
      </c>
      <c r="F11" s="441" t="s">
        <v>738</v>
      </c>
      <c r="G11" s="333">
        <v>6.5000000000000002E-2</v>
      </c>
      <c r="H11" s="441" t="s">
        <v>1583</v>
      </c>
      <c r="I11" s="505">
        <v>213360</v>
      </c>
    </row>
    <row r="12" spans="1:9" ht="19.5" thickBot="1">
      <c r="A12" s="473">
        <v>9</v>
      </c>
      <c r="B12" s="332" t="s">
        <v>343</v>
      </c>
      <c r="C12" s="332" t="s">
        <v>795</v>
      </c>
      <c r="D12" s="440" t="s">
        <v>1656</v>
      </c>
      <c r="E12" s="66">
        <v>1000000</v>
      </c>
      <c r="F12" s="441" t="s">
        <v>738</v>
      </c>
      <c r="G12" s="333">
        <v>6.5000000000000002E-2</v>
      </c>
      <c r="H12" s="441" t="s">
        <v>1657</v>
      </c>
      <c r="I12" s="505">
        <v>1066847</v>
      </c>
    </row>
    <row r="13" spans="1:9" ht="19.5" thickBot="1">
      <c r="A13" s="473">
        <v>10</v>
      </c>
      <c r="B13" s="332" t="s">
        <v>343</v>
      </c>
      <c r="C13" s="332" t="s">
        <v>1189</v>
      </c>
      <c r="D13" s="440" t="s">
        <v>1654</v>
      </c>
      <c r="E13" s="66">
        <v>700000</v>
      </c>
      <c r="F13" s="441" t="s">
        <v>738</v>
      </c>
      <c r="G13" s="333">
        <v>6.5000000000000002E-2</v>
      </c>
      <c r="H13" s="441" t="s">
        <v>1655</v>
      </c>
      <c r="I13" s="505">
        <v>746795</v>
      </c>
    </row>
    <row r="14" spans="1:9" ht="19.5" thickBot="1">
      <c r="A14" s="473">
        <v>11</v>
      </c>
      <c r="B14" s="332" t="s">
        <v>343</v>
      </c>
      <c r="C14" s="332" t="s">
        <v>1247</v>
      </c>
      <c r="D14" s="440" t="s">
        <v>1652</v>
      </c>
      <c r="E14" s="66">
        <v>110000</v>
      </c>
      <c r="F14" s="441" t="s">
        <v>738</v>
      </c>
      <c r="G14" s="333">
        <v>6.5000000000000002E-2</v>
      </c>
      <c r="H14" s="441" t="s">
        <v>1653</v>
      </c>
      <c r="I14" s="505">
        <v>117354</v>
      </c>
    </row>
    <row r="15" spans="1:9" ht="19.5" thickBot="1">
      <c r="A15" s="473">
        <v>12</v>
      </c>
      <c r="B15" s="332" t="s">
        <v>343</v>
      </c>
      <c r="C15" s="332" t="s">
        <v>1439</v>
      </c>
      <c r="D15" s="440" t="s">
        <v>1746</v>
      </c>
      <c r="E15" s="66">
        <v>1200000</v>
      </c>
      <c r="F15" s="441" t="s">
        <v>738</v>
      </c>
      <c r="G15" s="333">
        <v>6.5000000000000002E-2</v>
      </c>
      <c r="H15" s="441" t="s">
        <v>1747</v>
      </c>
      <c r="I15" s="505">
        <v>1280232</v>
      </c>
    </row>
    <row r="16" spans="1:9" ht="19.5" thickBot="1">
      <c r="A16" s="473">
        <v>13</v>
      </c>
      <c r="B16" s="332" t="s">
        <v>343</v>
      </c>
      <c r="C16" s="332" t="s">
        <v>25</v>
      </c>
      <c r="D16" s="440" t="s">
        <v>1778</v>
      </c>
      <c r="E16" s="66">
        <v>3100000</v>
      </c>
      <c r="F16" s="441" t="s">
        <v>738</v>
      </c>
      <c r="G16" s="333">
        <v>6.5000000000000002E-2</v>
      </c>
      <c r="H16" s="441" t="s">
        <v>1779</v>
      </c>
      <c r="I16" s="505">
        <v>3307239</v>
      </c>
    </row>
    <row r="17" spans="1:9" ht="19.5" thickBot="1">
      <c r="A17" s="473">
        <v>14</v>
      </c>
      <c r="B17" s="332" t="s">
        <v>343</v>
      </c>
      <c r="C17" s="332" t="s">
        <v>1528</v>
      </c>
      <c r="D17" s="440" t="s">
        <v>1851</v>
      </c>
      <c r="E17" s="66">
        <v>5000000</v>
      </c>
      <c r="F17" s="441" t="s">
        <v>738</v>
      </c>
      <c r="G17" s="333">
        <v>7.2499999999999995E-2</v>
      </c>
      <c r="H17" s="441" t="s">
        <v>1681</v>
      </c>
      <c r="I17" s="505">
        <v>5373761</v>
      </c>
    </row>
    <row r="18" spans="1:9" ht="19.5" thickBot="1">
      <c r="A18" s="473">
        <v>15</v>
      </c>
      <c r="B18" s="332" t="s">
        <v>343</v>
      </c>
      <c r="C18" s="332" t="s">
        <v>1528</v>
      </c>
      <c r="D18" s="440" t="s">
        <v>1852</v>
      </c>
      <c r="E18" s="66">
        <v>5000000</v>
      </c>
      <c r="F18" s="441" t="s">
        <v>738</v>
      </c>
      <c r="G18" s="333">
        <v>7.2499999999999995E-2</v>
      </c>
      <c r="H18" s="441" t="s">
        <v>1681</v>
      </c>
      <c r="I18" s="505">
        <v>5373761</v>
      </c>
    </row>
    <row r="19" spans="1:9" ht="19.5" thickBot="1">
      <c r="A19" s="473">
        <v>16</v>
      </c>
      <c r="B19" s="332" t="s">
        <v>343</v>
      </c>
      <c r="C19" s="332" t="s">
        <v>1862</v>
      </c>
      <c r="D19" s="440" t="s">
        <v>1863</v>
      </c>
      <c r="E19" s="66">
        <v>550000</v>
      </c>
      <c r="F19" s="441" t="s">
        <v>738</v>
      </c>
      <c r="G19" s="333">
        <v>6.7500000000000004E-2</v>
      </c>
      <c r="H19" s="441" t="s">
        <v>136</v>
      </c>
      <c r="I19" s="505">
        <v>588202</v>
      </c>
    </row>
    <row r="20" spans="1:9" ht="19.5" thickBot="1">
      <c r="A20" s="473">
        <v>17</v>
      </c>
      <c r="B20" s="332" t="s">
        <v>343</v>
      </c>
      <c r="C20" s="332" t="s">
        <v>1496</v>
      </c>
      <c r="D20" s="440" t="s">
        <v>1864</v>
      </c>
      <c r="E20" s="66">
        <v>215000</v>
      </c>
      <c r="F20" s="441" t="s">
        <v>738</v>
      </c>
      <c r="G20" s="333">
        <v>6.7500000000000004E-2</v>
      </c>
      <c r="H20" s="441" t="s">
        <v>136</v>
      </c>
      <c r="I20" s="505">
        <v>229932</v>
      </c>
    </row>
    <row r="21" spans="1:9" ht="19.5" thickBot="1">
      <c r="A21" s="473">
        <v>18</v>
      </c>
      <c r="B21" s="332" t="s">
        <v>343</v>
      </c>
      <c r="C21" s="332" t="s">
        <v>1496</v>
      </c>
      <c r="D21" s="440" t="s">
        <v>1865</v>
      </c>
      <c r="E21" s="66">
        <v>2500000</v>
      </c>
      <c r="F21" s="441" t="s">
        <v>738</v>
      </c>
      <c r="G21" s="333">
        <v>7.2499999999999995E-2</v>
      </c>
      <c r="H21" s="441" t="s">
        <v>1866</v>
      </c>
      <c r="I21" s="505">
        <v>2686852</v>
      </c>
    </row>
    <row r="22" spans="1:9" ht="19.5" thickBot="1">
      <c r="A22" s="473">
        <v>19</v>
      </c>
      <c r="B22" s="332" t="s">
        <v>343</v>
      </c>
      <c r="C22" s="332" t="s">
        <v>100</v>
      </c>
      <c r="D22" s="440" t="s">
        <v>1906</v>
      </c>
      <c r="E22" s="66">
        <v>325000</v>
      </c>
      <c r="F22" s="441" t="s">
        <v>738</v>
      </c>
      <c r="G22" s="333">
        <v>6.7500000000000004E-2</v>
      </c>
      <c r="H22" s="441" t="s">
        <v>1447</v>
      </c>
      <c r="I22" s="505">
        <v>347570</v>
      </c>
    </row>
    <row r="23" spans="1:9" ht="19.5" thickBot="1">
      <c r="A23" s="473">
        <v>20</v>
      </c>
      <c r="B23" s="332" t="s">
        <v>343</v>
      </c>
      <c r="C23" s="332" t="s">
        <v>1527</v>
      </c>
      <c r="D23" s="440" t="s">
        <v>1930</v>
      </c>
      <c r="E23" s="66">
        <v>500000</v>
      </c>
      <c r="F23" s="441" t="s">
        <v>738</v>
      </c>
      <c r="G23" s="333">
        <v>6.5000000000000002E-2</v>
      </c>
      <c r="H23" s="441" t="s">
        <v>1931</v>
      </c>
      <c r="I23" s="505">
        <v>533427</v>
      </c>
    </row>
    <row r="24" spans="1:9" ht="19.5" thickBot="1">
      <c r="A24" s="473">
        <v>21</v>
      </c>
      <c r="B24" s="821" t="s">
        <v>343</v>
      </c>
      <c r="C24" s="332" t="s">
        <v>1534</v>
      </c>
      <c r="D24" s="440"/>
      <c r="E24" s="66">
        <v>500000</v>
      </c>
      <c r="F24" s="441"/>
      <c r="G24" s="333"/>
      <c r="H24" s="441"/>
      <c r="I24" s="505"/>
    </row>
    <row r="25" spans="1:9" ht="19.5" thickBot="1">
      <c r="A25" s="473">
        <v>22</v>
      </c>
      <c r="B25" s="821" t="s">
        <v>343</v>
      </c>
      <c r="C25" s="332" t="s">
        <v>1536</v>
      </c>
      <c r="D25" s="440"/>
      <c r="E25" s="66">
        <v>500000</v>
      </c>
      <c r="F25" s="441"/>
      <c r="G25" s="333"/>
      <c r="H25" s="441"/>
      <c r="I25" s="505"/>
    </row>
    <row r="26" spans="1:9" ht="19.5" thickBot="1">
      <c r="A26" s="477"/>
      <c r="B26" s="478" t="s">
        <v>343</v>
      </c>
      <c r="C26" s="477"/>
      <c r="D26" s="30"/>
      <c r="E26" s="353">
        <f>SUM(E4:E25)</f>
        <v>26465000</v>
      </c>
      <c r="F26" s="31"/>
      <c r="G26" s="333"/>
      <c r="H26" s="31"/>
      <c r="I26" s="479">
        <f>SUM(I4:I25)</f>
        <v>27268682</v>
      </c>
    </row>
    <row r="28" spans="1:9">
      <c r="E28" s="488"/>
    </row>
    <row r="29" spans="1:9">
      <c r="E29" s="488"/>
    </row>
  </sheetData>
  <mergeCells count="1">
    <mergeCell ref="A1:I1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7"/>
  <sheetViews>
    <sheetView workbookViewId="0">
      <selection activeCell="J9" sqref="J9"/>
    </sheetView>
  </sheetViews>
  <sheetFormatPr defaultRowHeight="15"/>
  <cols>
    <col min="1" max="1" width="9.140625" style="91"/>
    <col min="2" max="2" width="23.140625" style="91" bestFit="1" customWidth="1"/>
    <col min="3" max="3" width="15.7109375" style="91" bestFit="1" customWidth="1"/>
    <col min="4" max="4" width="23.85546875" style="91" bestFit="1" customWidth="1"/>
    <col min="5" max="5" width="18" style="91" bestFit="1" customWidth="1"/>
    <col min="6" max="6" width="11.28515625" style="91" bestFit="1" customWidth="1"/>
    <col min="7" max="7" width="9.140625" style="91"/>
    <col min="8" max="8" width="14.28515625" style="91" bestFit="1" customWidth="1"/>
    <col min="9" max="9" width="18" style="91" bestFit="1" customWidth="1"/>
    <col min="10" max="10" width="11.28515625" style="91" bestFit="1" customWidth="1"/>
    <col min="11" max="16384" width="9.140625" style="91"/>
  </cols>
  <sheetData>
    <row r="1" spans="1:9" ht="18.75">
      <c r="A1" s="969" t="s">
        <v>363</v>
      </c>
      <c r="B1" s="970"/>
      <c r="C1" s="970"/>
      <c r="D1" s="970"/>
      <c r="E1" s="970"/>
      <c r="F1" s="970"/>
      <c r="G1" s="970"/>
      <c r="H1" s="970"/>
      <c r="I1" s="970"/>
    </row>
    <row r="2" spans="1:9" ht="19.5" thickBot="1">
      <c r="A2" s="471"/>
      <c r="B2" s="36"/>
      <c r="C2" s="36"/>
      <c r="D2" s="36"/>
      <c r="E2" s="36"/>
      <c r="F2" s="36"/>
      <c r="G2" s="36"/>
      <c r="H2" s="36"/>
      <c r="I2" s="36"/>
    </row>
    <row r="3" spans="1:9" ht="31.5">
      <c r="A3" s="480" t="s">
        <v>37</v>
      </c>
      <c r="B3" s="481" t="s">
        <v>0</v>
      </c>
      <c r="C3" s="482" t="s">
        <v>38</v>
      </c>
      <c r="D3" s="481" t="s">
        <v>39</v>
      </c>
      <c r="E3" s="482" t="s">
        <v>40</v>
      </c>
      <c r="F3" s="481" t="s">
        <v>41</v>
      </c>
      <c r="G3" s="482" t="s">
        <v>42</v>
      </c>
      <c r="H3" s="481" t="s">
        <v>1</v>
      </c>
      <c r="I3" s="482" t="s">
        <v>43</v>
      </c>
    </row>
    <row r="4" spans="1:9" ht="18.75">
      <c r="A4" s="546">
        <v>1</v>
      </c>
      <c r="B4" s="63" t="s">
        <v>364</v>
      </c>
      <c r="C4" s="548" t="s">
        <v>1718</v>
      </c>
      <c r="D4" s="547">
        <v>1110200000331</v>
      </c>
      <c r="E4" s="549">
        <v>5000000</v>
      </c>
      <c r="F4" s="63" t="s">
        <v>367</v>
      </c>
      <c r="G4" s="65">
        <v>0.05</v>
      </c>
      <c r="H4" s="548" t="s">
        <v>1719</v>
      </c>
      <c r="I4" s="549">
        <v>5254727</v>
      </c>
    </row>
    <row r="5" spans="1:9" ht="18.75">
      <c r="A5" s="546">
        <v>2</v>
      </c>
      <c r="B5" s="63" t="s">
        <v>364</v>
      </c>
      <c r="C5" s="548" t="s">
        <v>1718</v>
      </c>
      <c r="D5" s="547">
        <v>1110200000330</v>
      </c>
      <c r="E5" s="549">
        <v>5000000</v>
      </c>
      <c r="F5" s="63" t="s">
        <v>367</v>
      </c>
      <c r="G5" s="65">
        <v>0.05</v>
      </c>
      <c r="H5" s="548" t="s">
        <v>1719</v>
      </c>
      <c r="I5" s="549">
        <v>5254727</v>
      </c>
    </row>
    <row r="6" spans="1:9" ht="18.75">
      <c r="A6" s="85">
        <v>3</v>
      </c>
      <c r="B6" s="63" t="s">
        <v>364</v>
      </c>
      <c r="C6" s="548" t="s">
        <v>1718</v>
      </c>
      <c r="D6" s="547">
        <v>1110200000329</v>
      </c>
      <c r="E6" s="549">
        <v>5000000</v>
      </c>
      <c r="F6" s="63" t="s">
        <v>367</v>
      </c>
      <c r="G6" s="65">
        <v>0.05</v>
      </c>
      <c r="H6" s="548" t="s">
        <v>1719</v>
      </c>
      <c r="I6" s="549">
        <v>5254727</v>
      </c>
    </row>
    <row r="7" spans="1:9" ht="18.75">
      <c r="A7" s="546">
        <v>4</v>
      </c>
      <c r="B7" s="63" t="s">
        <v>364</v>
      </c>
      <c r="C7" s="548" t="s">
        <v>1718</v>
      </c>
      <c r="D7" s="675">
        <v>1110200000238</v>
      </c>
      <c r="E7" s="549">
        <v>5000000</v>
      </c>
      <c r="F7" s="63" t="s">
        <v>367</v>
      </c>
      <c r="G7" s="65">
        <v>0.05</v>
      </c>
      <c r="H7" s="548" t="s">
        <v>1719</v>
      </c>
      <c r="I7" s="549">
        <v>5254727</v>
      </c>
    </row>
    <row r="8" spans="1:9" ht="18.75">
      <c r="A8" s="546">
        <v>5</v>
      </c>
      <c r="B8" s="63" t="s">
        <v>364</v>
      </c>
      <c r="C8" s="548" t="s">
        <v>1274</v>
      </c>
      <c r="D8" s="675">
        <v>42110200000109</v>
      </c>
      <c r="E8" s="549">
        <v>3500000</v>
      </c>
      <c r="F8" s="63" t="s">
        <v>367</v>
      </c>
      <c r="G8" s="65">
        <v>0.05</v>
      </c>
      <c r="H8" s="548" t="s">
        <v>1776</v>
      </c>
      <c r="I8" s="549">
        <v>3678309</v>
      </c>
    </row>
    <row r="9" spans="1:9" ht="18.75">
      <c r="A9" s="85">
        <v>6</v>
      </c>
      <c r="B9" s="63" t="s">
        <v>364</v>
      </c>
      <c r="C9" s="548" t="s">
        <v>1828</v>
      </c>
      <c r="D9" s="675">
        <v>34110200000100</v>
      </c>
      <c r="E9" s="549">
        <v>1500000</v>
      </c>
      <c r="F9" s="63" t="s">
        <v>367</v>
      </c>
      <c r="G9" s="65">
        <v>0.05</v>
      </c>
      <c r="H9" s="548" t="s">
        <v>1829</v>
      </c>
      <c r="I9" s="549">
        <v>1576418</v>
      </c>
    </row>
    <row r="10" spans="1:9" ht="18.75">
      <c r="A10" s="546">
        <v>7</v>
      </c>
      <c r="B10" s="63" t="s">
        <v>364</v>
      </c>
      <c r="C10" s="548" t="s">
        <v>1423</v>
      </c>
      <c r="D10" s="675">
        <v>33110200000087</v>
      </c>
      <c r="E10" s="549">
        <v>2500000</v>
      </c>
      <c r="F10" s="63" t="s">
        <v>367</v>
      </c>
      <c r="G10" s="65">
        <v>5.2499999999999998E-2</v>
      </c>
      <c r="H10" s="548" t="s">
        <v>1838</v>
      </c>
      <c r="I10" s="549">
        <v>2633857</v>
      </c>
    </row>
    <row r="11" spans="1:9" ht="18.75">
      <c r="A11" s="546">
        <v>8</v>
      </c>
      <c r="B11" s="63" t="s">
        <v>364</v>
      </c>
      <c r="C11" s="548" t="s">
        <v>1423</v>
      </c>
      <c r="D11" s="675">
        <v>33110200000086</v>
      </c>
      <c r="E11" s="549">
        <v>2500000</v>
      </c>
      <c r="F11" s="63" t="s">
        <v>367</v>
      </c>
      <c r="G11" s="65">
        <v>5.2499999999999998E-2</v>
      </c>
      <c r="H11" s="548" t="s">
        <v>1838</v>
      </c>
      <c r="I11" s="549">
        <v>2633857</v>
      </c>
    </row>
    <row r="12" spans="1:9" ht="18.75">
      <c r="A12" s="85">
        <v>9</v>
      </c>
      <c r="B12" s="63" t="s">
        <v>364</v>
      </c>
      <c r="C12" s="548" t="s">
        <v>1423</v>
      </c>
      <c r="D12" s="675">
        <v>33110200000085</v>
      </c>
      <c r="E12" s="549">
        <v>2500000</v>
      </c>
      <c r="F12" s="63" t="s">
        <v>367</v>
      </c>
      <c r="G12" s="65">
        <v>5.2499999999999998E-2</v>
      </c>
      <c r="H12" s="548" t="s">
        <v>1838</v>
      </c>
      <c r="I12" s="549">
        <v>2633857</v>
      </c>
    </row>
    <row r="13" spans="1:9" ht="18.75">
      <c r="A13" s="546">
        <v>10</v>
      </c>
      <c r="B13" s="63" t="s">
        <v>364</v>
      </c>
      <c r="C13" s="548" t="s">
        <v>1423</v>
      </c>
      <c r="D13" s="675">
        <v>33110200000084</v>
      </c>
      <c r="E13" s="549">
        <v>2500000</v>
      </c>
      <c r="F13" s="63" t="s">
        <v>367</v>
      </c>
      <c r="G13" s="65">
        <v>5.2499999999999998E-2</v>
      </c>
      <c r="H13" s="548" t="s">
        <v>1838</v>
      </c>
      <c r="I13" s="549">
        <v>2633857</v>
      </c>
    </row>
    <row r="14" spans="1:9" ht="19.5" thickBot="1">
      <c r="A14" s="629"/>
      <c r="B14" s="326" t="s">
        <v>364</v>
      </c>
      <c r="C14" s="629"/>
      <c r="D14" s="327" t="s">
        <v>5</v>
      </c>
      <c r="E14" s="926">
        <f>SUM(E4:E13)</f>
        <v>35000000</v>
      </c>
      <c r="F14" s="674"/>
      <c r="G14" s="292"/>
      <c r="H14" s="674"/>
      <c r="I14" s="630">
        <f>SUM(I4:I13)</f>
        <v>36809063</v>
      </c>
    </row>
    <row r="16" spans="1:9" ht="18.75">
      <c r="C16" s="111" t="s">
        <v>386</v>
      </c>
    </row>
    <row r="17" spans="5:5" ht="15.75">
      <c r="E17" s="563"/>
    </row>
  </sheetData>
  <mergeCells count="1">
    <mergeCell ref="A1:I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7"/>
  <sheetViews>
    <sheetView workbookViewId="0">
      <selection activeCell="D15" sqref="D15"/>
    </sheetView>
  </sheetViews>
  <sheetFormatPr defaultRowHeight="18.75"/>
  <cols>
    <col min="1" max="1" width="4.7109375" style="36" bestFit="1" customWidth="1"/>
    <col min="2" max="2" width="31.5703125" style="36" bestFit="1" customWidth="1"/>
    <col min="3" max="3" width="14.42578125" style="36" bestFit="1" customWidth="1"/>
    <col min="4" max="4" width="24.85546875" style="36" bestFit="1" customWidth="1"/>
    <col min="5" max="5" width="19" style="36" bestFit="1" customWidth="1"/>
    <col min="6" max="6" width="12" style="36" bestFit="1" customWidth="1"/>
    <col min="7" max="7" width="10.140625" style="36" bestFit="1" customWidth="1"/>
    <col min="8" max="8" width="14.28515625" style="36" bestFit="1" customWidth="1"/>
    <col min="9" max="9" width="18" style="49" bestFit="1" customWidth="1"/>
    <col min="10" max="16384" width="9.140625" style="36"/>
  </cols>
  <sheetData>
    <row r="1" spans="1:9">
      <c r="A1" s="969" t="s">
        <v>460</v>
      </c>
      <c r="B1" s="970"/>
      <c r="C1" s="970"/>
      <c r="D1" s="970"/>
      <c r="E1" s="970"/>
      <c r="F1" s="970"/>
      <c r="G1" s="970"/>
      <c r="H1" s="970"/>
      <c r="I1" s="970"/>
    </row>
    <row r="2" spans="1:9" ht="19.5" thickBot="1">
      <c r="A2" s="471"/>
    </row>
    <row r="3" spans="1:9" ht="32.25" thickBot="1">
      <c r="A3" s="472" t="s">
        <v>37</v>
      </c>
      <c r="B3" s="128" t="s">
        <v>0</v>
      </c>
      <c r="C3" s="127" t="s">
        <v>38</v>
      </c>
      <c r="D3" s="128" t="s">
        <v>39</v>
      </c>
      <c r="E3" s="127" t="s">
        <v>40</v>
      </c>
      <c r="F3" s="128" t="s">
        <v>41</v>
      </c>
      <c r="G3" s="127" t="s">
        <v>42</v>
      </c>
      <c r="H3" s="128" t="s">
        <v>1</v>
      </c>
      <c r="I3" s="131" t="s">
        <v>43</v>
      </c>
    </row>
    <row r="4" spans="1:9">
      <c r="A4" s="106">
        <v>1</v>
      </c>
      <c r="B4" s="261" t="s">
        <v>461</v>
      </c>
      <c r="C4" s="321" t="s">
        <v>90</v>
      </c>
      <c r="D4" s="321" t="s">
        <v>1576</v>
      </c>
      <c r="E4" s="818">
        <v>1000000</v>
      </c>
      <c r="F4" s="291" t="s">
        <v>582</v>
      </c>
      <c r="G4" s="323">
        <v>5.0999999999999997E-2</v>
      </c>
      <c r="H4" s="261" t="s">
        <v>1564</v>
      </c>
      <c r="I4" s="818">
        <v>1051984</v>
      </c>
    </row>
    <row r="5" spans="1:9">
      <c r="A5" s="106">
        <v>2</v>
      </c>
      <c r="B5" s="63" t="s">
        <v>461</v>
      </c>
      <c r="C5" s="121" t="s">
        <v>1197</v>
      </c>
      <c r="D5" s="121" t="s">
        <v>1612</v>
      </c>
      <c r="E5" s="64">
        <v>1500000</v>
      </c>
      <c r="F5" s="85" t="s">
        <v>582</v>
      </c>
      <c r="G5" s="369">
        <v>5.0999999999999997E-2</v>
      </c>
      <c r="H5" s="63" t="s">
        <v>1394</v>
      </c>
      <c r="I5" s="64">
        <v>1577976</v>
      </c>
    </row>
    <row r="6" spans="1:9">
      <c r="A6" s="106">
        <v>3</v>
      </c>
      <c r="B6" s="63" t="s">
        <v>461</v>
      </c>
      <c r="C6" s="121" t="s">
        <v>1069</v>
      </c>
      <c r="D6" s="121"/>
      <c r="E6" s="64">
        <v>1048894</v>
      </c>
      <c r="F6" s="85" t="s">
        <v>1676</v>
      </c>
      <c r="G6" s="369">
        <v>0.05</v>
      </c>
      <c r="H6" s="63" t="s">
        <v>672</v>
      </c>
      <c r="I6" s="64">
        <v>1102330</v>
      </c>
    </row>
    <row r="7" spans="1:9">
      <c r="A7" s="106">
        <v>4</v>
      </c>
      <c r="B7" s="63" t="s">
        <v>461</v>
      </c>
      <c r="C7" s="121" t="s">
        <v>1235</v>
      </c>
      <c r="D7" s="121" t="s">
        <v>1666</v>
      </c>
      <c r="E7" s="64">
        <v>1200000</v>
      </c>
      <c r="F7" s="85" t="s">
        <v>582</v>
      </c>
      <c r="G7" s="369">
        <v>0.05</v>
      </c>
      <c r="H7" s="63" t="s">
        <v>1667</v>
      </c>
      <c r="I7" s="64">
        <v>1261134</v>
      </c>
    </row>
    <row r="8" spans="1:9">
      <c r="A8" s="106">
        <v>5</v>
      </c>
      <c r="B8" s="88" t="s">
        <v>461</v>
      </c>
      <c r="C8" s="121" t="s">
        <v>1114</v>
      </c>
      <c r="D8" s="121" t="s">
        <v>1698</v>
      </c>
      <c r="E8" s="64">
        <v>250000</v>
      </c>
      <c r="F8" s="458" t="s">
        <v>582</v>
      </c>
      <c r="G8" s="369">
        <v>0.05</v>
      </c>
      <c r="H8" s="63" t="s">
        <v>1695</v>
      </c>
      <c r="I8" s="64">
        <v>262736</v>
      </c>
    </row>
    <row r="9" spans="1:9">
      <c r="A9" s="106">
        <v>6</v>
      </c>
      <c r="B9" s="63" t="s">
        <v>461</v>
      </c>
      <c r="C9" s="121" t="s">
        <v>1302</v>
      </c>
      <c r="D9" s="121" t="s">
        <v>1711</v>
      </c>
      <c r="E9" s="64">
        <v>2200000</v>
      </c>
      <c r="F9" s="85" t="s">
        <v>582</v>
      </c>
      <c r="G9" s="369">
        <v>0.05</v>
      </c>
      <c r="H9" s="63" t="s">
        <v>1320</v>
      </c>
      <c r="I9" s="64">
        <v>2312080</v>
      </c>
    </row>
    <row r="10" spans="1:9">
      <c r="A10" s="106">
        <v>7</v>
      </c>
      <c r="B10" s="63" t="s">
        <v>461</v>
      </c>
      <c r="C10" s="121" t="s">
        <v>1356</v>
      </c>
      <c r="D10" s="121" t="s">
        <v>1748</v>
      </c>
      <c r="E10" s="64">
        <v>850000</v>
      </c>
      <c r="F10" s="85" t="s">
        <v>582</v>
      </c>
      <c r="G10" s="369">
        <v>0.05</v>
      </c>
      <c r="H10" s="63" t="s">
        <v>1749</v>
      </c>
      <c r="I10" s="64">
        <v>893304</v>
      </c>
    </row>
    <row r="11" spans="1:9">
      <c r="A11" s="106">
        <v>8</v>
      </c>
      <c r="B11" s="63" t="s">
        <v>461</v>
      </c>
      <c r="C11" s="121" t="s">
        <v>1366</v>
      </c>
      <c r="D11" s="121" t="s">
        <v>1761</v>
      </c>
      <c r="E11" s="64">
        <v>550000</v>
      </c>
      <c r="F11" s="85" t="s">
        <v>582</v>
      </c>
      <c r="G11" s="369">
        <v>0.05</v>
      </c>
      <c r="H11" s="63" t="s">
        <v>1762</v>
      </c>
      <c r="I11" s="64">
        <v>578020</v>
      </c>
    </row>
    <row r="12" spans="1:9">
      <c r="A12" s="106">
        <v>9</v>
      </c>
      <c r="B12" s="63" t="s">
        <v>461</v>
      </c>
      <c r="C12" s="121" t="s">
        <v>396</v>
      </c>
      <c r="D12" s="121" t="s">
        <v>898</v>
      </c>
      <c r="E12" s="64">
        <v>1000000</v>
      </c>
      <c r="F12" s="63" t="s">
        <v>899</v>
      </c>
      <c r="G12" s="65">
        <v>6.0499999999999998E-2</v>
      </c>
      <c r="H12" s="63" t="s">
        <v>900</v>
      </c>
      <c r="I12" s="64">
        <v>1197386</v>
      </c>
    </row>
    <row r="13" spans="1:9">
      <c r="A13" s="106">
        <v>10</v>
      </c>
      <c r="B13" s="63" t="s">
        <v>461</v>
      </c>
      <c r="C13" s="121" t="s">
        <v>472</v>
      </c>
      <c r="D13" s="121" t="s">
        <v>901</v>
      </c>
      <c r="E13" s="64">
        <v>3000000</v>
      </c>
      <c r="F13" s="63" t="s">
        <v>899</v>
      </c>
      <c r="G13" s="65">
        <v>6.0499999999999998E-2</v>
      </c>
      <c r="H13" s="63" t="s">
        <v>902</v>
      </c>
      <c r="I13" s="64">
        <v>3592159</v>
      </c>
    </row>
    <row r="14" spans="1:9">
      <c r="A14" s="106">
        <v>11</v>
      </c>
      <c r="B14" s="63" t="s">
        <v>461</v>
      </c>
      <c r="C14" s="121" t="s">
        <v>472</v>
      </c>
      <c r="D14" s="121" t="s">
        <v>903</v>
      </c>
      <c r="E14" s="64">
        <v>300000</v>
      </c>
      <c r="F14" s="63" t="s">
        <v>899</v>
      </c>
      <c r="G14" s="65">
        <v>6.0499999999999998E-2</v>
      </c>
      <c r="H14" s="63" t="s">
        <v>902</v>
      </c>
      <c r="I14" s="64">
        <v>359216</v>
      </c>
    </row>
    <row r="15" spans="1:9">
      <c r="A15" s="106">
        <v>12</v>
      </c>
      <c r="B15" s="63" t="s">
        <v>461</v>
      </c>
      <c r="C15" s="121" t="s">
        <v>934</v>
      </c>
      <c r="D15" s="121" t="s">
        <v>935</v>
      </c>
      <c r="E15" s="64">
        <v>1200000</v>
      </c>
      <c r="F15" s="63" t="s">
        <v>899</v>
      </c>
      <c r="G15" s="65">
        <v>6.0499999999999998E-2</v>
      </c>
      <c r="H15" s="63" t="s">
        <v>936</v>
      </c>
      <c r="I15" s="64">
        <v>1436864</v>
      </c>
    </row>
    <row r="16" spans="1:9">
      <c r="A16" s="106">
        <v>13</v>
      </c>
      <c r="B16" s="63" t="s">
        <v>461</v>
      </c>
      <c r="C16" s="121" t="s">
        <v>934</v>
      </c>
      <c r="D16" s="121" t="s">
        <v>937</v>
      </c>
      <c r="E16" s="64">
        <v>300000</v>
      </c>
      <c r="F16" s="63" t="s">
        <v>899</v>
      </c>
      <c r="G16" s="65">
        <v>6.0499999999999998E-2</v>
      </c>
      <c r="H16" s="63" t="s">
        <v>936</v>
      </c>
      <c r="I16" s="64">
        <v>359216</v>
      </c>
    </row>
    <row r="17" spans="1:9">
      <c r="A17" s="106">
        <v>14</v>
      </c>
      <c r="B17" s="88" t="s">
        <v>461</v>
      </c>
      <c r="C17" s="362" t="s">
        <v>67</v>
      </c>
      <c r="D17" s="362" t="s">
        <v>956</v>
      </c>
      <c r="E17" s="89">
        <v>300000</v>
      </c>
      <c r="F17" s="88" t="s">
        <v>899</v>
      </c>
      <c r="G17" s="357">
        <v>6.0499999999999998E-2</v>
      </c>
      <c r="H17" s="88" t="s">
        <v>957</v>
      </c>
      <c r="I17" s="89">
        <v>359216</v>
      </c>
    </row>
    <row r="18" spans="1:9">
      <c r="A18" s="106">
        <v>15</v>
      </c>
      <c r="B18" s="88" t="s">
        <v>461</v>
      </c>
      <c r="C18" s="362" t="s">
        <v>959</v>
      </c>
      <c r="D18" s="362" t="s">
        <v>960</v>
      </c>
      <c r="E18" s="89">
        <v>100000</v>
      </c>
      <c r="F18" s="88" t="s">
        <v>899</v>
      </c>
      <c r="G18" s="357">
        <v>6.0499999999999998E-2</v>
      </c>
      <c r="H18" s="88" t="s">
        <v>961</v>
      </c>
      <c r="I18" s="89">
        <v>119739</v>
      </c>
    </row>
    <row r="19" spans="1:9">
      <c r="A19" s="106">
        <v>16</v>
      </c>
      <c r="B19" s="63" t="s">
        <v>461</v>
      </c>
      <c r="C19" s="63" t="s">
        <v>491</v>
      </c>
      <c r="D19" s="121" t="s">
        <v>968</v>
      </c>
      <c r="E19" s="64">
        <v>500000</v>
      </c>
      <c r="F19" s="63" t="s">
        <v>899</v>
      </c>
      <c r="G19" s="65">
        <v>6.0499999999999998E-2</v>
      </c>
      <c r="H19" s="63" t="s">
        <v>969</v>
      </c>
      <c r="I19" s="64">
        <v>598693</v>
      </c>
    </row>
    <row r="20" spans="1:9">
      <c r="A20" s="106">
        <v>17</v>
      </c>
      <c r="B20" s="63" t="s">
        <v>461</v>
      </c>
      <c r="C20" s="121" t="s">
        <v>435</v>
      </c>
      <c r="D20" s="121" t="s">
        <v>978</v>
      </c>
      <c r="E20" s="64">
        <v>1000000</v>
      </c>
      <c r="F20" s="63" t="s">
        <v>899</v>
      </c>
      <c r="G20" s="65">
        <v>6.0499999999999998E-2</v>
      </c>
      <c r="H20" s="63" t="s">
        <v>136</v>
      </c>
      <c r="I20" s="64">
        <v>1197386</v>
      </c>
    </row>
    <row r="21" spans="1:9">
      <c r="A21" s="106">
        <v>18</v>
      </c>
      <c r="B21" s="63" t="s">
        <v>461</v>
      </c>
      <c r="C21" s="121" t="s">
        <v>498</v>
      </c>
      <c r="D21" s="121" t="s">
        <v>981</v>
      </c>
      <c r="E21" s="64">
        <v>30000</v>
      </c>
      <c r="F21" s="63" t="s">
        <v>899</v>
      </c>
      <c r="G21" s="65">
        <v>6.5500000000000003E-2</v>
      </c>
      <c r="H21" s="63" t="s">
        <v>982</v>
      </c>
      <c r="I21" s="64">
        <v>36456</v>
      </c>
    </row>
    <row r="22" spans="1:9">
      <c r="A22" s="106">
        <v>19</v>
      </c>
      <c r="B22" s="63" t="s">
        <v>461</v>
      </c>
      <c r="C22" s="121" t="s">
        <v>984</v>
      </c>
      <c r="D22" s="121" t="s">
        <v>985</v>
      </c>
      <c r="E22" s="64">
        <v>200000</v>
      </c>
      <c r="F22" s="63" t="s">
        <v>899</v>
      </c>
      <c r="G22" s="65">
        <v>6.0499999999999998E-2</v>
      </c>
      <c r="H22" s="63" t="s">
        <v>986</v>
      </c>
      <c r="I22" s="64">
        <v>239477</v>
      </c>
    </row>
    <row r="23" spans="1:9">
      <c r="A23" s="106">
        <v>20</v>
      </c>
      <c r="B23" s="63" t="s">
        <v>461</v>
      </c>
      <c r="C23" s="121" t="s">
        <v>69</v>
      </c>
      <c r="D23" s="121" t="s">
        <v>995</v>
      </c>
      <c r="E23" s="64">
        <v>250000</v>
      </c>
      <c r="F23" s="63" t="s">
        <v>899</v>
      </c>
      <c r="G23" s="65">
        <v>6.0499999999999998E-2</v>
      </c>
      <c r="H23" s="63" t="s">
        <v>140</v>
      </c>
      <c r="I23" s="64">
        <v>299347</v>
      </c>
    </row>
    <row r="24" spans="1:9">
      <c r="A24" s="63">
        <v>21</v>
      </c>
      <c r="B24" s="63" t="s">
        <v>461</v>
      </c>
      <c r="C24" s="121" t="s">
        <v>804</v>
      </c>
      <c r="D24" s="121" t="s">
        <v>1614</v>
      </c>
      <c r="E24" s="64">
        <v>181000</v>
      </c>
      <c r="F24" s="85" t="s">
        <v>1615</v>
      </c>
      <c r="G24" s="369">
        <v>5.2499999999999998E-2</v>
      </c>
      <c r="H24" s="63" t="s">
        <v>1616</v>
      </c>
      <c r="I24" s="64">
        <v>234930</v>
      </c>
    </row>
    <row r="25" spans="1:9">
      <c r="A25" s="63">
        <v>22</v>
      </c>
      <c r="B25" s="63" t="s">
        <v>461</v>
      </c>
      <c r="C25" s="121" t="s">
        <v>1699</v>
      </c>
      <c r="D25" s="121" t="s">
        <v>1700</v>
      </c>
      <c r="E25" s="64">
        <v>190000</v>
      </c>
      <c r="F25" s="85" t="s">
        <v>1615</v>
      </c>
      <c r="G25" s="369">
        <v>5.2499999999999998E-2</v>
      </c>
      <c r="H25" s="63" t="s">
        <v>1701</v>
      </c>
      <c r="I25" s="64">
        <v>246612</v>
      </c>
    </row>
    <row r="26" spans="1:9">
      <c r="A26" s="63">
        <v>23</v>
      </c>
      <c r="B26" s="63" t="s">
        <v>461</v>
      </c>
      <c r="C26" s="121" t="s">
        <v>1343</v>
      </c>
      <c r="D26" s="121" t="s">
        <v>1750</v>
      </c>
      <c r="E26" s="64">
        <v>197000</v>
      </c>
      <c r="F26" s="85" t="s">
        <v>1615</v>
      </c>
      <c r="G26" s="369">
        <v>5.2499999999999998E-2</v>
      </c>
      <c r="H26" s="63" t="s">
        <v>1751</v>
      </c>
      <c r="I26" s="64">
        <v>255698</v>
      </c>
    </row>
    <row r="27" spans="1:9">
      <c r="A27" s="63">
        <v>24</v>
      </c>
      <c r="B27" s="63" t="s">
        <v>461</v>
      </c>
      <c r="C27" s="121" t="s">
        <v>1782</v>
      </c>
      <c r="D27" s="121" t="s">
        <v>1791</v>
      </c>
      <c r="E27" s="64">
        <v>170000</v>
      </c>
      <c r="F27" s="85" t="s">
        <v>1792</v>
      </c>
      <c r="G27" s="369">
        <v>5.2499999999999998E-2</v>
      </c>
      <c r="H27" s="63" t="s">
        <v>1793</v>
      </c>
      <c r="I27" s="64">
        <v>220653</v>
      </c>
    </row>
    <row r="28" spans="1:9">
      <c r="A28" s="63">
        <v>25</v>
      </c>
      <c r="B28" s="63" t="s">
        <v>461</v>
      </c>
      <c r="C28" s="121" t="s">
        <v>1407</v>
      </c>
      <c r="D28" s="121" t="s">
        <v>1797</v>
      </c>
      <c r="E28" s="64">
        <v>195000</v>
      </c>
      <c r="F28" s="85" t="s">
        <v>1615</v>
      </c>
      <c r="G28" s="369">
        <v>5.2499999999999998E-2</v>
      </c>
      <c r="H28" s="63" t="s">
        <v>1798</v>
      </c>
      <c r="I28" s="64">
        <v>253102</v>
      </c>
    </row>
    <row r="29" spans="1:9">
      <c r="A29" s="63">
        <v>26</v>
      </c>
      <c r="B29" s="63" t="s">
        <v>461</v>
      </c>
      <c r="C29" s="121" t="s">
        <v>1831</v>
      </c>
      <c r="D29" s="121" t="s">
        <v>1729</v>
      </c>
      <c r="E29" s="64">
        <v>197000</v>
      </c>
      <c r="F29" s="85" t="s">
        <v>1730</v>
      </c>
      <c r="G29" s="369">
        <v>5.2499999999999998E-2</v>
      </c>
      <c r="H29" s="63" t="s">
        <v>1731</v>
      </c>
      <c r="I29" s="64">
        <v>299008</v>
      </c>
    </row>
    <row r="30" spans="1:9">
      <c r="A30" s="63">
        <v>27</v>
      </c>
      <c r="B30" s="63" t="s">
        <v>461</v>
      </c>
      <c r="C30" s="121" t="s">
        <v>1828</v>
      </c>
      <c r="D30" s="121" t="s">
        <v>1840</v>
      </c>
      <c r="E30" s="64">
        <v>196000</v>
      </c>
      <c r="F30" s="85" t="s">
        <v>1615</v>
      </c>
      <c r="G30" s="369">
        <v>5.2499999999999998E-2</v>
      </c>
      <c r="H30" s="63" t="s">
        <v>1839</v>
      </c>
      <c r="I30" s="64">
        <v>254400</v>
      </c>
    </row>
    <row r="31" spans="1:9">
      <c r="A31" s="63">
        <v>28</v>
      </c>
      <c r="B31" s="63" t="s">
        <v>461</v>
      </c>
      <c r="C31" s="121" t="s">
        <v>1754</v>
      </c>
      <c r="D31" s="121" t="s">
        <v>1900</v>
      </c>
      <c r="E31" s="64">
        <v>202000</v>
      </c>
      <c r="F31" s="85" t="s">
        <v>1615</v>
      </c>
      <c r="G31" s="369">
        <v>5.2499999999999998E-2</v>
      </c>
      <c r="H31" s="63" t="s">
        <v>1901</v>
      </c>
      <c r="I31" s="64">
        <v>262188</v>
      </c>
    </row>
    <row r="32" spans="1:9">
      <c r="A32" s="63">
        <v>29</v>
      </c>
      <c r="B32" s="63" t="s">
        <v>461</v>
      </c>
      <c r="C32" s="121" t="s">
        <v>1516</v>
      </c>
      <c r="D32" s="121" t="s">
        <v>1932</v>
      </c>
      <c r="E32" s="502">
        <v>195000</v>
      </c>
      <c r="F32" s="85" t="s">
        <v>1615</v>
      </c>
      <c r="G32" s="369">
        <v>5.2499999999999998E-2</v>
      </c>
      <c r="H32" s="63" t="s">
        <v>1933</v>
      </c>
      <c r="I32" s="64">
        <v>253102</v>
      </c>
    </row>
    <row r="33" spans="1:9">
      <c r="A33" s="63">
        <v>30</v>
      </c>
      <c r="B33" s="63" t="s">
        <v>461</v>
      </c>
      <c r="C33" s="121" t="s">
        <v>1902</v>
      </c>
      <c r="D33" s="121" t="s">
        <v>1908</v>
      </c>
      <c r="E33" s="64">
        <v>300000</v>
      </c>
      <c r="F33" s="85" t="s">
        <v>1730</v>
      </c>
      <c r="G33" s="369">
        <v>5.2499999999999998E-2</v>
      </c>
      <c r="H33" s="63" t="s">
        <v>1907</v>
      </c>
      <c r="I33" s="64">
        <v>455343</v>
      </c>
    </row>
    <row r="34" spans="1:9">
      <c r="A34" s="63"/>
      <c r="B34" s="882" t="s">
        <v>461</v>
      </c>
      <c r="C34" s="85"/>
      <c r="D34" s="854" t="s">
        <v>5</v>
      </c>
      <c r="E34" s="930">
        <f>SUM(E4:E33)</f>
        <v>18801894</v>
      </c>
      <c r="F34" s="85"/>
      <c r="G34" s="65"/>
      <c r="H34" s="85"/>
      <c r="I34" s="883">
        <f>SUM(I4:I33)</f>
        <v>21569755</v>
      </c>
    </row>
    <row r="35" spans="1:9" ht="23.25">
      <c r="E35" s="663"/>
    </row>
    <row r="36" spans="1:9">
      <c r="E36" s="488"/>
      <c r="I36" s="36"/>
    </row>
    <row r="37" spans="1:9" ht="20.25" customHeight="1">
      <c r="E37" s="488"/>
    </row>
  </sheetData>
  <mergeCells count="1">
    <mergeCell ref="A1:I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5"/>
  <sheetViews>
    <sheetView workbookViewId="0">
      <selection activeCell="D13" sqref="D13"/>
    </sheetView>
  </sheetViews>
  <sheetFormatPr defaultRowHeight="18.75"/>
  <cols>
    <col min="1" max="1" width="4.7109375" style="36" bestFit="1" customWidth="1"/>
    <col min="2" max="2" width="23.85546875" style="36" bestFit="1" customWidth="1"/>
    <col min="3" max="3" width="14.42578125" style="36" bestFit="1" customWidth="1"/>
    <col min="4" max="4" width="23.140625" style="36" bestFit="1" customWidth="1"/>
    <col min="5" max="5" width="19.5703125" style="36" bestFit="1" customWidth="1"/>
    <col min="6" max="6" width="13.7109375" style="36" bestFit="1" customWidth="1"/>
    <col min="7" max="7" width="10.140625" style="36" bestFit="1" customWidth="1"/>
    <col min="8" max="8" width="14.28515625" style="36" bestFit="1" customWidth="1"/>
    <col min="9" max="9" width="18" style="33" bestFit="1" customWidth="1"/>
    <col min="10" max="10" width="11.28515625" style="36" bestFit="1" customWidth="1"/>
    <col min="11" max="11" width="9.140625" style="36"/>
    <col min="12" max="12" width="11.28515625" style="36" bestFit="1" customWidth="1"/>
    <col min="13" max="16384" width="9.140625" style="36"/>
  </cols>
  <sheetData>
    <row r="1" spans="1:10">
      <c r="A1" s="969" t="s">
        <v>289</v>
      </c>
      <c r="B1" s="970"/>
      <c r="C1" s="970"/>
      <c r="D1" s="970"/>
      <c r="E1" s="970"/>
      <c r="F1" s="970"/>
      <c r="G1" s="970"/>
      <c r="H1" s="970"/>
      <c r="I1" s="970"/>
    </row>
    <row r="2" spans="1:10" ht="19.5" thickBot="1">
      <c r="A2" s="471"/>
    </row>
    <row r="3" spans="1:10" ht="31.5">
      <c r="A3" s="480" t="s">
        <v>37</v>
      </c>
      <c r="B3" s="481" t="s">
        <v>0</v>
      </c>
      <c r="C3" s="727" t="s">
        <v>38</v>
      </c>
      <c r="D3" s="482" t="s">
        <v>39</v>
      </c>
      <c r="E3" s="482" t="s">
        <v>40</v>
      </c>
      <c r="F3" s="728" t="s">
        <v>41</v>
      </c>
      <c r="G3" s="482" t="s">
        <v>42</v>
      </c>
      <c r="H3" s="482" t="s">
        <v>1</v>
      </c>
      <c r="I3" s="729" t="s">
        <v>43</v>
      </c>
    </row>
    <row r="4" spans="1:10">
      <c r="A4" s="85">
        <v>1</v>
      </c>
      <c r="B4" s="63" t="s">
        <v>277</v>
      </c>
      <c r="C4" s="85" t="s">
        <v>1754</v>
      </c>
      <c r="D4" s="266">
        <v>100410032005853</v>
      </c>
      <c r="E4" s="366">
        <v>34702759</v>
      </c>
      <c r="F4" s="63" t="s">
        <v>1019</v>
      </c>
      <c r="G4" s="65">
        <v>4.3999999999999997E-2</v>
      </c>
      <c r="H4" s="85" t="s">
        <v>1657</v>
      </c>
      <c r="I4" s="412">
        <v>35204761</v>
      </c>
      <c r="J4" s="36" t="s">
        <v>1388</v>
      </c>
    </row>
    <row r="5" spans="1:10">
      <c r="A5" s="85">
        <v>2</v>
      </c>
      <c r="B5" s="261" t="s">
        <v>277</v>
      </c>
      <c r="C5" s="291" t="s">
        <v>1600</v>
      </c>
      <c r="D5" s="324">
        <v>100410032005907</v>
      </c>
      <c r="E5" s="994">
        <v>2500000</v>
      </c>
      <c r="F5" s="261" t="s">
        <v>1601</v>
      </c>
      <c r="G5" s="262">
        <v>5.6000000000000001E-2</v>
      </c>
      <c r="H5" s="291" t="s">
        <v>1602</v>
      </c>
      <c r="I5" s="995">
        <v>2640000</v>
      </c>
    </row>
    <row r="6" spans="1:10" ht="19.5" thickBot="1">
      <c r="A6" s="508"/>
      <c r="B6" s="326" t="s">
        <v>277</v>
      </c>
      <c r="C6" s="327"/>
      <c r="D6" s="509" t="s">
        <v>5</v>
      </c>
      <c r="E6" s="953">
        <f>SUM(E4:E5)</f>
        <v>37202759</v>
      </c>
      <c r="F6" s="509"/>
      <c r="G6" s="510"/>
      <c r="H6" s="509"/>
      <c r="I6" s="511">
        <f>SUM(I4:I5)</f>
        <v>37844761</v>
      </c>
    </row>
    <row r="7" spans="1:10">
      <c r="E7" s="494"/>
    </row>
    <row r="8" spans="1:10">
      <c r="E8" s="494"/>
      <c r="I8" s="36"/>
    </row>
    <row r="9" spans="1:10" ht="21">
      <c r="E9" s="495"/>
      <c r="F9" s="33"/>
      <c r="G9" s="33"/>
      <c r="H9" s="33"/>
      <c r="I9" s="36"/>
    </row>
    <row r="10" spans="1:10">
      <c r="I10" s="36"/>
    </row>
    <row r="11" spans="1:10">
      <c r="I11" s="36"/>
    </row>
    <row r="12" spans="1:10">
      <c r="I12" s="36"/>
    </row>
    <row r="13" spans="1:10">
      <c r="I13" s="36"/>
    </row>
    <row r="14" spans="1:10">
      <c r="I14" s="36"/>
    </row>
    <row r="15" spans="1:10">
      <c r="I15" s="36"/>
    </row>
  </sheetData>
  <mergeCells count="1">
    <mergeCell ref="A1:I1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6"/>
  <sheetViews>
    <sheetView workbookViewId="0">
      <selection activeCell="F15" sqref="F15"/>
    </sheetView>
  </sheetViews>
  <sheetFormatPr defaultRowHeight="18.75"/>
  <cols>
    <col min="1" max="1" width="4.7109375" style="36" bestFit="1" customWidth="1"/>
    <col min="2" max="2" width="23.85546875" style="36" bestFit="1" customWidth="1"/>
    <col min="3" max="3" width="14.42578125" style="36" bestFit="1" customWidth="1"/>
    <col min="4" max="4" width="23.140625" style="36" bestFit="1" customWidth="1"/>
    <col min="5" max="5" width="19.5703125" style="36" bestFit="1" customWidth="1"/>
    <col min="6" max="6" width="13.7109375" style="36" bestFit="1" customWidth="1"/>
    <col min="7" max="7" width="10.140625" style="36" bestFit="1" customWidth="1"/>
    <col min="8" max="8" width="14.28515625" style="36" bestFit="1" customWidth="1"/>
    <col min="9" max="9" width="18" style="33" bestFit="1" customWidth="1"/>
    <col min="10" max="10" width="11.28515625" style="36" bestFit="1" customWidth="1"/>
    <col min="11" max="11" width="9.140625" style="36"/>
    <col min="12" max="12" width="11.28515625" style="36" bestFit="1" customWidth="1"/>
    <col min="13" max="16384" width="9.140625" style="36"/>
  </cols>
  <sheetData>
    <row r="1" spans="1:10">
      <c r="A1" s="969" t="s">
        <v>1483</v>
      </c>
      <c r="B1" s="970"/>
      <c r="C1" s="970"/>
      <c r="D1" s="970"/>
      <c r="E1" s="970"/>
      <c r="F1" s="970"/>
      <c r="G1" s="970"/>
      <c r="H1" s="970"/>
      <c r="I1" s="970"/>
    </row>
    <row r="2" spans="1:10" ht="19.5" thickBot="1">
      <c r="A2" s="471"/>
    </row>
    <row r="3" spans="1:10" ht="31.5">
      <c r="A3" s="480" t="s">
        <v>37</v>
      </c>
      <c r="B3" s="481" t="s">
        <v>0</v>
      </c>
      <c r="C3" s="727" t="s">
        <v>38</v>
      </c>
      <c r="D3" s="482" t="s">
        <v>39</v>
      </c>
      <c r="E3" s="482" t="s">
        <v>40</v>
      </c>
      <c r="F3" s="728" t="s">
        <v>41</v>
      </c>
      <c r="G3" s="482" t="s">
        <v>42</v>
      </c>
      <c r="H3" s="482" t="s">
        <v>1</v>
      </c>
      <c r="I3" s="729" t="s">
        <v>43</v>
      </c>
    </row>
    <row r="4" spans="1:10">
      <c r="A4" s="88">
        <v>1</v>
      </c>
      <c r="B4" s="88" t="s">
        <v>1484</v>
      </c>
      <c r="C4" s="88" t="s">
        <v>1902</v>
      </c>
      <c r="D4" s="362">
        <v>506364</v>
      </c>
      <c r="E4" s="812">
        <v>2500000</v>
      </c>
      <c r="F4" s="88" t="s">
        <v>1486</v>
      </c>
      <c r="G4" s="357">
        <v>5.7500000000000002E-2</v>
      </c>
      <c r="H4" s="88" t="s">
        <v>1912</v>
      </c>
      <c r="I4" s="813">
        <v>2723524</v>
      </c>
      <c r="J4" s="36" t="s">
        <v>1760</v>
      </c>
    </row>
    <row r="5" spans="1:10">
      <c r="A5" s="88">
        <v>2</v>
      </c>
      <c r="B5" s="88" t="s">
        <v>1484</v>
      </c>
      <c r="C5" s="88" t="s">
        <v>34</v>
      </c>
      <c r="D5" s="362">
        <v>521730</v>
      </c>
      <c r="E5" s="812">
        <v>1500000</v>
      </c>
      <c r="F5" s="88" t="s">
        <v>1554</v>
      </c>
      <c r="G5" s="357">
        <v>5.3999999999999999E-2</v>
      </c>
      <c r="H5" s="88" t="s">
        <v>1923</v>
      </c>
      <c r="I5" s="813">
        <v>1625675</v>
      </c>
      <c r="J5" s="881" t="s">
        <v>1924</v>
      </c>
    </row>
    <row r="6" spans="1:10">
      <c r="A6" s="63">
        <v>3</v>
      </c>
      <c r="B6" s="88" t="s">
        <v>1484</v>
      </c>
      <c r="C6" s="63" t="s">
        <v>101</v>
      </c>
      <c r="D6" s="121">
        <v>177506</v>
      </c>
      <c r="E6" s="367">
        <v>5000000</v>
      </c>
      <c r="F6" s="88" t="s">
        <v>1554</v>
      </c>
      <c r="G6" s="357">
        <v>5.3999999999999999E-2</v>
      </c>
      <c r="H6" s="63" t="s">
        <v>1925</v>
      </c>
      <c r="I6" s="561">
        <v>5418917</v>
      </c>
      <c r="J6" s="881" t="s">
        <v>1926</v>
      </c>
    </row>
    <row r="7" spans="1:10" ht="19.5" thickBot="1">
      <c r="A7" s="508"/>
      <c r="B7" s="493" t="s">
        <v>1484</v>
      </c>
      <c r="C7" s="327"/>
      <c r="D7" s="509" t="s">
        <v>5</v>
      </c>
      <c r="E7" s="953">
        <f>SUM(E4:E6)</f>
        <v>9000000</v>
      </c>
      <c r="F7" s="509"/>
      <c r="G7" s="510"/>
      <c r="H7" s="509"/>
      <c r="I7" s="511">
        <f>SUM(I4:I6)</f>
        <v>9768116</v>
      </c>
      <c r="J7" s="880"/>
    </row>
    <row r="8" spans="1:10">
      <c r="E8" s="494"/>
    </row>
    <row r="9" spans="1:10">
      <c r="E9" s="494"/>
      <c r="I9" s="36"/>
    </row>
    <row r="10" spans="1:10" ht="21">
      <c r="E10" s="495"/>
      <c r="F10" s="33"/>
      <c r="G10" s="33"/>
      <c r="H10" s="33"/>
      <c r="I10" s="36"/>
    </row>
    <row r="11" spans="1:10">
      <c r="I11" s="36"/>
    </row>
    <row r="12" spans="1:10">
      <c r="I12" s="36"/>
    </row>
    <row r="13" spans="1:10">
      <c r="I13" s="36"/>
    </row>
    <row r="14" spans="1:10">
      <c r="I14" s="36"/>
    </row>
    <row r="15" spans="1:10">
      <c r="I15" s="36"/>
    </row>
    <row r="16" spans="1:10">
      <c r="I16" s="36"/>
    </row>
  </sheetData>
  <mergeCells count="1">
    <mergeCell ref="A1:I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7"/>
  <sheetViews>
    <sheetView zoomScaleNormal="100" workbookViewId="0">
      <selection activeCell="H16" sqref="H16"/>
    </sheetView>
  </sheetViews>
  <sheetFormatPr defaultRowHeight="18.75"/>
  <cols>
    <col min="1" max="1" width="4.7109375" style="36" bestFit="1" customWidth="1"/>
    <col min="2" max="2" width="22.140625" style="36" bestFit="1" customWidth="1"/>
    <col min="3" max="3" width="14.42578125" style="36" bestFit="1" customWidth="1"/>
    <col min="4" max="4" width="24.5703125" style="36" bestFit="1" customWidth="1"/>
    <col min="5" max="5" width="18" style="36" bestFit="1" customWidth="1"/>
    <col min="6" max="6" width="13.7109375" style="36" bestFit="1" customWidth="1"/>
    <col min="7" max="7" width="10.140625" style="36" bestFit="1" customWidth="1"/>
    <col min="8" max="8" width="14.28515625" style="36" bestFit="1" customWidth="1"/>
    <col min="9" max="9" width="18" style="36" bestFit="1" customWidth="1"/>
    <col min="10" max="10" width="11.28515625" style="36" bestFit="1" customWidth="1"/>
    <col min="11" max="16384" width="9.140625" style="36"/>
  </cols>
  <sheetData>
    <row r="1" spans="1:9">
      <c r="A1" s="969" t="s">
        <v>290</v>
      </c>
      <c r="B1" s="970"/>
      <c r="C1" s="970"/>
      <c r="D1" s="970"/>
      <c r="E1" s="970"/>
      <c r="F1" s="970"/>
      <c r="G1" s="970"/>
      <c r="H1" s="970"/>
      <c r="I1" s="970"/>
    </row>
    <row r="2" spans="1:9" ht="19.5" thickBot="1">
      <c r="A2" s="471"/>
    </row>
    <row r="3" spans="1:9" ht="32.25" thickBot="1">
      <c r="A3" s="472" t="s">
        <v>37</v>
      </c>
      <c r="B3" s="128" t="s">
        <v>0</v>
      </c>
      <c r="C3" s="127" t="s">
        <v>38</v>
      </c>
      <c r="D3" s="128" t="s">
        <v>39</v>
      </c>
      <c r="E3" s="127" t="s">
        <v>40</v>
      </c>
      <c r="F3" s="128" t="s">
        <v>41</v>
      </c>
      <c r="G3" s="127" t="s">
        <v>42</v>
      </c>
      <c r="H3" s="128" t="s">
        <v>1</v>
      </c>
      <c r="I3" s="127" t="s">
        <v>43</v>
      </c>
    </row>
    <row r="4" spans="1:9">
      <c r="A4" s="63">
        <v>1</v>
      </c>
      <c r="B4" s="63" t="s">
        <v>279</v>
      </c>
      <c r="C4" s="121" t="s">
        <v>1490</v>
      </c>
      <c r="D4" s="121" t="s">
        <v>1633</v>
      </c>
      <c r="E4" s="64">
        <v>5000000</v>
      </c>
      <c r="F4" s="63" t="s">
        <v>272</v>
      </c>
      <c r="G4" s="65">
        <v>5.2999999999999999E-2</v>
      </c>
      <c r="H4" s="63" t="s">
        <v>1632</v>
      </c>
      <c r="I4" s="64">
        <v>5270314</v>
      </c>
    </row>
    <row r="5" spans="1:9">
      <c r="A5" s="63">
        <v>2</v>
      </c>
      <c r="B5" s="63" t="s">
        <v>279</v>
      </c>
      <c r="C5" s="121" t="s">
        <v>1740</v>
      </c>
      <c r="D5" s="121" t="s">
        <v>1741</v>
      </c>
      <c r="E5" s="64">
        <v>2500000</v>
      </c>
      <c r="F5" s="63" t="s">
        <v>272</v>
      </c>
      <c r="G5" s="65">
        <v>5.0999999999999997E-2</v>
      </c>
      <c r="H5" s="63" t="s">
        <v>1742</v>
      </c>
      <c r="I5" s="64">
        <v>2629959</v>
      </c>
    </row>
    <row r="6" spans="1:9">
      <c r="A6" s="63">
        <v>3</v>
      </c>
      <c r="B6" s="63" t="s">
        <v>279</v>
      </c>
      <c r="C6" s="121" t="s">
        <v>1491</v>
      </c>
      <c r="D6" s="121" t="s">
        <v>1709</v>
      </c>
      <c r="E6" s="64">
        <v>7500000</v>
      </c>
      <c r="F6" s="63" t="s">
        <v>1591</v>
      </c>
      <c r="G6" s="65">
        <v>5.2999999999999999E-2</v>
      </c>
      <c r="H6" s="63" t="s">
        <v>1710</v>
      </c>
      <c r="I6" s="64">
        <v>8369665</v>
      </c>
    </row>
    <row r="7" spans="1:9">
      <c r="A7" s="63">
        <v>4</v>
      </c>
      <c r="B7" s="124" t="s">
        <v>279</v>
      </c>
      <c r="C7" s="159" t="s">
        <v>90</v>
      </c>
      <c r="D7" s="159" t="s">
        <v>1627</v>
      </c>
      <c r="E7" s="125">
        <v>2200000</v>
      </c>
      <c r="F7" s="124" t="s">
        <v>1599</v>
      </c>
      <c r="G7" s="126">
        <v>5.6000000000000001E-2</v>
      </c>
      <c r="H7" s="124" t="s">
        <v>1628</v>
      </c>
      <c r="I7" s="125">
        <v>2611561</v>
      </c>
    </row>
    <row r="8" spans="1:9">
      <c r="A8" s="63">
        <v>5</v>
      </c>
      <c r="B8" s="63" t="s">
        <v>279</v>
      </c>
      <c r="C8" s="121" t="s">
        <v>1169</v>
      </c>
      <c r="D8" s="121" t="s">
        <v>1629</v>
      </c>
      <c r="E8" s="64">
        <v>5500000</v>
      </c>
      <c r="F8" s="63" t="s">
        <v>1599</v>
      </c>
      <c r="G8" s="65">
        <v>5.6000000000000001E-2</v>
      </c>
      <c r="H8" s="63" t="s">
        <v>1630</v>
      </c>
      <c r="I8" s="64">
        <v>6528902</v>
      </c>
    </row>
    <row r="9" spans="1:9">
      <c r="A9" s="63">
        <v>6</v>
      </c>
      <c r="B9" s="63" t="s">
        <v>279</v>
      </c>
      <c r="C9" s="121" t="s">
        <v>1939</v>
      </c>
      <c r="D9" s="121"/>
      <c r="E9" s="64">
        <v>2500000</v>
      </c>
      <c r="F9" s="63"/>
      <c r="G9" s="65"/>
      <c r="H9" s="63"/>
      <c r="I9" s="64"/>
    </row>
    <row r="10" spans="1:9">
      <c r="A10" s="63">
        <v>7</v>
      </c>
      <c r="B10" s="63" t="s">
        <v>279</v>
      </c>
      <c r="C10" s="121" t="s">
        <v>1422</v>
      </c>
      <c r="D10" s="121"/>
      <c r="E10" s="64">
        <v>3500000</v>
      </c>
      <c r="F10" s="63"/>
      <c r="G10" s="65"/>
      <c r="H10" s="63"/>
      <c r="I10" s="64"/>
    </row>
    <row r="11" spans="1:9" ht="19.5" thickBot="1">
      <c r="A11" s="88">
        <v>8</v>
      </c>
      <c r="B11" s="88" t="s">
        <v>279</v>
      </c>
      <c r="C11" s="362" t="s">
        <v>1422</v>
      </c>
      <c r="D11" s="362"/>
      <c r="E11" s="89">
        <v>3500000</v>
      </c>
      <c r="F11" s="88"/>
      <c r="G11" s="357"/>
      <c r="H11" s="88"/>
      <c r="I11" s="89"/>
    </row>
    <row r="12" spans="1:9" ht="19.5" thickBot="1">
      <c r="A12" s="485"/>
      <c r="B12" s="486" t="s">
        <v>279</v>
      </c>
      <c r="C12" s="568"/>
      <c r="D12" s="568" t="s">
        <v>5</v>
      </c>
      <c r="E12" s="924">
        <f>SUM(E4:E11)</f>
        <v>32200000</v>
      </c>
      <c r="F12" s="568"/>
      <c r="G12" s="676"/>
      <c r="H12" s="568"/>
      <c r="I12" s="569">
        <f>SUM(I4:I5)</f>
        <v>7900273</v>
      </c>
    </row>
    <row r="13" spans="1:9" ht="18" customHeight="1"/>
    <row r="14" spans="1:9">
      <c r="E14" s="488"/>
      <c r="F14" s="36" t="s">
        <v>1266</v>
      </c>
      <c r="G14" s="36" t="s">
        <v>1268</v>
      </c>
    </row>
    <row r="15" spans="1:9">
      <c r="D15" s="36" t="s">
        <v>1265</v>
      </c>
    </row>
    <row r="17" spans="6:6">
      <c r="F17" s="36" t="s">
        <v>1267</v>
      </c>
    </row>
  </sheetData>
  <mergeCells count="1">
    <mergeCell ref="A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279"/>
  <sheetViews>
    <sheetView workbookViewId="0">
      <selection activeCell="B3" sqref="B3:K6"/>
    </sheetView>
  </sheetViews>
  <sheetFormatPr defaultRowHeight="18.75"/>
  <cols>
    <col min="1" max="1" width="5.5703125" style="33" bestFit="1" customWidth="1"/>
    <col min="2" max="2" width="26.85546875" style="33" bestFit="1" customWidth="1"/>
    <col min="3" max="3" width="14.42578125" style="33" bestFit="1" customWidth="1"/>
    <col min="4" max="4" width="17.140625" style="33" bestFit="1" customWidth="1"/>
    <col min="5" max="5" width="19.42578125" style="49" bestFit="1" customWidth="1"/>
    <col min="6" max="6" width="13.5703125" style="33" bestFit="1" customWidth="1"/>
    <col min="7" max="8" width="14.28515625" style="33" bestFit="1" customWidth="1"/>
    <col min="9" max="9" width="23.140625" style="49" bestFit="1" customWidth="1"/>
    <col min="10" max="10" width="13.5703125" style="33" bestFit="1" customWidth="1"/>
    <col min="11" max="11" width="9.140625" style="33"/>
    <col min="12" max="13" width="11.28515625" style="33" bestFit="1" customWidth="1"/>
    <col min="14" max="16384" width="9.140625" style="33"/>
  </cols>
  <sheetData>
    <row r="1" spans="1:11" ht="19.5" thickBot="1">
      <c r="A1" s="970" t="s">
        <v>268</v>
      </c>
      <c r="B1" s="970"/>
      <c r="C1" s="970"/>
      <c r="D1" s="970"/>
      <c r="E1" s="970"/>
      <c r="F1" s="970"/>
      <c r="G1" s="970"/>
      <c r="H1" s="970"/>
      <c r="I1" s="970"/>
    </row>
    <row r="2" spans="1:11" ht="32.25" thickBot="1">
      <c r="A2" s="34" t="s">
        <v>37</v>
      </c>
      <c r="B2" s="127" t="s">
        <v>0</v>
      </c>
      <c r="C2" s="128" t="s">
        <v>38</v>
      </c>
      <c r="D2" s="127" t="s">
        <v>39</v>
      </c>
      <c r="E2" s="129" t="s">
        <v>40</v>
      </c>
      <c r="F2" s="127" t="s">
        <v>41</v>
      </c>
      <c r="G2" s="130" t="s">
        <v>42</v>
      </c>
      <c r="H2" s="127" t="s">
        <v>1</v>
      </c>
      <c r="I2" s="131" t="s">
        <v>43</v>
      </c>
      <c r="J2" s="61" t="s">
        <v>509</v>
      </c>
    </row>
    <row r="3" spans="1:11">
      <c r="A3" s="106">
        <v>1</v>
      </c>
      <c r="B3" s="261" t="s">
        <v>2</v>
      </c>
      <c r="C3" s="820" t="s">
        <v>104</v>
      </c>
      <c r="D3" s="261">
        <v>33869367693</v>
      </c>
      <c r="E3" s="818">
        <v>585000</v>
      </c>
      <c r="F3" s="261" t="s">
        <v>92</v>
      </c>
      <c r="G3" s="262">
        <v>8.5000000000000006E-2</v>
      </c>
      <c r="H3" s="820" t="s">
        <v>105</v>
      </c>
      <c r="I3" s="818">
        <v>1146521</v>
      </c>
      <c r="J3" s="959" t="s">
        <v>511</v>
      </c>
      <c r="K3" s="959"/>
    </row>
    <row r="4" spans="1:11">
      <c r="A4" s="106">
        <v>2</v>
      </c>
      <c r="B4" s="261" t="s">
        <v>2</v>
      </c>
      <c r="C4" s="820" t="s">
        <v>1119</v>
      </c>
      <c r="D4" s="261">
        <v>40239886703</v>
      </c>
      <c r="E4" s="818">
        <v>500000</v>
      </c>
      <c r="F4" s="261" t="s">
        <v>582</v>
      </c>
      <c r="G4" s="262">
        <v>0.05</v>
      </c>
      <c r="H4" s="820" t="s">
        <v>1550</v>
      </c>
      <c r="I4" s="818">
        <v>525473</v>
      </c>
      <c r="J4" s="959"/>
      <c r="K4" s="959" t="s">
        <v>1487</v>
      </c>
    </row>
    <row r="5" spans="1:11">
      <c r="A5" s="106">
        <v>3</v>
      </c>
      <c r="B5" s="261" t="s">
        <v>2</v>
      </c>
      <c r="C5" s="820" t="s">
        <v>106</v>
      </c>
      <c r="D5" s="261">
        <v>36972513465</v>
      </c>
      <c r="E5" s="818">
        <v>160000</v>
      </c>
      <c r="F5" s="261" t="s">
        <v>4</v>
      </c>
      <c r="G5" s="262">
        <v>6.25E-2</v>
      </c>
      <c r="H5" s="820" t="s">
        <v>107</v>
      </c>
      <c r="I5" s="818">
        <v>218166</v>
      </c>
      <c r="J5" s="959" t="s">
        <v>510</v>
      </c>
      <c r="K5" s="959" t="s">
        <v>1487</v>
      </c>
    </row>
    <row r="6" spans="1:11">
      <c r="A6" s="106">
        <v>4</v>
      </c>
      <c r="B6" s="261" t="s">
        <v>2</v>
      </c>
      <c r="C6" s="820" t="s">
        <v>1553</v>
      </c>
      <c r="D6" s="261">
        <v>40252367735</v>
      </c>
      <c r="E6" s="818">
        <v>300000</v>
      </c>
      <c r="F6" s="261" t="s">
        <v>582</v>
      </c>
      <c r="G6" s="262">
        <v>0.05</v>
      </c>
      <c r="H6" s="820" t="s">
        <v>107</v>
      </c>
      <c r="I6" s="818">
        <v>315284</v>
      </c>
      <c r="J6" s="959"/>
      <c r="K6" s="959" t="s">
        <v>1487</v>
      </c>
    </row>
    <row r="7" spans="1:11" s="37" customFormat="1">
      <c r="A7" s="106">
        <v>5</v>
      </c>
      <c r="B7" s="63" t="s">
        <v>2</v>
      </c>
      <c r="C7" s="85" t="s">
        <v>46</v>
      </c>
      <c r="D7" s="85">
        <v>33998755076</v>
      </c>
      <c r="E7" s="64">
        <v>1080000</v>
      </c>
      <c r="F7" s="85" t="s">
        <v>92</v>
      </c>
      <c r="G7" s="369">
        <v>8.5000000000000006E-2</v>
      </c>
      <c r="H7" s="85" t="s">
        <v>108</v>
      </c>
      <c r="I7" s="64">
        <v>2116655</v>
      </c>
      <c r="J7" s="33" t="s">
        <v>511</v>
      </c>
    </row>
    <row r="8" spans="1:11" s="37" customFormat="1">
      <c r="A8" s="106">
        <v>6</v>
      </c>
      <c r="B8" s="63" t="s">
        <v>2</v>
      </c>
      <c r="C8" s="85" t="s">
        <v>1130</v>
      </c>
      <c r="D8" s="85">
        <v>40279712933</v>
      </c>
      <c r="E8" s="64">
        <v>500000</v>
      </c>
      <c r="F8" s="85" t="s">
        <v>582</v>
      </c>
      <c r="G8" s="369">
        <v>0.05</v>
      </c>
      <c r="H8" s="85" t="s">
        <v>1577</v>
      </c>
      <c r="I8" s="64">
        <v>525473</v>
      </c>
      <c r="J8" s="33"/>
    </row>
    <row r="9" spans="1:11" s="37" customFormat="1">
      <c r="A9" s="106">
        <v>7</v>
      </c>
      <c r="B9" s="63" t="s">
        <v>2</v>
      </c>
      <c r="C9" s="85" t="s">
        <v>1578</v>
      </c>
      <c r="D9" s="85">
        <v>40303587122</v>
      </c>
      <c r="E9" s="64">
        <v>300000</v>
      </c>
      <c r="F9" s="85" t="s">
        <v>582</v>
      </c>
      <c r="G9" s="369">
        <v>0.05</v>
      </c>
      <c r="H9" s="85" t="s">
        <v>604</v>
      </c>
      <c r="I9" s="64">
        <v>315284</v>
      </c>
      <c r="J9" s="33"/>
    </row>
    <row r="10" spans="1:11" s="37" customFormat="1">
      <c r="A10" s="106">
        <v>8</v>
      </c>
      <c r="B10" s="63" t="s">
        <v>2</v>
      </c>
      <c r="C10" s="85" t="s">
        <v>1578</v>
      </c>
      <c r="D10" s="85">
        <v>40304019963</v>
      </c>
      <c r="E10" s="64">
        <v>300000</v>
      </c>
      <c r="F10" s="85" t="s">
        <v>582</v>
      </c>
      <c r="G10" s="369">
        <v>0.05</v>
      </c>
      <c r="H10" s="85" t="s">
        <v>604</v>
      </c>
      <c r="I10" s="64">
        <v>315284</v>
      </c>
      <c r="J10" s="33"/>
    </row>
    <row r="11" spans="1:11">
      <c r="A11" s="106">
        <v>9</v>
      </c>
      <c r="B11" s="63" t="s">
        <v>2</v>
      </c>
      <c r="C11" s="85" t="s">
        <v>109</v>
      </c>
      <c r="D11" s="85">
        <v>37046394770</v>
      </c>
      <c r="E11" s="64">
        <v>160000</v>
      </c>
      <c r="F11" s="85" t="s">
        <v>110</v>
      </c>
      <c r="G11" s="369">
        <v>6.25E-2</v>
      </c>
      <c r="H11" s="85" t="s">
        <v>111</v>
      </c>
      <c r="I11" s="64">
        <v>218166</v>
      </c>
      <c r="J11" s="33" t="s">
        <v>510</v>
      </c>
      <c r="K11" s="33" t="s">
        <v>1487</v>
      </c>
    </row>
    <row r="12" spans="1:11">
      <c r="A12" s="106">
        <v>10</v>
      </c>
      <c r="B12" s="63" t="s">
        <v>2</v>
      </c>
      <c r="C12" s="85" t="s">
        <v>112</v>
      </c>
      <c r="D12" s="85">
        <v>33998454035</v>
      </c>
      <c r="E12" s="64">
        <v>850000</v>
      </c>
      <c r="F12" s="85" t="s">
        <v>92</v>
      </c>
      <c r="G12" s="369">
        <v>8.5000000000000006E-2</v>
      </c>
      <c r="H12" s="85" t="s">
        <v>111</v>
      </c>
      <c r="I12" s="64">
        <v>1665886</v>
      </c>
      <c r="J12" s="33" t="s">
        <v>511</v>
      </c>
    </row>
    <row r="13" spans="1:11">
      <c r="A13" s="106">
        <v>11</v>
      </c>
      <c r="B13" s="63" t="s">
        <v>2</v>
      </c>
      <c r="C13" s="85" t="s">
        <v>76</v>
      </c>
      <c r="D13" s="85">
        <v>35107151803</v>
      </c>
      <c r="E13" s="64">
        <v>665000</v>
      </c>
      <c r="F13" s="85" t="s">
        <v>96</v>
      </c>
      <c r="G13" s="369">
        <v>7.7499999999999999E-2</v>
      </c>
      <c r="H13" s="85" t="s">
        <v>111</v>
      </c>
      <c r="I13" s="64">
        <v>1138081</v>
      </c>
    </row>
    <row r="14" spans="1:11">
      <c r="A14" s="106">
        <v>12</v>
      </c>
      <c r="B14" s="63" t="s">
        <v>2</v>
      </c>
      <c r="C14" s="85" t="s">
        <v>47</v>
      </c>
      <c r="D14" s="85">
        <v>34089799494</v>
      </c>
      <c r="E14" s="64">
        <v>721000</v>
      </c>
      <c r="F14" s="85" t="s">
        <v>92</v>
      </c>
      <c r="G14" s="369">
        <v>8.5000000000000006E-2</v>
      </c>
      <c r="H14" s="85" t="s">
        <v>113</v>
      </c>
      <c r="I14" s="64">
        <v>1413063</v>
      </c>
      <c r="J14" s="33" t="s">
        <v>511</v>
      </c>
    </row>
    <row r="15" spans="1:11">
      <c r="A15" s="106">
        <v>13</v>
      </c>
      <c r="B15" s="63" t="s">
        <v>2</v>
      </c>
      <c r="C15" s="85" t="s">
        <v>78</v>
      </c>
      <c r="D15" s="85">
        <v>35193053756</v>
      </c>
      <c r="E15" s="64">
        <v>667000</v>
      </c>
      <c r="F15" s="85" t="s">
        <v>96</v>
      </c>
      <c r="G15" s="369">
        <v>7.2499999999999995E-2</v>
      </c>
      <c r="H15" s="85" t="s">
        <v>114</v>
      </c>
      <c r="I15" s="64">
        <v>1102952</v>
      </c>
    </row>
    <row r="16" spans="1:11">
      <c r="A16" s="106">
        <v>14</v>
      </c>
      <c r="B16" s="63" t="s">
        <v>2</v>
      </c>
      <c r="C16" s="85" t="s">
        <v>1235</v>
      </c>
      <c r="D16" s="85">
        <v>39618157646</v>
      </c>
      <c r="E16" s="64">
        <v>523757</v>
      </c>
      <c r="F16" s="85" t="s">
        <v>582</v>
      </c>
      <c r="G16" s="369">
        <v>0.05</v>
      </c>
      <c r="H16" s="63" t="s">
        <v>114</v>
      </c>
      <c r="I16" s="64">
        <v>550440</v>
      </c>
      <c r="K16" s="33" t="s">
        <v>1487</v>
      </c>
    </row>
    <row r="17" spans="1:11">
      <c r="A17" s="106">
        <v>15</v>
      </c>
      <c r="B17" s="63" t="s">
        <v>2</v>
      </c>
      <c r="C17" s="85" t="s">
        <v>115</v>
      </c>
      <c r="D17" s="85">
        <v>37137626042</v>
      </c>
      <c r="E17" s="64">
        <v>160000</v>
      </c>
      <c r="F17" s="85" t="s">
        <v>4</v>
      </c>
      <c r="G17" s="369">
        <v>6.25E-2</v>
      </c>
      <c r="H17" s="85" t="s">
        <v>116</v>
      </c>
      <c r="I17" s="64">
        <v>218166</v>
      </c>
      <c r="J17" s="33" t="s">
        <v>510</v>
      </c>
      <c r="K17" s="33" t="s">
        <v>1487</v>
      </c>
    </row>
    <row r="18" spans="1:11">
      <c r="A18" s="106">
        <v>16</v>
      </c>
      <c r="B18" s="63" t="s">
        <v>2</v>
      </c>
      <c r="C18" s="85" t="s">
        <v>117</v>
      </c>
      <c r="D18" s="85">
        <v>37184414611</v>
      </c>
      <c r="E18" s="64">
        <v>408000</v>
      </c>
      <c r="F18" s="85" t="s">
        <v>4</v>
      </c>
      <c r="G18" s="369">
        <v>6.25E-2</v>
      </c>
      <c r="H18" s="85" t="s">
        <v>209</v>
      </c>
      <c r="I18" s="64">
        <v>556324</v>
      </c>
      <c r="J18" s="33" t="s">
        <v>510</v>
      </c>
      <c r="K18" s="33" t="s">
        <v>1487</v>
      </c>
    </row>
    <row r="19" spans="1:11">
      <c r="A19" s="106">
        <v>17</v>
      </c>
      <c r="B19" s="63" t="s">
        <v>2</v>
      </c>
      <c r="C19" s="85" t="s">
        <v>1271</v>
      </c>
      <c r="D19" s="85">
        <v>39682878683</v>
      </c>
      <c r="E19" s="64">
        <v>209104</v>
      </c>
      <c r="F19" s="85" t="s">
        <v>582</v>
      </c>
      <c r="G19" s="369">
        <v>0.05</v>
      </c>
      <c r="H19" s="85" t="s">
        <v>1692</v>
      </c>
      <c r="I19" s="64">
        <v>219757</v>
      </c>
      <c r="K19" s="33" t="s">
        <v>1487</v>
      </c>
    </row>
    <row r="20" spans="1:11">
      <c r="A20" s="106">
        <v>18</v>
      </c>
      <c r="B20" s="63" t="s">
        <v>2</v>
      </c>
      <c r="C20" s="85" t="s">
        <v>118</v>
      </c>
      <c r="D20" s="85">
        <v>37193940799</v>
      </c>
      <c r="E20" s="64">
        <v>600000</v>
      </c>
      <c r="F20" s="85" t="s">
        <v>4</v>
      </c>
      <c r="G20" s="369">
        <v>6.25E-2</v>
      </c>
      <c r="H20" s="85" t="s">
        <v>210</v>
      </c>
      <c r="I20" s="64">
        <v>818124</v>
      </c>
      <c r="J20" s="33" t="s">
        <v>510</v>
      </c>
      <c r="K20" s="33" t="s">
        <v>1487</v>
      </c>
    </row>
    <row r="21" spans="1:11">
      <c r="A21" s="106">
        <v>19</v>
      </c>
      <c r="B21" s="63" t="s">
        <v>2</v>
      </c>
      <c r="C21" s="85" t="s">
        <v>48</v>
      </c>
      <c r="D21" s="85">
        <v>34246235714</v>
      </c>
      <c r="E21" s="64">
        <v>1250000</v>
      </c>
      <c r="F21" s="85" t="s">
        <v>92</v>
      </c>
      <c r="G21" s="369">
        <v>8.5000000000000006E-2</v>
      </c>
      <c r="H21" s="85" t="s">
        <v>119</v>
      </c>
      <c r="I21" s="64">
        <v>2449832</v>
      </c>
      <c r="J21" s="33" t="s">
        <v>511</v>
      </c>
    </row>
    <row r="22" spans="1:11">
      <c r="A22" s="106">
        <v>20</v>
      </c>
      <c r="B22" s="63" t="s">
        <v>2</v>
      </c>
      <c r="C22" s="85" t="s">
        <v>120</v>
      </c>
      <c r="D22" s="85">
        <v>37209358387</v>
      </c>
      <c r="E22" s="64">
        <v>160000</v>
      </c>
      <c r="F22" s="85" t="s">
        <v>4</v>
      </c>
      <c r="G22" s="369">
        <v>6.25E-2</v>
      </c>
      <c r="H22" s="85" t="s">
        <v>121</v>
      </c>
      <c r="I22" s="64">
        <v>218166</v>
      </c>
      <c r="J22" s="33" t="s">
        <v>510</v>
      </c>
      <c r="K22" s="33" t="s">
        <v>1487</v>
      </c>
    </row>
    <row r="23" spans="1:11">
      <c r="A23" s="106">
        <v>21</v>
      </c>
      <c r="B23" s="63" t="s">
        <v>2</v>
      </c>
      <c r="C23" s="85" t="s">
        <v>122</v>
      </c>
      <c r="D23" s="85">
        <v>37278181791</v>
      </c>
      <c r="E23" s="64">
        <v>155000</v>
      </c>
      <c r="F23" s="85" t="s">
        <v>4</v>
      </c>
      <c r="G23" s="369">
        <v>0.06</v>
      </c>
      <c r="H23" s="85" t="s">
        <v>123</v>
      </c>
      <c r="I23" s="64">
        <v>208763</v>
      </c>
      <c r="J23" s="33" t="s">
        <v>510</v>
      </c>
      <c r="K23" s="33" t="s">
        <v>1487</v>
      </c>
    </row>
    <row r="24" spans="1:11">
      <c r="A24" s="106">
        <v>22</v>
      </c>
      <c r="B24" s="63" t="s">
        <v>2</v>
      </c>
      <c r="C24" s="85" t="s">
        <v>1205</v>
      </c>
      <c r="D24" s="85">
        <v>39775723258</v>
      </c>
      <c r="E24" s="64">
        <v>627233</v>
      </c>
      <c r="F24" s="85" t="s">
        <v>582</v>
      </c>
      <c r="G24" s="369">
        <v>0.05</v>
      </c>
      <c r="H24" s="85" t="s">
        <v>123</v>
      </c>
      <c r="I24" s="64">
        <v>659188</v>
      </c>
      <c r="K24" s="33" t="s">
        <v>1487</v>
      </c>
    </row>
    <row r="25" spans="1:11">
      <c r="A25" s="106">
        <v>23</v>
      </c>
      <c r="B25" s="63" t="s">
        <v>2</v>
      </c>
      <c r="C25" s="85" t="s">
        <v>1336</v>
      </c>
      <c r="D25" s="85">
        <v>39803275181</v>
      </c>
      <c r="E25" s="64">
        <v>888552</v>
      </c>
      <c r="F25" s="85" t="s">
        <v>582</v>
      </c>
      <c r="G25" s="369">
        <v>0.05</v>
      </c>
      <c r="H25" s="85" t="s">
        <v>1520</v>
      </c>
      <c r="I25" s="64">
        <v>933820</v>
      </c>
      <c r="K25" s="33" t="s">
        <v>1487</v>
      </c>
    </row>
    <row r="26" spans="1:11">
      <c r="A26" s="106">
        <v>24</v>
      </c>
      <c r="B26" s="63" t="s">
        <v>2</v>
      </c>
      <c r="C26" s="85" t="s">
        <v>1335</v>
      </c>
      <c r="D26" s="85">
        <v>39808877180</v>
      </c>
      <c r="E26" s="64">
        <v>313602</v>
      </c>
      <c r="F26" s="85" t="s">
        <v>582</v>
      </c>
      <c r="G26" s="369">
        <v>0.05</v>
      </c>
      <c r="H26" s="85" t="s">
        <v>1737</v>
      </c>
      <c r="I26" s="64">
        <v>329579</v>
      </c>
      <c r="K26" s="33" t="s">
        <v>1487</v>
      </c>
    </row>
    <row r="27" spans="1:11">
      <c r="A27" s="106">
        <v>25</v>
      </c>
      <c r="B27" s="63" t="s">
        <v>2</v>
      </c>
      <c r="C27" s="85" t="s">
        <v>1353</v>
      </c>
      <c r="D27" s="85">
        <v>39830148955</v>
      </c>
      <c r="E27" s="64">
        <v>365858</v>
      </c>
      <c r="F27" s="85" t="s">
        <v>582</v>
      </c>
      <c r="G27" s="369">
        <v>0.05</v>
      </c>
      <c r="H27" s="85" t="s">
        <v>1739</v>
      </c>
      <c r="I27" s="64">
        <v>384497</v>
      </c>
      <c r="K27" s="33" t="s">
        <v>1487</v>
      </c>
    </row>
    <row r="28" spans="1:11">
      <c r="A28" s="106">
        <v>26</v>
      </c>
      <c r="B28" s="63" t="s">
        <v>2</v>
      </c>
      <c r="C28" s="85" t="s">
        <v>50</v>
      </c>
      <c r="D28" s="85">
        <v>34439552156</v>
      </c>
      <c r="E28" s="64">
        <v>796000</v>
      </c>
      <c r="F28" s="85" t="s">
        <v>92</v>
      </c>
      <c r="G28" s="369">
        <v>8.5000000000000006E-2</v>
      </c>
      <c r="H28" s="85" t="s">
        <v>124</v>
      </c>
      <c r="I28" s="64">
        <v>1560053</v>
      </c>
      <c r="J28" s="33" t="s">
        <v>511</v>
      </c>
    </row>
    <row r="29" spans="1:11">
      <c r="A29" s="106">
        <v>27</v>
      </c>
      <c r="B29" s="63" t="s">
        <v>2</v>
      </c>
      <c r="C29" s="85" t="s">
        <v>1344</v>
      </c>
      <c r="D29" s="63">
        <v>39849109685</v>
      </c>
      <c r="E29" s="64">
        <v>574908</v>
      </c>
      <c r="F29" s="85" t="s">
        <v>1768</v>
      </c>
      <c r="G29" s="369">
        <v>0.05</v>
      </c>
      <c r="H29" s="85" t="s">
        <v>1769</v>
      </c>
      <c r="I29" s="64">
        <v>604197</v>
      </c>
      <c r="K29" s="33" t="s">
        <v>1487</v>
      </c>
    </row>
    <row r="30" spans="1:11">
      <c r="A30" s="106">
        <v>28</v>
      </c>
      <c r="B30" s="63" t="s">
        <v>2</v>
      </c>
      <c r="C30" s="85" t="s">
        <v>1262</v>
      </c>
      <c r="D30" s="63">
        <v>39866415901</v>
      </c>
      <c r="E30" s="64">
        <v>339709</v>
      </c>
      <c r="F30" s="85" t="s">
        <v>1768</v>
      </c>
      <c r="G30" s="369">
        <v>0.05</v>
      </c>
      <c r="H30" s="85" t="s">
        <v>1539</v>
      </c>
      <c r="I30" s="64">
        <v>357016</v>
      </c>
      <c r="K30" s="33" t="s">
        <v>1487</v>
      </c>
    </row>
    <row r="31" spans="1:11">
      <c r="A31" s="106">
        <v>29</v>
      </c>
      <c r="B31" s="63" t="s">
        <v>2</v>
      </c>
      <c r="C31" s="85" t="s">
        <v>125</v>
      </c>
      <c r="D31" s="85">
        <v>37365879729</v>
      </c>
      <c r="E31" s="64">
        <v>155000</v>
      </c>
      <c r="F31" s="85" t="s">
        <v>4</v>
      </c>
      <c r="G31" s="369">
        <v>0.06</v>
      </c>
      <c r="H31" s="85" t="s">
        <v>126</v>
      </c>
      <c r="I31" s="64">
        <v>208763</v>
      </c>
      <c r="J31" s="33" t="s">
        <v>510</v>
      </c>
      <c r="K31" s="33" t="s">
        <v>1487</v>
      </c>
    </row>
    <row r="32" spans="1:11">
      <c r="A32" s="106">
        <v>30</v>
      </c>
      <c r="B32" s="63" t="s">
        <v>2</v>
      </c>
      <c r="C32" s="85" t="s">
        <v>1375</v>
      </c>
      <c r="D32" s="85">
        <v>39879546745</v>
      </c>
      <c r="E32" s="64">
        <v>888458</v>
      </c>
      <c r="F32" s="85" t="s">
        <v>582</v>
      </c>
      <c r="G32" s="369">
        <v>4.9000000000000002E-2</v>
      </c>
      <c r="H32" s="85" t="s">
        <v>1775</v>
      </c>
      <c r="I32" s="64">
        <v>933721</v>
      </c>
      <c r="K32" s="33" t="s">
        <v>1487</v>
      </c>
    </row>
    <row r="33" spans="1:11">
      <c r="A33" s="106">
        <v>31</v>
      </c>
      <c r="B33" s="63" t="s">
        <v>2</v>
      </c>
      <c r="C33" s="85" t="s">
        <v>1316</v>
      </c>
      <c r="D33" s="85">
        <v>39762353133</v>
      </c>
      <c r="E33" s="64">
        <v>679513</v>
      </c>
      <c r="F33" s="85" t="s">
        <v>582</v>
      </c>
      <c r="G33" s="369">
        <v>0.05</v>
      </c>
      <c r="H33" s="85" t="s">
        <v>1720</v>
      </c>
      <c r="I33" s="64">
        <v>714131</v>
      </c>
      <c r="K33" s="33" t="s">
        <v>1487</v>
      </c>
    </row>
    <row r="34" spans="1:11">
      <c r="A34" s="106">
        <v>32</v>
      </c>
      <c r="B34" s="63" t="s">
        <v>2</v>
      </c>
      <c r="C34" s="85" t="s">
        <v>127</v>
      </c>
      <c r="D34" s="85">
        <v>37445095405</v>
      </c>
      <c r="E34" s="64">
        <v>160000</v>
      </c>
      <c r="F34" s="85" t="s">
        <v>4</v>
      </c>
      <c r="G34" s="369">
        <v>0.06</v>
      </c>
      <c r="H34" s="85" t="s">
        <v>128</v>
      </c>
      <c r="I34" s="64">
        <v>215497</v>
      </c>
      <c r="J34" s="33" t="s">
        <v>510</v>
      </c>
      <c r="K34" s="33" t="s">
        <v>1487</v>
      </c>
    </row>
    <row r="35" spans="1:11">
      <c r="A35" s="106">
        <v>33</v>
      </c>
      <c r="B35" s="63" t="s">
        <v>2</v>
      </c>
      <c r="C35" s="85" t="s">
        <v>129</v>
      </c>
      <c r="D35" s="85">
        <v>34548666431</v>
      </c>
      <c r="E35" s="64">
        <v>890000</v>
      </c>
      <c r="F35" s="85" t="s">
        <v>92</v>
      </c>
      <c r="G35" s="369">
        <v>8.2500000000000004E-2</v>
      </c>
      <c r="H35" s="85" t="s">
        <v>128</v>
      </c>
      <c r="I35" s="64">
        <v>1710442</v>
      </c>
      <c r="J35" s="33" t="s">
        <v>511</v>
      </c>
    </row>
    <row r="36" spans="1:11">
      <c r="A36" s="106">
        <v>34</v>
      </c>
      <c r="B36" s="63" t="s">
        <v>2</v>
      </c>
      <c r="C36" s="86" t="s">
        <v>1383</v>
      </c>
      <c r="D36" s="63">
        <v>39910178516</v>
      </c>
      <c r="E36" s="64">
        <v>1567774</v>
      </c>
      <c r="F36" s="63" t="s">
        <v>582</v>
      </c>
      <c r="G36" s="65">
        <v>4.9000000000000002E-2</v>
      </c>
      <c r="H36" s="86" t="s">
        <v>1794</v>
      </c>
      <c r="I36" s="64">
        <v>1647465</v>
      </c>
      <c r="K36" s="33" t="s">
        <v>1487</v>
      </c>
    </row>
    <row r="37" spans="1:11">
      <c r="A37" s="106">
        <v>35</v>
      </c>
      <c r="B37" s="63" t="s">
        <v>2</v>
      </c>
      <c r="C37" s="86" t="s">
        <v>1387</v>
      </c>
      <c r="D37" s="63">
        <v>39933374081</v>
      </c>
      <c r="E37" s="64">
        <v>1046097</v>
      </c>
      <c r="F37" s="63" t="s">
        <v>582</v>
      </c>
      <c r="G37" s="65">
        <v>0.05</v>
      </c>
      <c r="H37" s="86" t="s">
        <v>1796</v>
      </c>
      <c r="I37" s="64">
        <v>1099391</v>
      </c>
      <c r="K37" s="33" t="s">
        <v>1487</v>
      </c>
    </row>
    <row r="38" spans="1:11">
      <c r="A38" s="106">
        <v>36</v>
      </c>
      <c r="B38" s="63" t="s">
        <v>2</v>
      </c>
      <c r="C38" s="85" t="s">
        <v>62</v>
      </c>
      <c r="D38" s="85">
        <v>34650411644</v>
      </c>
      <c r="E38" s="64">
        <v>1067000</v>
      </c>
      <c r="F38" s="85" t="s">
        <v>92</v>
      </c>
      <c r="G38" s="369">
        <v>8.2500000000000004E-2</v>
      </c>
      <c r="H38" s="85" t="s">
        <v>130</v>
      </c>
      <c r="I38" s="64">
        <v>2050609</v>
      </c>
      <c r="J38" s="33" t="s">
        <v>511</v>
      </c>
    </row>
    <row r="39" spans="1:11">
      <c r="A39" s="106">
        <v>37</v>
      </c>
      <c r="B39" s="63" t="s">
        <v>2</v>
      </c>
      <c r="C39" s="85" t="s">
        <v>131</v>
      </c>
      <c r="D39" s="85">
        <v>37479911517</v>
      </c>
      <c r="E39" s="64">
        <v>140000</v>
      </c>
      <c r="F39" s="85" t="s">
        <v>4</v>
      </c>
      <c r="G39" s="369">
        <v>0.06</v>
      </c>
      <c r="H39" s="85" t="s">
        <v>132</v>
      </c>
      <c r="I39" s="64">
        <v>188560</v>
      </c>
      <c r="J39" s="33" t="s">
        <v>510</v>
      </c>
      <c r="K39" s="33" t="s">
        <v>1487</v>
      </c>
    </row>
    <row r="40" spans="1:11">
      <c r="A40" s="106">
        <v>38</v>
      </c>
      <c r="B40" s="63" t="s">
        <v>2</v>
      </c>
      <c r="C40" s="86" t="s">
        <v>1404</v>
      </c>
      <c r="D40" s="63">
        <v>39960147942</v>
      </c>
      <c r="E40" s="64">
        <v>245823</v>
      </c>
      <c r="F40" s="63" t="s">
        <v>582</v>
      </c>
      <c r="G40" s="65">
        <v>5.0999999999999997E-2</v>
      </c>
      <c r="H40" s="86" t="s">
        <v>1805</v>
      </c>
      <c r="I40" s="64">
        <v>258602</v>
      </c>
      <c r="K40" s="33" t="s">
        <v>1487</v>
      </c>
    </row>
    <row r="41" spans="1:11">
      <c r="A41" s="106">
        <v>39</v>
      </c>
      <c r="B41" s="63" t="s">
        <v>2</v>
      </c>
      <c r="C41" s="85" t="s">
        <v>133</v>
      </c>
      <c r="D41" s="85">
        <v>37496707894</v>
      </c>
      <c r="E41" s="64">
        <v>156000</v>
      </c>
      <c r="F41" s="85" t="s">
        <v>4</v>
      </c>
      <c r="G41" s="369">
        <v>0.06</v>
      </c>
      <c r="H41" s="85" t="s">
        <v>134</v>
      </c>
      <c r="I41" s="64">
        <v>210109</v>
      </c>
      <c r="J41" s="33" t="s">
        <v>510</v>
      </c>
      <c r="K41" s="33" t="s">
        <v>1487</v>
      </c>
    </row>
    <row r="42" spans="1:11">
      <c r="A42" s="106">
        <v>40</v>
      </c>
      <c r="B42" s="63" t="s">
        <v>2</v>
      </c>
      <c r="C42" s="85" t="s">
        <v>1418</v>
      </c>
      <c r="D42" s="85">
        <v>40007006701</v>
      </c>
      <c r="E42" s="64">
        <v>575300</v>
      </c>
      <c r="F42" s="85" t="s">
        <v>582</v>
      </c>
      <c r="G42" s="369">
        <v>5.0999999999999997E-2</v>
      </c>
      <c r="H42" s="85" t="s">
        <v>1825</v>
      </c>
      <c r="I42" s="64">
        <v>605206</v>
      </c>
      <c r="K42" s="33" t="s">
        <v>1487</v>
      </c>
    </row>
    <row r="43" spans="1:11">
      <c r="A43" s="106">
        <v>41</v>
      </c>
      <c r="B43" s="63" t="s">
        <v>2</v>
      </c>
      <c r="C43" s="85" t="s">
        <v>211</v>
      </c>
      <c r="D43" s="85">
        <v>37565820132</v>
      </c>
      <c r="E43" s="64">
        <v>158000</v>
      </c>
      <c r="F43" s="85" t="s">
        <v>4</v>
      </c>
      <c r="G43" s="369">
        <v>6.5000000000000002E-2</v>
      </c>
      <c r="H43" s="85" t="s">
        <v>212</v>
      </c>
      <c r="I43" s="64">
        <v>218106</v>
      </c>
      <c r="J43" s="33" t="s">
        <v>510</v>
      </c>
      <c r="K43" s="33" t="s">
        <v>1487</v>
      </c>
    </row>
    <row r="44" spans="1:11">
      <c r="A44" s="106">
        <v>42</v>
      </c>
      <c r="B44" s="63" t="s">
        <v>2</v>
      </c>
      <c r="C44" s="85" t="s">
        <v>64</v>
      </c>
      <c r="D44" s="85">
        <v>34753382069</v>
      </c>
      <c r="E44" s="64">
        <v>1205000</v>
      </c>
      <c r="F44" s="85" t="s">
        <v>92</v>
      </c>
      <c r="G44" s="369">
        <v>8.2500000000000004E-2</v>
      </c>
      <c r="H44" s="85" t="s">
        <v>135</v>
      </c>
      <c r="I44" s="64">
        <v>2315824</v>
      </c>
      <c r="J44" s="33" t="s">
        <v>511</v>
      </c>
    </row>
    <row r="45" spans="1:11">
      <c r="A45" s="106">
        <v>43</v>
      </c>
      <c r="B45" s="63" t="s">
        <v>2</v>
      </c>
      <c r="C45" s="85" t="s">
        <v>138</v>
      </c>
      <c r="D45" s="85">
        <v>37603625404</v>
      </c>
      <c r="E45" s="64">
        <v>642000</v>
      </c>
      <c r="F45" s="85" t="s">
        <v>4</v>
      </c>
      <c r="G45" s="369">
        <v>6.5000000000000002E-2</v>
      </c>
      <c r="H45" s="85" t="s">
        <v>136</v>
      </c>
      <c r="I45" s="64">
        <v>886229</v>
      </c>
      <c r="J45" s="33" t="s">
        <v>510</v>
      </c>
      <c r="K45" s="33" t="s">
        <v>1487</v>
      </c>
    </row>
    <row r="46" spans="1:11">
      <c r="A46" s="106">
        <v>44</v>
      </c>
      <c r="B46" s="63" t="s">
        <v>2</v>
      </c>
      <c r="C46" s="85" t="s">
        <v>137</v>
      </c>
      <c r="D46" s="85">
        <v>37617037449</v>
      </c>
      <c r="E46" s="64">
        <v>156000</v>
      </c>
      <c r="F46" s="85" t="s">
        <v>4</v>
      </c>
      <c r="G46" s="369">
        <v>6.5000000000000002E-2</v>
      </c>
      <c r="H46" s="85" t="s">
        <v>139</v>
      </c>
      <c r="I46" s="64">
        <v>215345</v>
      </c>
      <c r="J46" s="33" t="s">
        <v>510</v>
      </c>
      <c r="K46" s="33" t="s">
        <v>1487</v>
      </c>
    </row>
    <row r="47" spans="1:11">
      <c r="A47" s="106">
        <v>45</v>
      </c>
      <c r="B47" s="63" t="s">
        <v>2</v>
      </c>
      <c r="C47" s="85" t="s">
        <v>68</v>
      </c>
      <c r="D47" s="85">
        <v>34836573435</v>
      </c>
      <c r="E47" s="64">
        <v>100000</v>
      </c>
      <c r="F47" s="85" t="s">
        <v>92</v>
      </c>
      <c r="G47" s="369">
        <v>8.2500000000000004E-2</v>
      </c>
      <c r="H47" s="85" t="s">
        <v>140</v>
      </c>
      <c r="I47" s="64">
        <v>192185</v>
      </c>
      <c r="J47" s="33" t="s">
        <v>511</v>
      </c>
    </row>
    <row r="48" spans="1:11">
      <c r="A48" s="106">
        <v>46</v>
      </c>
      <c r="B48" s="63" t="s">
        <v>2</v>
      </c>
      <c r="C48" s="85" t="s">
        <v>68</v>
      </c>
      <c r="D48" s="85">
        <v>34836570740</v>
      </c>
      <c r="E48" s="64">
        <v>966000</v>
      </c>
      <c r="F48" s="85" t="s">
        <v>92</v>
      </c>
      <c r="G48" s="369">
        <v>8.2500000000000004E-2</v>
      </c>
      <c r="H48" s="85" t="s">
        <v>140</v>
      </c>
      <c r="I48" s="64">
        <v>1856503</v>
      </c>
      <c r="J48" s="33" t="s">
        <v>511</v>
      </c>
    </row>
    <row r="49" spans="1:11">
      <c r="A49" s="106">
        <v>47</v>
      </c>
      <c r="B49" s="63" t="s">
        <v>2</v>
      </c>
      <c r="C49" s="85" t="s">
        <v>70</v>
      </c>
      <c r="D49" s="85">
        <v>34900042616</v>
      </c>
      <c r="E49" s="64">
        <v>500000</v>
      </c>
      <c r="F49" s="85" t="s">
        <v>92</v>
      </c>
      <c r="G49" s="369">
        <v>8.2500000000000004E-2</v>
      </c>
      <c r="H49" s="85" t="s">
        <v>141</v>
      </c>
      <c r="I49" s="64">
        <v>960923</v>
      </c>
      <c r="J49" s="33" t="s">
        <v>511</v>
      </c>
    </row>
    <row r="50" spans="1:11">
      <c r="A50" s="106">
        <v>48</v>
      </c>
      <c r="B50" s="63" t="s">
        <v>2</v>
      </c>
      <c r="C50" s="86" t="s">
        <v>1516</v>
      </c>
      <c r="D50" s="63">
        <v>40157892083</v>
      </c>
      <c r="E50" s="64">
        <v>1010291</v>
      </c>
      <c r="F50" s="63" t="s">
        <v>582</v>
      </c>
      <c r="G50" s="65">
        <v>5.0999999999999997E-2</v>
      </c>
      <c r="H50" s="86" t="s">
        <v>141</v>
      </c>
      <c r="I50" s="64">
        <v>1062810</v>
      </c>
      <c r="K50" s="33" t="s">
        <v>1487</v>
      </c>
    </row>
    <row r="51" spans="1:11">
      <c r="A51" s="106">
        <v>49</v>
      </c>
      <c r="B51" s="63" t="s">
        <v>2</v>
      </c>
      <c r="C51" s="85" t="s">
        <v>142</v>
      </c>
      <c r="D51" s="85">
        <v>37681236812</v>
      </c>
      <c r="E51" s="64">
        <v>151000</v>
      </c>
      <c r="F51" s="85" t="s">
        <v>4</v>
      </c>
      <c r="G51" s="369">
        <v>6.7500000000000004E-2</v>
      </c>
      <c r="H51" s="85" t="s">
        <v>143</v>
      </c>
      <c r="I51" s="64">
        <v>211022</v>
      </c>
      <c r="J51" s="33" t="s">
        <v>510</v>
      </c>
    </row>
    <row r="52" spans="1:11">
      <c r="A52" s="106">
        <v>50</v>
      </c>
      <c r="B52" s="63" t="s">
        <v>2</v>
      </c>
      <c r="C52" s="85" t="s">
        <v>72</v>
      </c>
      <c r="D52" s="85">
        <v>34958811780</v>
      </c>
      <c r="E52" s="64">
        <v>500000</v>
      </c>
      <c r="F52" s="85" t="s">
        <v>92</v>
      </c>
      <c r="G52" s="369">
        <v>0.08</v>
      </c>
      <c r="H52" s="85" t="s">
        <v>146</v>
      </c>
      <c r="I52" s="64">
        <v>942270</v>
      </c>
      <c r="J52" s="33" t="s">
        <v>511</v>
      </c>
    </row>
    <row r="53" spans="1:11">
      <c r="A53" s="106">
        <v>51</v>
      </c>
      <c r="B53" s="63" t="s">
        <v>2</v>
      </c>
      <c r="C53" s="85" t="s">
        <v>201</v>
      </c>
      <c r="D53" s="85">
        <v>37766022124</v>
      </c>
      <c r="E53" s="64">
        <v>150000</v>
      </c>
      <c r="F53" s="85" t="s">
        <v>4</v>
      </c>
      <c r="G53" s="369">
        <v>6.7500000000000004E-2</v>
      </c>
      <c r="H53" s="85" t="s">
        <v>202</v>
      </c>
      <c r="I53" s="64">
        <v>209625</v>
      </c>
      <c r="J53" s="33" t="s">
        <v>510</v>
      </c>
    </row>
    <row r="54" spans="1:11">
      <c r="A54" s="106">
        <v>52</v>
      </c>
      <c r="B54" s="63" t="s">
        <v>2</v>
      </c>
      <c r="C54" s="85" t="s">
        <v>213</v>
      </c>
      <c r="D54" s="85">
        <v>37768362704</v>
      </c>
      <c r="E54" s="64">
        <v>150000</v>
      </c>
      <c r="F54" s="85" t="s">
        <v>4</v>
      </c>
      <c r="G54" s="369">
        <v>6.7500000000000004E-2</v>
      </c>
      <c r="H54" s="85" t="s">
        <v>214</v>
      </c>
      <c r="I54" s="64">
        <v>209625</v>
      </c>
      <c r="J54" s="33" t="s">
        <v>510</v>
      </c>
    </row>
    <row r="55" spans="1:11">
      <c r="A55" s="106">
        <v>53</v>
      </c>
      <c r="B55" s="63" t="s">
        <v>2</v>
      </c>
      <c r="C55" s="85" t="s">
        <v>74</v>
      </c>
      <c r="D55" s="85">
        <v>35025849504</v>
      </c>
      <c r="E55" s="64">
        <v>1100000</v>
      </c>
      <c r="F55" s="85" t="s">
        <v>92</v>
      </c>
      <c r="G55" s="369">
        <v>0.08</v>
      </c>
      <c r="H55" s="85" t="s">
        <v>147</v>
      </c>
      <c r="I55" s="64">
        <v>2072995</v>
      </c>
      <c r="J55" s="33" t="s">
        <v>511</v>
      </c>
    </row>
    <row r="56" spans="1:11">
      <c r="A56" s="106">
        <v>54</v>
      </c>
      <c r="B56" s="63" t="s">
        <v>2</v>
      </c>
      <c r="C56" s="85" t="s">
        <v>1123</v>
      </c>
      <c r="D56" s="85">
        <v>39462224868</v>
      </c>
      <c r="E56" s="64">
        <v>1000000</v>
      </c>
      <c r="F56" s="85" t="s">
        <v>899</v>
      </c>
      <c r="G56" s="369">
        <v>5.2999999999999999E-2</v>
      </c>
      <c r="H56" s="85" t="s">
        <v>1126</v>
      </c>
      <c r="I56" s="64">
        <v>1171114</v>
      </c>
      <c r="K56" s="33" t="s">
        <v>1487</v>
      </c>
    </row>
    <row r="57" spans="1:11">
      <c r="A57" s="106">
        <v>55</v>
      </c>
      <c r="B57" s="63" t="s">
        <v>2</v>
      </c>
      <c r="C57" s="85" t="s">
        <v>215</v>
      </c>
      <c r="D57" s="85">
        <v>37838777855</v>
      </c>
      <c r="E57" s="64">
        <v>150000</v>
      </c>
      <c r="F57" s="85" t="s">
        <v>4</v>
      </c>
      <c r="G57" s="369">
        <v>6.7500000000000004E-2</v>
      </c>
      <c r="H57" s="85" t="s">
        <v>216</v>
      </c>
      <c r="I57" s="64">
        <v>209625</v>
      </c>
      <c r="J57" s="33" t="s">
        <v>510</v>
      </c>
    </row>
    <row r="58" spans="1:11">
      <c r="A58" s="106">
        <v>56</v>
      </c>
      <c r="B58" s="63" t="s">
        <v>2</v>
      </c>
      <c r="C58" s="85" t="s">
        <v>206</v>
      </c>
      <c r="D58" s="85">
        <v>37844634365</v>
      </c>
      <c r="E58" s="64">
        <v>150000</v>
      </c>
      <c r="F58" s="85" t="s">
        <v>4</v>
      </c>
      <c r="G58" s="369">
        <v>6.8500000000000005E-2</v>
      </c>
      <c r="H58" s="85" t="s">
        <v>217</v>
      </c>
      <c r="I58" s="64">
        <v>210658</v>
      </c>
      <c r="J58" s="33" t="s">
        <v>510</v>
      </c>
    </row>
    <row r="59" spans="1:11">
      <c r="A59" s="106">
        <v>57</v>
      </c>
      <c r="B59" s="63" t="s">
        <v>2</v>
      </c>
      <c r="C59" s="85" t="s">
        <v>232</v>
      </c>
      <c r="D59" s="85">
        <v>37947404970</v>
      </c>
      <c r="E59" s="64">
        <v>150000</v>
      </c>
      <c r="F59" s="85" t="s">
        <v>4</v>
      </c>
      <c r="G59" s="369">
        <v>6.8500000000000005E-2</v>
      </c>
      <c r="H59" s="85" t="s">
        <v>235</v>
      </c>
      <c r="I59" s="64">
        <v>210658</v>
      </c>
      <c r="J59" s="33" t="s">
        <v>510</v>
      </c>
    </row>
    <row r="60" spans="1:11">
      <c r="A60" s="106">
        <v>58</v>
      </c>
      <c r="B60" s="63" t="s">
        <v>2</v>
      </c>
      <c r="C60" s="63" t="s">
        <v>237</v>
      </c>
      <c r="D60" s="63">
        <v>38002418481</v>
      </c>
      <c r="E60" s="64">
        <v>150000</v>
      </c>
      <c r="F60" s="63" t="s">
        <v>4</v>
      </c>
      <c r="G60" s="65">
        <v>6.8500000000000005E-2</v>
      </c>
      <c r="H60" s="63" t="s">
        <v>238</v>
      </c>
      <c r="I60" s="64">
        <v>210658</v>
      </c>
      <c r="J60" s="33" t="s">
        <v>510</v>
      </c>
    </row>
    <row r="61" spans="1:11">
      <c r="A61" s="106">
        <v>59</v>
      </c>
      <c r="B61" s="63" t="s">
        <v>2</v>
      </c>
      <c r="C61" s="87" t="s">
        <v>148</v>
      </c>
      <c r="D61" s="85">
        <v>35300775003</v>
      </c>
      <c r="E61" s="64">
        <v>930000</v>
      </c>
      <c r="F61" s="85" t="s">
        <v>92</v>
      </c>
      <c r="G61" s="369">
        <v>7.0000000000000007E-2</v>
      </c>
      <c r="H61" s="85" t="s">
        <v>149</v>
      </c>
      <c r="I61" s="64">
        <v>1620259</v>
      </c>
      <c r="J61" s="33" t="s">
        <v>511</v>
      </c>
    </row>
    <row r="62" spans="1:11">
      <c r="A62" s="106">
        <v>60</v>
      </c>
      <c r="B62" s="63" t="s">
        <v>2</v>
      </c>
      <c r="C62" s="87" t="s">
        <v>240</v>
      </c>
      <c r="D62" s="85">
        <v>38050779039</v>
      </c>
      <c r="E62" s="64">
        <v>100000</v>
      </c>
      <c r="F62" s="85" t="s">
        <v>3</v>
      </c>
      <c r="G62" s="369">
        <v>6.8500000000000005E-2</v>
      </c>
      <c r="H62" s="85" t="s">
        <v>704</v>
      </c>
      <c r="I62" s="64">
        <v>140439</v>
      </c>
      <c r="J62" s="33" t="s">
        <v>510</v>
      </c>
    </row>
    <row r="63" spans="1:11">
      <c r="A63" s="106">
        <v>61</v>
      </c>
      <c r="B63" s="63" t="s">
        <v>2</v>
      </c>
      <c r="C63" s="87" t="s">
        <v>340</v>
      </c>
      <c r="D63" s="85">
        <v>38084381779</v>
      </c>
      <c r="E63" s="64">
        <v>150000</v>
      </c>
      <c r="F63" s="85" t="s">
        <v>3</v>
      </c>
      <c r="G63" s="369">
        <v>6.8500000000000005E-2</v>
      </c>
      <c r="H63" s="85" t="s">
        <v>341</v>
      </c>
      <c r="I63" s="64">
        <v>210658</v>
      </c>
      <c r="J63" s="33" t="s">
        <v>510</v>
      </c>
    </row>
    <row r="64" spans="1:11">
      <c r="A64" s="106">
        <v>62</v>
      </c>
      <c r="B64" s="63" t="s">
        <v>2</v>
      </c>
      <c r="C64" s="85" t="s">
        <v>150</v>
      </c>
      <c r="D64" s="85">
        <v>35365046611</v>
      </c>
      <c r="E64" s="64">
        <v>715000</v>
      </c>
      <c r="F64" s="85" t="s">
        <v>92</v>
      </c>
      <c r="G64" s="369">
        <v>7.0000000000000007E-2</v>
      </c>
      <c r="H64" s="85" t="s">
        <v>151</v>
      </c>
      <c r="I64" s="64">
        <v>1245683</v>
      </c>
    </row>
    <row r="65" spans="1:11">
      <c r="A65" s="106">
        <v>63</v>
      </c>
      <c r="B65" s="63" t="s">
        <v>2</v>
      </c>
      <c r="C65" s="63" t="s">
        <v>345</v>
      </c>
      <c r="D65" s="63">
        <v>38097456210</v>
      </c>
      <c r="E65" s="64">
        <v>120000</v>
      </c>
      <c r="F65" s="63" t="s">
        <v>4</v>
      </c>
      <c r="G65" s="65">
        <v>6.8500000000000005E-2</v>
      </c>
      <c r="H65" s="63" t="s">
        <v>346</v>
      </c>
      <c r="I65" s="64">
        <v>168526</v>
      </c>
      <c r="J65" s="33" t="s">
        <v>510</v>
      </c>
    </row>
    <row r="66" spans="1:11">
      <c r="A66" s="106">
        <v>64</v>
      </c>
      <c r="B66" s="63" t="s">
        <v>2</v>
      </c>
      <c r="C66" s="85" t="s">
        <v>347</v>
      </c>
      <c r="D66" s="85">
        <v>38104240241</v>
      </c>
      <c r="E66" s="64">
        <v>100000</v>
      </c>
      <c r="F66" s="85" t="s">
        <v>4</v>
      </c>
      <c r="G66" s="369">
        <v>6.8500000000000005E-2</v>
      </c>
      <c r="H66" s="85" t="s">
        <v>348</v>
      </c>
      <c r="I66" s="64">
        <v>140439</v>
      </c>
      <c r="J66" s="33" t="s">
        <v>510</v>
      </c>
    </row>
    <row r="67" spans="1:11">
      <c r="A67" s="106">
        <v>65</v>
      </c>
      <c r="B67" s="63" t="s">
        <v>2</v>
      </c>
      <c r="C67" s="85" t="s">
        <v>353</v>
      </c>
      <c r="D67" s="85">
        <v>38124968312</v>
      </c>
      <c r="E67" s="64">
        <v>150000</v>
      </c>
      <c r="F67" s="85" t="s">
        <v>4</v>
      </c>
      <c r="G67" s="369">
        <v>6.8500000000000005E-2</v>
      </c>
      <c r="H67" s="85" t="s">
        <v>354</v>
      </c>
      <c r="I67" s="64">
        <v>210658</v>
      </c>
      <c r="J67" s="33" t="s">
        <v>510</v>
      </c>
    </row>
    <row r="68" spans="1:11">
      <c r="A68" s="106">
        <v>66</v>
      </c>
      <c r="B68" s="63" t="s">
        <v>2</v>
      </c>
      <c r="C68" s="85" t="s">
        <v>52</v>
      </c>
      <c r="D68" s="85">
        <v>38173340357</v>
      </c>
      <c r="E68" s="64">
        <v>100000</v>
      </c>
      <c r="F68" s="85" t="s">
        <v>4</v>
      </c>
      <c r="G68" s="369">
        <v>6.8500000000000005E-2</v>
      </c>
      <c r="H68" s="85" t="s">
        <v>375</v>
      </c>
      <c r="I68" s="64">
        <v>140439</v>
      </c>
      <c r="J68" s="33" t="s">
        <v>510</v>
      </c>
    </row>
    <row r="69" spans="1:11">
      <c r="A69" s="106">
        <v>67</v>
      </c>
      <c r="B69" s="63" t="s">
        <v>2</v>
      </c>
      <c r="C69" s="85" t="s">
        <v>52</v>
      </c>
      <c r="D69" s="85">
        <v>38173329275</v>
      </c>
      <c r="E69" s="64">
        <v>151000</v>
      </c>
      <c r="F69" s="85" t="s">
        <v>4</v>
      </c>
      <c r="G69" s="369">
        <v>6.8500000000000005E-2</v>
      </c>
      <c r="H69" s="85" t="s">
        <v>375</v>
      </c>
      <c r="I69" s="64">
        <v>212062</v>
      </c>
      <c r="J69" s="33" t="s">
        <v>510</v>
      </c>
    </row>
    <row r="70" spans="1:11">
      <c r="A70" s="106">
        <v>68</v>
      </c>
      <c r="B70" s="63" t="s">
        <v>2</v>
      </c>
      <c r="C70" s="85" t="s">
        <v>152</v>
      </c>
      <c r="D70" s="85">
        <v>35493055775</v>
      </c>
      <c r="E70" s="64">
        <v>500000</v>
      </c>
      <c r="F70" s="85" t="s">
        <v>92</v>
      </c>
      <c r="G70" s="369">
        <v>7.0000000000000007E-2</v>
      </c>
      <c r="H70" s="85" t="s">
        <v>153</v>
      </c>
      <c r="I70" s="64">
        <v>871107</v>
      </c>
      <c r="J70" s="33" t="s">
        <v>511</v>
      </c>
    </row>
    <row r="71" spans="1:11">
      <c r="A71" s="106">
        <v>69</v>
      </c>
      <c r="B71" s="63" t="s">
        <v>2</v>
      </c>
      <c r="C71" s="85" t="s">
        <v>152</v>
      </c>
      <c r="D71" s="85">
        <v>35494355268</v>
      </c>
      <c r="E71" s="64">
        <v>275000</v>
      </c>
      <c r="F71" s="85" t="s">
        <v>92</v>
      </c>
      <c r="G71" s="369">
        <v>7.0000000000000007E-2</v>
      </c>
      <c r="H71" s="85" t="s">
        <v>153</v>
      </c>
      <c r="I71" s="64">
        <v>479109</v>
      </c>
      <c r="J71" s="33" t="s">
        <v>511</v>
      </c>
    </row>
    <row r="72" spans="1:11">
      <c r="A72" s="106">
        <v>70</v>
      </c>
      <c r="B72" s="63" t="s">
        <v>2</v>
      </c>
      <c r="C72" s="85" t="s">
        <v>154</v>
      </c>
      <c r="D72" s="85">
        <v>35573812104</v>
      </c>
      <c r="E72" s="64">
        <v>1110000</v>
      </c>
      <c r="F72" s="85" t="s">
        <v>92</v>
      </c>
      <c r="G72" s="369">
        <v>7.0000000000000007E-2</v>
      </c>
      <c r="H72" s="85" t="s">
        <v>155</v>
      </c>
      <c r="I72" s="64">
        <v>1933857</v>
      </c>
      <c r="J72" s="33" t="s">
        <v>511</v>
      </c>
    </row>
    <row r="73" spans="1:11">
      <c r="A73" s="106">
        <v>71</v>
      </c>
      <c r="B73" s="63" t="s">
        <v>2</v>
      </c>
      <c r="C73" s="85" t="s">
        <v>398</v>
      </c>
      <c r="D73" s="85">
        <v>38294301771</v>
      </c>
      <c r="E73" s="64">
        <v>200000</v>
      </c>
      <c r="F73" s="85" t="s">
        <v>4</v>
      </c>
      <c r="G73" s="369">
        <v>6.8500000000000005E-2</v>
      </c>
      <c r="H73" s="85" t="s">
        <v>400</v>
      </c>
      <c r="I73" s="64">
        <v>280877</v>
      </c>
      <c r="J73" s="33" t="s">
        <v>510</v>
      </c>
      <c r="K73" s="496"/>
    </row>
    <row r="74" spans="1:11">
      <c r="A74" s="106">
        <v>72</v>
      </c>
      <c r="B74" s="63" t="s">
        <v>2</v>
      </c>
      <c r="C74" s="85" t="s">
        <v>408</v>
      </c>
      <c r="D74" s="85">
        <v>38303167046</v>
      </c>
      <c r="E74" s="64">
        <v>62000</v>
      </c>
      <c r="F74" s="85" t="s">
        <v>4</v>
      </c>
      <c r="G74" s="369">
        <v>6.8500000000000005E-2</v>
      </c>
      <c r="H74" s="85" t="s">
        <v>409</v>
      </c>
      <c r="I74" s="64">
        <v>87072</v>
      </c>
      <c r="J74" s="496" t="s">
        <v>421</v>
      </c>
    </row>
    <row r="75" spans="1:11">
      <c r="A75" s="106">
        <v>73</v>
      </c>
      <c r="B75" s="63" t="s">
        <v>2</v>
      </c>
      <c r="C75" s="85" t="s">
        <v>412</v>
      </c>
      <c r="D75" s="85">
        <v>38307413567</v>
      </c>
      <c r="E75" s="64">
        <v>151000</v>
      </c>
      <c r="F75" s="85" t="s">
        <v>413</v>
      </c>
      <c r="G75" s="369">
        <v>6.8500000000000005E-2</v>
      </c>
      <c r="H75" s="85" t="s">
        <v>414</v>
      </c>
      <c r="I75" s="64">
        <v>212062</v>
      </c>
      <c r="J75" s="496" t="s">
        <v>421</v>
      </c>
    </row>
    <row r="76" spans="1:11">
      <c r="A76" s="106">
        <v>74</v>
      </c>
      <c r="B76" s="63" t="s">
        <v>2</v>
      </c>
      <c r="C76" s="85" t="s">
        <v>410</v>
      </c>
      <c r="D76" s="85">
        <v>38316515831</v>
      </c>
      <c r="E76" s="64">
        <v>155000</v>
      </c>
      <c r="F76" s="85" t="s">
        <v>4</v>
      </c>
      <c r="G76" s="369">
        <v>6.8500000000000005E-2</v>
      </c>
      <c r="H76" s="85" t="s">
        <v>411</v>
      </c>
      <c r="I76" s="64">
        <v>217680</v>
      </c>
    </row>
    <row r="77" spans="1:11">
      <c r="A77" s="106">
        <v>75</v>
      </c>
      <c r="B77" s="63" t="s">
        <v>2</v>
      </c>
      <c r="C77" s="85" t="s">
        <v>410</v>
      </c>
      <c r="D77" s="85">
        <v>38316276595</v>
      </c>
      <c r="E77" s="64">
        <v>172000</v>
      </c>
      <c r="F77" s="85" t="s">
        <v>4</v>
      </c>
      <c r="G77" s="369">
        <v>6.8500000000000005E-2</v>
      </c>
      <c r="H77" s="85" t="s">
        <v>411</v>
      </c>
      <c r="I77" s="64">
        <v>241554</v>
      </c>
      <c r="J77" s="496" t="s">
        <v>421</v>
      </c>
    </row>
    <row r="78" spans="1:11">
      <c r="A78" s="106">
        <v>76</v>
      </c>
      <c r="B78" s="63" t="s">
        <v>2</v>
      </c>
      <c r="C78" s="85" t="s">
        <v>406</v>
      </c>
      <c r="D78" s="85">
        <v>38322306125</v>
      </c>
      <c r="E78" s="64">
        <v>100000</v>
      </c>
      <c r="F78" s="85" t="s">
        <v>4</v>
      </c>
      <c r="G78" s="369">
        <v>6.8500000000000005E-2</v>
      </c>
      <c r="H78" s="85" t="s">
        <v>407</v>
      </c>
      <c r="I78" s="64">
        <v>140439</v>
      </c>
      <c r="J78" s="496" t="s">
        <v>421</v>
      </c>
    </row>
    <row r="79" spans="1:11">
      <c r="A79" s="106">
        <v>77</v>
      </c>
      <c r="B79" s="63" t="s">
        <v>2</v>
      </c>
      <c r="C79" s="85" t="s">
        <v>156</v>
      </c>
      <c r="D79" s="85">
        <v>35638366756</v>
      </c>
      <c r="E79" s="64">
        <v>950000</v>
      </c>
      <c r="F79" s="85" t="s">
        <v>92</v>
      </c>
      <c r="G79" s="369">
        <v>7.0000000000000007E-2</v>
      </c>
      <c r="H79" s="85" t="s">
        <v>157</v>
      </c>
      <c r="I79" s="64">
        <v>1655103</v>
      </c>
    </row>
    <row r="80" spans="1:11">
      <c r="A80" s="106">
        <v>78</v>
      </c>
      <c r="B80" s="63" t="s">
        <v>2</v>
      </c>
      <c r="C80" s="85" t="s">
        <v>393</v>
      </c>
      <c r="D80" s="85">
        <v>38352417658</v>
      </c>
      <c r="E80" s="64">
        <v>253000</v>
      </c>
      <c r="F80" s="85" t="s">
        <v>4</v>
      </c>
      <c r="G80" s="369">
        <v>6.8500000000000005E-2</v>
      </c>
      <c r="H80" s="85" t="s">
        <v>459</v>
      </c>
      <c r="I80" s="64">
        <v>355310</v>
      </c>
    </row>
    <row r="81" spans="1:11">
      <c r="A81" s="106">
        <v>79</v>
      </c>
      <c r="B81" s="63" t="s">
        <v>2</v>
      </c>
      <c r="C81" s="85" t="s">
        <v>158</v>
      </c>
      <c r="D81" s="85">
        <v>35679265503</v>
      </c>
      <c r="E81" s="64">
        <v>220000</v>
      </c>
      <c r="F81" s="85" t="s">
        <v>92</v>
      </c>
      <c r="G81" s="369">
        <v>7.0000000000000007E-2</v>
      </c>
      <c r="H81" s="85" t="s">
        <v>159</v>
      </c>
      <c r="I81" s="64">
        <v>383287</v>
      </c>
    </row>
    <row r="82" spans="1:11">
      <c r="A82" s="106">
        <v>80</v>
      </c>
      <c r="B82" s="63" t="s">
        <v>2</v>
      </c>
      <c r="C82" s="85" t="s">
        <v>531</v>
      </c>
      <c r="D82" s="85">
        <v>38424493298</v>
      </c>
      <c r="E82" s="64">
        <v>155000</v>
      </c>
      <c r="F82" s="85" t="s">
        <v>4</v>
      </c>
      <c r="G82" s="369">
        <v>6.8500000000000005E-2</v>
      </c>
      <c r="H82" s="85" t="s">
        <v>542</v>
      </c>
      <c r="I82" s="64">
        <v>217680</v>
      </c>
    </row>
    <row r="83" spans="1:11">
      <c r="A83" s="106">
        <v>81</v>
      </c>
      <c r="B83" s="63" t="s">
        <v>2</v>
      </c>
      <c r="C83" s="85" t="s">
        <v>531</v>
      </c>
      <c r="D83" s="85">
        <v>38424491451</v>
      </c>
      <c r="E83" s="64">
        <v>100000</v>
      </c>
      <c r="F83" s="85" t="s">
        <v>4</v>
      </c>
      <c r="G83" s="369">
        <v>6.8500000000000005E-2</v>
      </c>
      <c r="H83" s="85" t="s">
        <v>542</v>
      </c>
      <c r="I83" s="64">
        <v>140439</v>
      </c>
    </row>
    <row r="84" spans="1:11">
      <c r="A84" s="106">
        <v>82</v>
      </c>
      <c r="B84" s="63" t="s">
        <v>2</v>
      </c>
      <c r="C84" s="85" t="s">
        <v>8</v>
      </c>
      <c r="D84" s="85">
        <v>35742762591</v>
      </c>
      <c r="E84" s="64">
        <v>290000</v>
      </c>
      <c r="F84" s="85" t="s">
        <v>92</v>
      </c>
      <c r="G84" s="369">
        <v>7.0000000000000007E-2</v>
      </c>
      <c r="H84" s="85" t="s">
        <v>160</v>
      </c>
      <c r="I84" s="64">
        <v>505242</v>
      </c>
    </row>
    <row r="85" spans="1:11">
      <c r="A85" s="106">
        <v>83</v>
      </c>
      <c r="B85" s="63" t="s">
        <v>2</v>
      </c>
      <c r="C85" s="85" t="s">
        <v>391</v>
      </c>
      <c r="D85" s="85">
        <v>38430169932</v>
      </c>
      <c r="E85" s="64">
        <v>1500000</v>
      </c>
      <c r="F85" s="85" t="s">
        <v>4</v>
      </c>
      <c r="G85" s="369">
        <v>6.8500000000000005E-2</v>
      </c>
      <c r="H85" s="85" t="s">
        <v>160</v>
      </c>
      <c r="I85" s="64">
        <v>2106579</v>
      </c>
    </row>
    <row r="86" spans="1:11">
      <c r="A86" s="106">
        <v>84</v>
      </c>
      <c r="B86" s="63" t="s">
        <v>2</v>
      </c>
      <c r="C86" s="85" t="s">
        <v>161</v>
      </c>
      <c r="D86" s="85">
        <v>35790959715</v>
      </c>
      <c r="E86" s="64">
        <v>350000</v>
      </c>
      <c r="F86" s="85" t="s">
        <v>92</v>
      </c>
      <c r="G86" s="369">
        <v>7.0000000000000007E-2</v>
      </c>
      <c r="H86" s="85" t="s">
        <v>162</v>
      </c>
      <c r="I86" s="64">
        <v>609775</v>
      </c>
    </row>
    <row r="87" spans="1:11">
      <c r="A87" s="106">
        <v>85</v>
      </c>
      <c r="B87" s="63" t="s">
        <v>2</v>
      </c>
      <c r="C87" s="85" t="s">
        <v>568</v>
      </c>
      <c r="D87" s="85">
        <v>38487399972</v>
      </c>
      <c r="E87" s="64">
        <v>100000</v>
      </c>
      <c r="F87" s="85" t="s">
        <v>4</v>
      </c>
      <c r="G87" s="369">
        <v>6.5000000000000002E-2</v>
      </c>
      <c r="H87" s="85" t="s">
        <v>569</v>
      </c>
      <c r="I87" s="64">
        <v>138723</v>
      </c>
      <c r="K87" s="33" t="s">
        <v>1487</v>
      </c>
    </row>
    <row r="88" spans="1:11">
      <c r="A88" s="106">
        <v>86</v>
      </c>
      <c r="B88" s="63" t="s">
        <v>2</v>
      </c>
      <c r="C88" s="85" t="s">
        <v>574</v>
      </c>
      <c r="D88" s="85">
        <v>38502385295</v>
      </c>
      <c r="E88" s="64">
        <v>153000</v>
      </c>
      <c r="F88" s="85" t="s">
        <v>4</v>
      </c>
      <c r="G88" s="369">
        <v>6.6000000000000003E-2</v>
      </c>
      <c r="H88" s="85" t="s">
        <v>575</v>
      </c>
      <c r="I88" s="64">
        <v>212246</v>
      </c>
    </row>
    <row r="89" spans="1:11">
      <c r="A89" s="106">
        <v>87</v>
      </c>
      <c r="B89" s="63" t="s">
        <v>2</v>
      </c>
      <c r="C89" s="85" t="s">
        <v>17</v>
      </c>
      <c r="D89" s="85">
        <v>35877766126</v>
      </c>
      <c r="E89" s="64">
        <v>860000</v>
      </c>
      <c r="F89" s="85" t="s">
        <v>92</v>
      </c>
      <c r="G89" s="369">
        <v>7.0000000000000007E-2</v>
      </c>
      <c r="H89" s="85" t="s">
        <v>166</v>
      </c>
      <c r="I89" s="64">
        <v>1498304</v>
      </c>
    </row>
    <row r="90" spans="1:11">
      <c r="A90" s="106">
        <v>88</v>
      </c>
      <c r="B90" s="63" t="s">
        <v>2</v>
      </c>
      <c r="C90" s="85" t="s">
        <v>55</v>
      </c>
      <c r="D90" s="85">
        <v>38568110132</v>
      </c>
      <c r="E90" s="64">
        <v>150000</v>
      </c>
      <c r="F90" s="85" t="s">
        <v>4</v>
      </c>
      <c r="G90" s="369">
        <v>6.6000000000000003E-2</v>
      </c>
      <c r="H90" s="85" t="s">
        <v>583</v>
      </c>
      <c r="I90" s="64">
        <v>208084</v>
      </c>
    </row>
    <row r="91" spans="1:11">
      <c r="A91" s="106">
        <v>89</v>
      </c>
      <c r="B91" s="63" t="s">
        <v>2</v>
      </c>
      <c r="C91" s="85" t="s">
        <v>55</v>
      </c>
      <c r="D91" s="85">
        <v>38568112083</v>
      </c>
      <c r="E91" s="64">
        <v>157000</v>
      </c>
      <c r="F91" s="85" t="s">
        <v>4</v>
      </c>
      <c r="G91" s="369">
        <v>6.6000000000000003E-2</v>
      </c>
      <c r="H91" s="85" t="s">
        <v>583</v>
      </c>
      <c r="I91" s="64">
        <v>217795</v>
      </c>
    </row>
    <row r="92" spans="1:11">
      <c r="A92" s="106">
        <v>90</v>
      </c>
      <c r="B92" s="63" t="s">
        <v>2</v>
      </c>
      <c r="C92" s="85" t="s">
        <v>612</v>
      </c>
      <c r="D92" s="85">
        <v>38623313539</v>
      </c>
      <c r="E92" s="64">
        <v>120000</v>
      </c>
      <c r="F92" s="85" t="s">
        <v>4</v>
      </c>
      <c r="G92" s="369">
        <v>6.6000000000000003E-2</v>
      </c>
      <c r="H92" s="85" t="s">
        <v>623</v>
      </c>
      <c r="I92" s="64">
        <v>166467</v>
      </c>
    </row>
    <row r="93" spans="1:11">
      <c r="A93" s="106">
        <v>91</v>
      </c>
      <c r="B93" s="63" t="s">
        <v>2</v>
      </c>
      <c r="C93" s="85" t="s">
        <v>56</v>
      </c>
      <c r="D93" s="85">
        <v>38631660301</v>
      </c>
      <c r="E93" s="64">
        <v>100000</v>
      </c>
      <c r="F93" s="85" t="s">
        <v>4</v>
      </c>
      <c r="G93" s="369">
        <v>6.6000000000000003E-2</v>
      </c>
      <c r="H93" s="85" t="s">
        <v>624</v>
      </c>
      <c r="I93" s="64">
        <v>138723</v>
      </c>
    </row>
    <row r="94" spans="1:11">
      <c r="A94" s="106">
        <v>92</v>
      </c>
      <c r="B94" s="63" t="s">
        <v>2</v>
      </c>
      <c r="C94" s="85" t="s">
        <v>633</v>
      </c>
      <c r="D94" s="85">
        <v>38655601405</v>
      </c>
      <c r="E94" s="64">
        <v>160000</v>
      </c>
      <c r="F94" s="85" t="s">
        <v>4</v>
      </c>
      <c r="G94" s="369">
        <v>6.5000000000000002E-2</v>
      </c>
      <c r="H94" s="85" t="s">
        <v>634</v>
      </c>
      <c r="I94" s="64">
        <v>220867</v>
      </c>
      <c r="K94" s="33" t="s">
        <v>1487</v>
      </c>
    </row>
    <row r="95" spans="1:11">
      <c r="A95" s="106">
        <v>93</v>
      </c>
      <c r="B95" s="63" t="s">
        <v>2</v>
      </c>
      <c r="C95" s="85" t="s">
        <v>18</v>
      </c>
      <c r="D95" s="85">
        <v>35996710950</v>
      </c>
      <c r="E95" s="64">
        <v>900000</v>
      </c>
      <c r="F95" s="85" t="s">
        <v>92</v>
      </c>
      <c r="G95" s="369">
        <v>7.0000000000000007E-2</v>
      </c>
      <c r="H95" s="85" t="s">
        <v>163</v>
      </c>
      <c r="I95" s="64">
        <v>1567992</v>
      </c>
    </row>
    <row r="96" spans="1:11">
      <c r="A96" s="106">
        <v>94</v>
      </c>
      <c r="B96" s="63" t="s">
        <v>2</v>
      </c>
      <c r="C96" s="85" t="s">
        <v>164</v>
      </c>
      <c r="D96" s="85">
        <v>36035835682</v>
      </c>
      <c r="E96" s="64">
        <v>230000</v>
      </c>
      <c r="F96" s="85" t="s">
        <v>92</v>
      </c>
      <c r="G96" s="369">
        <v>7.0000000000000007E-2</v>
      </c>
      <c r="H96" s="85" t="s">
        <v>165</v>
      </c>
      <c r="I96" s="64">
        <v>400709</v>
      </c>
    </row>
    <row r="97" spans="1:11">
      <c r="A97" s="106">
        <v>95</v>
      </c>
      <c r="B97" s="63" t="s">
        <v>2</v>
      </c>
      <c r="C97" s="85" t="s">
        <v>57</v>
      </c>
      <c r="D97" s="85">
        <v>38713314042</v>
      </c>
      <c r="E97" s="64">
        <v>100000</v>
      </c>
      <c r="F97" s="85" t="s">
        <v>4</v>
      </c>
      <c r="G97" s="369">
        <v>6.25E-2</v>
      </c>
      <c r="H97" s="85" t="s">
        <v>666</v>
      </c>
      <c r="I97" s="64">
        <v>136354</v>
      </c>
      <c r="K97" s="33" t="s">
        <v>1487</v>
      </c>
    </row>
    <row r="98" spans="1:11">
      <c r="A98" s="106">
        <v>96</v>
      </c>
      <c r="B98" s="63" t="s">
        <v>2</v>
      </c>
      <c r="C98" s="63" t="s">
        <v>256</v>
      </c>
      <c r="D98" s="63">
        <v>38744299966</v>
      </c>
      <c r="E98" s="64">
        <v>161000</v>
      </c>
      <c r="F98" s="63" t="s">
        <v>4</v>
      </c>
      <c r="G98" s="65">
        <v>6.25E-2</v>
      </c>
      <c r="H98" s="63" t="s">
        <v>688</v>
      </c>
      <c r="I98" s="64">
        <v>219530</v>
      </c>
      <c r="K98" s="33" t="s">
        <v>1487</v>
      </c>
    </row>
    <row r="99" spans="1:11">
      <c r="A99" s="106">
        <v>97</v>
      </c>
      <c r="B99" s="63" t="s">
        <v>2</v>
      </c>
      <c r="C99" s="85" t="s">
        <v>167</v>
      </c>
      <c r="D99" s="85">
        <v>36124191293</v>
      </c>
      <c r="E99" s="64">
        <v>825000</v>
      </c>
      <c r="F99" s="85" t="s">
        <v>92</v>
      </c>
      <c r="G99" s="369">
        <v>7.0000000000000007E-2</v>
      </c>
      <c r="H99" s="85" t="s">
        <v>170</v>
      </c>
      <c r="I99" s="64">
        <v>1437326</v>
      </c>
    </row>
    <row r="100" spans="1:11">
      <c r="A100" s="106">
        <v>98</v>
      </c>
      <c r="B100" s="63" t="s">
        <v>2</v>
      </c>
      <c r="C100" s="85" t="s">
        <v>58</v>
      </c>
      <c r="D100" s="85">
        <v>38803132864</v>
      </c>
      <c r="E100" s="64">
        <v>100000</v>
      </c>
      <c r="F100" s="85" t="s">
        <v>4</v>
      </c>
      <c r="G100" s="369">
        <v>6.25E-2</v>
      </c>
      <c r="H100" s="85" t="s">
        <v>703</v>
      </c>
      <c r="I100" s="64">
        <v>136354</v>
      </c>
      <c r="K100" s="33" t="s">
        <v>1487</v>
      </c>
    </row>
    <row r="101" spans="1:11">
      <c r="A101" s="106">
        <v>99</v>
      </c>
      <c r="B101" s="63" t="s">
        <v>2</v>
      </c>
      <c r="C101" s="85" t="s">
        <v>701</v>
      </c>
      <c r="D101" s="85">
        <v>38807855358</v>
      </c>
      <c r="E101" s="64">
        <v>162000</v>
      </c>
      <c r="F101" s="85" t="s">
        <v>4</v>
      </c>
      <c r="G101" s="369">
        <v>6.25E-2</v>
      </c>
      <c r="H101" s="85" t="s">
        <v>702</v>
      </c>
      <c r="I101" s="64">
        <v>220893</v>
      </c>
      <c r="K101" s="33" t="s">
        <v>1487</v>
      </c>
    </row>
    <row r="102" spans="1:11">
      <c r="A102" s="106">
        <v>100</v>
      </c>
      <c r="B102" s="63" t="s">
        <v>2</v>
      </c>
      <c r="C102" s="85" t="s">
        <v>168</v>
      </c>
      <c r="D102" s="85">
        <v>36204774783</v>
      </c>
      <c r="E102" s="64">
        <v>950000</v>
      </c>
      <c r="F102" s="85" t="s">
        <v>92</v>
      </c>
      <c r="G102" s="369">
        <v>6.5000000000000002E-2</v>
      </c>
      <c r="H102" s="85" t="s">
        <v>169</v>
      </c>
      <c r="I102" s="64">
        <v>1591261</v>
      </c>
      <c r="K102" s="33" t="s">
        <v>1487</v>
      </c>
    </row>
    <row r="103" spans="1:11">
      <c r="A103" s="106">
        <v>101</v>
      </c>
      <c r="B103" s="63" t="s">
        <v>2</v>
      </c>
      <c r="C103" s="85" t="s">
        <v>59</v>
      </c>
      <c r="D103" s="85">
        <v>38888301802</v>
      </c>
      <c r="E103" s="64">
        <v>100000</v>
      </c>
      <c r="F103" s="85" t="s">
        <v>4</v>
      </c>
      <c r="G103" s="369">
        <v>6.25E-2</v>
      </c>
      <c r="H103" s="85" t="s">
        <v>723</v>
      </c>
      <c r="I103" s="64">
        <v>136354</v>
      </c>
      <c r="K103" s="33" t="s">
        <v>1487</v>
      </c>
    </row>
    <row r="104" spans="1:11">
      <c r="A104" s="106">
        <v>102</v>
      </c>
      <c r="B104" s="63" t="s">
        <v>2</v>
      </c>
      <c r="C104" s="85" t="s">
        <v>722</v>
      </c>
      <c r="D104" s="85">
        <v>38892130146</v>
      </c>
      <c r="E104" s="64">
        <v>163000</v>
      </c>
      <c r="F104" s="85" t="s">
        <v>4</v>
      </c>
      <c r="G104" s="369">
        <v>6.25E-2</v>
      </c>
      <c r="H104" s="85" t="s">
        <v>724</v>
      </c>
      <c r="I104" s="64">
        <v>222257</v>
      </c>
      <c r="J104" s="33" t="s">
        <v>731</v>
      </c>
      <c r="K104" s="33" t="s">
        <v>1487</v>
      </c>
    </row>
    <row r="105" spans="1:11">
      <c r="A105" s="106">
        <v>103</v>
      </c>
      <c r="B105" s="63" t="s">
        <v>2</v>
      </c>
      <c r="C105" s="85" t="s">
        <v>171</v>
      </c>
      <c r="D105" s="85">
        <v>36255054710</v>
      </c>
      <c r="E105" s="64">
        <v>400000</v>
      </c>
      <c r="F105" s="85" t="s">
        <v>92</v>
      </c>
      <c r="G105" s="369">
        <v>6.5000000000000002E-2</v>
      </c>
      <c r="H105" s="85" t="s">
        <v>172</v>
      </c>
      <c r="I105" s="64">
        <v>670005</v>
      </c>
      <c r="K105" s="33" t="s">
        <v>1487</v>
      </c>
    </row>
    <row r="106" spans="1:11">
      <c r="A106" s="106">
        <v>104</v>
      </c>
      <c r="B106" s="63" t="s">
        <v>2</v>
      </c>
      <c r="C106" s="85" t="s">
        <v>743</v>
      </c>
      <c r="D106" s="85">
        <v>38952966184</v>
      </c>
      <c r="E106" s="64">
        <v>161000</v>
      </c>
      <c r="F106" s="85" t="s">
        <v>4</v>
      </c>
      <c r="G106" s="369">
        <v>6.25E-2</v>
      </c>
      <c r="H106" s="85" t="s">
        <v>745</v>
      </c>
      <c r="I106" s="64">
        <v>219530</v>
      </c>
      <c r="K106" s="33" t="s">
        <v>1487</v>
      </c>
    </row>
    <row r="107" spans="1:11">
      <c r="A107" s="106">
        <v>105</v>
      </c>
      <c r="B107" s="63" t="s">
        <v>2</v>
      </c>
      <c r="C107" s="85" t="s">
        <v>60</v>
      </c>
      <c r="D107" s="85">
        <v>38955792883</v>
      </c>
      <c r="E107" s="64">
        <v>100000</v>
      </c>
      <c r="F107" s="85" t="s">
        <v>4</v>
      </c>
      <c r="G107" s="369">
        <v>6.25E-2</v>
      </c>
      <c r="H107" s="85" t="s">
        <v>746</v>
      </c>
      <c r="I107" s="64">
        <v>136354</v>
      </c>
      <c r="K107" s="33" t="s">
        <v>1487</v>
      </c>
    </row>
    <row r="108" spans="1:11">
      <c r="A108" s="106">
        <v>106</v>
      </c>
      <c r="B108" s="63" t="s">
        <v>2</v>
      </c>
      <c r="C108" s="85" t="s">
        <v>764</v>
      </c>
      <c r="D108" s="85">
        <v>39025933021</v>
      </c>
      <c r="E108" s="64">
        <v>100000</v>
      </c>
      <c r="F108" s="85" t="s">
        <v>4</v>
      </c>
      <c r="G108" s="369">
        <v>6.25E-2</v>
      </c>
      <c r="H108" s="85" t="s">
        <v>770</v>
      </c>
      <c r="I108" s="64">
        <v>136354</v>
      </c>
      <c r="K108" s="33" t="s">
        <v>1487</v>
      </c>
    </row>
    <row r="109" spans="1:11">
      <c r="A109" s="106">
        <v>107</v>
      </c>
      <c r="B109" s="63" t="s">
        <v>2</v>
      </c>
      <c r="C109" s="85" t="s">
        <v>782</v>
      </c>
      <c r="D109" s="85">
        <v>39036642064</v>
      </c>
      <c r="E109" s="64">
        <v>163000</v>
      </c>
      <c r="F109" s="85" t="s">
        <v>4</v>
      </c>
      <c r="G109" s="369">
        <v>6.25E-2</v>
      </c>
      <c r="H109" s="85" t="s">
        <v>781</v>
      </c>
      <c r="I109" s="64">
        <v>222257</v>
      </c>
      <c r="K109" s="33" t="s">
        <v>1487</v>
      </c>
    </row>
    <row r="110" spans="1:11">
      <c r="A110" s="106">
        <v>108</v>
      </c>
      <c r="B110" s="63" t="s">
        <v>2</v>
      </c>
      <c r="C110" s="85" t="s">
        <v>173</v>
      </c>
      <c r="D110" s="85">
        <v>36475100509</v>
      </c>
      <c r="E110" s="64">
        <v>260000</v>
      </c>
      <c r="F110" s="85" t="s">
        <v>92</v>
      </c>
      <c r="G110" s="369">
        <v>6.5000000000000002E-2</v>
      </c>
      <c r="H110" s="85" t="s">
        <v>174</v>
      </c>
      <c r="I110" s="64">
        <v>435503</v>
      </c>
      <c r="K110" s="33" t="s">
        <v>1487</v>
      </c>
    </row>
    <row r="111" spans="1:11">
      <c r="A111" s="106">
        <v>109</v>
      </c>
      <c r="B111" s="63" t="s">
        <v>2</v>
      </c>
      <c r="C111" s="85" t="s">
        <v>175</v>
      </c>
      <c r="D111" s="85">
        <v>36478235681</v>
      </c>
      <c r="E111" s="64">
        <v>500000</v>
      </c>
      <c r="F111" s="85" t="s">
        <v>92</v>
      </c>
      <c r="G111" s="369">
        <v>6.5000000000000002E-2</v>
      </c>
      <c r="H111" s="85" t="s">
        <v>617</v>
      </c>
      <c r="I111" s="64">
        <v>837506</v>
      </c>
      <c r="K111" s="33" t="s">
        <v>1487</v>
      </c>
    </row>
    <row r="112" spans="1:11">
      <c r="A112" s="106">
        <v>110</v>
      </c>
      <c r="B112" s="63" t="s">
        <v>2</v>
      </c>
      <c r="C112" s="85" t="s">
        <v>63</v>
      </c>
      <c r="D112" s="85">
        <v>39104251256</v>
      </c>
      <c r="E112" s="64">
        <v>150000</v>
      </c>
      <c r="F112" s="85" t="s">
        <v>4</v>
      </c>
      <c r="G112" s="369">
        <v>6.0999999999999999E-2</v>
      </c>
      <c r="H112" s="85" t="s">
        <v>825</v>
      </c>
      <c r="I112" s="64">
        <v>203026</v>
      </c>
      <c r="K112" s="33" t="s">
        <v>1487</v>
      </c>
    </row>
    <row r="113" spans="1:11">
      <c r="A113" s="106">
        <v>111</v>
      </c>
      <c r="B113" s="63" t="s">
        <v>2</v>
      </c>
      <c r="C113" s="85" t="s">
        <v>921</v>
      </c>
      <c r="D113" s="85">
        <v>39178285519</v>
      </c>
      <c r="E113" s="64">
        <v>165000</v>
      </c>
      <c r="F113" s="85" t="s">
        <v>4</v>
      </c>
      <c r="G113" s="369">
        <v>0.06</v>
      </c>
      <c r="H113" s="85" t="s">
        <v>922</v>
      </c>
      <c r="I113" s="64">
        <v>222231</v>
      </c>
      <c r="K113" s="33" t="s">
        <v>1487</v>
      </c>
    </row>
    <row r="114" spans="1:11">
      <c r="A114" s="106">
        <v>112</v>
      </c>
      <c r="B114" s="63" t="s">
        <v>2</v>
      </c>
      <c r="C114" s="85" t="s">
        <v>65</v>
      </c>
      <c r="D114" s="85">
        <v>39184187386</v>
      </c>
      <c r="E114" s="64">
        <v>200000</v>
      </c>
      <c r="F114" s="85" t="s">
        <v>4</v>
      </c>
      <c r="G114" s="369">
        <v>0.06</v>
      </c>
      <c r="H114" s="85" t="s">
        <v>932</v>
      </c>
      <c r="I114" s="64">
        <v>269371</v>
      </c>
      <c r="K114" s="33" t="s">
        <v>1487</v>
      </c>
    </row>
    <row r="115" spans="1:11">
      <c r="A115" s="106">
        <v>113</v>
      </c>
      <c r="B115" s="63" t="s">
        <v>2</v>
      </c>
      <c r="C115" s="85" t="s">
        <v>948</v>
      </c>
      <c r="D115" s="85">
        <v>39189566380</v>
      </c>
      <c r="E115" s="64">
        <v>370000</v>
      </c>
      <c r="F115" s="85" t="s">
        <v>4</v>
      </c>
      <c r="G115" s="369">
        <v>0.06</v>
      </c>
      <c r="H115" s="85" t="s">
        <v>955</v>
      </c>
      <c r="I115" s="64">
        <v>498336</v>
      </c>
      <c r="K115" s="33" t="s">
        <v>1487</v>
      </c>
    </row>
    <row r="116" spans="1:11">
      <c r="A116" s="106">
        <v>114</v>
      </c>
      <c r="B116" s="63" t="s">
        <v>2</v>
      </c>
      <c r="C116" s="85" t="s">
        <v>67</v>
      </c>
      <c r="D116" s="85">
        <v>39199269807</v>
      </c>
      <c r="E116" s="64">
        <v>1000000</v>
      </c>
      <c r="F116" s="85" t="s">
        <v>4</v>
      </c>
      <c r="G116" s="369">
        <v>0.06</v>
      </c>
      <c r="H116" s="85" t="s">
        <v>958</v>
      </c>
      <c r="I116" s="64">
        <v>1346855</v>
      </c>
      <c r="K116" s="33" t="s">
        <v>1487</v>
      </c>
    </row>
    <row r="117" spans="1:11">
      <c r="A117" s="106">
        <v>115</v>
      </c>
      <c r="B117" s="63" t="s">
        <v>2</v>
      </c>
      <c r="C117" s="85" t="s">
        <v>959</v>
      </c>
      <c r="D117" s="85">
        <v>39207245778</v>
      </c>
      <c r="E117" s="64">
        <v>750000</v>
      </c>
      <c r="F117" s="85" t="s">
        <v>4</v>
      </c>
      <c r="G117" s="369">
        <v>5.8999999999999997E-2</v>
      </c>
      <c r="H117" s="85" t="s">
        <v>962</v>
      </c>
      <c r="I117" s="64">
        <v>1005177</v>
      </c>
      <c r="K117" s="33" t="s">
        <v>1487</v>
      </c>
    </row>
    <row r="118" spans="1:11">
      <c r="A118" s="106">
        <v>116</v>
      </c>
      <c r="B118" s="63" t="s">
        <v>2</v>
      </c>
      <c r="C118" s="85" t="s">
        <v>176</v>
      </c>
      <c r="D118" s="85">
        <v>36694445647</v>
      </c>
      <c r="E118" s="64">
        <v>330000</v>
      </c>
      <c r="F118" s="85" t="s">
        <v>92</v>
      </c>
      <c r="G118" s="369">
        <v>6.5000000000000002E-2</v>
      </c>
      <c r="H118" s="85" t="s">
        <v>178</v>
      </c>
      <c r="I118" s="64">
        <v>552754</v>
      </c>
      <c r="K118" s="33" t="s">
        <v>1487</v>
      </c>
    </row>
    <row r="119" spans="1:11">
      <c r="A119" s="106">
        <v>117</v>
      </c>
      <c r="B119" s="63" t="s">
        <v>2</v>
      </c>
      <c r="C119" s="85" t="s">
        <v>438</v>
      </c>
      <c r="D119" s="85">
        <v>39220154203</v>
      </c>
      <c r="E119" s="64">
        <v>1300000</v>
      </c>
      <c r="F119" s="85" t="s">
        <v>4</v>
      </c>
      <c r="G119" s="369">
        <v>5.8999999999999997E-2</v>
      </c>
      <c r="H119" s="85" t="s">
        <v>971</v>
      </c>
      <c r="I119" s="64">
        <v>1742306</v>
      </c>
      <c r="K119" s="33" t="s">
        <v>1487</v>
      </c>
    </row>
    <row r="120" spans="1:11">
      <c r="A120" s="106">
        <v>118</v>
      </c>
      <c r="B120" s="63" t="s">
        <v>2</v>
      </c>
      <c r="C120" s="85" t="s">
        <v>441</v>
      </c>
      <c r="D120" s="85">
        <v>39225356158</v>
      </c>
      <c r="E120" s="64">
        <v>2000000</v>
      </c>
      <c r="F120" s="85" t="s">
        <v>4</v>
      </c>
      <c r="G120" s="369">
        <v>5.8999999999999997E-2</v>
      </c>
      <c r="H120" s="85" t="s">
        <v>979</v>
      </c>
      <c r="I120" s="64">
        <v>2680472</v>
      </c>
      <c r="K120" s="33" t="s">
        <v>1487</v>
      </c>
    </row>
    <row r="121" spans="1:11">
      <c r="A121" s="106">
        <v>119</v>
      </c>
      <c r="B121" s="63" t="s">
        <v>2</v>
      </c>
      <c r="C121" s="85" t="s">
        <v>991</v>
      </c>
      <c r="D121" s="85">
        <v>39242116397</v>
      </c>
      <c r="E121" s="64">
        <v>200000</v>
      </c>
      <c r="F121" s="85" t="s">
        <v>4</v>
      </c>
      <c r="G121" s="369">
        <v>5.7000000000000002E-2</v>
      </c>
      <c r="H121" s="85" t="s">
        <v>992</v>
      </c>
      <c r="I121" s="64">
        <v>265418</v>
      </c>
      <c r="K121" s="33" t="s">
        <v>1487</v>
      </c>
    </row>
    <row r="122" spans="1:11">
      <c r="A122" s="106">
        <v>120</v>
      </c>
      <c r="B122" s="63" t="s">
        <v>2</v>
      </c>
      <c r="C122" s="85" t="s">
        <v>1020</v>
      </c>
      <c r="D122" s="85">
        <v>39247165384</v>
      </c>
      <c r="E122" s="64">
        <v>170000</v>
      </c>
      <c r="F122" s="85" t="s">
        <v>4</v>
      </c>
      <c r="G122" s="369">
        <v>5.7000000000000002E-2</v>
      </c>
      <c r="H122" s="85" t="s">
        <v>1022</v>
      </c>
      <c r="I122" s="64">
        <v>225605</v>
      </c>
      <c r="K122" s="33" t="s">
        <v>1487</v>
      </c>
    </row>
    <row r="123" spans="1:11">
      <c r="A123" s="106">
        <v>121</v>
      </c>
      <c r="B123" s="63" t="s">
        <v>2</v>
      </c>
      <c r="C123" s="85" t="s">
        <v>179</v>
      </c>
      <c r="D123" s="85">
        <v>36741345742</v>
      </c>
      <c r="E123" s="64">
        <v>1500000</v>
      </c>
      <c r="F123" s="85" t="s">
        <v>92</v>
      </c>
      <c r="G123" s="369">
        <v>6.5000000000000002E-2</v>
      </c>
      <c r="H123" s="85" t="s">
        <v>180</v>
      </c>
      <c r="I123" s="64">
        <v>2512518</v>
      </c>
      <c r="K123" s="33" t="s">
        <v>1487</v>
      </c>
    </row>
    <row r="124" spans="1:11">
      <c r="A124" s="106">
        <v>122</v>
      </c>
      <c r="B124" s="63" t="s">
        <v>2</v>
      </c>
      <c r="C124" s="85" t="s">
        <v>1027</v>
      </c>
      <c r="D124" s="85">
        <v>39261219197</v>
      </c>
      <c r="E124" s="64">
        <v>200000</v>
      </c>
      <c r="F124" s="85" t="s">
        <v>4</v>
      </c>
      <c r="G124" s="369">
        <v>5.7000000000000002E-2</v>
      </c>
      <c r="H124" s="85" t="s">
        <v>1028</v>
      </c>
      <c r="I124" s="64">
        <v>265418</v>
      </c>
      <c r="K124" s="33" t="s">
        <v>1487</v>
      </c>
    </row>
    <row r="125" spans="1:11">
      <c r="A125" s="106">
        <v>123</v>
      </c>
      <c r="B125" s="63" t="s">
        <v>2</v>
      </c>
      <c r="C125" s="85" t="s">
        <v>33</v>
      </c>
      <c r="D125" s="85">
        <v>36817253200</v>
      </c>
      <c r="E125" s="64">
        <v>460000</v>
      </c>
      <c r="F125" s="85" t="s">
        <v>92</v>
      </c>
      <c r="G125" s="369">
        <v>6.5000000000000002E-2</v>
      </c>
      <c r="H125" s="85" t="s">
        <v>181</v>
      </c>
      <c r="I125" s="64">
        <v>770505</v>
      </c>
      <c r="K125" s="33" t="s">
        <v>1487</v>
      </c>
    </row>
    <row r="126" spans="1:11">
      <c r="A126" s="106">
        <v>124</v>
      </c>
      <c r="B126" s="63" t="s">
        <v>2</v>
      </c>
      <c r="C126" s="85" t="s">
        <v>71</v>
      </c>
      <c r="D126" s="85">
        <v>39285470960</v>
      </c>
      <c r="E126" s="64">
        <v>500000</v>
      </c>
      <c r="F126" s="85" t="s">
        <v>4</v>
      </c>
      <c r="G126" s="369">
        <v>5.7000000000000002E-2</v>
      </c>
      <c r="H126" s="85" t="s">
        <v>1036</v>
      </c>
      <c r="I126" s="64">
        <v>663545</v>
      </c>
      <c r="K126" s="33" t="s">
        <v>1487</v>
      </c>
    </row>
    <row r="127" spans="1:11">
      <c r="A127" s="106">
        <v>125</v>
      </c>
      <c r="B127" s="63" t="s">
        <v>2</v>
      </c>
      <c r="C127" s="85" t="s">
        <v>1040</v>
      </c>
      <c r="D127" s="85">
        <v>39297373010</v>
      </c>
      <c r="E127" s="64">
        <v>167000</v>
      </c>
      <c r="F127" s="85" t="s">
        <v>4</v>
      </c>
      <c r="G127" s="369">
        <v>5.7000000000000002E-2</v>
      </c>
      <c r="H127" s="85" t="s">
        <v>1039</v>
      </c>
      <c r="I127" s="64">
        <v>221624</v>
      </c>
      <c r="K127" s="33" t="s">
        <v>1487</v>
      </c>
    </row>
    <row r="128" spans="1:11">
      <c r="A128" s="106">
        <v>126</v>
      </c>
      <c r="B128" s="63" t="s">
        <v>2</v>
      </c>
      <c r="C128" s="86" t="s">
        <v>102</v>
      </c>
      <c r="D128" s="63">
        <v>36890980587</v>
      </c>
      <c r="E128" s="64">
        <v>500000</v>
      </c>
      <c r="F128" s="63" t="s">
        <v>92</v>
      </c>
      <c r="G128" s="65">
        <v>6.25E-2</v>
      </c>
      <c r="H128" s="86" t="s">
        <v>103</v>
      </c>
      <c r="I128" s="64">
        <v>821180</v>
      </c>
      <c r="K128" s="33" t="s">
        <v>1487</v>
      </c>
    </row>
    <row r="129" spans="1:11">
      <c r="A129" s="106">
        <v>127</v>
      </c>
      <c r="B129" s="63" t="s">
        <v>2</v>
      </c>
      <c r="C129" s="497" t="s">
        <v>73</v>
      </c>
      <c r="D129" s="63">
        <v>39354460230</v>
      </c>
      <c r="E129" s="64">
        <v>250000</v>
      </c>
      <c r="F129" s="63" t="s">
        <v>4</v>
      </c>
      <c r="G129" s="65">
        <v>5.3999999999999999E-2</v>
      </c>
      <c r="H129" s="86" t="s">
        <v>1072</v>
      </c>
      <c r="I129" s="64">
        <v>326900</v>
      </c>
      <c r="K129" s="33" t="s">
        <v>1487</v>
      </c>
    </row>
    <row r="130" spans="1:11">
      <c r="A130" s="106">
        <v>128</v>
      </c>
      <c r="B130" s="63" t="s">
        <v>2</v>
      </c>
      <c r="C130" s="498" t="s">
        <v>1283</v>
      </c>
      <c r="D130" s="499">
        <v>39370211342</v>
      </c>
      <c r="E130" s="125">
        <v>166000</v>
      </c>
      <c r="F130" s="124" t="s">
        <v>4</v>
      </c>
      <c r="G130" s="126">
        <v>5.3999999999999999E-2</v>
      </c>
      <c r="H130" s="162" t="s">
        <v>1077</v>
      </c>
      <c r="I130" s="125">
        <v>217062</v>
      </c>
      <c r="K130" s="33" t="s">
        <v>1487</v>
      </c>
    </row>
    <row r="131" spans="1:11">
      <c r="A131" s="106">
        <v>129</v>
      </c>
      <c r="B131" s="63" t="s">
        <v>2</v>
      </c>
      <c r="C131" s="85" t="s">
        <v>184</v>
      </c>
      <c r="D131" s="85">
        <v>36949209929</v>
      </c>
      <c r="E131" s="64">
        <v>525000</v>
      </c>
      <c r="F131" s="85" t="s">
        <v>92</v>
      </c>
      <c r="G131" s="369">
        <v>6.25E-2</v>
      </c>
      <c r="H131" s="85" t="s">
        <v>185</v>
      </c>
      <c r="I131" s="64">
        <v>862239</v>
      </c>
      <c r="K131" s="33" t="s">
        <v>1487</v>
      </c>
    </row>
    <row r="132" spans="1:11">
      <c r="A132" s="106">
        <v>130</v>
      </c>
      <c r="B132" s="63" t="s">
        <v>2</v>
      </c>
      <c r="C132" s="85" t="s">
        <v>1109</v>
      </c>
      <c r="D132" s="85">
        <v>39449194757</v>
      </c>
      <c r="E132" s="64">
        <v>200000</v>
      </c>
      <c r="F132" s="85" t="s">
        <v>4</v>
      </c>
      <c r="G132" s="369">
        <v>5.3999999999999999E-2</v>
      </c>
      <c r="H132" s="85" t="s">
        <v>1110</v>
      </c>
      <c r="I132" s="64">
        <v>261520</v>
      </c>
      <c r="K132" s="33" t="s">
        <v>1487</v>
      </c>
    </row>
    <row r="133" spans="1:11">
      <c r="A133" s="106">
        <v>131</v>
      </c>
      <c r="B133" s="63" t="s">
        <v>2</v>
      </c>
      <c r="C133" s="85" t="s">
        <v>557</v>
      </c>
      <c r="D133" s="85">
        <v>39453030543</v>
      </c>
      <c r="E133" s="64">
        <v>200000</v>
      </c>
      <c r="F133" s="85" t="s">
        <v>4</v>
      </c>
      <c r="G133" s="369">
        <v>5.3999999999999999E-2</v>
      </c>
      <c r="H133" s="85" t="s">
        <v>1107</v>
      </c>
      <c r="I133" s="64">
        <v>261520</v>
      </c>
      <c r="K133" s="33" t="s">
        <v>1487</v>
      </c>
    </row>
    <row r="134" spans="1:11">
      <c r="A134" s="106">
        <v>132</v>
      </c>
      <c r="B134" s="63" t="s">
        <v>2</v>
      </c>
      <c r="C134" s="85" t="s">
        <v>186</v>
      </c>
      <c r="D134" s="85">
        <v>37021244860</v>
      </c>
      <c r="E134" s="64">
        <v>400000</v>
      </c>
      <c r="F134" s="85" t="s">
        <v>92</v>
      </c>
      <c r="G134" s="369">
        <v>6.25E-2</v>
      </c>
      <c r="H134" s="85" t="s">
        <v>187</v>
      </c>
      <c r="I134" s="64">
        <v>656944</v>
      </c>
      <c r="K134" s="33" t="s">
        <v>1487</v>
      </c>
    </row>
    <row r="135" spans="1:11">
      <c r="A135" s="106">
        <v>133</v>
      </c>
      <c r="B135" s="63" t="s">
        <v>2</v>
      </c>
      <c r="C135" s="85" t="s">
        <v>77</v>
      </c>
      <c r="D135" s="85">
        <v>39531470430</v>
      </c>
      <c r="E135" s="64">
        <v>250000</v>
      </c>
      <c r="F135" s="85" t="s">
        <v>4</v>
      </c>
      <c r="G135" s="369">
        <v>5.3999999999999999E-2</v>
      </c>
      <c r="H135" s="85" t="s">
        <v>1182</v>
      </c>
      <c r="I135" s="64">
        <v>326900</v>
      </c>
      <c r="K135" s="33" t="s">
        <v>1487</v>
      </c>
    </row>
    <row r="136" spans="1:11">
      <c r="A136" s="106">
        <v>134</v>
      </c>
      <c r="B136" s="63" t="s">
        <v>2</v>
      </c>
      <c r="C136" s="85" t="s">
        <v>194</v>
      </c>
      <c r="D136" s="85">
        <v>37058093814</v>
      </c>
      <c r="E136" s="64">
        <v>160000</v>
      </c>
      <c r="F136" s="85" t="s">
        <v>92</v>
      </c>
      <c r="G136" s="369">
        <v>6.25E-2</v>
      </c>
      <c r="H136" s="85" t="s">
        <v>195</v>
      </c>
      <c r="I136" s="64">
        <v>262778</v>
      </c>
      <c r="K136" s="33" t="s">
        <v>1487</v>
      </c>
    </row>
    <row r="137" spans="1:11">
      <c r="A137" s="106">
        <v>135</v>
      </c>
      <c r="B137" s="63" t="s">
        <v>2</v>
      </c>
      <c r="C137" s="85" t="s">
        <v>601</v>
      </c>
      <c r="D137" s="85">
        <v>39547377206</v>
      </c>
      <c r="E137" s="64">
        <v>168000</v>
      </c>
      <c r="F137" s="85" t="s">
        <v>4</v>
      </c>
      <c r="G137" s="369">
        <v>5.3999999999999999E-2</v>
      </c>
      <c r="H137" s="85" t="s">
        <v>1204</v>
      </c>
      <c r="I137" s="64">
        <v>219677</v>
      </c>
      <c r="K137" s="33" t="s">
        <v>1487</v>
      </c>
    </row>
    <row r="138" spans="1:11">
      <c r="A138" s="106">
        <v>136</v>
      </c>
      <c r="B138" s="63" t="s">
        <v>2</v>
      </c>
      <c r="C138" s="85" t="s">
        <v>177</v>
      </c>
      <c r="D138" s="85">
        <v>37090436435</v>
      </c>
      <c r="E138" s="64">
        <v>650000</v>
      </c>
      <c r="F138" s="85" t="s">
        <v>92</v>
      </c>
      <c r="G138" s="369">
        <v>6.25E-2</v>
      </c>
      <c r="H138" s="85" t="s">
        <v>193</v>
      </c>
      <c r="I138" s="64">
        <v>1067534</v>
      </c>
      <c r="K138" s="33" t="s">
        <v>1487</v>
      </c>
    </row>
    <row r="139" spans="1:11">
      <c r="A139" s="106">
        <v>137</v>
      </c>
      <c r="B139" s="63" t="s">
        <v>2</v>
      </c>
      <c r="C139" s="85" t="s">
        <v>196</v>
      </c>
      <c r="D139" s="85">
        <v>37127224265</v>
      </c>
      <c r="E139" s="64">
        <v>220000</v>
      </c>
      <c r="F139" s="85" t="s">
        <v>92</v>
      </c>
      <c r="G139" s="369">
        <v>6.25E-2</v>
      </c>
      <c r="H139" s="85" t="s">
        <v>197</v>
      </c>
      <c r="I139" s="64">
        <v>361319</v>
      </c>
      <c r="K139" s="33" t="s">
        <v>1487</v>
      </c>
    </row>
    <row r="140" spans="1:11">
      <c r="A140" s="106">
        <v>138</v>
      </c>
      <c r="B140" s="63" t="s">
        <v>2</v>
      </c>
      <c r="C140" s="85" t="s">
        <v>79</v>
      </c>
      <c r="D140" s="85">
        <v>39618166832</v>
      </c>
      <c r="E140" s="64">
        <v>250000</v>
      </c>
      <c r="F140" s="85" t="s">
        <v>1236</v>
      </c>
      <c r="G140" s="369">
        <v>5.3999999999999999E-2</v>
      </c>
      <c r="H140" s="85" t="s">
        <v>197</v>
      </c>
      <c r="I140" s="64">
        <v>326900</v>
      </c>
      <c r="K140" s="33" t="s">
        <v>1487</v>
      </c>
    </row>
    <row r="141" spans="1:11">
      <c r="A141" s="106">
        <v>139</v>
      </c>
      <c r="B141" s="63" t="s">
        <v>2</v>
      </c>
      <c r="C141" s="85" t="s">
        <v>79</v>
      </c>
      <c r="D141" s="85">
        <v>39618164416</v>
      </c>
      <c r="E141" s="64">
        <v>170000</v>
      </c>
      <c r="F141" s="85" t="s">
        <v>1236</v>
      </c>
      <c r="G141" s="369">
        <v>5.3999999999999999E-2</v>
      </c>
      <c r="H141" s="85" t="s">
        <v>197</v>
      </c>
      <c r="I141" s="64">
        <v>222292</v>
      </c>
      <c r="K141" s="33" t="s">
        <v>1487</v>
      </c>
    </row>
    <row r="142" spans="1:11">
      <c r="A142" s="106">
        <v>140</v>
      </c>
      <c r="B142" s="63" t="s">
        <v>2</v>
      </c>
      <c r="C142" s="85" t="s">
        <v>117</v>
      </c>
      <c r="D142" s="85">
        <v>37184415773</v>
      </c>
      <c r="E142" s="64">
        <v>650000</v>
      </c>
      <c r="F142" s="85" t="s">
        <v>92</v>
      </c>
      <c r="G142" s="369">
        <v>6.25E-2</v>
      </c>
      <c r="H142" s="85" t="s">
        <v>198</v>
      </c>
      <c r="I142" s="64">
        <v>1067534</v>
      </c>
      <c r="K142" s="33" t="s">
        <v>1487</v>
      </c>
    </row>
    <row r="143" spans="1:11">
      <c r="A143" s="106">
        <v>141</v>
      </c>
      <c r="B143" s="63" t="s">
        <v>2</v>
      </c>
      <c r="C143" s="85" t="s">
        <v>81</v>
      </c>
      <c r="D143" s="85">
        <v>39696072791</v>
      </c>
      <c r="E143" s="64">
        <v>250000</v>
      </c>
      <c r="F143" s="85" t="s">
        <v>4</v>
      </c>
      <c r="G143" s="369">
        <v>5.3999999999999999E-2</v>
      </c>
      <c r="H143" s="85" t="s">
        <v>1281</v>
      </c>
      <c r="I143" s="64">
        <v>326900</v>
      </c>
      <c r="K143" s="33" t="s">
        <v>1487</v>
      </c>
    </row>
    <row r="144" spans="1:11">
      <c r="A144" s="106">
        <v>142</v>
      </c>
      <c r="B144" s="63" t="s">
        <v>2</v>
      </c>
      <c r="C144" s="85" t="s">
        <v>81</v>
      </c>
      <c r="D144" s="85">
        <v>39695518874</v>
      </c>
      <c r="E144" s="64">
        <v>166000</v>
      </c>
      <c r="F144" s="85" t="s">
        <v>4</v>
      </c>
      <c r="G144" s="369">
        <v>5.3999999999999999E-2</v>
      </c>
      <c r="H144" s="85" t="s">
        <v>1281</v>
      </c>
      <c r="I144" s="64">
        <v>217062</v>
      </c>
      <c r="K144" s="33" t="s">
        <v>1487</v>
      </c>
    </row>
    <row r="145" spans="1:11">
      <c r="A145" s="106">
        <v>143</v>
      </c>
      <c r="B145" s="63" t="s">
        <v>2</v>
      </c>
      <c r="C145" s="85" t="s">
        <v>231</v>
      </c>
      <c r="D145" s="85">
        <v>37236021780</v>
      </c>
      <c r="E145" s="64">
        <v>435000</v>
      </c>
      <c r="F145" s="85" t="s">
        <v>92</v>
      </c>
      <c r="G145" s="369">
        <v>6.25E-2</v>
      </c>
      <c r="H145" s="85" t="s">
        <v>230</v>
      </c>
      <c r="I145" s="64">
        <v>714426</v>
      </c>
      <c r="K145" s="33" t="s">
        <v>1487</v>
      </c>
    </row>
    <row r="146" spans="1:11">
      <c r="A146" s="106">
        <v>144</v>
      </c>
      <c r="B146" s="63" t="s">
        <v>2</v>
      </c>
      <c r="C146" s="85" t="s">
        <v>1318</v>
      </c>
      <c r="D146" s="85">
        <v>39769183219</v>
      </c>
      <c r="E146" s="64">
        <v>200000</v>
      </c>
      <c r="F146" s="85" t="s">
        <v>4</v>
      </c>
      <c r="G146" s="369">
        <v>5.3999999999999999E-2</v>
      </c>
      <c r="H146" s="85" t="s">
        <v>1319</v>
      </c>
      <c r="I146" s="64">
        <v>261520</v>
      </c>
      <c r="K146" s="33" t="s">
        <v>1487</v>
      </c>
    </row>
    <row r="147" spans="1:11">
      <c r="A147" s="106">
        <v>145</v>
      </c>
      <c r="B147" s="63" t="s">
        <v>2</v>
      </c>
      <c r="C147" s="85" t="s">
        <v>1329</v>
      </c>
      <c r="D147" s="85">
        <v>39775722186</v>
      </c>
      <c r="E147" s="64">
        <v>165000</v>
      </c>
      <c r="F147" s="85" t="s">
        <v>4</v>
      </c>
      <c r="G147" s="369">
        <v>5.3999999999999999E-2</v>
      </c>
      <c r="H147" s="85" t="s">
        <v>1330</v>
      </c>
      <c r="I147" s="64">
        <v>215754</v>
      </c>
      <c r="K147" s="33" t="s">
        <v>1487</v>
      </c>
    </row>
    <row r="148" spans="1:11">
      <c r="A148" s="106">
        <v>146</v>
      </c>
      <c r="B148" s="63" t="s">
        <v>2</v>
      </c>
      <c r="C148" s="85" t="s">
        <v>199</v>
      </c>
      <c r="D148" s="85">
        <v>37300604271</v>
      </c>
      <c r="E148" s="64">
        <v>500000</v>
      </c>
      <c r="F148" s="85" t="s">
        <v>92</v>
      </c>
      <c r="G148" s="369">
        <v>0.06</v>
      </c>
      <c r="H148" s="85" t="s">
        <v>200</v>
      </c>
      <c r="I148" s="64">
        <v>805162</v>
      </c>
      <c r="K148" s="33" t="s">
        <v>1487</v>
      </c>
    </row>
    <row r="149" spans="1:11">
      <c r="A149" s="106">
        <v>147</v>
      </c>
      <c r="B149" s="63" t="s">
        <v>2</v>
      </c>
      <c r="C149" s="85" t="s">
        <v>747</v>
      </c>
      <c r="D149" s="85">
        <v>39837272679</v>
      </c>
      <c r="E149" s="64">
        <v>168000</v>
      </c>
      <c r="F149" s="85" t="s">
        <v>4</v>
      </c>
      <c r="G149" s="369">
        <v>5.3999999999999999E-2</v>
      </c>
      <c r="H149" s="85" t="s">
        <v>1361</v>
      </c>
      <c r="I149" s="64">
        <v>219677</v>
      </c>
      <c r="K149" s="33" t="s">
        <v>1487</v>
      </c>
    </row>
    <row r="150" spans="1:11">
      <c r="A150" s="106">
        <v>148</v>
      </c>
      <c r="B150" s="63" t="s">
        <v>2</v>
      </c>
      <c r="C150" s="85" t="s">
        <v>747</v>
      </c>
      <c r="D150" s="85">
        <v>39837272679</v>
      </c>
      <c r="E150" s="64">
        <v>200000</v>
      </c>
      <c r="F150" s="85" t="s">
        <v>4</v>
      </c>
      <c r="G150" s="369">
        <v>5.3999999999999999E-2</v>
      </c>
      <c r="H150" s="85" t="s">
        <v>1361</v>
      </c>
      <c r="I150" s="64">
        <v>261520</v>
      </c>
      <c r="K150" s="33" t="s">
        <v>1487</v>
      </c>
    </row>
    <row r="151" spans="1:11">
      <c r="A151" s="106">
        <v>149</v>
      </c>
      <c r="B151" s="63" t="s">
        <v>2</v>
      </c>
      <c r="C151" s="85" t="s">
        <v>125</v>
      </c>
      <c r="D151" s="85">
        <v>37365892004</v>
      </c>
      <c r="E151" s="64">
        <v>470000</v>
      </c>
      <c r="F151" s="85" t="s">
        <v>92</v>
      </c>
      <c r="G151" s="369">
        <v>0.06</v>
      </c>
      <c r="H151" s="63" t="s">
        <v>190</v>
      </c>
      <c r="I151" s="64">
        <v>756852</v>
      </c>
      <c r="K151" s="33" t="s">
        <v>1487</v>
      </c>
    </row>
    <row r="152" spans="1:11">
      <c r="A152" s="106">
        <v>150</v>
      </c>
      <c r="B152" s="63" t="s">
        <v>2</v>
      </c>
      <c r="C152" s="85" t="s">
        <v>87</v>
      </c>
      <c r="D152" s="85">
        <v>39904083799</v>
      </c>
      <c r="E152" s="64">
        <v>200000</v>
      </c>
      <c r="F152" s="85" t="s">
        <v>4</v>
      </c>
      <c r="G152" s="369">
        <v>5.3999999999999999E-2</v>
      </c>
      <c r="H152" s="85" t="s">
        <v>1382</v>
      </c>
      <c r="I152" s="64">
        <v>261520</v>
      </c>
      <c r="K152" s="33" t="s">
        <v>1487</v>
      </c>
    </row>
    <row r="153" spans="1:11">
      <c r="A153" s="106">
        <v>151</v>
      </c>
      <c r="B153" s="63" t="s">
        <v>2</v>
      </c>
      <c r="C153" s="85" t="s">
        <v>779</v>
      </c>
      <c r="D153" s="85">
        <v>39910177329</v>
      </c>
      <c r="E153" s="64">
        <v>168000</v>
      </c>
      <c r="F153" s="85" t="s">
        <v>4</v>
      </c>
      <c r="G153" s="369">
        <v>5.3999999999999999E-2</v>
      </c>
      <c r="H153" s="85" t="s">
        <v>1384</v>
      </c>
      <c r="I153" s="64">
        <v>219677</v>
      </c>
      <c r="K153" s="33" t="s">
        <v>1487</v>
      </c>
    </row>
    <row r="154" spans="1:11">
      <c r="A154" s="106">
        <v>152</v>
      </c>
      <c r="B154" s="63" t="s">
        <v>2</v>
      </c>
      <c r="C154" s="85" t="s">
        <v>188</v>
      </c>
      <c r="D154" s="85">
        <v>37476180656</v>
      </c>
      <c r="E154" s="64">
        <v>410000</v>
      </c>
      <c r="F154" s="85" t="s">
        <v>92</v>
      </c>
      <c r="G154" s="369">
        <v>0.06</v>
      </c>
      <c r="H154" s="85" t="s">
        <v>189</v>
      </c>
      <c r="I154" s="64">
        <v>660233</v>
      </c>
      <c r="K154" s="33" t="s">
        <v>1487</v>
      </c>
    </row>
    <row r="155" spans="1:11">
      <c r="A155" s="106">
        <v>153</v>
      </c>
      <c r="B155" s="63" t="s">
        <v>2</v>
      </c>
      <c r="C155" s="85" t="s">
        <v>808</v>
      </c>
      <c r="D155" s="85">
        <v>39966219958</v>
      </c>
      <c r="E155" s="64">
        <v>171000</v>
      </c>
      <c r="F155" s="85" t="s">
        <v>4</v>
      </c>
      <c r="G155" s="369">
        <v>5.3999999999999999E-2</v>
      </c>
      <c r="H155" s="85" t="s">
        <v>1406</v>
      </c>
      <c r="I155" s="64">
        <v>223600</v>
      </c>
      <c r="K155" s="33" t="s">
        <v>1487</v>
      </c>
    </row>
    <row r="156" spans="1:11">
      <c r="A156" s="106">
        <v>154</v>
      </c>
      <c r="B156" s="63" t="s">
        <v>2</v>
      </c>
      <c r="C156" s="85" t="s">
        <v>7</v>
      </c>
      <c r="D156" s="85">
        <v>39976002953</v>
      </c>
      <c r="E156" s="64">
        <v>200000</v>
      </c>
      <c r="F156" s="85" t="s">
        <v>4</v>
      </c>
      <c r="G156" s="369">
        <v>5.3999999999999999E-2</v>
      </c>
      <c r="H156" s="85" t="s">
        <v>1409</v>
      </c>
      <c r="I156" s="64">
        <v>261520</v>
      </c>
      <c r="K156" s="33" t="s">
        <v>1487</v>
      </c>
    </row>
    <row r="157" spans="1:11">
      <c r="A157" s="106">
        <v>155</v>
      </c>
      <c r="B157" s="63" t="s">
        <v>2</v>
      </c>
      <c r="C157" s="85" t="s">
        <v>218</v>
      </c>
      <c r="D157" s="85">
        <v>37523741044</v>
      </c>
      <c r="E157" s="64">
        <v>125000</v>
      </c>
      <c r="F157" s="85" t="s">
        <v>92</v>
      </c>
      <c r="G157" s="369">
        <v>0.06</v>
      </c>
      <c r="H157" s="63" t="s">
        <v>219</v>
      </c>
      <c r="I157" s="64">
        <v>201291</v>
      </c>
      <c r="K157" s="33" t="s">
        <v>1487</v>
      </c>
    </row>
    <row r="158" spans="1:11">
      <c r="A158" s="106">
        <v>156</v>
      </c>
      <c r="B158" s="63" t="s">
        <v>2</v>
      </c>
      <c r="C158" s="85" t="s">
        <v>220</v>
      </c>
      <c r="D158" s="85">
        <v>37546536741</v>
      </c>
      <c r="E158" s="64">
        <v>600000</v>
      </c>
      <c r="F158" s="85" t="s">
        <v>92</v>
      </c>
      <c r="G158" s="369">
        <v>0.06</v>
      </c>
      <c r="H158" s="85" t="s">
        <v>221</v>
      </c>
      <c r="I158" s="64">
        <v>966195</v>
      </c>
      <c r="K158" s="33" t="s">
        <v>1487</v>
      </c>
    </row>
    <row r="159" spans="1:11">
      <c r="A159" s="106">
        <v>157</v>
      </c>
      <c r="B159" s="63" t="s">
        <v>2</v>
      </c>
      <c r="C159" s="85" t="s">
        <v>1452</v>
      </c>
      <c r="D159" s="85">
        <v>40042574412</v>
      </c>
      <c r="E159" s="64">
        <v>200000</v>
      </c>
      <c r="F159" s="85" t="s">
        <v>4</v>
      </c>
      <c r="G159" s="369">
        <v>5.3999999999999999E-2</v>
      </c>
      <c r="H159" s="85" t="s">
        <v>1453</v>
      </c>
      <c r="I159" s="64">
        <v>261520</v>
      </c>
      <c r="K159" s="33" t="s">
        <v>1487</v>
      </c>
    </row>
    <row r="160" spans="1:11">
      <c r="A160" s="106">
        <v>158</v>
      </c>
      <c r="B160" s="63" t="s">
        <v>2</v>
      </c>
      <c r="C160" s="85" t="s">
        <v>1454</v>
      </c>
      <c r="D160" s="85">
        <v>40055457012</v>
      </c>
      <c r="E160" s="64">
        <v>171000</v>
      </c>
      <c r="F160" s="85" t="s">
        <v>4</v>
      </c>
      <c r="G160" s="369">
        <v>5.3999999999999999E-2</v>
      </c>
      <c r="H160" s="85" t="s">
        <v>1455</v>
      </c>
      <c r="I160" s="64">
        <v>223600</v>
      </c>
      <c r="K160" s="33" t="s">
        <v>1487</v>
      </c>
    </row>
    <row r="161" spans="1:11">
      <c r="A161" s="106">
        <v>159</v>
      </c>
      <c r="B161" s="63" t="s">
        <v>2</v>
      </c>
      <c r="C161" s="85" t="s">
        <v>222</v>
      </c>
      <c r="D161" s="85">
        <v>37596072494</v>
      </c>
      <c r="E161" s="64">
        <v>360000</v>
      </c>
      <c r="F161" s="85" t="s">
        <v>92</v>
      </c>
      <c r="G161" s="369">
        <v>6.5000000000000002E-2</v>
      </c>
      <c r="H161" s="85" t="s">
        <v>223</v>
      </c>
      <c r="I161" s="64">
        <v>603004</v>
      </c>
      <c r="K161" s="33" t="s">
        <v>1487</v>
      </c>
    </row>
    <row r="162" spans="1:11">
      <c r="A162" s="106">
        <v>160</v>
      </c>
      <c r="B162" s="63" t="s">
        <v>2</v>
      </c>
      <c r="C162" s="85" t="s">
        <v>222</v>
      </c>
      <c r="D162" s="85">
        <v>37596090763</v>
      </c>
      <c r="E162" s="64">
        <v>830000</v>
      </c>
      <c r="F162" s="85" t="s">
        <v>92</v>
      </c>
      <c r="G162" s="369">
        <v>6.5000000000000002E-2</v>
      </c>
      <c r="H162" s="85" t="s">
        <v>223</v>
      </c>
      <c r="I162" s="64">
        <v>1390260</v>
      </c>
      <c r="K162" s="33" t="s">
        <v>1487</v>
      </c>
    </row>
    <row r="163" spans="1:11">
      <c r="A163" s="106">
        <v>161</v>
      </c>
      <c r="B163" s="63" t="s">
        <v>2</v>
      </c>
      <c r="C163" s="63" t="s">
        <v>13</v>
      </c>
      <c r="D163" s="63">
        <v>40105268940</v>
      </c>
      <c r="E163" s="64">
        <v>200000</v>
      </c>
      <c r="F163" s="63" t="s">
        <v>4</v>
      </c>
      <c r="G163" s="65">
        <v>5.3999999999999999E-2</v>
      </c>
      <c r="H163" s="63" t="s">
        <v>1506</v>
      </c>
      <c r="I163" s="64">
        <v>261520</v>
      </c>
      <c r="K163" s="33" t="s">
        <v>1487</v>
      </c>
    </row>
    <row r="164" spans="1:11">
      <c r="A164" s="106">
        <v>162</v>
      </c>
      <c r="B164" s="63" t="s">
        <v>2</v>
      </c>
      <c r="C164" s="63" t="s">
        <v>13</v>
      </c>
      <c r="D164" s="63">
        <v>40105267764</v>
      </c>
      <c r="E164" s="64">
        <v>175000</v>
      </c>
      <c r="F164" s="63" t="s">
        <v>4</v>
      </c>
      <c r="G164" s="65">
        <v>5.3999999999999999E-2</v>
      </c>
      <c r="H164" s="63" t="s">
        <v>1506</v>
      </c>
      <c r="I164" s="64">
        <v>228830</v>
      </c>
      <c r="K164" s="33" t="s">
        <v>1487</v>
      </c>
    </row>
    <row r="165" spans="1:11">
      <c r="A165" s="106">
        <v>163</v>
      </c>
      <c r="B165" s="63" t="s">
        <v>2</v>
      </c>
      <c r="C165" s="85" t="s">
        <v>191</v>
      </c>
      <c r="D165" s="85">
        <v>37630422682</v>
      </c>
      <c r="E165" s="64">
        <v>230000</v>
      </c>
      <c r="F165" s="85" t="s">
        <v>92</v>
      </c>
      <c r="G165" s="369">
        <v>6.7500000000000004E-2</v>
      </c>
      <c r="H165" s="85" t="s">
        <v>192</v>
      </c>
      <c r="I165" s="64">
        <v>392907</v>
      </c>
    </row>
    <row r="166" spans="1:11">
      <c r="A166" s="106">
        <v>164</v>
      </c>
      <c r="B166" s="63" t="s">
        <v>2</v>
      </c>
      <c r="C166" s="85" t="s">
        <v>224</v>
      </c>
      <c r="D166" s="85">
        <v>37673686078</v>
      </c>
      <c r="E166" s="64">
        <v>1425000</v>
      </c>
      <c r="F166" s="85" t="s">
        <v>92</v>
      </c>
      <c r="G166" s="369">
        <v>6.7500000000000004E-2</v>
      </c>
      <c r="H166" s="85" t="s">
        <v>225</v>
      </c>
      <c r="I166" s="64">
        <v>2434317</v>
      </c>
    </row>
    <row r="167" spans="1:11">
      <c r="A167" s="106">
        <v>165</v>
      </c>
      <c r="B167" s="63" t="s">
        <v>2</v>
      </c>
      <c r="C167" s="85" t="s">
        <v>1514</v>
      </c>
      <c r="D167" s="85">
        <v>40158187092</v>
      </c>
      <c r="E167" s="64">
        <v>172000</v>
      </c>
      <c r="F167" s="85" t="s">
        <v>4</v>
      </c>
      <c r="G167" s="369">
        <v>5.3999999999999999E-2</v>
      </c>
      <c r="H167" s="85" t="s">
        <v>1515</v>
      </c>
      <c r="I167" s="64">
        <v>224907</v>
      </c>
      <c r="K167" s="33" t="s">
        <v>1487</v>
      </c>
    </row>
    <row r="168" spans="1:11">
      <c r="A168" s="106">
        <v>166</v>
      </c>
      <c r="B168" s="63" t="s">
        <v>2</v>
      </c>
      <c r="C168" s="85" t="s">
        <v>1518</v>
      </c>
      <c r="D168" s="85">
        <v>40165021195</v>
      </c>
      <c r="E168" s="64">
        <v>1000000</v>
      </c>
      <c r="F168" s="85" t="s">
        <v>4</v>
      </c>
      <c r="G168" s="369">
        <v>5.3999999999999999E-2</v>
      </c>
      <c r="H168" s="85" t="s">
        <v>1517</v>
      </c>
      <c r="I168" s="64">
        <v>1307600</v>
      </c>
      <c r="K168" s="33" t="s">
        <v>1487</v>
      </c>
    </row>
    <row r="169" spans="1:11">
      <c r="A169" s="106">
        <v>167</v>
      </c>
      <c r="B169" s="63" t="s">
        <v>2</v>
      </c>
      <c r="C169" s="85" t="s">
        <v>144</v>
      </c>
      <c r="D169" s="85">
        <v>37709296692</v>
      </c>
      <c r="E169" s="64">
        <v>500000</v>
      </c>
      <c r="F169" s="85" t="s">
        <v>92</v>
      </c>
      <c r="G169" s="369">
        <v>6.7500000000000004E-2</v>
      </c>
      <c r="H169" s="85" t="s">
        <v>145</v>
      </c>
      <c r="I169" s="64">
        <v>854146</v>
      </c>
    </row>
    <row r="170" spans="1:11">
      <c r="A170" s="106">
        <v>168</v>
      </c>
      <c r="B170" s="63" t="s">
        <v>2</v>
      </c>
      <c r="C170" s="85" t="s">
        <v>226</v>
      </c>
      <c r="D170" s="85">
        <v>37711046092</v>
      </c>
      <c r="E170" s="64">
        <v>400000</v>
      </c>
      <c r="F170" s="85" t="s">
        <v>92</v>
      </c>
      <c r="G170" s="369">
        <v>6.7500000000000004E-2</v>
      </c>
      <c r="H170" s="85" t="s">
        <v>227</v>
      </c>
      <c r="I170" s="64">
        <v>683317</v>
      </c>
    </row>
    <row r="171" spans="1:11">
      <c r="A171" s="106">
        <v>169</v>
      </c>
      <c r="B171" s="63" t="s">
        <v>2</v>
      </c>
      <c r="C171" s="85" t="s">
        <v>1531</v>
      </c>
      <c r="D171" s="85">
        <v>40200120481</v>
      </c>
      <c r="E171" s="64">
        <v>171000</v>
      </c>
      <c r="F171" s="85" t="s">
        <v>4</v>
      </c>
      <c r="G171" s="369">
        <v>5.3999999999999999E-2</v>
      </c>
      <c r="H171" s="85" t="s">
        <v>1532</v>
      </c>
      <c r="I171" s="64">
        <v>223600</v>
      </c>
      <c r="K171" s="33" t="s">
        <v>1487</v>
      </c>
    </row>
    <row r="172" spans="1:11">
      <c r="A172" s="106">
        <v>170</v>
      </c>
      <c r="B172" s="63" t="s">
        <v>2</v>
      </c>
      <c r="C172" s="85" t="s">
        <v>933</v>
      </c>
      <c r="D172" s="85">
        <v>40204864803</v>
      </c>
      <c r="E172" s="64">
        <v>220000</v>
      </c>
      <c r="F172" s="85" t="s">
        <v>4</v>
      </c>
      <c r="G172" s="369">
        <v>5.3999999999999999E-2</v>
      </c>
      <c r="H172" s="85" t="s">
        <v>1537</v>
      </c>
      <c r="I172" s="64">
        <v>287672</v>
      </c>
      <c r="K172" s="33" t="s">
        <v>1487</v>
      </c>
    </row>
    <row r="173" spans="1:11">
      <c r="A173" s="106">
        <v>171</v>
      </c>
      <c r="B173" s="63" t="s">
        <v>2</v>
      </c>
      <c r="C173" s="85" t="s">
        <v>228</v>
      </c>
      <c r="D173" s="85">
        <v>37734885600</v>
      </c>
      <c r="E173" s="64">
        <v>500000</v>
      </c>
      <c r="F173" s="85" t="s">
        <v>92</v>
      </c>
      <c r="G173" s="369">
        <v>6.7500000000000004E-2</v>
      </c>
      <c r="H173" s="85" t="s">
        <v>229</v>
      </c>
      <c r="I173" s="64">
        <v>854146</v>
      </c>
    </row>
    <row r="174" spans="1:11">
      <c r="A174" s="106">
        <v>172</v>
      </c>
      <c r="B174" s="63" t="s">
        <v>2</v>
      </c>
      <c r="C174" s="85" t="s">
        <v>201</v>
      </c>
      <c r="D174" s="85">
        <v>37766155665</v>
      </c>
      <c r="E174" s="64">
        <v>400000</v>
      </c>
      <c r="F174" s="85" t="s">
        <v>92</v>
      </c>
      <c r="G174" s="369">
        <v>6.7500000000000004E-2</v>
      </c>
      <c r="H174" s="85" t="s">
        <v>203</v>
      </c>
      <c r="I174" s="64">
        <v>683317</v>
      </c>
    </row>
    <row r="175" spans="1:11">
      <c r="A175" s="106">
        <v>173</v>
      </c>
      <c r="B175" s="63" t="s">
        <v>2</v>
      </c>
      <c r="C175" s="85" t="s">
        <v>90</v>
      </c>
      <c r="D175" s="85">
        <v>40257179350</v>
      </c>
      <c r="E175" s="64">
        <v>300000</v>
      </c>
      <c r="F175" s="85" t="s">
        <v>4</v>
      </c>
      <c r="G175" s="369">
        <v>5.3999999999999999E-2</v>
      </c>
      <c r="H175" s="85" t="s">
        <v>1555</v>
      </c>
      <c r="I175" s="64">
        <v>392280</v>
      </c>
      <c r="K175" s="33" t="s">
        <v>1487</v>
      </c>
    </row>
    <row r="176" spans="1:11">
      <c r="A176" s="106">
        <v>174</v>
      </c>
      <c r="B176" s="63" t="s">
        <v>2</v>
      </c>
      <c r="C176" s="85" t="s">
        <v>90</v>
      </c>
      <c r="D176" s="85">
        <v>40257180912</v>
      </c>
      <c r="E176" s="64">
        <v>172000</v>
      </c>
      <c r="F176" s="85" t="s">
        <v>4</v>
      </c>
      <c r="G176" s="369">
        <v>5.3999999999999999E-2</v>
      </c>
      <c r="H176" s="85" t="s">
        <v>1555</v>
      </c>
      <c r="I176" s="64">
        <v>224907</v>
      </c>
      <c r="K176" s="33" t="s">
        <v>1487</v>
      </c>
    </row>
    <row r="177" spans="1:12">
      <c r="A177" s="106">
        <v>175</v>
      </c>
      <c r="B177" s="63" t="s">
        <v>2</v>
      </c>
      <c r="C177" s="85" t="s">
        <v>182</v>
      </c>
      <c r="D177" s="85">
        <v>37802473643</v>
      </c>
      <c r="E177" s="64">
        <v>500000</v>
      </c>
      <c r="F177" s="85" t="s">
        <v>92</v>
      </c>
      <c r="G177" s="369">
        <v>6.7500000000000004E-2</v>
      </c>
      <c r="H177" s="85" t="s">
        <v>183</v>
      </c>
      <c r="I177" s="64">
        <v>854146</v>
      </c>
    </row>
    <row r="178" spans="1:12">
      <c r="A178" s="106">
        <v>176</v>
      </c>
      <c r="B178" s="63" t="s">
        <v>2</v>
      </c>
      <c r="C178" s="63" t="s">
        <v>207</v>
      </c>
      <c r="D178" s="63">
        <v>37819433862</v>
      </c>
      <c r="E178" s="64">
        <v>400000</v>
      </c>
      <c r="F178" s="63" t="s">
        <v>92</v>
      </c>
      <c r="G178" s="369">
        <v>6.4000000000000001E-2</v>
      </c>
      <c r="H178" s="63" t="s">
        <v>208</v>
      </c>
      <c r="I178" s="64">
        <v>683317</v>
      </c>
      <c r="K178" s="33" t="s">
        <v>1487</v>
      </c>
    </row>
    <row r="179" spans="1:12">
      <c r="A179" s="106">
        <v>177</v>
      </c>
      <c r="B179" s="63" t="s">
        <v>2</v>
      </c>
      <c r="C179" s="63" t="s">
        <v>19</v>
      </c>
      <c r="D179" s="63">
        <v>40356307826</v>
      </c>
      <c r="E179" s="64">
        <v>300000</v>
      </c>
      <c r="F179" s="63" t="s">
        <v>4</v>
      </c>
      <c r="G179" s="369">
        <v>6.4000000000000001E-2</v>
      </c>
      <c r="H179" s="63" t="s">
        <v>1617</v>
      </c>
      <c r="I179" s="64">
        <v>392280</v>
      </c>
    </row>
    <row r="180" spans="1:12">
      <c r="A180" s="106">
        <v>178</v>
      </c>
      <c r="B180" s="63" t="s">
        <v>2</v>
      </c>
      <c r="C180" s="63" t="s">
        <v>21</v>
      </c>
      <c r="D180" s="63">
        <v>40423180212</v>
      </c>
      <c r="E180" s="64">
        <v>181000</v>
      </c>
      <c r="F180" s="63" t="s">
        <v>4</v>
      </c>
      <c r="G180" s="369">
        <v>5.3999999999999999E-2</v>
      </c>
      <c r="H180" s="63" t="s">
        <v>1687</v>
      </c>
      <c r="I180" s="64">
        <v>236676</v>
      </c>
    </row>
    <row r="181" spans="1:12">
      <c r="A181" s="106">
        <v>179</v>
      </c>
      <c r="B181" s="63" t="s">
        <v>2</v>
      </c>
      <c r="C181" s="63" t="s">
        <v>21</v>
      </c>
      <c r="D181" s="63">
        <v>40423181806</v>
      </c>
      <c r="E181" s="64">
        <v>300000</v>
      </c>
      <c r="F181" s="63" t="s">
        <v>4</v>
      </c>
      <c r="G181" s="369">
        <v>5.3999999999999999E-2</v>
      </c>
      <c r="H181" s="63" t="s">
        <v>1687</v>
      </c>
      <c r="I181" s="64">
        <v>392280</v>
      </c>
    </row>
    <row r="182" spans="1:12">
      <c r="A182" s="106">
        <v>180</v>
      </c>
      <c r="B182" s="63" t="s">
        <v>2</v>
      </c>
      <c r="C182" s="63" t="s">
        <v>23</v>
      </c>
      <c r="D182" s="63">
        <v>40474327869</v>
      </c>
      <c r="E182" s="64">
        <v>220000</v>
      </c>
      <c r="F182" s="63" t="s">
        <v>4</v>
      </c>
      <c r="G182" s="369">
        <v>5.3999999999999999E-2</v>
      </c>
      <c r="H182" s="63" t="s">
        <v>1694</v>
      </c>
      <c r="I182" s="64">
        <v>287672</v>
      </c>
    </row>
    <row r="183" spans="1:12">
      <c r="A183" s="106">
        <v>181</v>
      </c>
      <c r="B183" s="63" t="s">
        <v>2</v>
      </c>
      <c r="C183" s="63" t="s">
        <v>326</v>
      </c>
      <c r="D183" s="63">
        <v>38022669146</v>
      </c>
      <c r="E183" s="64">
        <v>500000</v>
      </c>
      <c r="F183" s="63" t="s">
        <v>92</v>
      </c>
      <c r="G183" s="65">
        <v>6.8500000000000005E-2</v>
      </c>
      <c r="H183" s="63" t="s">
        <v>332</v>
      </c>
      <c r="I183" s="64">
        <v>860892</v>
      </c>
    </row>
    <row r="184" spans="1:12">
      <c r="A184" s="106">
        <v>182</v>
      </c>
      <c r="B184" s="63" t="s">
        <v>2</v>
      </c>
      <c r="C184" s="63" t="s">
        <v>328</v>
      </c>
      <c r="D184" s="63">
        <v>38069588875</v>
      </c>
      <c r="E184" s="64">
        <v>500000</v>
      </c>
      <c r="F184" s="63" t="s">
        <v>92</v>
      </c>
      <c r="G184" s="65">
        <v>6.8500000000000005E-2</v>
      </c>
      <c r="H184" s="63" t="s">
        <v>333</v>
      </c>
      <c r="I184" s="64">
        <v>860892</v>
      </c>
    </row>
    <row r="185" spans="1:12">
      <c r="A185" s="106">
        <v>183</v>
      </c>
      <c r="B185" s="63" t="s">
        <v>2</v>
      </c>
      <c r="C185" s="63" t="s">
        <v>329</v>
      </c>
      <c r="D185" s="63">
        <v>38071298944</v>
      </c>
      <c r="E185" s="64">
        <v>500000</v>
      </c>
      <c r="F185" s="63" t="s">
        <v>92</v>
      </c>
      <c r="G185" s="65">
        <v>6.8500000000000005E-2</v>
      </c>
      <c r="H185" s="63" t="s">
        <v>334</v>
      </c>
      <c r="I185" s="64">
        <v>860892</v>
      </c>
    </row>
    <row r="186" spans="1:12">
      <c r="A186" s="106">
        <v>184</v>
      </c>
      <c r="B186" s="63" t="s">
        <v>2</v>
      </c>
      <c r="C186" s="63" t="s">
        <v>330</v>
      </c>
      <c r="D186" s="63">
        <v>38076100018</v>
      </c>
      <c r="E186" s="64">
        <v>500000</v>
      </c>
      <c r="F186" s="63" t="s">
        <v>92</v>
      </c>
      <c r="G186" s="65">
        <v>6.8500000000000005E-2</v>
      </c>
      <c r="H186" s="63" t="s">
        <v>335</v>
      </c>
      <c r="I186" s="64">
        <v>860892</v>
      </c>
    </row>
    <row r="187" spans="1:12">
      <c r="A187" s="106">
        <v>185</v>
      </c>
      <c r="B187" s="63" t="s">
        <v>2</v>
      </c>
      <c r="C187" s="63" t="s">
        <v>331</v>
      </c>
      <c r="D187" s="63">
        <v>38077993860</v>
      </c>
      <c r="E187" s="64">
        <v>500000</v>
      </c>
      <c r="F187" s="63" t="s">
        <v>92</v>
      </c>
      <c r="G187" s="65">
        <v>6.8500000000000005E-2</v>
      </c>
      <c r="H187" s="63" t="s">
        <v>336</v>
      </c>
      <c r="I187" s="64">
        <v>860892</v>
      </c>
    </row>
    <row r="188" spans="1:12">
      <c r="A188" s="106">
        <v>186</v>
      </c>
      <c r="B188" s="63" t="s">
        <v>2</v>
      </c>
      <c r="C188" s="63" t="s">
        <v>25</v>
      </c>
      <c r="D188" s="63">
        <v>36282005034</v>
      </c>
      <c r="E188" s="64">
        <v>220867</v>
      </c>
      <c r="F188" s="63" t="s">
        <v>1766</v>
      </c>
      <c r="G188" s="65">
        <v>5.3999999999999999E-2</v>
      </c>
      <c r="H188" s="63" t="s">
        <v>1767</v>
      </c>
      <c r="I188" s="64">
        <v>280352</v>
      </c>
      <c r="K188" s="33" t="s">
        <v>1487</v>
      </c>
    </row>
    <row r="189" spans="1:12">
      <c r="A189" s="106">
        <v>187</v>
      </c>
      <c r="B189" s="63" t="s">
        <v>2</v>
      </c>
      <c r="C189" s="63" t="s">
        <v>349</v>
      </c>
      <c r="D189" s="63">
        <v>38109797943</v>
      </c>
      <c r="E189" s="64">
        <v>500000</v>
      </c>
      <c r="F189" s="63" t="s">
        <v>92</v>
      </c>
      <c r="G189" s="65">
        <v>6.8500000000000005E-2</v>
      </c>
      <c r="H189" s="63" t="s">
        <v>350</v>
      </c>
      <c r="I189" s="64">
        <v>860892</v>
      </c>
    </row>
    <row r="190" spans="1:12">
      <c r="A190" s="106">
        <v>188</v>
      </c>
      <c r="B190" s="63" t="s">
        <v>2</v>
      </c>
      <c r="C190" s="63" t="s">
        <v>351</v>
      </c>
      <c r="D190" s="63">
        <v>38118548556</v>
      </c>
      <c r="E190" s="64">
        <v>500000</v>
      </c>
      <c r="F190" s="63" t="s">
        <v>92</v>
      </c>
      <c r="G190" s="65">
        <v>6.8500000000000005E-2</v>
      </c>
      <c r="H190" s="63" t="s">
        <v>352</v>
      </c>
      <c r="I190" s="64">
        <v>860892</v>
      </c>
      <c r="L190" s="33" t="s">
        <v>386</v>
      </c>
    </row>
    <row r="191" spans="1:12">
      <c r="A191" s="106">
        <v>189</v>
      </c>
      <c r="B191" s="63" t="s">
        <v>2</v>
      </c>
      <c r="C191" s="63" t="s">
        <v>27</v>
      </c>
      <c r="D191" s="63">
        <v>36385344367</v>
      </c>
      <c r="E191" s="64">
        <v>214399</v>
      </c>
      <c r="F191" s="63" t="s">
        <v>4</v>
      </c>
      <c r="G191" s="65">
        <v>5.3999999999999999E-2</v>
      </c>
      <c r="H191" s="63" t="s">
        <v>1777</v>
      </c>
      <c r="I191" s="64">
        <v>280348</v>
      </c>
      <c r="K191" s="33" t="s">
        <v>1487</v>
      </c>
    </row>
    <row r="192" spans="1:12">
      <c r="A192" s="106">
        <v>190</v>
      </c>
      <c r="B192" s="63" t="s">
        <v>2</v>
      </c>
      <c r="C192" s="63" t="s">
        <v>30</v>
      </c>
      <c r="D192" s="63">
        <v>36592313262</v>
      </c>
      <c r="E192" s="64">
        <v>214404</v>
      </c>
      <c r="F192" s="63" t="s">
        <v>4</v>
      </c>
      <c r="G192" s="65">
        <v>5.5E-2</v>
      </c>
      <c r="H192" s="63" t="s">
        <v>1847</v>
      </c>
      <c r="I192" s="64">
        <v>281741</v>
      </c>
      <c r="K192" s="33" t="s">
        <v>1487</v>
      </c>
    </row>
    <row r="193" spans="1:11">
      <c r="A193" s="106">
        <v>191</v>
      </c>
      <c r="B193" s="63" t="s">
        <v>2</v>
      </c>
      <c r="C193" s="63" t="s">
        <v>32</v>
      </c>
      <c r="D193" s="63">
        <v>36719249467</v>
      </c>
      <c r="E193" s="64">
        <v>214404</v>
      </c>
      <c r="F193" s="63" t="s">
        <v>4</v>
      </c>
      <c r="G193" s="65">
        <v>5.5E-2</v>
      </c>
      <c r="H193" s="63" t="s">
        <v>1861</v>
      </c>
      <c r="I193" s="64">
        <v>281741</v>
      </c>
      <c r="K193" s="33" t="s">
        <v>1487</v>
      </c>
    </row>
    <row r="194" spans="1:11">
      <c r="A194" s="106">
        <v>192</v>
      </c>
      <c r="B194" s="63" t="s">
        <v>2</v>
      </c>
      <c r="C194" s="86" t="s">
        <v>34</v>
      </c>
      <c r="D194" s="63">
        <v>36817395697</v>
      </c>
      <c r="E194" s="64">
        <v>214413</v>
      </c>
      <c r="F194" s="63" t="s">
        <v>4</v>
      </c>
      <c r="G194" s="65">
        <v>5.5E-2</v>
      </c>
      <c r="H194" s="86" t="s">
        <v>1917</v>
      </c>
      <c r="I194" s="64">
        <v>281753</v>
      </c>
      <c r="J194" s="33" t="s">
        <v>510</v>
      </c>
      <c r="K194" s="33" t="s">
        <v>1487</v>
      </c>
    </row>
    <row r="195" spans="1:11">
      <c r="A195" s="106">
        <v>193</v>
      </c>
      <c r="B195" s="63" t="s">
        <v>2</v>
      </c>
      <c r="C195" s="63" t="s">
        <v>531</v>
      </c>
      <c r="D195" s="63">
        <v>38424489577</v>
      </c>
      <c r="E195" s="64">
        <v>500000</v>
      </c>
      <c r="F195" s="63" t="s">
        <v>92</v>
      </c>
      <c r="G195" s="65">
        <v>6.8500000000000005E-2</v>
      </c>
      <c r="H195" s="63" t="s">
        <v>549</v>
      </c>
      <c r="I195" s="64">
        <v>860892</v>
      </c>
    </row>
    <row r="196" spans="1:11">
      <c r="A196" s="106">
        <v>194</v>
      </c>
      <c r="B196" s="63" t="s">
        <v>2</v>
      </c>
      <c r="C196" s="63" t="s">
        <v>515</v>
      </c>
      <c r="D196" s="63">
        <v>38445215249</v>
      </c>
      <c r="E196" s="64">
        <v>500000</v>
      </c>
      <c r="F196" s="63" t="s">
        <v>92</v>
      </c>
      <c r="G196" s="65">
        <v>6.8500000000000005E-2</v>
      </c>
      <c r="H196" s="63" t="s">
        <v>726</v>
      </c>
      <c r="I196" s="64">
        <v>860892</v>
      </c>
    </row>
    <row r="197" spans="1:11">
      <c r="A197" s="106">
        <v>195</v>
      </c>
      <c r="B197" s="63" t="s">
        <v>2</v>
      </c>
      <c r="C197" s="63" t="s">
        <v>248</v>
      </c>
      <c r="D197" s="63">
        <v>38455872257</v>
      </c>
      <c r="E197" s="64">
        <v>500000</v>
      </c>
      <c r="F197" s="63" t="s">
        <v>92</v>
      </c>
      <c r="G197" s="65">
        <v>6.6000000000000003E-2</v>
      </c>
      <c r="H197" s="63" t="s">
        <v>521</v>
      </c>
      <c r="I197" s="64">
        <v>844124</v>
      </c>
    </row>
    <row r="198" spans="1:11">
      <c r="A198" s="106">
        <v>196</v>
      </c>
      <c r="B198" s="63" t="s">
        <v>2</v>
      </c>
      <c r="C198" s="63" t="s">
        <v>522</v>
      </c>
      <c r="D198" s="63">
        <v>38460801674</v>
      </c>
      <c r="E198" s="64">
        <v>500000</v>
      </c>
      <c r="F198" s="63" t="s">
        <v>92</v>
      </c>
      <c r="G198" s="65">
        <v>6.6000000000000003E-2</v>
      </c>
      <c r="H198" s="63" t="s">
        <v>523</v>
      </c>
      <c r="I198" s="64">
        <v>844124</v>
      </c>
    </row>
    <row r="199" spans="1:11">
      <c r="A199" s="106">
        <v>197</v>
      </c>
      <c r="B199" s="63" t="s">
        <v>2</v>
      </c>
      <c r="C199" s="63" t="s">
        <v>344</v>
      </c>
      <c r="D199" s="63">
        <v>38468578818</v>
      </c>
      <c r="E199" s="64">
        <v>500000</v>
      </c>
      <c r="F199" s="63" t="s">
        <v>92</v>
      </c>
      <c r="G199" s="65">
        <v>6.6000000000000003E-2</v>
      </c>
      <c r="H199" s="63" t="s">
        <v>524</v>
      </c>
      <c r="I199" s="64">
        <v>844124</v>
      </c>
    </row>
    <row r="200" spans="1:11">
      <c r="A200" s="106">
        <v>198</v>
      </c>
      <c r="B200" s="63" t="s">
        <v>2</v>
      </c>
      <c r="C200" s="63" t="s">
        <v>559</v>
      </c>
      <c r="D200" s="63">
        <v>38518489729</v>
      </c>
      <c r="E200" s="64">
        <v>500000</v>
      </c>
      <c r="F200" s="63" t="s">
        <v>92</v>
      </c>
      <c r="G200" s="65">
        <v>6.6000000000000003E-2</v>
      </c>
      <c r="H200" s="63" t="s">
        <v>576</v>
      </c>
      <c r="I200" s="64">
        <v>844124</v>
      </c>
    </row>
    <row r="201" spans="1:11">
      <c r="A201" s="106">
        <v>199</v>
      </c>
      <c r="B201" s="88" t="s">
        <v>2</v>
      </c>
      <c r="C201" s="88" t="s">
        <v>570</v>
      </c>
      <c r="D201" s="88">
        <v>38543285747</v>
      </c>
      <c r="E201" s="89">
        <v>500000</v>
      </c>
      <c r="F201" s="88" t="s">
        <v>92</v>
      </c>
      <c r="G201" s="357">
        <v>6.6000000000000003E-2</v>
      </c>
      <c r="H201" s="88" t="s">
        <v>571</v>
      </c>
      <c r="I201" s="89">
        <v>844124</v>
      </c>
    </row>
    <row r="202" spans="1:11">
      <c r="A202" s="106">
        <v>200</v>
      </c>
      <c r="B202" s="88" t="s">
        <v>2</v>
      </c>
      <c r="C202" s="63" t="s">
        <v>589</v>
      </c>
      <c r="D202" s="63">
        <v>38570981069</v>
      </c>
      <c r="E202" s="64">
        <v>500000</v>
      </c>
      <c r="F202" s="88" t="s">
        <v>92</v>
      </c>
      <c r="G202" s="357">
        <v>6.6000000000000003E-2</v>
      </c>
      <c r="H202" s="63" t="s">
        <v>590</v>
      </c>
      <c r="I202" s="64">
        <v>844124</v>
      </c>
    </row>
    <row r="203" spans="1:11">
      <c r="A203" s="106">
        <v>201</v>
      </c>
      <c r="B203" s="88" t="s">
        <v>2</v>
      </c>
      <c r="C203" s="88" t="s">
        <v>591</v>
      </c>
      <c r="D203" s="88">
        <v>38577471438</v>
      </c>
      <c r="E203" s="64">
        <v>500000</v>
      </c>
      <c r="F203" s="88" t="s">
        <v>92</v>
      </c>
      <c r="G203" s="357">
        <v>6.6000000000000003E-2</v>
      </c>
      <c r="H203" s="88" t="s">
        <v>592</v>
      </c>
      <c r="I203" s="89">
        <v>844124</v>
      </c>
    </row>
    <row r="204" spans="1:11">
      <c r="A204" s="106">
        <v>202</v>
      </c>
      <c r="B204" s="88" t="s">
        <v>2</v>
      </c>
      <c r="C204" s="88" t="s">
        <v>251</v>
      </c>
      <c r="D204" s="88">
        <v>38588119970</v>
      </c>
      <c r="E204" s="89">
        <v>500000</v>
      </c>
      <c r="F204" s="88" t="s">
        <v>92</v>
      </c>
      <c r="G204" s="357">
        <v>6.6000000000000003E-2</v>
      </c>
      <c r="H204" s="88" t="s">
        <v>593</v>
      </c>
      <c r="I204" s="89">
        <v>844124</v>
      </c>
    </row>
    <row r="205" spans="1:11">
      <c r="A205" s="106">
        <v>203</v>
      </c>
      <c r="B205" s="88" t="s">
        <v>2</v>
      </c>
      <c r="C205" s="88" t="s">
        <v>594</v>
      </c>
      <c r="D205" s="88">
        <v>38596861935</v>
      </c>
      <c r="E205" s="89">
        <v>500000</v>
      </c>
      <c r="F205" s="88" t="s">
        <v>92</v>
      </c>
      <c r="G205" s="357">
        <v>6.6000000000000003E-2</v>
      </c>
      <c r="H205" s="88" t="s">
        <v>595</v>
      </c>
      <c r="I205" s="89">
        <v>844124</v>
      </c>
    </row>
    <row r="206" spans="1:11">
      <c r="A206" s="106">
        <v>204</v>
      </c>
      <c r="B206" s="88" t="s">
        <v>2</v>
      </c>
      <c r="C206" s="88" t="s">
        <v>631</v>
      </c>
      <c r="D206" s="88">
        <v>38646383362</v>
      </c>
      <c r="E206" s="89">
        <v>400000</v>
      </c>
      <c r="F206" s="88" t="s">
        <v>92</v>
      </c>
      <c r="G206" s="357">
        <v>6.6000000000000003E-2</v>
      </c>
      <c r="H206" s="88" t="s">
        <v>632</v>
      </c>
      <c r="I206" s="89">
        <v>673299</v>
      </c>
    </row>
    <row r="207" spans="1:11">
      <c r="A207" s="106">
        <v>205</v>
      </c>
      <c r="B207" s="63" t="s">
        <v>2</v>
      </c>
      <c r="C207" s="86" t="s">
        <v>29</v>
      </c>
      <c r="D207" s="63">
        <v>36502325230</v>
      </c>
      <c r="E207" s="64">
        <v>214405</v>
      </c>
      <c r="F207" s="63" t="s">
        <v>4</v>
      </c>
      <c r="G207" s="65">
        <v>5.3999999999999999E-2</v>
      </c>
      <c r="H207" s="86" t="s">
        <v>1822</v>
      </c>
      <c r="I207" s="64">
        <v>280356</v>
      </c>
      <c r="J207" s="33" t="s">
        <v>510</v>
      </c>
      <c r="K207" s="33" t="s">
        <v>1487</v>
      </c>
    </row>
    <row r="208" spans="1:11">
      <c r="A208" s="106">
        <v>206</v>
      </c>
      <c r="B208" s="88" t="s">
        <v>2</v>
      </c>
      <c r="C208" s="88" t="s">
        <v>635</v>
      </c>
      <c r="D208" s="88">
        <v>38663343635</v>
      </c>
      <c r="E208" s="89">
        <v>500000</v>
      </c>
      <c r="F208" s="88" t="s">
        <v>92</v>
      </c>
      <c r="G208" s="357">
        <v>6.5000000000000002E-2</v>
      </c>
      <c r="H208" s="88" t="s">
        <v>636</v>
      </c>
      <c r="I208" s="89">
        <v>837506</v>
      </c>
      <c r="K208" s="33" t="s">
        <v>1487</v>
      </c>
    </row>
    <row r="209" spans="1:11">
      <c r="A209" s="106">
        <v>207</v>
      </c>
      <c r="B209" s="88" t="s">
        <v>2</v>
      </c>
      <c r="C209" s="88" t="s">
        <v>647</v>
      </c>
      <c r="D209" s="88">
        <v>38682981085</v>
      </c>
      <c r="E209" s="89">
        <v>500000</v>
      </c>
      <c r="F209" s="88" t="s">
        <v>92</v>
      </c>
      <c r="G209" s="357">
        <v>6.5000000000000002E-2</v>
      </c>
      <c r="H209" s="88" t="s">
        <v>649</v>
      </c>
      <c r="I209" s="89">
        <v>837506</v>
      </c>
      <c r="K209" s="33" t="s">
        <v>1487</v>
      </c>
    </row>
    <row r="210" spans="1:11">
      <c r="A210" s="106">
        <v>208</v>
      </c>
      <c r="B210" s="88" t="s">
        <v>2</v>
      </c>
      <c r="C210" s="88" t="s">
        <v>294</v>
      </c>
      <c r="D210" s="88">
        <v>38811565107</v>
      </c>
      <c r="E210" s="89">
        <v>500000</v>
      </c>
      <c r="F210" s="88" t="s">
        <v>92</v>
      </c>
      <c r="G210" s="357">
        <v>6.25E-2</v>
      </c>
      <c r="H210" s="88" t="s">
        <v>705</v>
      </c>
      <c r="I210" s="89">
        <v>821180</v>
      </c>
      <c r="K210" s="33" t="s">
        <v>1487</v>
      </c>
    </row>
    <row r="211" spans="1:11">
      <c r="A211" s="106">
        <v>209</v>
      </c>
      <c r="B211" s="88" t="s">
        <v>2</v>
      </c>
      <c r="C211" s="88" t="s">
        <v>706</v>
      </c>
      <c r="D211" s="88">
        <v>38817463427</v>
      </c>
      <c r="E211" s="89">
        <v>500000</v>
      </c>
      <c r="F211" s="88" t="s">
        <v>92</v>
      </c>
      <c r="G211" s="357">
        <v>6.25E-2</v>
      </c>
      <c r="H211" s="88" t="s">
        <v>707</v>
      </c>
      <c r="I211" s="89">
        <v>821180</v>
      </c>
      <c r="K211" s="33" t="s">
        <v>1487</v>
      </c>
    </row>
    <row r="212" spans="1:11">
      <c r="A212" s="106">
        <v>210</v>
      </c>
      <c r="B212" s="88" t="s">
        <v>2</v>
      </c>
      <c r="C212" s="88" t="s">
        <v>728</v>
      </c>
      <c r="D212" s="88">
        <v>38908899222</v>
      </c>
      <c r="E212" s="89">
        <v>500000</v>
      </c>
      <c r="F212" s="88" t="s">
        <v>92</v>
      </c>
      <c r="G212" s="357">
        <v>6.25E-2</v>
      </c>
      <c r="H212" s="88" t="s">
        <v>727</v>
      </c>
      <c r="I212" s="89">
        <v>821180</v>
      </c>
      <c r="K212" s="33" t="s">
        <v>1487</v>
      </c>
    </row>
    <row r="213" spans="1:11">
      <c r="A213" s="106">
        <v>211</v>
      </c>
      <c r="B213" s="88" t="s">
        <v>2</v>
      </c>
      <c r="C213" s="88" t="s">
        <v>757</v>
      </c>
      <c r="D213" s="88">
        <v>38976527843</v>
      </c>
      <c r="E213" s="89">
        <v>500000</v>
      </c>
      <c r="F213" s="88" t="s">
        <v>92</v>
      </c>
      <c r="G213" s="357">
        <v>6.25E-2</v>
      </c>
      <c r="H213" s="88" t="s">
        <v>826</v>
      </c>
      <c r="I213" s="89">
        <v>821180</v>
      </c>
      <c r="K213" s="33" t="s">
        <v>1487</v>
      </c>
    </row>
    <row r="214" spans="1:11">
      <c r="A214" s="106">
        <v>212</v>
      </c>
      <c r="B214" s="88" t="s">
        <v>2</v>
      </c>
      <c r="C214" s="88" t="s">
        <v>759</v>
      </c>
      <c r="D214" s="88">
        <v>38997851853</v>
      </c>
      <c r="E214" s="89">
        <v>500000</v>
      </c>
      <c r="F214" s="88" t="s">
        <v>92</v>
      </c>
      <c r="G214" s="357">
        <v>6.25E-2</v>
      </c>
      <c r="H214" s="88" t="s">
        <v>760</v>
      </c>
      <c r="I214" s="89">
        <v>821180</v>
      </c>
      <c r="K214" s="33" t="s">
        <v>1487</v>
      </c>
    </row>
    <row r="215" spans="1:11">
      <c r="A215" s="106">
        <v>213</v>
      </c>
      <c r="B215" s="63" t="s">
        <v>2</v>
      </c>
      <c r="C215" s="63" t="s">
        <v>63</v>
      </c>
      <c r="D215" s="63">
        <v>39104249939</v>
      </c>
      <c r="E215" s="64">
        <v>167000</v>
      </c>
      <c r="F215" s="63" t="s">
        <v>92</v>
      </c>
      <c r="G215" s="65">
        <v>6.0999999999999999E-2</v>
      </c>
      <c r="H215" s="63" t="s">
        <v>827</v>
      </c>
      <c r="I215" s="64">
        <v>271052</v>
      </c>
      <c r="K215" s="33" t="s">
        <v>1487</v>
      </c>
    </row>
    <row r="216" spans="1:11">
      <c r="A216" s="106">
        <v>214</v>
      </c>
      <c r="B216" s="88" t="s">
        <v>2</v>
      </c>
      <c r="C216" s="88" t="s">
        <v>847</v>
      </c>
      <c r="D216" s="88">
        <v>39123825968</v>
      </c>
      <c r="E216" s="89">
        <v>500000</v>
      </c>
      <c r="F216" s="88" t="s">
        <v>92</v>
      </c>
      <c r="G216" s="357">
        <v>6.0999999999999999E-2</v>
      </c>
      <c r="H216" s="88" t="s">
        <v>848</v>
      </c>
      <c r="I216" s="89">
        <v>811533</v>
      </c>
      <c r="K216" s="33" t="s">
        <v>1487</v>
      </c>
    </row>
    <row r="217" spans="1:11">
      <c r="A217" s="106">
        <v>215</v>
      </c>
      <c r="B217" s="88" t="s">
        <v>2</v>
      </c>
      <c r="C217" s="63" t="s">
        <v>491</v>
      </c>
      <c r="D217" s="63">
        <v>39217625420</v>
      </c>
      <c r="E217" s="64">
        <v>500000</v>
      </c>
      <c r="F217" s="88" t="s">
        <v>92</v>
      </c>
      <c r="G217" s="65">
        <v>5.8999999999999997E-2</v>
      </c>
      <c r="H217" s="63" t="s">
        <v>970</v>
      </c>
      <c r="I217" s="64">
        <v>798840</v>
      </c>
      <c r="K217" s="33" t="s">
        <v>1487</v>
      </c>
    </row>
    <row r="218" spans="1:11">
      <c r="A218" s="106">
        <v>216</v>
      </c>
      <c r="B218" s="88" t="s">
        <v>2</v>
      </c>
      <c r="C218" s="63" t="s">
        <v>991</v>
      </c>
      <c r="D218" s="63">
        <v>39242130311</v>
      </c>
      <c r="E218" s="64">
        <v>2000000</v>
      </c>
      <c r="F218" s="88" t="s">
        <v>92</v>
      </c>
      <c r="G218" s="65">
        <v>5.7000000000000002E-2</v>
      </c>
      <c r="H218" s="63" t="s">
        <v>993</v>
      </c>
      <c r="I218" s="64">
        <v>3145361</v>
      </c>
      <c r="K218" s="33" t="s">
        <v>1487</v>
      </c>
    </row>
    <row r="219" spans="1:11">
      <c r="A219" s="106">
        <v>217</v>
      </c>
      <c r="B219" s="88" t="s">
        <v>2</v>
      </c>
      <c r="C219" s="63" t="s">
        <v>1020</v>
      </c>
      <c r="D219" s="63">
        <v>39247165985</v>
      </c>
      <c r="E219" s="64">
        <v>1200000</v>
      </c>
      <c r="F219" s="88" t="s">
        <v>92</v>
      </c>
      <c r="G219" s="65">
        <v>5.7000000000000002E-2</v>
      </c>
      <c r="H219" s="63" t="s">
        <v>1021</v>
      </c>
      <c r="I219" s="64">
        <v>1887217</v>
      </c>
      <c r="K219" s="33" t="s">
        <v>1487</v>
      </c>
    </row>
    <row r="220" spans="1:11">
      <c r="A220" s="106">
        <v>218</v>
      </c>
      <c r="B220" s="88" t="s">
        <v>2</v>
      </c>
      <c r="C220" s="63" t="s">
        <v>1032</v>
      </c>
      <c r="D220" s="63">
        <v>39271345539</v>
      </c>
      <c r="E220" s="64">
        <v>500000</v>
      </c>
      <c r="F220" s="88" t="s">
        <v>92</v>
      </c>
      <c r="G220" s="65">
        <v>5.7000000000000002E-2</v>
      </c>
      <c r="H220" s="63" t="s">
        <v>1030</v>
      </c>
      <c r="I220" s="64">
        <v>786340</v>
      </c>
      <c r="K220" s="33" t="s">
        <v>1487</v>
      </c>
    </row>
    <row r="221" spans="1:11">
      <c r="A221" s="106">
        <v>219</v>
      </c>
      <c r="B221" s="88" t="s">
        <v>2</v>
      </c>
      <c r="C221" s="88" t="s">
        <v>1033</v>
      </c>
      <c r="D221" s="88">
        <v>39276539051</v>
      </c>
      <c r="E221" s="89">
        <v>900000</v>
      </c>
      <c r="F221" s="88" t="s">
        <v>92</v>
      </c>
      <c r="G221" s="357">
        <v>5.7000000000000002E-2</v>
      </c>
      <c r="H221" s="498" t="s">
        <v>1031</v>
      </c>
      <c r="I221" s="89">
        <v>1415413</v>
      </c>
      <c r="K221" s="33" t="s">
        <v>1487</v>
      </c>
    </row>
    <row r="222" spans="1:11">
      <c r="A222" s="106">
        <v>220</v>
      </c>
      <c r="B222" s="63" t="s">
        <v>2</v>
      </c>
      <c r="C222" s="63" t="s">
        <v>1284</v>
      </c>
      <c r="D222" s="63">
        <v>39307366062</v>
      </c>
      <c r="E222" s="64">
        <v>1000000</v>
      </c>
      <c r="F222" s="63" t="s">
        <v>92</v>
      </c>
      <c r="G222" s="65">
        <v>5.7000000000000002E-2</v>
      </c>
      <c r="H222" s="87" t="s">
        <v>1045</v>
      </c>
      <c r="I222" s="64">
        <v>1572681</v>
      </c>
      <c r="K222" s="33" t="s">
        <v>1487</v>
      </c>
    </row>
    <row r="223" spans="1:11">
      <c r="A223" s="106">
        <v>221</v>
      </c>
      <c r="B223" s="63" t="s">
        <v>2</v>
      </c>
      <c r="C223" s="63" t="s">
        <v>493</v>
      </c>
      <c r="D223" s="63">
        <v>39321090403</v>
      </c>
      <c r="E223" s="64">
        <v>1000000</v>
      </c>
      <c r="F223" s="63" t="s">
        <v>92</v>
      </c>
      <c r="G223" s="65">
        <v>5.7000000000000002E-2</v>
      </c>
      <c r="H223" s="87" t="s">
        <v>1051</v>
      </c>
      <c r="I223" s="64">
        <v>1572681</v>
      </c>
      <c r="K223" s="33" t="s">
        <v>1487</v>
      </c>
    </row>
    <row r="224" spans="1:11">
      <c r="A224" s="106">
        <v>222</v>
      </c>
      <c r="B224" s="63" t="s">
        <v>2</v>
      </c>
      <c r="C224" s="63" t="s">
        <v>495</v>
      </c>
      <c r="D224" s="63">
        <v>39326766716</v>
      </c>
      <c r="E224" s="64">
        <v>500000</v>
      </c>
      <c r="F224" s="63" t="s">
        <v>92</v>
      </c>
      <c r="G224" s="65">
        <v>5.7000000000000002E-2</v>
      </c>
      <c r="H224" s="87" t="s">
        <v>1052</v>
      </c>
      <c r="I224" s="64">
        <v>786340</v>
      </c>
      <c r="K224" s="33" t="s">
        <v>1487</v>
      </c>
    </row>
    <row r="225" spans="1:11">
      <c r="A225" s="106">
        <v>223</v>
      </c>
      <c r="B225" s="63" t="s">
        <v>2</v>
      </c>
      <c r="C225" s="63" t="s">
        <v>561</v>
      </c>
      <c r="D225" s="63">
        <v>39395248727</v>
      </c>
      <c r="E225" s="64">
        <v>500000</v>
      </c>
      <c r="F225" s="63" t="s">
        <v>92</v>
      </c>
      <c r="G225" s="65">
        <v>5.3999999999999999E-2</v>
      </c>
      <c r="H225" s="87" t="s">
        <v>1086</v>
      </c>
      <c r="I225" s="64">
        <v>767945</v>
      </c>
      <c r="K225" s="33" t="s">
        <v>1487</v>
      </c>
    </row>
    <row r="226" spans="1:11">
      <c r="A226" s="106">
        <v>224</v>
      </c>
      <c r="B226" s="63" t="s">
        <v>2</v>
      </c>
      <c r="C226" s="63" t="s">
        <v>1087</v>
      </c>
      <c r="D226" s="63">
        <v>39402133628</v>
      </c>
      <c r="E226" s="64">
        <v>500000</v>
      </c>
      <c r="F226" s="63" t="s">
        <v>92</v>
      </c>
      <c r="G226" s="65">
        <v>5.3999999999999999E-2</v>
      </c>
      <c r="H226" s="698" t="s">
        <v>1088</v>
      </c>
      <c r="I226" s="64">
        <v>767945</v>
      </c>
      <c r="K226" s="33" t="s">
        <v>1487</v>
      </c>
    </row>
    <row r="227" spans="1:11">
      <c r="A227" s="106">
        <v>225</v>
      </c>
      <c r="B227" s="63" t="s">
        <v>2</v>
      </c>
      <c r="C227" s="63" t="s">
        <v>1091</v>
      </c>
      <c r="D227" s="63">
        <v>39409839885</v>
      </c>
      <c r="E227" s="64">
        <v>500000</v>
      </c>
      <c r="F227" s="63" t="s">
        <v>92</v>
      </c>
      <c r="G227" s="65">
        <v>5.3999999999999999E-2</v>
      </c>
      <c r="H227" s="698" t="s">
        <v>1092</v>
      </c>
      <c r="I227" s="64">
        <v>767945</v>
      </c>
      <c r="K227" s="33" t="s">
        <v>1487</v>
      </c>
    </row>
    <row r="228" spans="1:11">
      <c r="A228" s="106">
        <v>226</v>
      </c>
      <c r="B228" s="63" t="s">
        <v>2</v>
      </c>
      <c r="C228" s="63" t="s">
        <v>1095</v>
      </c>
      <c r="D228" s="63">
        <v>39417640757</v>
      </c>
      <c r="E228" s="64">
        <v>2000000</v>
      </c>
      <c r="F228" s="63" t="s">
        <v>92</v>
      </c>
      <c r="G228" s="65">
        <v>5.3999999999999999E-2</v>
      </c>
      <c r="H228" s="87" t="s">
        <v>1098</v>
      </c>
      <c r="I228" s="64">
        <v>3071780</v>
      </c>
      <c r="K228" s="33" t="s">
        <v>1487</v>
      </c>
    </row>
    <row r="229" spans="1:11">
      <c r="A229" s="106">
        <v>227</v>
      </c>
      <c r="B229" s="63" t="s">
        <v>2</v>
      </c>
      <c r="C229" s="63" t="s">
        <v>1095</v>
      </c>
      <c r="D229" s="63">
        <v>39417632757</v>
      </c>
      <c r="E229" s="64">
        <v>2000000</v>
      </c>
      <c r="F229" s="63" t="s">
        <v>92</v>
      </c>
      <c r="G229" s="65">
        <v>5.3999999999999999E-2</v>
      </c>
      <c r="H229" s="87" t="s">
        <v>1098</v>
      </c>
      <c r="I229" s="64">
        <v>3071780</v>
      </c>
      <c r="K229" s="33" t="s">
        <v>1487</v>
      </c>
    </row>
    <row r="230" spans="1:11">
      <c r="A230" s="106">
        <v>228</v>
      </c>
      <c r="B230" s="63" t="s">
        <v>2</v>
      </c>
      <c r="C230" s="63" t="s">
        <v>557</v>
      </c>
      <c r="D230" s="63">
        <v>39453028998</v>
      </c>
      <c r="E230" s="64">
        <v>500000</v>
      </c>
      <c r="F230" s="63" t="s">
        <v>92</v>
      </c>
      <c r="G230" s="65">
        <v>5.3999999999999999E-2</v>
      </c>
      <c r="H230" s="87" t="s">
        <v>1108</v>
      </c>
      <c r="I230" s="64">
        <v>767945</v>
      </c>
      <c r="K230" s="33" t="s">
        <v>1487</v>
      </c>
    </row>
    <row r="231" spans="1:11">
      <c r="A231" s="106">
        <v>229</v>
      </c>
      <c r="B231" s="63" t="s">
        <v>2</v>
      </c>
      <c r="C231" s="63" t="s">
        <v>562</v>
      </c>
      <c r="D231" s="63">
        <v>39481269534</v>
      </c>
      <c r="E231" s="64">
        <v>1500000</v>
      </c>
      <c r="F231" s="63" t="s">
        <v>92</v>
      </c>
      <c r="G231" s="65">
        <v>5.3999999999999999E-2</v>
      </c>
      <c r="H231" s="87" t="s">
        <v>1128</v>
      </c>
      <c r="I231" s="64">
        <v>2303835</v>
      </c>
      <c r="K231" s="33" t="s">
        <v>1487</v>
      </c>
    </row>
    <row r="232" spans="1:11">
      <c r="A232" s="106">
        <v>230</v>
      </c>
      <c r="B232" s="63" t="s">
        <v>2</v>
      </c>
      <c r="C232" s="63" t="s">
        <v>628</v>
      </c>
      <c r="D232" s="63">
        <v>39519323130</v>
      </c>
      <c r="E232" s="64">
        <v>1500000</v>
      </c>
      <c r="F232" s="63" t="s">
        <v>92</v>
      </c>
      <c r="G232" s="65">
        <v>5.3999999999999999E-2</v>
      </c>
      <c r="H232" s="87" t="s">
        <v>1184</v>
      </c>
      <c r="I232" s="64">
        <v>2303835</v>
      </c>
      <c r="K232" s="33" t="s">
        <v>1487</v>
      </c>
    </row>
    <row r="233" spans="1:11">
      <c r="A233" s="106">
        <v>231</v>
      </c>
      <c r="B233" s="63" t="s">
        <v>2</v>
      </c>
      <c r="C233" s="63" t="s">
        <v>1181</v>
      </c>
      <c r="D233" s="63">
        <v>39529388878</v>
      </c>
      <c r="E233" s="64">
        <v>1000000</v>
      </c>
      <c r="F233" s="63" t="s">
        <v>92</v>
      </c>
      <c r="G233" s="65">
        <v>5.3999999999999999E-2</v>
      </c>
      <c r="H233" s="87" t="s">
        <v>1183</v>
      </c>
      <c r="I233" s="64">
        <v>1535890</v>
      </c>
      <c r="K233" s="33" t="s">
        <v>1487</v>
      </c>
    </row>
    <row r="234" spans="1:11">
      <c r="A234" s="106">
        <v>232</v>
      </c>
      <c r="B234" s="63" t="s">
        <v>2</v>
      </c>
      <c r="C234" s="63" t="s">
        <v>1195</v>
      </c>
      <c r="D234" s="63">
        <v>39540895622</v>
      </c>
      <c r="E234" s="64">
        <v>1000000</v>
      </c>
      <c r="F234" s="63" t="s">
        <v>92</v>
      </c>
      <c r="G234" s="65">
        <v>5.3999999999999999E-2</v>
      </c>
      <c r="H234" s="87" t="s">
        <v>1203</v>
      </c>
      <c r="I234" s="64">
        <v>1535890</v>
      </c>
      <c r="K234" s="33" t="s">
        <v>1487</v>
      </c>
    </row>
    <row r="235" spans="1:11">
      <c r="A235" s="106">
        <v>233</v>
      </c>
      <c r="B235" s="63" t="s">
        <v>2</v>
      </c>
      <c r="C235" s="63" t="s">
        <v>1207</v>
      </c>
      <c r="D235" s="63">
        <v>39559864183</v>
      </c>
      <c r="E235" s="64">
        <v>3000000</v>
      </c>
      <c r="F235" s="63" t="s">
        <v>92</v>
      </c>
      <c r="G235" s="65">
        <v>5.3999999999999999E-2</v>
      </c>
      <c r="H235" s="87" t="s">
        <v>1206</v>
      </c>
      <c r="I235" s="64">
        <v>4607670</v>
      </c>
      <c r="K235" s="33" t="s">
        <v>1487</v>
      </c>
    </row>
    <row r="236" spans="1:11">
      <c r="A236" s="106">
        <v>234</v>
      </c>
      <c r="B236" s="63" t="s">
        <v>2</v>
      </c>
      <c r="C236" s="63" t="s">
        <v>1211</v>
      </c>
      <c r="D236" s="63">
        <v>39567766040</v>
      </c>
      <c r="E236" s="64">
        <v>1000000</v>
      </c>
      <c r="F236" s="63" t="s">
        <v>92</v>
      </c>
      <c r="G236" s="65">
        <v>5.3999999999999999E-2</v>
      </c>
      <c r="H236" s="87" t="s">
        <v>1212</v>
      </c>
      <c r="I236" s="64">
        <v>1535890</v>
      </c>
      <c r="K236" s="33" t="s">
        <v>1487</v>
      </c>
    </row>
    <row r="237" spans="1:11">
      <c r="A237" s="106">
        <v>235</v>
      </c>
      <c r="B237" s="63" t="s">
        <v>2</v>
      </c>
      <c r="C237" s="63" t="s">
        <v>1211</v>
      </c>
      <c r="D237" s="88">
        <v>39567765558</v>
      </c>
      <c r="E237" s="89">
        <v>1500000</v>
      </c>
      <c r="F237" s="63" t="s">
        <v>92</v>
      </c>
      <c r="G237" s="65">
        <v>5.3999999999999999E-2</v>
      </c>
      <c r="H237" s="87" t="s">
        <v>1212</v>
      </c>
      <c r="I237" s="89">
        <v>2303835</v>
      </c>
      <c r="K237" s="33" t="s">
        <v>1487</v>
      </c>
    </row>
    <row r="238" spans="1:11">
      <c r="A238" s="106">
        <v>236</v>
      </c>
      <c r="B238" s="63" t="s">
        <v>2</v>
      </c>
      <c r="C238" s="88" t="s">
        <v>1213</v>
      </c>
      <c r="D238" s="88">
        <v>39575389140</v>
      </c>
      <c r="E238" s="89">
        <v>1500000</v>
      </c>
      <c r="F238" s="63" t="s">
        <v>92</v>
      </c>
      <c r="G238" s="65">
        <v>5.3999999999999999E-2</v>
      </c>
      <c r="H238" s="500" t="s">
        <v>1214</v>
      </c>
      <c r="I238" s="89">
        <v>2303835</v>
      </c>
      <c r="K238" s="33" t="s">
        <v>1487</v>
      </c>
    </row>
    <row r="239" spans="1:11">
      <c r="A239" s="106">
        <v>237</v>
      </c>
      <c r="B239" s="63" t="s">
        <v>2</v>
      </c>
      <c r="C239" s="63" t="s">
        <v>1219</v>
      </c>
      <c r="D239" s="63">
        <v>39592214930</v>
      </c>
      <c r="E239" s="64">
        <v>1500000</v>
      </c>
      <c r="F239" s="63" t="s">
        <v>92</v>
      </c>
      <c r="G239" s="65">
        <v>5.3999999999999999E-2</v>
      </c>
      <c r="H239" s="87" t="s">
        <v>1224</v>
      </c>
      <c r="I239" s="64">
        <v>2303835</v>
      </c>
      <c r="K239" s="33" t="s">
        <v>1487</v>
      </c>
    </row>
    <row r="240" spans="1:11">
      <c r="A240" s="106">
        <v>238</v>
      </c>
      <c r="B240" s="88" t="s">
        <v>2</v>
      </c>
      <c r="C240" s="88" t="s">
        <v>1219</v>
      </c>
      <c r="D240" s="501">
        <v>39592049623</v>
      </c>
      <c r="E240" s="502">
        <v>2000000</v>
      </c>
      <c r="F240" s="88" t="s">
        <v>92</v>
      </c>
      <c r="G240" s="357">
        <v>5.3999999999999999E-2</v>
      </c>
      <c r="H240" s="500" t="s">
        <v>1224</v>
      </c>
      <c r="I240" s="502">
        <v>3071780</v>
      </c>
      <c r="K240" s="33" t="s">
        <v>1487</v>
      </c>
    </row>
    <row r="241" spans="1:11">
      <c r="A241" s="106">
        <v>239</v>
      </c>
      <c r="B241" s="88" t="s">
        <v>2</v>
      </c>
      <c r="C241" s="63" t="s">
        <v>1227</v>
      </c>
      <c r="D241" s="63">
        <v>39598378801</v>
      </c>
      <c r="E241" s="64">
        <v>2000000</v>
      </c>
      <c r="F241" s="88" t="s">
        <v>92</v>
      </c>
      <c r="G241" s="357">
        <v>5.3999999999999999E-2</v>
      </c>
      <c r="H241" s="87" t="s">
        <v>1228</v>
      </c>
      <c r="I241" s="64">
        <v>3071780</v>
      </c>
      <c r="K241" s="33" t="s">
        <v>1487</v>
      </c>
    </row>
    <row r="242" spans="1:11">
      <c r="A242" s="106">
        <v>240</v>
      </c>
      <c r="B242" s="88" t="s">
        <v>2</v>
      </c>
      <c r="C242" s="63" t="s">
        <v>637</v>
      </c>
      <c r="D242" s="63">
        <v>39611865180</v>
      </c>
      <c r="E242" s="64">
        <v>2000000</v>
      </c>
      <c r="F242" s="88" t="s">
        <v>92</v>
      </c>
      <c r="G242" s="357">
        <v>5.3999999999999999E-2</v>
      </c>
      <c r="H242" s="87" t="s">
        <v>1238</v>
      </c>
      <c r="I242" s="64">
        <v>3071780</v>
      </c>
      <c r="K242" s="33" t="s">
        <v>1487</v>
      </c>
    </row>
    <row r="243" spans="1:11">
      <c r="A243" s="106">
        <v>241</v>
      </c>
      <c r="B243" s="88" t="s">
        <v>2</v>
      </c>
      <c r="C243" s="63" t="s">
        <v>79</v>
      </c>
      <c r="D243" s="63">
        <v>39618162645</v>
      </c>
      <c r="E243" s="64">
        <v>1000000</v>
      </c>
      <c r="F243" s="88" t="s">
        <v>92</v>
      </c>
      <c r="G243" s="357">
        <v>5.3999999999999999E-2</v>
      </c>
      <c r="H243" s="87" t="s">
        <v>1237</v>
      </c>
      <c r="I243" s="64">
        <v>1535890</v>
      </c>
      <c r="K243" s="33" t="s">
        <v>1487</v>
      </c>
    </row>
    <row r="244" spans="1:11">
      <c r="A244" s="106">
        <v>242</v>
      </c>
      <c r="B244" s="88" t="s">
        <v>2</v>
      </c>
      <c r="C244" s="63" t="s">
        <v>651</v>
      </c>
      <c r="D244" s="63">
        <v>39662763937</v>
      </c>
      <c r="E244" s="64">
        <v>1000000</v>
      </c>
      <c r="F244" s="88" t="s">
        <v>92</v>
      </c>
      <c r="G244" s="357">
        <v>5.3999999999999999E-2</v>
      </c>
      <c r="H244" s="698" t="s">
        <v>1263</v>
      </c>
      <c r="I244" s="64">
        <v>1535890</v>
      </c>
      <c r="K244" s="33" t="s">
        <v>1487</v>
      </c>
    </row>
    <row r="245" spans="1:11">
      <c r="A245" s="106">
        <v>243</v>
      </c>
      <c r="B245" s="88" t="s">
        <v>2</v>
      </c>
      <c r="C245" s="88" t="s">
        <v>662</v>
      </c>
      <c r="D245" s="88">
        <v>39677063246</v>
      </c>
      <c r="E245" s="89">
        <v>1500000</v>
      </c>
      <c r="F245" s="88" t="s">
        <v>92</v>
      </c>
      <c r="G245" s="357">
        <v>5.3999999999999999E-2</v>
      </c>
      <c r="H245" s="500" t="s">
        <v>1270</v>
      </c>
      <c r="I245" s="89">
        <v>2303835</v>
      </c>
      <c r="K245" s="33" t="s">
        <v>1487</v>
      </c>
    </row>
    <row r="246" spans="1:11">
      <c r="A246" s="106">
        <v>244</v>
      </c>
      <c r="B246" s="88" t="s">
        <v>2</v>
      </c>
      <c r="C246" s="88" t="s">
        <v>664</v>
      </c>
      <c r="D246" s="88">
        <v>39680145341</v>
      </c>
      <c r="E246" s="89">
        <v>2000000</v>
      </c>
      <c r="F246" s="88" t="s">
        <v>92</v>
      </c>
      <c r="G246" s="357">
        <v>5.3999999999999999E-2</v>
      </c>
      <c r="H246" s="500" t="s">
        <v>1272</v>
      </c>
      <c r="I246" s="89">
        <v>3071780</v>
      </c>
      <c r="K246" s="33" t="s">
        <v>1487</v>
      </c>
    </row>
    <row r="247" spans="1:11">
      <c r="A247" s="106">
        <v>245</v>
      </c>
      <c r="B247" s="88" t="s">
        <v>2</v>
      </c>
      <c r="C247" s="88" t="s">
        <v>678</v>
      </c>
      <c r="D247" s="88">
        <v>39682880091</v>
      </c>
      <c r="E247" s="89">
        <v>1500000</v>
      </c>
      <c r="F247" s="88" t="s">
        <v>92</v>
      </c>
      <c r="G247" s="357">
        <v>5.3999999999999999E-2</v>
      </c>
      <c r="H247" s="500" t="s">
        <v>1273</v>
      </c>
      <c r="I247" s="89">
        <v>2303835</v>
      </c>
      <c r="K247" s="33" t="s">
        <v>1487</v>
      </c>
    </row>
    <row r="248" spans="1:11">
      <c r="A248" s="106">
        <v>246</v>
      </c>
      <c r="B248" s="88" t="s">
        <v>2</v>
      </c>
      <c r="C248" s="63" t="s">
        <v>81</v>
      </c>
      <c r="D248" s="63">
        <v>39696069234</v>
      </c>
      <c r="E248" s="64">
        <v>500000</v>
      </c>
      <c r="F248" s="88" t="s">
        <v>92</v>
      </c>
      <c r="G248" s="357">
        <v>5.3999999999999999E-2</v>
      </c>
      <c r="H248" s="87" t="s">
        <v>1282</v>
      </c>
      <c r="I248" s="64">
        <v>767945</v>
      </c>
      <c r="K248" s="33" t="s">
        <v>1487</v>
      </c>
    </row>
    <row r="249" spans="1:11">
      <c r="A249" s="106">
        <v>247</v>
      </c>
      <c r="B249" s="63" t="s">
        <v>2</v>
      </c>
      <c r="C249" s="87" t="s">
        <v>1308</v>
      </c>
      <c r="D249" s="87">
        <v>39742628998</v>
      </c>
      <c r="E249" s="366">
        <v>2500000</v>
      </c>
      <c r="F249" s="63" t="s">
        <v>92</v>
      </c>
      <c r="G249" s="65">
        <v>5.3999999999999999E-2</v>
      </c>
      <c r="H249" s="87" t="s">
        <v>1309</v>
      </c>
      <c r="I249" s="366">
        <v>3839725</v>
      </c>
      <c r="K249" s="33" t="s">
        <v>1487</v>
      </c>
    </row>
    <row r="250" spans="1:11">
      <c r="A250" s="106">
        <v>248</v>
      </c>
      <c r="B250" s="63" t="s">
        <v>2</v>
      </c>
      <c r="C250" s="63" t="s">
        <v>1308</v>
      </c>
      <c r="D250" s="63">
        <v>39742628182</v>
      </c>
      <c r="E250" s="367">
        <v>2500000</v>
      </c>
      <c r="F250" s="63" t="s">
        <v>92</v>
      </c>
      <c r="G250" s="65">
        <v>5.3999999999999999E-2</v>
      </c>
      <c r="H250" s="87" t="s">
        <v>1309</v>
      </c>
      <c r="I250" s="64">
        <v>3839725</v>
      </c>
      <c r="K250" s="33" t="s">
        <v>1487</v>
      </c>
    </row>
    <row r="251" spans="1:11">
      <c r="A251" s="106">
        <v>249</v>
      </c>
      <c r="B251" s="63" t="s">
        <v>2</v>
      </c>
      <c r="C251" s="63" t="s">
        <v>1306</v>
      </c>
      <c r="D251" s="63">
        <v>39748687798</v>
      </c>
      <c r="E251" s="367">
        <v>2000000</v>
      </c>
      <c r="F251" s="63" t="s">
        <v>92</v>
      </c>
      <c r="G251" s="65">
        <v>5.3999999999999999E-2</v>
      </c>
      <c r="H251" s="87" t="s">
        <v>1307</v>
      </c>
      <c r="I251" s="64">
        <v>3071780</v>
      </c>
      <c r="K251" s="33" t="s">
        <v>1487</v>
      </c>
    </row>
    <row r="252" spans="1:11">
      <c r="A252" s="106">
        <v>250</v>
      </c>
      <c r="B252" s="63" t="s">
        <v>2</v>
      </c>
      <c r="C252" s="63" t="s">
        <v>1159</v>
      </c>
      <c r="D252" s="63">
        <v>39757826299</v>
      </c>
      <c r="E252" s="367">
        <v>1500000</v>
      </c>
      <c r="F252" s="63" t="s">
        <v>92</v>
      </c>
      <c r="G252" s="65">
        <v>5.3999999999999999E-2</v>
      </c>
      <c r="H252" s="87" t="s">
        <v>1310</v>
      </c>
      <c r="I252" s="64">
        <v>2303835</v>
      </c>
      <c r="K252" s="33" t="s">
        <v>1487</v>
      </c>
    </row>
    <row r="253" spans="1:11">
      <c r="A253" s="106">
        <v>251</v>
      </c>
      <c r="B253" s="63" t="s">
        <v>2</v>
      </c>
      <c r="C253" s="63" t="s">
        <v>1159</v>
      </c>
      <c r="D253" s="63">
        <v>39757825615</v>
      </c>
      <c r="E253" s="367">
        <v>2000000</v>
      </c>
      <c r="F253" s="63" t="s">
        <v>92</v>
      </c>
      <c r="G253" s="65">
        <v>5.3999999999999999E-2</v>
      </c>
      <c r="H253" s="87" t="s">
        <v>1310</v>
      </c>
      <c r="I253" s="64">
        <v>3071780</v>
      </c>
      <c r="K253" s="33" t="s">
        <v>1487</v>
      </c>
    </row>
    <row r="254" spans="1:11">
      <c r="A254" s="106">
        <v>252</v>
      </c>
      <c r="B254" s="63" t="s">
        <v>2</v>
      </c>
      <c r="C254" s="63" t="s">
        <v>1318</v>
      </c>
      <c r="D254" s="63">
        <v>39769182704</v>
      </c>
      <c r="E254" s="367">
        <v>500000</v>
      </c>
      <c r="F254" s="63" t="s">
        <v>92</v>
      </c>
      <c r="G254" s="65">
        <v>5.3999999999999999E-2</v>
      </c>
      <c r="H254" s="87" t="s">
        <v>1317</v>
      </c>
      <c r="I254" s="64">
        <v>767945</v>
      </c>
      <c r="K254" s="33" t="s">
        <v>1487</v>
      </c>
    </row>
    <row r="255" spans="1:11">
      <c r="A255" s="106">
        <v>253</v>
      </c>
      <c r="B255" s="63" t="s">
        <v>2</v>
      </c>
      <c r="C255" s="63" t="s">
        <v>1337</v>
      </c>
      <c r="D255" s="63">
        <v>39788996254</v>
      </c>
      <c r="E255" s="367">
        <v>2500000</v>
      </c>
      <c r="F255" s="63" t="s">
        <v>92</v>
      </c>
      <c r="G255" s="65">
        <v>5.3999999999999999E-2</v>
      </c>
      <c r="H255" s="87" t="s">
        <v>1338</v>
      </c>
      <c r="I255" s="64">
        <v>3839725</v>
      </c>
      <c r="K255" s="33" t="s">
        <v>1487</v>
      </c>
    </row>
    <row r="256" spans="1:11">
      <c r="A256" s="106">
        <v>254</v>
      </c>
      <c r="B256" s="63" t="s">
        <v>2</v>
      </c>
      <c r="C256" s="63" t="s">
        <v>1339</v>
      </c>
      <c r="D256" s="63">
        <v>39793136575</v>
      </c>
      <c r="E256" s="367">
        <v>1500000</v>
      </c>
      <c r="F256" s="63" t="s">
        <v>92</v>
      </c>
      <c r="G256" s="65">
        <v>5.3999999999999999E-2</v>
      </c>
      <c r="H256" s="87" t="s">
        <v>1340</v>
      </c>
      <c r="I256" s="64">
        <v>2303835</v>
      </c>
      <c r="K256" s="33" t="s">
        <v>1487</v>
      </c>
    </row>
    <row r="257" spans="1:11">
      <c r="A257" s="106">
        <v>255</v>
      </c>
      <c r="B257" s="63" t="s">
        <v>2</v>
      </c>
      <c r="C257" s="63" t="s">
        <v>1348</v>
      </c>
      <c r="D257" s="63">
        <v>39816136743</v>
      </c>
      <c r="E257" s="367">
        <v>1000000</v>
      </c>
      <c r="F257" s="63" t="s">
        <v>92</v>
      </c>
      <c r="G257" s="65">
        <v>5.3999999999999999E-2</v>
      </c>
      <c r="H257" s="87" t="s">
        <v>1349</v>
      </c>
      <c r="I257" s="64">
        <v>1535890</v>
      </c>
      <c r="K257" s="33" t="s">
        <v>1487</v>
      </c>
    </row>
    <row r="258" spans="1:11">
      <c r="A258" s="106">
        <v>256</v>
      </c>
      <c r="B258" s="63" t="s">
        <v>2</v>
      </c>
      <c r="C258" s="63" t="s">
        <v>1351</v>
      </c>
      <c r="D258" s="63">
        <v>39826273802</v>
      </c>
      <c r="E258" s="367">
        <v>2000000</v>
      </c>
      <c r="F258" s="63" t="s">
        <v>92</v>
      </c>
      <c r="G258" s="65">
        <v>5.3999999999999999E-2</v>
      </c>
      <c r="H258" s="87" t="s">
        <v>1352</v>
      </c>
      <c r="I258" s="64">
        <v>3071780</v>
      </c>
      <c r="K258" s="33" t="s">
        <v>1487</v>
      </c>
    </row>
    <row r="259" spans="1:11">
      <c r="A259" s="106">
        <v>257</v>
      </c>
      <c r="B259" s="63" t="s">
        <v>2</v>
      </c>
      <c r="C259" s="63" t="s">
        <v>1260</v>
      </c>
      <c r="D259" s="63">
        <v>39853187284</v>
      </c>
      <c r="E259" s="367">
        <v>1500000</v>
      </c>
      <c r="F259" s="63" t="s">
        <v>92</v>
      </c>
      <c r="G259" s="65">
        <v>5.3999999999999999E-2</v>
      </c>
      <c r="H259" s="87" t="s">
        <v>1370</v>
      </c>
      <c r="I259" s="64">
        <v>2303835</v>
      </c>
      <c r="K259" s="33" t="s">
        <v>1487</v>
      </c>
    </row>
    <row r="260" spans="1:11">
      <c r="A260" s="106">
        <v>258</v>
      </c>
      <c r="B260" s="63" t="s">
        <v>2</v>
      </c>
      <c r="C260" s="63" t="s">
        <v>897</v>
      </c>
      <c r="D260" s="63">
        <v>39858643674</v>
      </c>
      <c r="E260" s="367">
        <v>1500000</v>
      </c>
      <c r="F260" s="63" t="s">
        <v>92</v>
      </c>
      <c r="G260" s="65">
        <v>5.3999999999999999E-2</v>
      </c>
      <c r="H260" s="87" t="s">
        <v>1376</v>
      </c>
      <c r="I260" s="64">
        <v>2303835</v>
      </c>
      <c r="K260" s="33" t="s">
        <v>1487</v>
      </c>
    </row>
    <row r="261" spans="1:11">
      <c r="A261" s="106">
        <v>259</v>
      </c>
      <c r="B261" s="63" t="s">
        <v>2</v>
      </c>
      <c r="C261" s="63" t="s">
        <v>1026</v>
      </c>
      <c r="D261" s="63">
        <v>39896270864</v>
      </c>
      <c r="E261" s="367">
        <v>2000000</v>
      </c>
      <c r="F261" s="63" t="s">
        <v>92</v>
      </c>
      <c r="G261" s="65">
        <v>5.3999999999999999E-2</v>
      </c>
      <c r="H261" s="87" t="s">
        <v>1380</v>
      </c>
      <c r="I261" s="64">
        <v>3071780</v>
      </c>
      <c r="K261" s="33" t="s">
        <v>1487</v>
      </c>
    </row>
    <row r="262" spans="1:11">
      <c r="A262" s="106">
        <v>260</v>
      </c>
      <c r="B262" s="63" t="s">
        <v>2</v>
      </c>
      <c r="C262" s="63" t="s">
        <v>1390</v>
      </c>
      <c r="D262" s="63">
        <v>39942900842</v>
      </c>
      <c r="E262" s="367">
        <v>2500000</v>
      </c>
      <c r="F262" s="63" t="s">
        <v>92</v>
      </c>
      <c r="G262" s="65">
        <v>5.3999999999999999E-2</v>
      </c>
      <c r="H262" s="87" t="s">
        <v>1391</v>
      </c>
      <c r="I262" s="64">
        <v>3839725</v>
      </c>
      <c r="K262" s="33" t="s">
        <v>1487</v>
      </c>
    </row>
    <row r="263" spans="1:11">
      <c r="A263" s="106">
        <v>261</v>
      </c>
      <c r="B263" s="63" t="s">
        <v>2</v>
      </c>
      <c r="C263" s="63" t="s">
        <v>1390</v>
      </c>
      <c r="D263" s="63">
        <v>39942901619</v>
      </c>
      <c r="E263" s="367">
        <v>2500000</v>
      </c>
      <c r="F263" s="63" t="s">
        <v>92</v>
      </c>
      <c r="G263" s="65">
        <v>5.3999999999999999E-2</v>
      </c>
      <c r="H263" s="87" t="s">
        <v>1391</v>
      </c>
      <c r="I263" s="64">
        <v>3839725</v>
      </c>
      <c r="K263" s="33" t="s">
        <v>1487</v>
      </c>
    </row>
    <row r="264" spans="1:11">
      <c r="A264" s="106">
        <v>262</v>
      </c>
      <c r="B264" s="63" t="s">
        <v>2</v>
      </c>
      <c r="C264" s="63" t="s">
        <v>89</v>
      </c>
      <c r="D264" s="63">
        <v>40221200716</v>
      </c>
      <c r="E264" s="367">
        <v>400000</v>
      </c>
      <c r="F264" s="63" t="s">
        <v>92</v>
      </c>
      <c r="G264" s="65">
        <v>5.3999999999999999E-2</v>
      </c>
      <c r="H264" s="87" t="s">
        <v>1542</v>
      </c>
      <c r="I264" s="64">
        <v>614356</v>
      </c>
      <c r="K264" s="33" t="s">
        <v>1487</v>
      </c>
    </row>
    <row r="265" spans="1:11">
      <c r="A265" s="106">
        <v>263</v>
      </c>
      <c r="B265" s="63" t="s">
        <v>2</v>
      </c>
      <c r="C265" s="63" t="s">
        <v>93</v>
      </c>
      <c r="D265" s="63">
        <v>40453848424</v>
      </c>
      <c r="E265" s="367">
        <v>2200000</v>
      </c>
      <c r="F265" s="63" t="s">
        <v>92</v>
      </c>
      <c r="G265" s="65">
        <v>5.3999999999999999E-2</v>
      </c>
      <c r="H265" s="87" t="s">
        <v>1686</v>
      </c>
      <c r="I265" s="64">
        <v>3378958</v>
      </c>
    </row>
    <row r="266" spans="1:11">
      <c r="A266" s="106">
        <v>264</v>
      </c>
      <c r="B266" s="63" t="s">
        <v>2</v>
      </c>
      <c r="C266" s="63" t="s">
        <v>1705</v>
      </c>
      <c r="D266" s="63">
        <v>40517492099</v>
      </c>
      <c r="E266" s="367">
        <v>2600000</v>
      </c>
      <c r="F266" s="63" t="s">
        <v>92</v>
      </c>
      <c r="G266" s="65">
        <v>5.3999999999999999E-2</v>
      </c>
      <c r="H266" s="87" t="s">
        <v>1706</v>
      </c>
      <c r="I266" s="64">
        <v>3993314</v>
      </c>
    </row>
    <row r="267" spans="1:11">
      <c r="A267" s="106">
        <v>265</v>
      </c>
      <c r="B267" s="63" t="s">
        <v>2</v>
      </c>
      <c r="C267" s="63" t="s">
        <v>97</v>
      </c>
      <c r="D267" s="63">
        <v>40547607414</v>
      </c>
      <c r="E267" s="367">
        <v>1000000</v>
      </c>
      <c r="F267" s="63" t="s">
        <v>92</v>
      </c>
      <c r="G267" s="65">
        <v>5.3999999999999999E-2</v>
      </c>
      <c r="H267" s="87" t="s">
        <v>1731</v>
      </c>
      <c r="I267" s="64">
        <v>1535890</v>
      </c>
    </row>
    <row r="268" spans="1:11">
      <c r="A268" s="106">
        <v>266</v>
      </c>
      <c r="B268" s="63" t="s">
        <v>2</v>
      </c>
      <c r="C268" s="63" t="s">
        <v>99</v>
      </c>
      <c r="D268" s="63">
        <v>40761392312</v>
      </c>
      <c r="E268" s="367">
        <v>1200000</v>
      </c>
      <c r="F268" s="63" t="s">
        <v>92</v>
      </c>
      <c r="G268" s="65">
        <v>5.3999999999999999E-2</v>
      </c>
      <c r="H268" s="87" t="s">
        <v>1823</v>
      </c>
      <c r="I268" s="64">
        <v>1843068</v>
      </c>
    </row>
    <row r="269" spans="1:11">
      <c r="A269" s="106">
        <v>267</v>
      </c>
      <c r="B269" s="63" t="s">
        <v>2</v>
      </c>
      <c r="C269" s="63" t="s">
        <v>100</v>
      </c>
      <c r="D269" s="63">
        <v>40875766447</v>
      </c>
      <c r="E269" s="367">
        <v>1000000</v>
      </c>
      <c r="F269" s="63" t="s">
        <v>92</v>
      </c>
      <c r="G269" s="65">
        <v>5.5E-2</v>
      </c>
      <c r="H269" s="87" t="s">
        <v>1860</v>
      </c>
      <c r="I269" s="64">
        <v>1548060</v>
      </c>
    </row>
    <row r="270" spans="1:11">
      <c r="A270" s="106">
        <v>268</v>
      </c>
      <c r="B270" s="63" t="s">
        <v>2</v>
      </c>
      <c r="C270" s="63" t="s">
        <v>1910</v>
      </c>
      <c r="D270" s="63">
        <v>40932523547</v>
      </c>
      <c r="E270" s="367">
        <v>750000</v>
      </c>
      <c r="F270" s="63" t="s">
        <v>92</v>
      </c>
      <c r="G270" s="65">
        <v>5.5E-2</v>
      </c>
      <c r="H270" s="87" t="s">
        <v>1928</v>
      </c>
      <c r="I270" s="64">
        <v>1161045</v>
      </c>
      <c r="K270" s="33" t="s">
        <v>1911</v>
      </c>
    </row>
    <row r="271" spans="1:11">
      <c r="A271" s="106">
        <v>269</v>
      </c>
      <c r="B271" s="63" t="s">
        <v>2</v>
      </c>
      <c r="C271" s="63" t="s">
        <v>101</v>
      </c>
      <c r="D271" s="63">
        <v>40950608203</v>
      </c>
      <c r="E271" s="367">
        <v>1500000</v>
      </c>
      <c r="F271" s="63" t="s">
        <v>92</v>
      </c>
      <c r="G271" s="65">
        <v>5.5E-2</v>
      </c>
      <c r="H271" s="87" t="s">
        <v>1929</v>
      </c>
      <c r="I271" s="64">
        <v>2322090</v>
      </c>
    </row>
    <row r="272" spans="1:11">
      <c r="A272" s="106">
        <v>270</v>
      </c>
      <c r="B272" s="63" t="s">
        <v>2</v>
      </c>
      <c r="C272" s="63" t="s">
        <v>1534</v>
      </c>
      <c r="D272" s="63">
        <v>40991221310</v>
      </c>
      <c r="E272" s="367">
        <v>350000</v>
      </c>
      <c r="F272" s="63" t="s">
        <v>92</v>
      </c>
      <c r="G272" s="65">
        <v>5.5E-2</v>
      </c>
      <c r="H272" s="87" t="s">
        <v>1935</v>
      </c>
      <c r="I272" s="64">
        <v>541821</v>
      </c>
    </row>
    <row r="273" spans="1:9" ht="19.5" thickBot="1">
      <c r="A273" s="106">
        <v>271</v>
      </c>
      <c r="B273" s="63" t="s">
        <v>2</v>
      </c>
      <c r="C273" s="88" t="s">
        <v>36</v>
      </c>
      <c r="D273" s="88">
        <v>36911934101</v>
      </c>
      <c r="E273" s="812">
        <v>212019</v>
      </c>
      <c r="F273" s="88" t="s">
        <v>4</v>
      </c>
      <c r="G273" s="65">
        <v>5.5E-2</v>
      </c>
      <c r="H273" s="500" t="s">
        <v>1938</v>
      </c>
      <c r="I273" s="89">
        <v>278607</v>
      </c>
    </row>
    <row r="274" spans="1:9" ht="19.5" thickBot="1">
      <c r="A274" s="884"/>
      <c r="B274" s="478" t="s">
        <v>2</v>
      </c>
      <c r="C274" s="885"/>
      <c r="D274" s="478" t="s">
        <v>5</v>
      </c>
      <c r="E274" s="925">
        <f>SUM(E3:E273)</f>
        <v>169000890</v>
      </c>
      <c r="F274" s="886"/>
      <c r="G274" s="887"/>
      <c r="H274" s="888"/>
      <c r="I274" s="889">
        <f>SUM(I3:I273)</f>
        <v>259445157</v>
      </c>
    </row>
    <row r="275" spans="1:9">
      <c r="E275" s="33"/>
      <c r="I275" s="33"/>
    </row>
    <row r="276" spans="1:9">
      <c r="E276" s="631"/>
      <c r="I276" s="33"/>
    </row>
    <row r="277" spans="1:9">
      <c r="E277" s="368"/>
    </row>
    <row r="279" spans="1:9">
      <c r="G279" s="293"/>
    </row>
  </sheetData>
  <mergeCells count="1">
    <mergeCell ref="A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4"/>
  <sheetViews>
    <sheetView topLeftCell="A86" workbookViewId="0">
      <selection activeCell="F172" sqref="F172"/>
    </sheetView>
  </sheetViews>
  <sheetFormatPr defaultRowHeight="15"/>
  <cols>
    <col min="1" max="1" width="23.140625" bestFit="1" customWidth="1"/>
    <col min="2" max="2" width="6.5703125" customWidth="1"/>
    <col min="3" max="3" width="16" bestFit="1" customWidth="1"/>
    <col min="4" max="4" width="7.85546875" bestFit="1" customWidth="1"/>
    <col min="5" max="5" width="6.7109375" bestFit="1" customWidth="1"/>
    <col min="6" max="6" width="12.42578125" bestFit="1" customWidth="1"/>
    <col min="7" max="7" width="14.28515625" bestFit="1" customWidth="1"/>
    <col min="8" max="8" width="12.42578125" bestFit="1" customWidth="1"/>
    <col min="9" max="9" width="14.85546875" bestFit="1" customWidth="1"/>
    <col min="10" max="10" width="13.7109375" bestFit="1" customWidth="1"/>
    <col min="11" max="11" width="13.5703125" customWidth="1"/>
  </cols>
  <sheetData>
    <row r="1" spans="1:11" ht="26.25">
      <c r="C1" s="971" t="s">
        <v>2</v>
      </c>
      <c r="D1" s="972"/>
      <c r="E1" s="972"/>
      <c r="F1" s="972"/>
      <c r="G1" s="972"/>
      <c r="H1" s="972"/>
      <c r="I1" s="972"/>
      <c r="J1" s="972"/>
      <c r="K1" s="972"/>
    </row>
    <row r="2" spans="1:11">
      <c r="A2" s="594" t="s">
        <v>1565</v>
      </c>
      <c r="B2" s="594" t="s">
        <v>1566</v>
      </c>
      <c r="C2" s="594" t="s">
        <v>1567</v>
      </c>
      <c r="D2" s="594" t="s">
        <v>1137</v>
      </c>
      <c r="E2" s="594" t="s">
        <v>1138</v>
      </c>
      <c r="F2" s="594" t="s">
        <v>1568</v>
      </c>
      <c r="G2" s="594" t="s">
        <v>1569</v>
      </c>
      <c r="H2" s="595" t="s">
        <v>1570</v>
      </c>
      <c r="I2" s="594" t="s">
        <v>1571</v>
      </c>
      <c r="J2" s="594" t="s">
        <v>1572</v>
      </c>
      <c r="K2" s="596" t="s">
        <v>1573</v>
      </c>
    </row>
    <row r="3" spans="1:11">
      <c r="A3" s="597" t="s">
        <v>2</v>
      </c>
      <c r="B3" s="597">
        <v>1</v>
      </c>
      <c r="C3" s="598">
        <v>44357</v>
      </c>
      <c r="D3" s="599">
        <v>8</v>
      </c>
      <c r="E3" s="600" t="s">
        <v>1574</v>
      </c>
      <c r="F3" s="601">
        <v>47279</v>
      </c>
      <c r="G3" s="602">
        <v>400000</v>
      </c>
      <c r="H3" s="603">
        <v>5.3999999999999999E-2</v>
      </c>
      <c r="I3" s="602">
        <v>614356</v>
      </c>
      <c r="J3" s="599">
        <v>40221200716</v>
      </c>
      <c r="K3" s="604">
        <f>G3*90%</f>
        <v>360000</v>
      </c>
    </row>
    <row r="4" spans="1:11">
      <c r="A4" s="597" t="s">
        <v>2</v>
      </c>
      <c r="B4" s="597">
        <v>2</v>
      </c>
      <c r="C4" s="598">
        <v>44285</v>
      </c>
      <c r="D4" s="599">
        <v>5</v>
      </c>
      <c r="E4" s="600" t="s">
        <v>1574</v>
      </c>
      <c r="F4" s="601">
        <v>46111</v>
      </c>
      <c r="G4" s="602">
        <v>200000</v>
      </c>
      <c r="H4" s="603">
        <v>5.3999999999999999E-2</v>
      </c>
      <c r="I4" s="602">
        <v>261520</v>
      </c>
      <c r="J4" s="599">
        <v>40105268940</v>
      </c>
      <c r="K4" s="604">
        <f t="shared" ref="K4:K67" si="0">G4*90%</f>
        <v>180000</v>
      </c>
    </row>
    <row r="5" spans="1:11">
      <c r="A5" s="597" t="s">
        <v>2</v>
      </c>
      <c r="B5" s="597">
        <v>3</v>
      </c>
      <c r="C5" s="598">
        <v>44319</v>
      </c>
      <c r="D5" s="599">
        <v>5</v>
      </c>
      <c r="E5" s="600" t="s">
        <v>1574</v>
      </c>
      <c r="F5" s="601">
        <v>46145</v>
      </c>
      <c r="G5" s="602">
        <v>1000000</v>
      </c>
      <c r="H5" s="603">
        <v>5.3999999999999999E-2</v>
      </c>
      <c r="I5" s="602">
        <v>1307600</v>
      </c>
      <c r="J5" s="599">
        <v>40165021195</v>
      </c>
      <c r="K5" s="604">
        <f t="shared" si="0"/>
        <v>900000</v>
      </c>
    </row>
    <row r="6" spans="1:11">
      <c r="A6" s="597" t="s">
        <v>2</v>
      </c>
      <c r="B6" s="597">
        <v>4</v>
      </c>
      <c r="C6" s="598">
        <v>44349</v>
      </c>
      <c r="D6" s="599">
        <v>5</v>
      </c>
      <c r="E6" s="600" t="s">
        <v>1574</v>
      </c>
      <c r="F6" s="601">
        <v>46175</v>
      </c>
      <c r="G6" s="602">
        <v>220000</v>
      </c>
      <c r="H6" s="603">
        <v>5.3999999999999999E-2</v>
      </c>
      <c r="I6" s="602">
        <v>287672</v>
      </c>
      <c r="J6" s="599">
        <v>40204864803</v>
      </c>
      <c r="K6" s="604">
        <f t="shared" si="0"/>
        <v>198000</v>
      </c>
    </row>
    <row r="7" spans="1:11">
      <c r="A7" s="597" t="s">
        <v>2</v>
      </c>
      <c r="B7" s="597">
        <v>5</v>
      </c>
      <c r="C7" s="598">
        <v>44377</v>
      </c>
      <c r="D7" s="599">
        <v>5</v>
      </c>
      <c r="E7" s="600" t="s">
        <v>1574</v>
      </c>
      <c r="F7" s="601">
        <v>46203</v>
      </c>
      <c r="G7" s="602">
        <v>300000</v>
      </c>
      <c r="H7" s="603">
        <v>5.3999999999999999E-2</v>
      </c>
      <c r="I7" s="602">
        <v>392280</v>
      </c>
      <c r="J7" s="599">
        <v>40257179350</v>
      </c>
      <c r="K7" s="604">
        <f t="shared" si="0"/>
        <v>270000</v>
      </c>
    </row>
    <row r="8" spans="1:11">
      <c r="A8" s="597" t="s">
        <v>2</v>
      </c>
      <c r="B8" s="597">
        <v>6</v>
      </c>
      <c r="C8" s="605">
        <v>42668</v>
      </c>
      <c r="D8" s="597">
        <v>8</v>
      </c>
      <c r="E8" s="600" t="s">
        <v>1574</v>
      </c>
      <c r="F8" s="606">
        <v>45590</v>
      </c>
      <c r="G8" s="602">
        <v>950000</v>
      </c>
      <c r="H8" s="607">
        <v>6.5000000000000002E-2</v>
      </c>
      <c r="I8" s="602">
        <v>1591261</v>
      </c>
      <c r="J8" s="597">
        <v>36204774783</v>
      </c>
      <c r="K8" s="604">
        <f t="shared" si="0"/>
        <v>855000</v>
      </c>
    </row>
    <row r="9" spans="1:11">
      <c r="A9" s="597" t="s">
        <v>2</v>
      </c>
      <c r="B9" s="597">
        <v>7</v>
      </c>
      <c r="C9" s="605">
        <v>42691</v>
      </c>
      <c r="D9" s="597">
        <v>8</v>
      </c>
      <c r="E9" s="600" t="s">
        <v>1574</v>
      </c>
      <c r="F9" s="606">
        <v>45613</v>
      </c>
      <c r="G9" s="602">
        <v>400000</v>
      </c>
      <c r="H9" s="607">
        <v>6.5000000000000002E-2</v>
      </c>
      <c r="I9" s="602">
        <v>670005</v>
      </c>
      <c r="J9" s="597">
        <v>36255054710</v>
      </c>
      <c r="K9" s="604">
        <f t="shared" si="0"/>
        <v>360000</v>
      </c>
    </row>
    <row r="10" spans="1:11">
      <c r="A10" s="597" t="s">
        <v>2</v>
      </c>
      <c r="B10" s="597">
        <v>8</v>
      </c>
      <c r="C10" s="598">
        <v>42706</v>
      </c>
      <c r="D10" s="599">
        <v>5</v>
      </c>
      <c r="E10" s="600" t="s">
        <v>1574</v>
      </c>
      <c r="F10" s="601">
        <v>44532</v>
      </c>
      <c r="G10" s="602">
        <v>160000</v>
      </c>
      <c r="H10" s="603">
        <v>6.5000000000000002E-2</v>
      </c>
      <c r="I10" s="602">
        <v>220867</v>
      </c>
      <c r="J10" s="599">
        <v>36282005034</v>
      </c>
      <c r="K10" s="604">
        <f t="shared" si="0"/>
        <v>144000</v>
      </c>
    </row>
    <row r="11" spans="1:11">
      <c r="A11" s="597" t="s">
        <v>2</v>
      </c>
      <c r="B11" s="597">
        <v>9</v>
      </c>
      <c r="C11" s="598">
        <v>42734</v>
      </c>
      <c r="D11" s="599">
        <v>5</v>
      </c>
      <c r="E11" s="600" t="s">
        <v>1574</v>
      </c>
      <c r="F11" s="601">
        <v>44560</v>
      </c>
      <c r="G11" s="602">
        <v>160000</v>
      </c>
      <c r="H11" s="603">
        <v>6.5000000000000002E-2</v>
      </c>
      <c r="I11" s="602">
        <v>220867</v>
      </c>
      <c r="J11" s="599">
        <v>36385344367</v>
      </c>
      <c r="K11" s="604">
        <f t="shared" si="0"/>
        <v>144000</v>
      </c>
    </row>
    <row r="12" spans="1:11">
      <c r="A12" s="597" t="s">
        <v>2</v>
      </c>
      <c r="B12" s="597">
        <v>10</v>
      </c>
      <c r="C12" s="605">
        <v>42756</v>
      </c>
      <c r="D12" s="597">
        <v>8</v>
      </c>
      <c r="E12" s="600" t="s">
        <v>1574</v>
      </c>
      <c r="F12" s="606">
        <v>45678</v>
      </c>
      <c r="G12" s="602">
        <v>260000</v>
      </c>
      <c r="H12" s="607">
        <v>6.5000000000000002E-2</v>
      </c>
      <c r="I12" s="602">
        <v>435503</v>
      </c>
      <c r="J12" s="597">
        <v>36475100509</v>
      </c>
      <c r="K12" s="604">
        <f t="shared" si="0"/>
        <v>234000</v>
      </c>
    </row>
    <row r="13" spans="1:11">
      <c r="A13" s="597" t="s">
        <v>2</v>
      </c>
      <c r="B13" s="597">
        <v>11</v>
      </c>
      <c r="C13" s="605">
        <v>42758</v>
      </c>
      <c r="D13" s="597">
        <v>8</v>
      </c>
      <c r="E13" s="600" t="s">
        <v>1574</v>
      </c>
      <c r="F13" s="606">
        <v>45680</v>
      </c>
      <c r="G13" s="602">
        <v>500000</v>
      </c>
      <c r="H13" s="607">
        <v>6.5000000000000002E-2</v>
      </c>
      <c r="I13" s="602">
        <v>837506</v>
      </c>
      <c r="J13" s="597">
        <v>36478235681</v>
      </c>
      <c r="K13" s="604">
        <f t="shared" si="0"/>
        <v>450000</v>
      </c>
    </row>
    <row r="14" spans="1:11">
      <c r="A14" s="597" t="s">
        <v>2</v>
      </c>
      <c r="B14" s="597">
        <v>12</v>
      </c>
      <c r="C14" s="598">
        <v>42766</v>
      </c>
      <c r="D14" s="599">
        <v>5</v>
      </c>
      <c r="E14" s="600" t="s">
        <v>1574</v>
      </c>
      <c r="F14" s="601">
        <v>44592</v>
      </c>
      <c r="G14" s="602">
        <v>160000</v>
      </c>
      <c r="H14" s="603">
        <v>6.5000000000000002E-2</v>
      </c>
      <c r="I14" s="602">
        <v>220867</v>
      </c>
      <c r="J14" s="599">
        <v>36502325230</v>
      </c>
      <c r="K14" s="604">
        <f t="shared" si="0"/>
        <v>144000</v>
      </c>
    </row>
    <row r="15" spans="1:11">
      <c r="A15" s="597" t="s">
        <v>2</v>
      </c>
      <c r="B15" s="597">
        <v>13</v>
      </c>
      <c r="C15" s="598">
        <v>42795</v>
      </c>
      <c r="D15" s="599">
        <v>5</v>
      </c>
      <c r="E15" s="600" t="s">
        <v>1574</v>
      </c>
      <c r="F15" s="601">
        <v>44621</v>
      </c>
      <c r="G15" s="602">
        <v>160000</v>
      </c>
      <c r="H15" s="603">
        <v>6.5000000000000002E-2</v>
      </c>
      <c r="I15" s="602">
        <v>220867</v>
      </c>
      <c r="J15" s="599">
        <v>36592313262</v>
      </c>
      <c r="K15" s="604">
        <f t="shared" si="0"/>
        <v>144000</v>
      </c>
    </row>
    <row r="16" spans="1:11">
      <c r="A16" s="597" t="s">
        <v>2</v>
      </c>
      <c r="B16" s="597">
        <v>14</v>
      </c>
      <c r="C16" s="605">
        <v>42810</v>
      </c>
      <c r="D16" s="597">
        <v>8</v>
      </c>
      <c r="E16" s="600" t="s">
        <v>1574</v>
      </c>
      <c r="F16" s="606">
        <v>45732</v>
      </c>
      <c r="G16" s="602">
        <v>330000</v>
      </c>
      <c r="H16" s="607">
        <v>6.5000000000000002E-2</v>
      </c>
      <c r="I16" s="602">
        <v>552754</v>
      </c>
      <c r="J16" s="597">
        <v>36694445647</v>
      </c>
      <c r="K16" s="604">
        <f t="shared" si="0"/>
        <v>297000</v>
      </c>
    </row>
    <row r="17" spans="1:11">
      <c r="A17" s="597" t="s">
        <v>2</v>
      </c>
      <c r="B17" s="597">
        <v>15</v>
      </c>
      <c r="C17" s="598">
        <v>42821</v>
      </c>
      <c r="D17" s="599">
        <v>5</v>
      </c>
      <c r="E17" s="600" t="s">
        <v>1574</v>
      </c>
      <c r="F17" s="601">
        <v>44647</v>
      </c>
      <c r="G17" s="602">
        <v>160000</v>
      </c>
      <c r="H17" s="603">
        <v>6.5000000000000002E-2</v>
      </c>
      <c r="I17" s="602">
        <v>220867</v>
      </c>
      <c r="J17" s="599">
        <v>36719249467</v>
      </c>
      <c r="K17" s="604">
        <f t="shared" si="0"/>
        <v>144000</v>
      </c>
    </row>
    <row r="18" spans="1:11">
      <c r="A18" s="597" t="s">
        <v>2</v>
      </c>
      <c r="B18" s="597">
        <v>16</v>
      </c>
      <c r="C18" s="605">
        <v>42831</v>
      </c>
      <c r="D18" s="597">
        <v>8</v>
      </c>
      <c r="E18" s="600" t="s">
        <v>1574</v>
      </c>
      <c r="F18" s="606">
        <v>45753</v>
      </c>
      <c r="G18" s="602">
        <v>1500000</v>
      </c>
      <c r="H18" s="607">
        <v>6.5000000000000002E-2</v>
      </c>
      <c r="I18" s="602">
        <v>2512518</v>
      </c>
      <c r="J18" s="597">
        <v>36741345742</v>
      </c>
      <c r="K18" s="604">
        <f t="shared" si="0"/>
        <v>1350000</v>
      </c>
    </row>
    <row r="19" spans="1:11">
      <c r="A19" s="597" t="s">
        <v>2</v>
      </c>
      <c r="B19" s="597">
        <v>17</v>
      </c>
      <c r="C19" s="605">
        <v>42852</v>
      </c>
      <c r="D19" s="597">
        <v>8</v>
      </c>
      <c r="E19" s="600" t="s">
        <v>1574</v>
      </c>
      <c r="F19" s="606">
        <v>45774</v>
      </c>
      <c r="G19" s="602">
        <v>460000</v>
      </c>
      <c r="H19" s="607">
        <v>6.5000000000000002E-2</v>
      </c>
      <c r="I19" s="602">
        <v>770505</v>
      </c>
      <c r="J19" s="597">
        <v>36817253200</v>
      </c>
      <c r="K19" s="604">
        <f t="shared" si="0"/>
        <v>414000</v>
      </c>
    </row>
    <row r="20" spans="1:11">
      <c r="A20" s="597" t="s">
        <v>2</v>
      </c>
      <c r="B20" s="597">
        <v>18</v>
      </c>
      <c r="C20" s="598">
        <v>42852</v>
      </c>
      <c r="D20" s="599">
        <v>5</v>
      </c>
      <c r="E20" s="600" t="s">
        <v>1574</v>
      </c>
      <c r="F20" s="601">
        <v>44678</v>
      </c>
      <c r="G20" s="602">
        <v>160000</v>
      </c>
      <c r="H20" s="603">
        <v>6.5000000000000002E-2</v>
      </c>
      <c r="I20" s="602">
        <v>220867</v>
      </c>
      <c r="J20" s="599">
        <v>36817395697</v>
      </c>
      <c r="K20" s="604">
        <f t="shared" si="0"/>
        <v>144000</v>
      </c>
    </row>
    <row r="21" spans="1:11">
      <c r="A21" s="597" t="s">
        <v>2</v>
      </c>
      <c r="B21" s="597">
        <v>19</v>
      </c>
      <c r="C21" s="598">
        <v>42873</v>
      </c>
      <c r="D21" s="599">
        <v>8</v>
      </c>
      <c r="E21" s="600" t="s">
        <v>1574</v>
      </c>
      <c r="F21" s="601">
        <v>45795</v>
      </c>
      <c r="G21" s="602">
        <v>500000</v>
      </c>
      <c r="H21" s="603">
        <v>6.25E-2</v>
      </c>
      <c r="I21" s="602">
        <v>821180</v>
      </c>
      <c r="J21" s="599">
        <v>36890980587</v>
      </c>
      <c r="K21" s="604">
        <f t="shared" si="0"/>
        <v>450000</v>
      </c>
    </row>
    <row r="22" spans="1:11">
      <c r="A22" s="597" t="s">
        <v>2</v>
      </c>
      <c r="B22" s="597">
        <v>20</v>
      </c>
      <c r="C22" s="598">
        <v>42884</v>
      </c>
      <c r="D22" s="599">
        <v>5</v>
      </c>
      <c r="E22" s="600" t="s">
        <v>1574</v>
      </c>
      <c r="F22" s="601">
        <v>44710</v>
      </c>
      <c r="G22" s="602">
        <v>160000</v>
      </c>
      <c r="H22" s="603">
        <v>6.25E-2</v>
      </c>
      <c r="I22" s="602">
        <v>218166</v>
      </c>
      <c r="J22" s="599">
        <v>36911934101</v>
      </c>
      <c r="K22" s="604">
        <f t="shared" si="0"/>
        <v>144000</v>
      </c>
    </row>
    <row r="23" spans="1:11">
      <c r="A23" s="597" t="s">
        <v>2</v>
      </c>
      <c r="B23" s="597">
        <v>21</v>
      </c>
      <c r="C23" s="605">
        <v>42900</v>
      </c>
      <c r="D23" s="597">
        <v>8</v>
      </c>
      <c r="E23" s="600" t="s">
        <v>1574</v>
      </c>
      <c r="F23" s="606">
        <v>45822</v>
      </c>
      <c r="G23" s="602">
        <v>525000</v>
      </c>
      <c r="H23" s="607">
        <v>6.25E-2</v>
      </c>
      <c r="I23" s="602">
        <v>862239</v>
      </c>
      <c r="J23" s="597">
        <v>36949209929</v>
      </c>
      <c r="K23" s="604">
        <f t="shared" si="0"/>
        <v>472500</v>
      </c>
    </row>
    <row r="24" spans="1:11">
      <c r="A24" s="597" t="s">
        <v>2</v>
      </c>
      <c r="B24" s="597">
        <v>22</v>
      </c>
      <c r="C24" s="598">
        <v>42914</v>
      </c>
      <c r="D24" s="599">
        <v>5</v>
      </c>
      <c r="E24" s="600" t="s">
        <v>1574</v>
      </c>
      <c r="F24" s="601">
        <v>44740</v>
      </c>
      <c r="G24" s="602">
        <v>160000</v>
      </c>
      <c r="H24" s="603">
        <v>6.25E-2</v>
      </c>
      <c r="I24" s="602">
        <v>218166</v>
      </c>
      <c r="J24" s="599">
        <v>36972513465</v>
      </c>
      <c r="K24" s="604">
        <f t="shared" si="0"/>
        <v>144000</v>
      </c>
    </row>
    <row r="25" spans="1:11">
      <c r="A25" s="597" t="s">
        <v>2</v>
      </c>
      <c r="B25" s="597">
        <v>23</v>
      </c>
      <c r="C25" s="605">
        <v>42933</v>
      </c>
      <c r="D25" s="597">
        <v>8</v>
      </c>
      <c r="E25" s="600" t="s">
        <v>1574</v>
      </c>
      <c r="F25" s="606">
        <v>45855</v>
      </c>
      <c r="G25" s="602">
        <v>400000</v>
      </c>
      <c r="H25" s="607">
        <v>6.25E-2</v>
      </c>
      <c r="I25" s="602">
        <v>656944</v>
      </c>
      <c r="J25" s="597">
        <v>37021244860</v>
      </c>
      <c r="K25" s="604">
        <f t="shared" si="0"/>
        <v>360000</v>
      </c>
    </row>
    <row r="26" spans="1:11">
      <c r="A26" s="597" t="s">
        <v>2</v>
      </c>
      <c r="B26" s="597">
        <v>24</v>
      </c>
      <c r="C26" s="605">
        <v>42944</v>
      </c>
      <c r="D26" s="597">
        <v>5</v>
      </c>
      <c r="E26" s="600" t="s">
        <v>1574</v>
      </c>
      <c r="F26" s="606">
        <v>44770</v>
      </c>
      <c r="G26" s="602">
        <v>160000</v>
      </c>
      <c r="H26" s="607">
        <v>6.25E-2</v>
      </c>
      <c r="I26" s="602">
        <v>218166</v>
      </c>
      <c r="J26" s="597">
        <v>37046394770</v>
      </c>
      <c r="K26" s="604">
        <f t="shared" si="0"/>
        <v>144000</v>
      </c>
    </row>
    <row r="27" spans="1:11">
      <c r="A27" s="597" t="s">
        <v>2</v>
      </c>
      <c r="B27" s="597">
        <v>25</v>
      </c>
      <c r="C27" s="605">
        <v>42949</v>
      </c>
      <c r="D27" s="597">
        <v>8</v>
      </c>
      <c r="E27" s="600" t="s">
        <v>1574</v>
      </c>
      <c r="F27" s="606">
        <v>45871</v>
      </c>
      <c r="G27" s="602">
        <v>160000</v>
      </c>
      <c r="H27" s="607">
        <v>6.25E-2</v>
      </c>
      <c r="I27" s="602">
        <v>262778</v>
      </c>
      <c r="J27" s="597">
        <v>37058093814</v>
      </c>
      <c r="K27" s="604">
        <f t="shared" si="0"/>
        <v>144000</v>
      </c>
    </row>
    <row r="28" spans="1:11">
      <c r="A28" s="597" t="s">
        <v>2</v>
      </c>
      <c r="B28" s="597">
        <v>26</v>
      </c>
      <c r="C28" s="605">
        <v>42963</v>
      </c>
      <c r="D28" s="597">
        <v>8</v>
      </c>
      <c r="E28" s="600" t="s">
        <v>1574</v>
      </c>
      <c r="F28" s="606">
        <v>45885</v>
      </c>
      <c r="G28" s="602">
        <v>650000</v>
      </c>
      <c r="H28" s="607">
        <v>6.25E-2</v>
      </c>
      <c r="I28" s="602">
        <v>1067534</v>
      </c>
      <c r="J28" s="597">
        <v>37090436435</v>
      </c>
      <c r="K28" s="604">
        <f t="shared" si="0"/>
        <v>585000</v>
      </c>
    </row>
    <row r="29" spans="1:11">
      <c r="A29" s="597" t="s">
        <v>2</v>
      </c>
      <c r="B29" s="597">
        <v>27</v>
      </c>
      <c r="C29" s="605">
        <v>42978</v>
      </c>
      <c r="D29" s="597">
        <v>8</v>
      </c>
      <c r="E29" s="600" t="s">
        <v>1574</v>
      </c>
      <c r="F29" s="606">
        <v>45900</v>
      </c>
      <c r="G29" s="602">
        <v>220000</v>
      </c>
      <c r="H29" s="607">
        <v>6.25E-2</v>
      </c>
      <c r="I29" s="602">
        <v>361319</v>
      </c>
      <c r="J29" s="597">
        <v>37127224265</v>
      </c>
      <c r="K29" s="604">
        <f t="shared" si="0"/>
        <v>198000</v>
      </c>
    </row>
    <row r="30" spans="1:11">
      <c r="A30" s="597" t="s">
        <v>2</v>
      </c>
      <c r="B30" s="597">
        <v>28</v>
      </c>
      <c r="C30" s="605">
        <v>42999</v>
      </c>
      <c r="D30" s="597">
        <v>5</v>
      </c>
      <c r="E30" s="600" t="s">
        <v>1574</v>
      </c>
      <c r="F30" s="606">
        <v>44825</v>
      </c>
      <c r="G30" s="602">
        <v>408000</v>
      </c>
      <c r="H30" s="607">
        <v>6.25E-2</v>
      </c>
      <c r="I30" s="602">
        <v>556324</v>
      </c>
      <c r="J30" s="597">
        <v>37184414611</v>
      </c>
      <c r="K30" s="604">
        <f t="shared" si="0"/>
        <v>367200</v>
      </c>
    </row>
    <row r="31" spans="1:11">
      <c r="A31" s="597" t="s">
        <v>2</v>
      </c>
      <c r="B31" s="597">
        <v>29</v>
      </c>
      <c r="C31" s="605">
        <v>42999</v>
      </c>
      <c r="D31" s="597">
        <v>8</v>
      </c>
      <c r="E31" s="600" t="s">
        <v>1574</v>
      </c>
      <c r="F31" s="606">
        <v>45921</v>
      </c>
      <c r="G31" s="602">
        <v>650000</v>
      </c>
      <c r="H31" s="607">
        <v>6.25E-2</v>
      </c>
      <c r="I31" s="602">
        <v>1067534</v>
      </c>
      <c r="J31" s="597">
        <v>37184415773</v>
      </c>
      <c r="K31" s="604">
        <f t="shared" si="0"/>
        <v>585000</v>
      </c>
    </row>
    <row r="32" spans="1:11">
      <c r="A32" s="597" t="s">
        <v>2</v>
      </c>
      <c r="B32" s="597">
        <v>30</v>
      </c>
      <c r="C32" s="605">
        <v>42982</v>
      </c>
      <c r="D32" s="597">
        <v>5</v>
      </c>
      <c r="E32" s="600" t="s">
        <v>1574</v>
      </c>
      <c r="F32" s="606">
        <v>44808</v>
      </c>
      <c r="G32" s="602">
        <v>160000</v>
      </c>
      <c r="H32" s="607">
        <v>6.25E-2</v>
      </c>
      <c r="I32" s="602">
        <v>218166</v>
      </c>
      <c r="J32" s="597">
        <v>37137626042</v>
      </c>
      <c r="K32" s="604">
        <f t="shared" si="0"/>
        <v>144000</v>
      </c>
    </row>
    <row r="33" spans="1:11">
      <c r="A33" s="597" t="s">
        <v>2</v>
      </c>
      <c r="B33" s="597">
        <v>31</v>
      </c>
      <c r="C33" s="605">
        <v>43004</v>
      </c>
      <c r="D33" s="597">
        <v>5</v>
      </c>
      <c r="E33" s="600" t="s">
        <v>1574</v>
      </c>
      <c r="F33" s="606">
        <v>44830</v>
      </c>
      <c r="G33" s="602">
        <v>600000</v>
      </c>
      <c r="H33" s="607">
        <v>6.25E-2</v>
      </c>
      <c r="I33" s="602">
        <v>818124</v>
      </c>
      <c r="J33" s="597">
        <v>37193940799</v>
      </c>
      <c r="K33" s="604">
        <f t="shared" si="0"/>
        <v>540000</v>
      </c>
    </row>
    <row r="34" spans="1:11">
      <c r="A34" s="597" t="s">
        <v>2</v>
      </c>
      <c r="B34" s="597">
        <v>32</v>
      </c>
      <c r="C34" s="605">
        <v>43011</v>
      </c>
      <c r="D34" s="597">
        <v>5</v>
      </c>
      <c r="E34" s="600" t="s">
        <v>1574</v>
      </c>
      <c r="F34" s="606">
        <v>44837</v>
      </c>
      <c r="G34" s="602">
        <v>160000</v>
      </c>
      <c r="H34" s="607">
        <v>6.25E-2</v>
      </c>
      <c r="I34" s="602">
        <v>218166</v>
      </c>
      <c r="J34" s="597">
        <v>37209358387</v>
      </c>
      <c r="K34" s="604">
        <f t="shared" si="0"/>
        <v>144000</v>
      </c>
    </row>
    <row r="35" spans="1:11">
      <c r="A35" s="597" t="s">
        <v>2</v>
      </c>
      <c r="B35" s="597">
        <v>33</v>
      </c>
      <c r="C35" s="605">
        <v>43042</v>
      </c>
      <c r="D35" s="597">
        <v>5</v>
      </c>
      <c r="E35" s="600" t="s">
        <v>1574</v>
      </c>
      <c r="F35" s="606">
        <v>44868</v>
      </c>
      <c r="G35" s="602">
        <v>155000</v>
      </c>
      <c r="H35" s="607">
        <v>0.06</v>
      </c>
      <c r="I35" s="602">
        <v>208763</v>
      </c>
      <c r="J35" s="597">
        <v>37278181791</v>
      </c>
      <c r="K35" s="604">
        <f t="shared" si="0"/>
        <v>139500</v>
      </c>
    </row>
    <row r="36" spans="1:11">
      <c r="A36" s="597" t="s">
        <v>2</v>
      </c>
      <c r="B36" s="597">
        <v>34</v>
      </c>
      <c r="C36" s="605">
        <v>43021</v>
      </c>
      <c r="D36" s="597">
        <v>8</v>
      </c>
      <c r="E36" s="600" t="s">
        <v>1574</v>
      </c>
      <c r="F36" s="606">
        <v>45943</v>
      </c>
      <c r="G36" s="602">
        <v>435000</v>
      </c>
      <c r="H36" s="607">
        <v>6.25E-2</v>
      </c>
      <c r="I36" s="602">
        <v>714426</v>
      </c>
      <c r="J36" s="597">
        <v>37236021780</v>
      </c>
      <c r="K36" s="604">
        <f t="shared" si="0"/>
        <v>391500</v>
      </c>
    </row>
    <row r="37" spans="1:11">
      <c r="A37" s="597" t="s">
        <v>2</v>
      </c>
      <c r="B37" s="597">
        <v>35</v>
      </c>
      <c r="C37" s="605">
        <v>43054</v>
      </c>
      <c r="D37" s="597">
        <v>8</v>
      </c>
      <c r="E37" s="600" t="s">
        <v>1574</v>
      </c>
      <c r="F37" s="606">
        <v>45976</v>
      </c>
      <c r="G37" s="602">
        <v>500000</v>
      </c>
      <c r="H37" s="607">
        <v>0.06</v>
      </c>
      <c r="I37" s="602">
        <v>805162</v>
      </c>
      <c r="J37" s="597">
        <v>37300604271</v>
      </c>
      <c r="K37" s="604">
        <f t="shared" si="0"/>
        <v>450000</v>
      </c>
    </row>
    <row r="38" spans="1:11">
      <c r="A38" s="597" t="s">
        <v>2</v>
      </c>
      <c r="B38" s="597">
        <v>36</v>
      </c>
      <c r="C38" s="605">
        <v>43085</v>
      </c>
      <c r="D38" s="597">
        <v>5</v>
      </c>
      <c r="E38" s="600" t="s">
        <v>1574</v>
      </c>
      <c r="F38" s="606">
        <v>44911</v>
      </c>
      <c r="G38" s="602">
        <v>155000</v>
      </c>
      <c r="H38" s="607">
        <v>0.06</v>
      </c>
      <c r="I38" s="602">
        <v>208763</v>
      </c>
      <c r="J38" s="597">
        <v>37365879729</v>
      </c>
      <c r="K38" s="604">
        <f t="shared" si="0"/>
        <v>139500</v>
      </c>
    </row>
    <row r="39" spans="1:11">
      <c r="A39" s="597" t="s">
        <v>2</v>
      </c>
      <c r="B39" s="597">
        <v>37</v>
      </c>
      <c r="C39" s="605">
        <v>43085</v>
      </c>
      <c r="D39" s="597">
        <v>8</v>
      </c>
      <c r="E39" s="600" t="s">
        <v>1574</v>
      </c>
      <c r="F39" s="606">
        <v>46007</v>
      </c>
      <c r="G39" s="602">
        <v>470000</v>
      </c>
      <c r="H39" s="607">
        <v>0.06</v>
      </c>
      <c r="I39" s="602">
        <v>756852</v>
      </c>
      <c r="J39" s="597">
        <v>37365892004</v>
      </c>
      <c r="K39" s="604">
        <f t="shared" si="0"/>
        <v>423000</v>
      </c>
    </row>
    <row r="40" spans="1:11">
      <c r="A40" s="597" t="s">
        <v>2</v>
      </c>
      <c r="B40" s="597">
        <v>38</v>
      </c>
      <c r="C40" s="605">
        <v>43099</v>
      </c>
      <c r="D40" s="597">
        <v>5</v>
      </c>
      <c r="E40" s="600" t="s">
        <v>1574</v>
      </c>
      <c r="F40" s="606">
        <v>44925</v>
      </c>
      <c r="G40" s="602">
        <v>160000</v>
      </c>
      <c r="H40" s="607">
        <v>0.06</v>
      </c>
      <c r="I40" s="602">
        <v>215497</v>
      </c>
      <c r="J40" s="597">
        <v>37445095405</v>
      </c>
      <c r="K40" s="604">
        <f t="shared" si="0"/>
        <v>144000</v>
      </c>
    </row>
    <row r="41" spans="1:11">
      <c r="A41" s="597" t="s">
        <v>2</v>
      </c>
      <c r="B41" s="597">
        <v>39</v>
      </c>
      <c r="C41" s="605">
        <v>43117</v>
      </c>
      <c r="D41" s="597">
        <v>8</v>
      </c>
      <c r="E41" s="600" t="s">
        <v>1574</v>
      </c>
      <c r="F41" s="606">
        <v>46039</v>
      </c>
      <c r="G41" s="602">
        <v>410000</v>
      </c>
      <c r="H41" s="607">
        <v>0.06</v>
      </c>
      <c r="I41" s="602">
        <v>660233</v>
      </c>
      <c r="J41" s="597">
        <v>37476180656</v>
      </c>
      <c r="K41" s="604">
        <f t="shared" si="0"/>
        <v>369000</v>
      </c>
    </row>
    <row r="42" spans="1:11">
      <c r="A42" s="597" t="s">
        <v>2</v>
      </c>
      <c r="B42" s="597">
        <v>40</v>
      </c>
      <c r="C42" s="605">
        <v>43119</v>
      </c>
      <c r="D42" s="597">
        <v>5</v>
      </c>
      <c r="E42" s="600" t="s">
        <v>1574</v>
      </c>
      <c r="F42" s="606">
        <v>44945</v>
      </c>
      <c r="G42" s="602">
        <v>140000</v>
      </c>
      <c r="H42" s="607">
        <v>0.06</v>
      </c>
      <c r="I42" s="602">
        <v>188560</v>
      </c>
      <c r="J42" s="597">
        <v>37479911517</v>
      </c>
      <c r="K42" s="604">
        <f t="shared" si="0"/>
        <v>126000</v>
      </c>
    </row>
    <row r="43" spans="1:11">
      <c r="A43" s="597" t="s">
        <v>2</v>
      </c>
      <c r="B43" s="597">
        <v>41</v>
      </c>
      <c r="C43" s="605">
        <v>43131</v>
      </c>
      <c r="D43" s="597">
        <v>5</v>
      </c>
      <c r="E43" s="600" t="s">
        <v>1574</v>
      </c>
      <c r="F43" s="606">
        <v>44957</v>
      </c>
      <c r="G43" s="602">
        <v>156000</v>
      </c>
      <c r="H43" s="607">
        <v>0.06</v>
      </c>
      <c r="I43" s="602">
        <v>210109</v>
      </c>
      <c r="J43" s="597">
        <v>37496707894</v>
      </c>
      <c r="K43" s="604">
        <f t="shared" si="0"/>
        <v>140400</v>
      </c>
    </row>
    <row r="44" spans="1:11">
      <c r="A44" s="597" t="s">
        <v>2</v>
      </c>
      <c r="B44" s="597">
        <v>42</v>
      </c>
      <c r="C44" s="605">
        <v>43134</v>
      </c>
      <c r="D44" s="597">
        <v>8</v>
      </c>
      <c r="E44" s="600" t="s">
        <v>1574</v>
      </c>
      <c r="F44" s="606">
        <v>46056</v>
      </c>
      <c r="G44" s="602">
        <v>125000</v>
      </c>
      <c r="H44" s="607">
        <v>0.06</v>
      </c>
      <c r="I44" s="602">
        <v>201291</v>
      </c>
      <c r="J44" s="597">
        <v>37523741044</v>
      </c>
      <c r="K44" s="604">
        <f t="shared" si="0"/>
        <v>112500</v>
      </c>
    </row>
    <row r="45" spans="1:11">
      <c r="A45" s="597" t="s">
        <v>2</v>
      </c>
      <c r="B45" s="597">
        <v>43</v>
      </c>
      <c r="C45" s="605">
        <v>43148</v>
      </c>
      <c r="D45" s="597">
        <v>8</v>
      </c>
      <c r="E45" s="600" t="s">
        <v>1574</v>
      </c>
      <c r="F45" s="606">
        <v>46070</v>
      </c>
      <c r="G45" s="602">
        <v>600000</v>
      </c>
      <c r="H45" s="607">
        <v>0.06</v>
      </c>
      <c r="I45" s="602">
        <v>966195</v>
      </c>
      <c r="J45" s="597">
        <v>37546536741</v>
      </c>
      <c r="K45" s="604">
        <f t="shared" si="0"/>
        <v>540000</v>
      </c>
    </row>
    <row r="46" spans="1:11">
      <c r="A46" s="597" t="s">
        <v>2</v>
      </c>
      <c r="B46" s="597">
        <v>44</v>
      </c>
      <c r="C46" s="605">
        <v>43160</v>
      </c>
      <c r="D46" s="597">
        <v>5</v>
      </c>
      <c r="E46" s="600" t="s">
        <v>1574</v>
      </c>
      <c r="F46" s="606">
        <v>44986</v>
      </c>
      <c r="G46" s="602">
        <v>158000</v>
      </c>
      <c r="H46" s="607">
        <v>6.5000000000000002E-2</v>
      </c>
      <c r="I46" s="602">
        <v>218106</v>
      </c>
      <c r="J46" s="597">
        <v>37565820132</v>
      </c>
      <c r="K46" s="604">
        <f t="shared" si="0"/>
        <v>142200</v>
      </c>
    </row>
    <row r="47" spans="1:11">
      <c r="A47" s="597" t="s">
        <v>2</v>
      </c>
      <c r="B47" s="597">
        <v>45</v>
      </c>
      <c r="C47" s="605">
        <v>43175</v>
      </c>
      <c r="D47" s="597">
        <v>8</v>
      </c>
      <c r="E47" s="600" t="s">
        <v>1574</v>
      </c>
      <c r="F47" s="606">
        <v>46097</v>
      </c>
      <c r="G47" s="602">
        <v>360000</v>
      </c>
      <c r="H47" s="607">
        <v>6.5000000000000002E-2</v>
      </c>
      <c r="I47" s="602">
        <v>603004</v>
      </c>
      <c r="J47" s="597">
        <v>37596072494</v>
      </c>
      <c r="K47" s="604">
        <f t="shared" si="0"/>
        <v>324000</v>
      </c>
    </row>
    <row r="48" spans="1:11">
      <c r="A48" s="597" t="s">
        <v>2</v>
      </c>
      <c r="B48" s="597">
        <v>46</v>
      </c>
      <c r="C48" s="605">
        <v>43175</v>
      </c>
      <c r="D48" s="597">
        <v>8</v>
      </c>
      <c r="E48" s="600" t="s">
        <v>1574</v>
      </c>
      <c r="F48" s="606">
        <v>46097</v>
      </c>
      <c r="G48" s="602">
        <v>830000</v>
      </c>
      <c r="H48" s="607">
        <v>6.5000000000000002E-2</v>
      </c>
      <c r="I48" s="602">
        <v>1390260</v>
      </c>
      <c r="J48" s="597">
        <v>37596090763</v>
      </c>
      <c r="K48" s="604">
        <f t="shared" si="0"/>
        <v>747000</v>
      </c>
    </row>
    <row r="49" spans="1:11">
      <c r="A49" s="597" t="s">
        <v>2</v>
      </c>
      <c r="B49" s="597">
        <v>47</v>
      </c>
      <c r="C49" s="605">
        <v>43179</v>
      </c>
      <c r="D49" s="597">
        <v>5</v>
      </c>
      <c r="E49" s="600" t="s">
        <v>1574</v>
      </c>
      <c r="F49" s="606">
        <v>45005</v>
      </c>
      <c r="G49" s="602">
        <v>642000</v>
      </c>
      <c r="H49" s="607">
        <v>6.5000000000000002E-2</v>
      </c>
      <c r="I49" s="602">
        <v>886229</v>
      </c>
      <c r="J49" s="597">
        <v>37603625404</v>
      </c>
      <c r="K49" s="604">
        <f t="shared" si="0"/>
        <v>577800</v>
      </c>
    </row>
    <row r="50" spans="1:11">
      <c r="A50" s="597" t="s">
        <v>2</v>
      </c>
      <c r="B50" s="597">
        <v>48</v>
      </c>
      <c r="C50" s="605">
        <v>43186</v>
      </c>
      <c r="D50" s="597">
        <v>5</v>
      </c>
      <c r="E50" s="600" t="s">
        <v>1574</v>
      </c>
      <c r="F50" s="606">
        <v>45012</v>
      </c>
      <c r="G50" s="602">
        <v>156000</v>
      </c>
      <c r="H50" s="607">
        <v>6.5000000000000002E-2</v>
      </c>
      <c r="I50" s="602">
        <v>215345</v>
      </c>
      <c r="J50" s="597">
        <v>37617037449</v>
      </c>
      <c r="K50" s="604">
        <f t="shared" si="0"/>
        <v>140400</v>
      </c>
    </row>
    <row r="51" spans="1:11">
      <c r="A51" s="597" t="s">
        <v>2</v>
      </c>
      <c r="B51" s="597">
        <v>49</v>
      </c>
      <c r="C51" s="598">
        <v>43299</v>
      </c>
      <c r="D51" s="599">
        <v>8</v>
      </c>
      <c r="E51" s="600" t="s">
        <v>1574</v>
      </c>
      <c r="F51" s="601">
        <v>46221</v>
      </c>
      <c r="G51" s="602">
        <v>400000</v>
      </c>
      <c r="H51" s="603">
        <v>6.4000000000000001E-2</v>
      </c>
      <c r="I51" s="602">
        <v>683317</v>
      </c>
      <c r="J51" s="599">
        <v>37819433862</v>
      </c>
      <c r="K51" s="604">
        <f t="shared" si="0"/>
        <v>360000</v>
      </c>
    </row>
    <row r="52" spans="1:11">
      <c r="A52" s="597" t="s">
        <v>2</v>
      </c>
      <c r="B52" s="597">
        <v>50</v>
      </c>
      <c r="C52" s="598">
        <v>43614</v>
      </c>
      <c r="D52" s="599">
        <v>5</v>
      </c>
      <c r="E52" s="600" t="s">
        <v>1574</v>
      </c>
      <c r="F52" s="601">
        <v>45441</v>
      </c>
      <c r="G52" s="602">
        <v>100000</v>
      </c>
      <c r="H52" s="603">
        <v>6.5000000000000002E-2</v>
      </c>
      <c r="I52" s="602">
        <v>138723</v>
      </c>
      <c r="J52" s="599">
        <v>38487399972</v>
      </c>
      <c r="K52" s="604">
        <f t="shared" si="0"/>
        <v>90000</v>
      </c>
    </row>
    <row r="53" spans="1:11">
      <c r="A53" s="597" t="s">
        <v>2</v>
      </c>
      <c r="B53" s="597">
        <v>51</v>
      </c>
      <c r="C53" s="598">
        <v>43679</v>
      </c>
      <c r="D53" s="599">
        <v>5</v>
      </c>
      <c r="E53" s="600" t="s">
        <v>1574</v>
      </c>
      <c r="F53" s="601">
        <v>45506</v>
      </c>
      <c r="G53" s="602">
        <v>160000</v>
      </c>
      <c r="H53" s="603">
        <v>6.5000000000000002E-2</v>
      </c>
      <c r="I53" s="602">
        <v>220867</v>
      </c>
      <c r="J53" s="599">
        <v>38655601405</v>
      </c>
      <c r="K53" s="604">
        <f t="shared" si="0"/>
        <v>144000</v>
      </c>
    </row>
    <row r="54" spans="1:11">
      <c r="A54" s="597" t="s">
        <v>2</v>
      </c>
      <c r="B54" s="597">
        <v>52</v>
      </c>
      <c r="C54" s="598">
        <v>43682</v>
      </c>
      <c r="D54" s="599">
        <v>8</v>
      </c>
      <c r="E54" s="600" t="s">
        <v>1574</v>
      </c>
      <c r="F54" s="601">
        <v>46604</v>
      </c>
      <c r="G54" s="602">
        <v>500000</v>
      </c>
      <c r="H54" s="603">
        <v>6.5000000000000002E-2</v>
      </c>
      <c r="I54" s="602">
        <v>837506</v>
      </c>
      <c r="J54" s="599">
        <v>38663343635</v>
      </c>
      <c r="K54" s="604">
        <f t="shared" si="0"/>
        <v>450000</v>
      </c>
    </row>
    <row r="55" spans="1:11">
      <c r="A55" s="597" t="s">
        <v>2</v>
      </c>
      <c r="B55" s="597">
        <v>53</v>
      </c>
      <c r="C55" s="598">
        <v>43690</v>
      </c>
      <c r="D55" s="599">
        <v>8</v>
      </c>
      <c r="E55" s="600" t="s">
        <v>1574</v>
      </c>
      <c r="F55" s="601">
        <v>46612</v>
      </c>
      <c r="G55" s="602">
        <v>500000</v>
      </c>
      <c r="H55" s="603">
        <v>6.5000000000000002E-2</v>
      </c>
      <c r="I55" s="602">
        <v>837506</v>
      </c>
      <c r="J55" s="599">
        <v>38682981085</v>
      </c>
      <c r="K55" s="604">
        <f t="shared" si="0"/>
        <v>450000</v>
      </c>
    </row>
    <row r="56" spans="1:11">
      <c r="A56" s="597" t="s">
        <v>2</v>
      </c>
      <c r="B56" s="597">
        <v>54</v>
      </c>
      <c r="C56" s="598">
        <v>43703</v>
      </c>
      <c r="D56" s="599">
        <v>5</v>
      </c>
      <c r="E56" s="600" t="s">
        <v>1574</v>
      </c>
      <c r="F56" s="601">
        <v>45530</v>
      </c>
      <c r="G56" s="602">
        <v>100000</v>
      </c>
      <c r="H56" s="603">
        <v>6.25E-2</v>
      </c>
      <c r="I56" s="602">
        <v>136354</v>
      </c>
      <c r="J56" s="599">
        <v>38713314042</v>
      </c>
      <c r="K56" s="604">
        <f t="shared" si="0"/>
        <v>90000</v>
      </c>
    </row>
    <row r="57" spans="1:11">
      <c r="A57" s="597" t="s">
        <v>2</v>
      </c>
      <c r="B57" s="597">
        <v>55</v>
      </c>
      <c r="C57" s="598">
        <v>43713</v>
      </c>
      <c r="D57" s="599">
        <v>5</v>
      </c>
      <c r="E57" s="600" t="s">
        <v>1574</v>
      </c>
      <c r="F57" s="601">
        <v>45540</v>
      </c>
      <c r="G57" s="602">
        <v>161000</v>
      </c>
      <c r="H57" s="603">
        <v>6.5000000000000002E-2</v>
      </c>
      <c r="I57" s="602">
        <v>219530</v>
      </c>
      <c r="J57" s="599">
        <v>38744299966</v>
      </c>
      <c r="K57" s="604">
        <f t="shared" si="0"/>
        <v>144900</v>
      </c>
    </row>
    <row r="58" spans="1:11">
      <c r="A58" s="597" t="s">
        <v>2</v>
      </c>
      <c r="B58" s="597">
        <v>56</v>
      </c>
      <c r="C58" s="598">
        <v>43735</v>
      </c>
      <c r="D58" s="599">
        <v>5</v>
      </c>
      <c r="E58" s="600" t="s">
        <v>1574</v>
      </c>
      <c r="F58" s="601">
        <v>45562</v>
      </c>
      <c r="G58" s="602">
        <v>100000</v>
      </c>
      <c r="H58" s="603">
        <v>6.25E-2</v>
      </c>
      <c r="I58" s="602">
        <v>136354</v>
      </c>
      <c r="J58" s="599">
        <v>38803132864</v>
      </c>
      <c r="K58" s="604">
        <f t="shared" si="0"/>
        <v>90000</v>
      </c>
    </row>
    <row r="59" spans="1:11">
      <c r="A59" s="597" t="s">
        <v>2</v>
      </c>
      <c r="B59" s="597">
        <v>57</v>
      </c>
      <c r="C59" s="598">
        <v>43738</v>
      </c>
      <c r="D59" s="599">
        <v>5</v>
      </c>
      <c r="E59" s="600" t="s">
        <v>1574</v>
      </c>
      <c r="F59" s="601">
        <v>45565</v>
      </c>
      <c r="G59" s="602">
        <v>162000</v>
      </c>
      <c r="H59" s="603">
        <v>6.25E-2</v>
      </c>
      <c r="I59" s="602">
        <v>220893</v>
      </c>
      <c r="J59" s="599">
        <v>38807855358</v>
      </c>
      <c r="K59" s="604">
        <f t="shared" si="0"/>
        <v>145800</v>
      </c>
    </row>
    <row r="60" spans="1:11">
      <c r="A60" s="597" t="s">
        <v>2</v>
      </c>
      <c r="B60" s="597">
        <v>58</v>
      </c>
      <c r="C60" s="598">
        <v>43739</v>
      </c>
      <c r="D60" s="599">
        <v>8</v>
      </c>
      <c r="E60" s="600" t="s">
        <v>1574</v>
      </c>
      <c r="F60" s="601">
        <v>46661</v>
      </c>
      <c r="G60" s="602">
        <v>500000</v>
      </c>
      <c r="H60" s="603">
        <v>6.25E-2</v>
      </c>
      <c r="I60" s="602">
        <v>821180</v>
      </c>
      <c r="J60" s="599">
        <v>38811565107</v>
      </c>
      <c r="K60" s="604">
        <f t="shared" si="0"/>
        <v>450000</v>
      </c>
    </row>
    <row r="61" spans="1:11">
      <c r="A61" s="597" t="s">
        <v>2</v>
      </c>
      <c r="B61" s="597">
        <v>59</v>
      </c>
      <c r="C61" s="598">
        <v>43741</v>
      </c>
      <c r="D61" s="599">
        <v>8</v>
      </c>
      <c r="E61" s="600" t="s">
        <v>1574</v>
      </c>
      <c r="F61" s="601">
        <v>46663</v>
      </c>
      <c r="G61" s="602">
        <v>500000</v>
      </c>
      <c r="H61" s="603">
        <v>6.25E-2</v>
      </c>
      <c r="I61" s="602">
        <v>821180</v>
      </c>
      <c r="J61" s="599">
        <v>38817463427</v>
      </c>
      <c r="K61" s="604">
        <f t="shared" si="0"/>
        <v>450000</v>
      </c>
    </row>
    <row r="62" spans="1:11">
      <c r="A62" s="597" t="s">
        <v>2</v>
      </c>
      <c r="B62" s="597">
        <v>60</v>
      </c>
      <c r="C62" s="598">
        <v>43770</v>
      </c>
      <c r="D62" s="599">
        <v>5</v>
      </c>
      <c r="E62" s="600" t="s">
        <v>1574</v>
      </c>
      <c r="F62" s="601">
        <v>45597</v>
      </c>
      <c r="G62" s="602">
        <v>100000</v>
      </c>
      <c r="H62" s="603">
        <v>6.25E-2</v>
      </c>
      <c r="I62" s="602">
        <v>136354</v>
      </c>
      <c r="J62" s="599">
        <v>38888301802</v>
      </c>
      <c r="K62" s="604">
        <f t="shared" si="0"/>
        <v>90000</v>
      </c>
    </row>
    <row r="63" spans="1:11">
      <c r="A63" s="597" t="s">
        <v>2</v>
      </c>
      <c r="B63" s="597">
        <v>61</v>
      </c>
      <c r="C63" s="598">
        <v>43771</v>
      </c>
      <c r="D63" s="599">
        <v>5</v>
      </c>
      <c r="E63" s="600" t="s">
        <v>1574</v>
      </c>
      <c r="F63" s="601">
        <v>45598</v>
      </c>
      <c r="G63" s="602">
        <v>163000</v>
      </c>
      <c r="H63" s="603">
        <v>6.25E-2</v>
      </c>
      <c r="I63" s="602">
        <v>222257</v>
      </c>
      <c r="J63" s="599">
        <v>38892130146</v>
      </c>
      <c r="K63" s="604">
        <f t="shared" si="0"/>
        <v>146700</v>
      </c>
    </row>
    <row r="64" spans="1:11">
      <c r="A64" s="597" t="s">
        <v>2</v>
      </c>
      <c r="B64" s="597">
        <v>62</v>
      </c>
      <c r="C64" s="598">
        <v>43777</v>
      </c>
      <c r="D64" s="599">
        <v>8</v>
      </c>
      <c r="E64" s="600" t="s">
        <v>1574</v>
      </c>
      <c r="F64" s="601">
        <v>46699</v>
      </c>
      <c r="G64" s="602">
        <v>500000</v>
      </c>
      <c r="H64" s="603">
        <v>6.25E-2</v>
      </c>
      <c r="I64" s="602">
        <v>821180</v>
      </c>
      <c r="J64" s="599">
        <v>38908899222</v>
      </c>
      <c r="K64" s="604">
        <f t="shared" si="0"/>
        <v>450000</v>
      </c>
    </row>
    <row r="65" spans="1:11">
      <c r="A65" s="597" t="s">
        <v>2</v>
      </c>
      <c r="B65" s="597">
        <v>63</v>
      </c>
      <c r="C65" s="598">
        <v>43796</v>
      </c>
      <c r="D65" s="599">
        <v>5</v>
      </c>
      <c r="E65" s="600" t="s">
        <v>1574</v>
      </c>
      <c r="F65" s="601">
        <v>45623</v>
      </c>
      <c r="G65" s="602">
        <v>161000</v>
      </c>
      <c r="H65" s="603">
        <v>6.25E-2</v>
      </c>
      <c r="I65" s="602">
        <v>219530</v>
      </c>
      <c r="J65" s="599">
        <v>38952966184</v>
      </c>
      <c r="K65" s="604">
        <f t="shared" si="0"/>
        <v>144900</v>
      </c>
    </row>
    <row r="66" spans="1:11">
      <c r="A66" s="597" t="s">
        <v>2</v>
      </c>
      <c r="B66" s="597">
        <v>64</v>
      </c>
      <c r="C66" s="598">
        <v>43797</v>
      </c>
      <c r="D66" s="599">
        <v>5</v>
      </c>
      <c r="E66" s="600" t="s">
        <v>1574</v>
      </c>
      <c r="F66" s="601">
        <v>45624</v>
      </c>
      <c r="G66" s="602">
        <v>100000</v>
      </c>
      <c r="H66" s="603">
        <v>6.25E-2</v>
      </c>
      <c r="I66" s="602">
        <v>136354</v>
      </c>
      <c r="J66" s="599">
        <v>38955792883</v>
      </c>
      <c r="K66" s="604">
        <f t="shared" si="0"/>
        <v>90000</v>
      </c>
    </row>
    <row r="67" spans="1:11">
      <c r="A67" s="597" t="s">
        <v>2</v>
      </c>
      <c r="B67" s="597">
        <v>65</v>
      </c>
      <c r="C67" s="598">
        <v>43804</v>
      </c>
      <c r="D67" s="599">
        <v>8</v>
      </c>
      <c r="E67" s="600" t="s">
        <v>1574</v>
      </c>
      <c r="F67" s="601">
        <v>46726</v>
      </c>
      <c r="G67" s="602">
        <v>500000</v>
      </c>
      <c r="H67" s="603">
        <v>6.25E-2</v>
      </c>
      <c r="I67" s="602">
        <v>821180</v>
      </c>
      <c r="J67" s="599">
        <v>38976527843</v>
      </c>
      <c r="K67" s="604">
        <f t="shared" si="0"/>
        <v>450000</v>
      </c>
    </row>
    <row r="68" spans="1:11">
      <c r="A68" s="597" t="s">
        <v>2</v>
      </c>
      <c r="B68" s="597">
        <v>66</v>
      </c>
      <c r="C68" s="598">
        <v>43812</v>
      </c>
      <c r="D68" s="599">
        <v>8</v>
      </c>
      <c r="E68" s="600" t="s">
        <v>1574</v>
      </c>
      <c r="F68" s="601">
        <v>46734</v>
      </c>
      <c r="G68" s="602">
        <v>500000</v>
      </c>
      <c r="H68" s="603">
        <v>6.25E-2</v>
      </c>
      <c r="I68" s="602">
        <v>821180</v>
      </c>
      <c r="J68" s="599">
        <v>38997851853</v>
      </c>
      <c r="K68" s="604">
        <f t="shared" ref="K68:K131" si="1">G68*90%</f>
        <v>450000</v>
      </c>
    </row>
    <row r="69" spans="1:11">
      <c r="A69" s="597" t="s">
        <v>2</v>
      </c>
      <c r="B69" s="597">
        <v>67</v>
      </c>
      <c r="C69" s="598">
        <v>43826</v>
      </c>
      <c r="D69" s="599">
        <v>5</v>
      </c>
      <c r="E69" s="600" t="s">
        <v>1574</v>
      </c>
      <c r="F69" s="601">
        <v>45653</v>
      </c>
      <c r="G69" s="602">
        <v>100000</v>
      </c>
      <c r="H69" s="603">
        <v>6.25E-2</v>
      </c>
      <c r="I69" s="602">
        <v>136354</v>
      </c>
      <c r="J69" s="599">
        <v>39025933021</v>
      </c>
      <c r="K69" s="604">
        <f t="shared" si="1"/>
        <v>90000</v>
      </c>
    </row>
    <row r="70" spans="1:11">
      <c r="A70" s="597" t="s">
        <v>2</v>
      </c>
      <c r="B70" s="597">
        <v>68</v>
      </c>
      <c r="C70" s="598">
        <v>43831</v>
      </c>
      <c r="D70" s="599">
        <v>5</v>
      </c>
      <c r="E70" s="600" t="s">
        <v>1574</v>
      </c>
      <c r="F70" s="601">
        <v>45658</v>
      </c>
      <c r="G70" s="602">
        <v>163000</v>
      </c>
      <c r="H70" s="603">
        <v>6.25E-2</v>
      </c>
      <c r="I70" s="602">
        <v>222257</v>
      </c>
      <c r="J70" s="599">
        <v>39036642064</v>
      </c>
      <c r="K70" s="604">
        <f t="shared" si="1"/>
        <v>146700</v>
      </c>
    </row>
    <row r="71" spans="1:11">
      <c r="A71" s="597" t="s">
        <v>2</v>
      </c>
      <c r="B71" s="597">
        <v>69</v>
      </c>
      <c r="C71" s="598">
        <v>43859</v>
      </c>
      <c r="D71" s="599">
        <v>5</v>
      </c>
      <c r="E71" s="600" t="s">
        <v>1574</v>
      </c>
      <c r="F71" s="601">
        <v>45686</v>
      </c>
      <c r="G71" s="602">
        <v>150000</v>
      </c>
      <c r="H71" s="603">
        <v>6.0999999999999999E-2</v>
      </c>
      <c r="I71" s="602">
        <v>203026</v>
      </c>
      <c r="J71" s="599">
        <v>39104251256</v>
      </c>
      <c r="K71" s="604">
        <f t="shared" si="1"/>
        <v>135000</v>
      </c>
    </row>
    <row r="72" spans="1:11">
      <c r="A72" s="597" t="s">
        <v>2</v>
      </c>
      <c r="B72" s="597">
        <v>70</v>
      </c>
      <c r="C72" s="598">
        <v>43859</v>
      </c>
      <c r="D72" s="599">
        <v>8</v>
      </c>
      <c r="E72" s="600" t="s">
        <v>1574</v>
      </c>
      <c r="F72" s="601">
        <v>46781</v>
      </c>
      <c r="G72" s="602">
        <v>167000</v>
      </c>
      <c r="H72" s="603">
        <v>6.0999999999999999E-2</v>
      </c>
      <c r="I72" s="602">
        <v>271052</v>
      </c>
      <c r="J72" s="599">
        <v>39104249939</v>
      </c>
      <c r="K72" s="604">
        <f t="shared" si="1"/>
        <v>150300</v>
      </c>
    </row>
    <row r="73" spans="1:11">
      <c r="A73" s="597" t="s">
        <v>2</v>
      </c>
      <c r="B73" s="597">
        <v>71</v>
      </c>
      <c r="C73" s="598">
        <v>43867</v>
      </c>
      <c r="D73" s="599">
        <v>8</v>
      </c>
      <c r="E73" s="600" t="s">
        <v>1574</v>
      </c>
      <c r="F73" s="601">
        <v>46789</v>
      </c>
      <c r="G73" s="602">
        <v>500000</v>
      </c>
      <c r="H73" s="603">
        <v>6.0999999999999999E-2</v>
      </c>
      <c r="I73" s="602">
        <v>811533</v>
      </c>
      <c r="J73" s="599">
        <v>39123825968</v>
      </c>
      <c r="K73" s="604">
        <f t="shared" si="1"/>
        <v>450000</v>
      </c>
    </row>
    <row r="74" spans="1:11">
      <c r="A74" s="597" t="s">
        <v>2</v>
      </c>
      <c r="B74" s="597">
        <v>72</v>
      </c>
      <c r="C74" s="598">
        <v>43890</v>
      </c>
      <c r="D74" s="599">
        <v>5</v>
      </c>
      <c r="E74" s="600" t="s">
        <v>1574</v>
      </c>
      <c r="F74" s="601">
        <v>45716</v>
      </c>
      <c r="G74" s="602">
        <v>165000</v>
      </c>
      <c r="H74" s="603">
        <v>0.06</v>
      </c>
      <c r="I74" s="602">
        <v>222231</v>
      </c>
      <c r="J74" s="599">
        <v>39178285519</v>
      </c>
      <c r="K74" s="604">
        <f t="shared" si="1"/>
        <v>148500</v>
      </c>
    </row>
    <row r="75" spans="1:11">
      <c r="A75" s="597" t="s">
        <v>2</v>
      </c>
      <c r="B75" s="597">
        <v>73</v>
      </c>
      <c r="C75" s="598">
        <v>43892</v>
      </c>
      <c r="D75" s="599">
        <v>5</v>
      </c>
      <c r="E75" s="600" t="s">
        <v>1574</v>
      </c>
      <c r="F75" s="601">
        <v>45718</v>
      </c>
      <c r="G75" s="602">
        <v>200000</v>
      </c>
      <c r="H75" s="603">
        <v>0.06</v>
      </c>
      <c r="I75" s="602">
        <v>269371</v>
      </c>
      <c r="J75" s="599">
        <v>39184187386</v>
      </c>
      <c r="K75" s="604">
        <f t="shared" si="1"/>
        <v>180000</v>
      </c>
    </row>
    <row r="76" spans="1:11">
      <c r="A76" s="597" t="s">
        <v>2</v>
      </c>
      <c r="B76" s="597">
        <v>74</v>
      </c>
      <c r="C76" s="598">
        <v>43894</v>
      </c>
      <c r="D76" s="599">
        <v>5</v>
      </c>
      <c r="E76" s="600" t="s">
        <v>1574</v>
      </c>
      <c r="F76" s="601">
        <v>45720</v>
      </c>
      <c r="G76" s="602">
        <v>370000</v>
      </c>
      <c r="H76" s="603">
        <v>0.06</v>
      </c>
      <c r="I76" s="602">
        <v>498336</v>
      </c>
      <c r="J76" s="599">
        <v>39189566380</v>
      </c>
      <c r="K76" s="604">
        <f t="shared" si="1"/>
        <v>333000</v>
      </c>
    </row>
    <row r="77" spans="1:11">
      <c r="A77" s="597" t="s">
        <v>2</v>
      </c>
      <c r="B77" s="597">
        <v>75</v>
      </c>
      <c r="C77" s="598">
        <v>43897</v>
      </c>
      <c r="D77" s="599">
        <v>5</v>
      </c>
      <c r="E77" s="600" t="s">
        <v>1574</v>
      </c>
      <c r="F77" s="601">
        <v>45723</v>
      </c>
      <c r="G77" s="602">
        <v>1000000</v>
      </c>
      <c r="H77" s="603">
        <v>0.06</v>
      </c>
      <c r="I77" s="602">
        <v>1346855</v>
      </c>
      <c r="J77" s="599">
        <v>39199269807</v>
      </c>
      <c r="K77" s="604">
        <f t="shared" si="1"/>
        <v>900000</v>
      </c>
    </row>
    <row r="78" spans="1:11">
      <c r="A78" s="597" t="s">
        <v>2</v>
      </c>
      <c r="B78" s="597">
        <v>76</v>
      </c>
      <c r="C78" s="598">
        <v>43901</v>
      </c>
      <c r="D78" s="599">
        <v>5</v>
      </c>
      <c r="E78" s="600" t="s">
        <v>1574</v>
      </c>
      <c r="F78" s="601">
        <v>45727</v>
      </c>
      <c r="G78" s="602">
        <v>750000</v>
      </c>
      <c r="H78" s="603">
        <v>5.8999999999999997E-2</v>
      </c>
      <c r="I78" s="602">
        <v>1005177</v>
      </c>
      <c r="J78" s="599">
        <v>39207245778</v>
      </c>
      <c r="K78" s="604">
        <f t="shared" si="1"/>
        <v>675000</v>
      </c>
    </row>
    <row r="79" spans="1:11">
      <c r="A79" s="597" t="s">
        <v>2</v>
      </c>
      <c r="B79" s="597">
        <v>77</v>
      </c>
      <c r="C79" s="598">
        <v>44040</v>
      </c>
      <c r="D79" s="599">
        <v>8</v>
      </c>
      <c r="E79" s="599" t="s">
        <v>1574</v>
      </c>
      <c r="F79" s="601">
        <v>45866</v>
      </c>
      <c r="G79" s="602">
        <v>250000</v>
      </c>
      <c r="H79" s="603">
        <v>5.3999999999999999E-2</v>
      </c>
      <c r="I79" s="602">
        <v>326900</v>
      </c>
      <c r="J79" s="599">
        <v>39531470430</v>
      </c>
      <c r="K79" s="604">
        <f t="shared" si="1"/>
        <v>225000</v>
      </c>
    </row>
    <row r="80" spans="1:11">
      <c r="A80" s="597" t="s">
        <v>2</v>
      </c>
      <c r="B80" s="597">
        <v>78</v>
      </c>
      <c r="C80" s="598">
        <v>43907</v>
      </c>
      <c r="D80" s="599">
        <v>5</v>
      </c>
      <c r="E80" s="600" t="s">
        <v>1574</v>
      </c>
      <c r="F80" s="601">
        <v>45733</v>
      </c>
      <c r="G80" s="602">
        <v>1300000</v>
      </c>
      <c r="H80" s="603">
        <v>5.8999999999999997E-2</v>
      </c>
      <c r="I80" s="602">
        <v>1742306</v>
      </c>
      <c r="J80" s="599">
        <v>39220154203</v>
      </c>
      <c r="K80" s="604">
        <f t="shared" si="1"/>
        <v>1170000</v>
      </c>
    </row>
    <row r="81" spans="1:11">
      <c r="A81" s="597" t="s">
        <v>2</v>
      </c>
      <c r="B81" s="597">
        <v>79</v>
      </c>
      <c r="C81" s="598">
        <v>43909</v>
      </c>
      <c r="D81" s="599">
        <v>5</v>
      </c>
      <c r="E81" s="600" t="s">
        <v>1574</v>
      </c>
      <c r="F81" s="601">
        <v>45735</v>
      </c>
      <c r="G81" s="602">
        <v>2000000</v>
      </c>
      <c r="H81" s="603">
        <v>5.8999999999999997E-2</v>
      </c>
      <c r="I81" s="602">
        <v>2680472</v>
      </c>
      <c r="J81" s="599">
        <v>39225356158</v>
      </c>
      <c r="K81" s="604">
        <f t="shared" si="1"/>
        <v>1800000</v>
      </c>
    </row>
    <row r="82" spans="1:11">
      <c r="A82" s="597" t="s">
        <v>2</v>
      </c>
      <c r="B82" s="597">
        <v>80</v>
      </c>
      <c r="C82" s="598">
        <v>43921</v>
      </c>
      <c r="D82" s="599">
        <v>8</v>
      </c>
      <c r="E82" s="600" t="s">
        <v>1574</v>
      </c>
      <c r="F82" s="601">
        <v>46843</v>
      </c>
      <c r="G82" s="602">
        <v>2000000</v>
      </c>
      <c r="H82" s="603">
        <v>5.8999999999999997E-2</v>
      </c>
      <c r="I82" s="602">
        <v>3145361</v>
      </c>
      <c r="J82" s="599">
        <v>39242130311</v>
      </c>
      <c r="K82" s="604">
        <f t="shared" si="1"/>
        <v>1800000</v>
      </c>
    </row>
    <row r="83" spans="1:11">
      <c r="A83" s="597" t="s">
        <v>2</v>
      </c>
      <c r="B83" s="597">
        <v>81</v>
      </c>
      <c r="C83" s="598">
        <v>43921</v>
      </c>
      <c r="D83" s="599">
        <v>5</v>
      </c>
      <c r="E83" s="600" t="s">
        <v>1574</v>
      </c>
      <c r="F83" s="601">
        <v>45747</v>
      </c>
      <c r="G83" s="602">
        <v>200000</v>
      </c>
      <c r="H83" s="603">
        <v>5.8999999999999997E-2</v>
      </c>
      <c r="I83" s="602">
        <v>265418</v>
      </c>
      <c r="J83" s="599">
        <v>39242116397</v>
      </c>
      <c r="K83" s="604">
        <f t="shared" si="1"/>
        <v>180000</v>
      </c>
    </row>
    <row r="84" spans="1:11">
      <c r="A84" s="597" t="s">
        <v>2</v>
      </c>
      <c r="B84" s="597">
        <v>82</v>
      </c>
      <c r="C84" s="598">
        <v>43925</v>
      </c>
      <c r="D84" s="599">
        <v>8</v>
      </c>
      <c r="E84" s="600" t="s">
        <v>1574</v>
      </c>
      <c r="F84" s="601">
        <v>46847</v>
      </c>
      <c r="G84" s="602">
        <v>1200000</v>
      </c>
      <c r="H84" s="603">
        <v>5.8999999999999997E-2</v>
      </c>
      <c r="I84" s="602">
        <v>1887217</v>
      </c>
      <c r="J84" s="599">
        <v>39247165985</v>
      </c>
      <c r="K84" s="604">
        <f t="shared" si="1"/>
        <v>1080000</v>
      </c>
    </row>
    <row r="85" spans="1:11">
      <c r="A85" s="597" t="s">
        <v>2</v>
      </c>
      <c r="B85" s="597">
        <v>83</v>
      </c>
      <c r="C85" s="598">
        <v>43925</v>
      </c>
      <c r="D85" s="599">
        <v>5</v>
      </c>
      <c r="E85" s="600" t="s">
        <v>1574</v>
      </c>
      <c r="F85" s="601">
        <v>45751</v>
      </c>
      <c r="G85" s="602">
        <v>170000</v>
      </c>
      <c r="H85" s="603">
        <v>5.8999999999999997E-2</v>
      </c>
      <c r="I85" s="602">
        <v>225605</v>
      </c>
      <c r="J85" s="599">
        <v>39247165384</v>
      </c>
      <c r="K85" s="604">
        <f t="shared" si="1"/>
        <v>153000</v>
      </c>
    </row>
    <row r="86" spans="1:11">
      <c r="A86" s="597" t="s">
        <v>2</v>
      </c>
      <c r="B86" s="597">
        <v>84</v>
      </c>
      <c r="C86" s="598">
        <v>43934</v>
      </c>
      <c r="D86" s="599">
        <v>5</v>
      </c>
      <c r="E86" s="600" t="s">
        <v>1574</v>
      </c>
      <c r="F86" s="601">
        <v>45760</v>
      </c>
      <c r="G86" s="602">
        <v>200000</v>
      </c>
      <c r="H86" s="603">
        <v>5.7000000000000002E-2</v>
      </c>
      <c r="I86" s="602">
        <v>265418</v>
      </c>
      <c r="J86" s="599">
        <v>39261219197</v>
      </c>
      <c r="K86" s="604">
        <f t="shared" si="1"/>
        <v>180000</v>
      </c>
    </row>
    <row r="87" spans="1:11">
      <c r="A87" s="597" t="s">
        <v>2</v>
      </c>
      <c r="B87" s="597">
        <v>85</v>
      </c>
      <c r="C87" s="598">
        <v>43941</v>
      </c>
      <c r="D87" s="599">
        <v>8</v>
      </c>
      <c r="E87" s="600" t="s">
        <v>1574</v>
      </c>
      <c r="F87" s="601">
        <v>46863</v>
      </c>
      <c r="G87" s="602">
        <v>500000</v>
      </c>
      <c r="H87" s="603">
        <v>5.7000000000000002E-2</v>
      </c>
      <c r="I87" s="602">
        <v>786340</v>
      </c>
      <c r="J87" s="599">
        <v>39271345539</v>
      </c>
      <c r="K87" s="604">
        <f t="shared" si="1"/>
        <v>450000</v>
      </c>
    </row>
    <row r="88" spans="1:11">
      <c r="A88" s="597" t="s">
        <v>2</v>
      </c>
      <c r="B88" s="597">
        <v>86</v>
      </c>
      <c r="C88" s="598">
        <v>43944</v>
      </c>
      <c r="D88" s="599">
        <v>8</v>
      </c>
      <c r="E88" s="600" t="s">
        <v>1574</v>
      </c>
      <c r="F88" s="601">
        <v>46866</v>
      </c>
      <c r="G88" s="602">
        <v>900000</v>
      </c>
      <c r="H88" s="603">
        <v>5.7000000000000002E-2</v>
      </c>
      <c r="I88" s="602">
        <v>1415413</v>
      </c>
      <c r="J88" s="599">
        <v>39276539051</v>
      </c>
      <c r="K88" s="604">
        <f t="shared" si="1"/>
        <v>810000</v>
      </c>
    </row>
    <row r="89" spans="1:11">
      <c r="A89" s="597" t="s">
        <v>2</v>
      </c>
      <c r="B89" s="597">
        <v>87</v>
      </c>
      <c r="C89" s="598">
        <v>43950</v>
      </c>
      <c r="D89" s="599">
        <v>5</v>
      </c>
      <c r="E89" s="600" t="s">
        <v>1574</v>
      </c>
      <c r="F89" s="601">
        <v>45776</v>
      </c>
      <c r="G89" s="602">
        <v>500000</v>
      </c>
      <c r="H89" s="603">
        <v>5.8999999999999997E-2</v>
      </c>
      <c r="I89" s="602">
        <v>663545</v>
      </c>
      <c r="J89" s="599">
        <v>39285470960</v>
      </c>
      <c r="K89" s="604">
        <f t="shared" si="1"/>
        <v>450000</v>
      </c>
    </row>
    <row r="90" spans="1:11">
      <c r="A90" s="597" t="s">
        <v>2</v>
      </c>
      <c r="B90" s="597">
        <v>88</v>
      </c>
      <c r="C90" s="598">
        <v>43955</v>
      </c>
      <c r="D90" s="599">
        <v>5</v>
      </c>
      <c r="E90" s="600" t="s">
        <v>1574</v>
      </c>
      <c r="F90" s="601">
        <v>45781</v>
      </c>
      <c r="G90" s="602">
        <v>167000</v>
      </c>
      <c r="H90" s="603">
        <v>5.7000000000000002E-2</v>
      </c>
      <c r="I90" s="602">
        <v>221624</v>
      </c>
      <c r="J90" s="599">
        <v>39297373010</v>
      </c>
      <c r="K90" s="604">
        <f t="shared" si="1"/>
        <v>150300</v>
      </c>
    </row>
    <row r="91" spans="1:11">
      <c r="A91" s="597" t="s">
        <v>2</v>
      </c>
      <c r="B91" s="597">
        <v>89</v>
      </c>
      <c r="C91" s="598">
        <v>43959</v>
      </c>
      <c r="D91" s="599">
        <v>5</v>
      </c>
      <c r="E91" s="600" t="s">
        <v>1574</v>
      </c>
      <c r="F91" s="601">
        <v>46881</v>
      </c>
      <c r="G91" s="602">
        <v>1000000</v>
      </c>
      <c r="H91" s="603">
        <v>5.7000000000000002E-2</v>
      </c>
      <c r="I91" s="602">
        <v>1572681</v>
      </c>
      <c r="J91" s="599">
        <v>39307366062</v>
      </c>
      <c r="K91" s="604">
        <f t="shared" si="1"/>
        <v>900000</v>
      </c>
    </row>
    <row r="92" spans="1:11">
      <c r="A92" s="597" t="s">
        <v>2</v>
      </c>
      <c r="B92" s="597">
        <v>90</v>
      </c>
      <c r="C92" s="598">
        <v>43965</v>
      </c>
      <c r="D92" s="599">
        <v>8</v>
      </c>
      <c r="E92" s="600" t="s">
        <v>1574</v>
      </c>
      <c r="F92" s="601">
        <v>46887</v>
      </c>
      <c r="G92" s="602">
        <v>1000000</v>
      </c>
      <c r="H92" s="603">
        <v>5.7000000000000002E-2</v>
      </c>
      <c r="I92" s="602">
        <v>1572681</v>
      </c>
      <c r="J92" s="599">
        <v>39321090403</v>
      </c>
      <c r="K92" s="604">
        <f t="shared" si="1"/>
        <v>900000</v>
      </c>
    </row>
    <row r="93" spans="1:11">
      <c r="A93" s="597" t="s">
        <v>2</v>
      </c>
      <c r="B93" s="597">
        <v>91</v>
      </c>
      <c r="C93" s="598">
        <v>43967</v>
      </c>
      <c r="D93" s="599">
        <v>8</v>
      </c>
      <c r="E93" s="600" t="s">
        <v>1574</v>
      </c>
      <c r="F93" s="601">
        <v>46889</v>
      </c>
      <c r="G93" s="602">
        <v>500000</v>
      </c>
      <c r="H93" s="603">
        <v>5.7000000000000002E-2</v>
      </c>
      <c r="I93" s="602">
        <v>786340</v>
      </c>
      <c r="J93" s="599">
        <v>39326766716</v>
      </c>
      <c r="K93" s="604">
        <f t="shared" si="1"/>
        <v>450000</v>
      </c>
    </row>
    <row r="94" spans="1:11">
      <c r="A94" s="597" t="s">
        <v>2</v>
      </c>
      <c r="B94" s="597">
        <v>92</v>
      </c>
      <c r="C94" s="598">
        <v>43979</v>
      </c>
      <c r="D94" s="599">
        <v>5</v>
      </c>
      <c r="E94" s="600" t="s">
        <v>1574</v>
      </c>
      <c r="F94" s="601">
        <v>45805</v>
      </c>
      <c r="G94" s="602">
        <v>250000</v>
      </c>
      <c r="H94" s="603">
        <v>5.3999999999999999E-2</v>
      </c>
      <c r="I94" s="602">
        <v>326900</v>
      </c>
      <c r="J94" s="599">
        <v>39354460230</v>
      </c>
      <c r="K94" s="604">
        <f t="shared" si="1"/>
        <v>225000</v>
      </c>
    </row>
    <row r="95" spans="1:11">
      <c r="A95" s="597" t="s">
        <v>2</v>
      </c>
      <c r="B95" s="597">
        <v>93</v>
      </c>
      <c r="C95" s="598">
        <v>43985</v>
      </c>
      <c r="D95" s="599">
        <v>5</v>
      </c>
      <c r="E95" s="600" t="s">
        <v>1574</v>
      </c>
      <c r="F95" s="601">
        <v>45810</v>
      </c>
      <c r="G95" s="602">
        <v>166000</v>
      </c>
      <c r="H95" s="603">
        <v>5.3999999999999999E-2</v>
      </c>
      <c r="I95" s="602">
        <v>217062</v>
      </c>
      <c r="J95" s="599">
        <v>39370211342</v>
      </c>
      <c r="K95" s="604">
        <f t="shared" si="1"/>
        <v>149400</v>
      </c>
    </row>
    <row r="96" spans="1:11">
      <c r="A96" s="597" t="s">
        <v>2</v>
      </c>
      <c r="B96" s="597">
        <v>94</v>
      </c>
      <c r="C96" s="598">
        <v>43992</v>
      </c>
      <c r="D96" s="599">
        <v>8</v>
      </c>
      <c r="E96" s="600" t="s">
        <v>1574</v>
      </c>
      <c r="F96" s="601">
        <v>46914</v>
      </c>
      <c r="G96" s="602">
        <v>500000</v>
      </c>
      <c r="H96" s="603">
        <v>5.3999999999999999E-2</v>
      </c>
      <c r="I96" s="602">
        <v>767945</v>
      </c>
      <c r="J96" s="599">
        <v>39395248727</v>
      </c>
      <c r="K96" s="604">
        <f t="shared" si="1"/>
        <v>450000</v>
      </c>
    </row>
    <row r="97" spans="1:11">
      <c r="A97" s="597" t="s">
        <v>2</v>
      </c>
      <c r="B97" s="597">
        <v>95</v>
      </c>
      <c r="C97" s="598">
        <v>43994</v>
      </c>
      <c r="D97" s="599">
        <v>8</v>
      </c>
      <c r="E97" s="600" t="s">
        <v>1574</v>
      </c>
      <c r="F97" s="601">
        <v>46916</v>
      </c>
      <c r="G97" s="602">
        <v>500000</v>
      </c>
      <c r="H97" s="603">
        <v>5.3999999999999999E-2</v>
      </c>
      <c r="I97" s="602">
        <v>767945</v>
      </c>
      <c r="J97" s="599">
        <v>39402133628</v>
      </c>
      <c r="K97" s="604">
        <f t="shared" si="1"/>
        <v>450000</v>
      </c>
    </row>
    <row r="98" spans="1:11">
      <c r="A98" s="597" t="s">
        <v>2</v>
      </c>
      <c r="B98" s="597">
        <v>96</v>
      </c>
      <c r="C98" s="598">
        <v>43998</v>
      </c>
      <c r="D98" s="599">
        <v>8</v>
      </c>
      <c r="E98" s="600" t="s">
        <v>1574</v>
      </c>
      <c r="F98" s="601">
        <v>46920</v>
      </c>
      <c r="G98" s="602">
        <v>500000</v>
      </c>
      <c r="H98" s="603">
        <v>5.3999999999999999E-2</v>
      </c>
      <c r="I98" s="602">
        <v>767945</v>
      </c>
      <c r="J98" s="599">
        <v>39409839885</v>
      </c>
      <c r="K98" s="604">
        <f t="shared" si="1"/>
        <v>450000</v>
      </c>
    </row>
    <row r="99" spans="1:11">
      <c r="A99" s="597" t="s">
        <v>2</v>
      </c>
      <c r="B99" s="597">
        <v>97</v>
      </c>
      <c r="C99" s="598">
        <v>44000</v>
      </c>
      <c r="D99" s="599">
        <v>8</v>
      </c>
      <c r="E99" s="600" t="s">
        <v>1574</v>
      </c>
      <c r="F99" s="601">
        <v>46922</v>
      </c>
      <c r="G99" s="602">
        <v>2000000</v>
      </c>
      <c r="H99" s="603">
        <v>5.3999999999999999E-2</v>
      </c>
      <c r="I99" s="602">
        <v>3071780</v>
      </c>
      <c r="J99" s="599">
        <v>39417640757</v>
      </c>
      <c r="K99" s="604">
        <f t="shared" si="1"/>
        <v>1800000</v>
      </c>
    </row>
    <row r="100" spans="1:11">
      <c r="A100" s="597" t="s">
        <v>2</v>
      </c>
      <c r="B100" s="597">
        <v>98</v>
      </c>
      <c r="C100" s="598">
        <v>44000</v>
      </c>
      <c r="D100" s="599">
        <v>8</v>
      </c>
      <c r="E100" s="600" t="s">
        <v>1574</v>
      </c>
      <c r="F100" s="601">
        <v>46922</v>
      </c>
      <c r="G100" s="602">
        <v>2000000</v>
      </c>
      <c r="H100" s="603">
        <v>5.3999999999999999E-2</v>
      </c>
      <c r="I100" s="602">
        <v>3071780</v>
      </c>
      <c r="J100" s="599">
        <v>39417632757</v>
      </c>
      <c r="K100" s="604">
        <f t="shared" si="1"/>
        <v>1800000</v>
      </c>
    </row>
    <row r="101" spans="1:11">
      <c r="A101" s="597" t="s">
        <v>2</v>
      </c>
      <c r="B101" s="597">
        <v>99</v>
      </c>
      <c r="C101" s="598">
        <v>44368</v>
      </c>
      <c r="D101" s="599">
        <v>1</v>
      </c>
      <c r="E101" s="600" t="s">
        <v>1574</v>
      </c>
      <c r="F101" s="601">
        <v>44733</v>
      </c>
      <c r="G101" s="602">
        <v>500000</v>
      </c>
      <c r="H101" s="603">
        <v>0.05</v>
      </c>
      <c r="I101" s="602">
        <v>525473</v>
      </c>
      <c r="J101" s="599">
        <v>40239886703</v>
      </c>
      <c r="K101" s="604">
        <f t="shared" si="1"/>
        <v>450000</v>
      </c>
    </row>
    <row r="102" spans="1:11">
      <c r="A102" s="597" t="s">
        <v>2</v>
      </c>
      <c r="B102" s="597">
        <v>100</v>
      </c>
      <c r="C102" s="598">
        <v>44373</v>
      </c>
      <c r="D102" s="599">
        <v>1</v>
      </c>
      <c r="E102" s="600" t="s">
        <v>1574</v>
      </c>
      <c r="F102" s="601">
        <v>44740</v>
      </c>
      <c r="G102" s="602">
        <v>300000</v>
      </c>
      <c r="H102" s="603">
        <v>0.05</v>
      </c>
      <c r="I102" s="602">
        <v>315284</v>
      </c>
      <c r="J102" s="599">
        <v>40252367735</v>
      </c>
      <c r="K102" s="604">
        <f t="shared" si="1"/>
        <v>270000</v>
      </c>
    </row>
    <row r="103" spans="1:11">
      <c r="A103" s="597" t="s">
        <v>2</v>
      </c>
      <c r="B103" s="597">
        <v>101</v>
      </c>
      <c r="C103" s="598">
        <v>44011</v>
      </c>
      <c r="D103" s="599">
        <v>5</v>
      </c>
      <c r="E103" s="600" t="s">
        <v>1574</v>
      </c>
      <c r="F103" s="601">
        <v>45837</v>
      </c>
      <c r="G103" s="602">
        <v>200000</v>
      </c>
      <c r="H103" s="603">
        <v>5.3999999999999999E-2</v>
      </c>
      <c r="I103" s="602">
        <v>261520</v>
      </c>
      <c r="J103" s="599">
        <v>39449194757</v>
      </c>
      <c r="K103" s="604">
        <f t="shared" si="1"/>
        <v>180000</v>
      </c>
    </row>
    <row r="104" spans="1:11">
      <c r="A104" s="597" t="s">
        <v>2</v>
      </c>
      <c r="B104" s="597">
        <v>102</v>
      </c>
      <c r="C104" s="598">
        <v>44012</v>
      </c>
      <c r="D104" s="599">
        <v>5</v>
      </c>
      <c r="E104" s="600" t="s">
        <v>1574</v>
      </c>
      <c r="F104" s="601">
        <v>46934</v>
      </c>
      <c r="G104" s="602">
        <v>500000</v>
      </c>
      <c r="H104" s="603">
        <v>5.3999999999999999E-2</v>
      </c>
      <c r="I104" s="602">
        <v>767945</v>
      </c>
      <c r="J104" s="599">
        <v>39453028998</v>
      </c>
      <c r="K104" s="604">
        <f t="shared" si="1"/>
        <v>450000</v>
      </c>
    </row>
    <row r="105" spans="1:11">
      <c r="A105" s="597" t="s">
        <v>2</v>
      </c>
      <c r="B105" s="597">
        <v>103</v>
      </c>
      <c r="C105" s="598">
        <v>44012</v>
      </c>
      <c r="D105" s="599">
        <v>8</v>
      </c>
      <c r="E105" s="600" t="s">
        <v>1574</v>
      </c>
      <c r="F105" s="601">
        <v>45838</v>
      </c>
      <c r="G105" s="602">
        <v>200000</v>
      </c>
      <c r="H105" s="603">
        <v>5.3999999999999999E-2</v>
      </c>
      <c r="I105" s="602">
        <v>261520</v>
      </c>
      <c r="J105" s="599">
        <v>39453030543</v>
      </c>
      <c r="K105" s="604">
        <f t="shared" si="1"/>
        <v>180000</v>
      </c>
    </row>
    <row r="106" spans="1:11">
      <c r="A106" s="597" t="s">
        <v>2</v>
      </c>
      <c r="B106" s="597">
        <v>104</v>
      </c>
      <c r="C106" s="598">
        <v>44014</v>
      </c>
      <c r="D106" s="599">
        <v>3</v>
      </c>
      <c r="E106" s="600" t="s">
        <v>1574</v>
      </c>
      <c r="F106" s="601">
        <v>45109</v>
      </c>
      <c r="G106" s="602">
        <v>1000000</v>
      </c>
      <c r="H106" s="603">
        <v>5.2999999999999999E-2</v>
      </c>
      <c r="I106" s="602">
        <v>1171114</v>
      </c>
      <c r="J106" s="599">
        <v>39462224868</v>
      </c>
      <c r="K106" s="604">
        <f t="shared" si="1"/>
        <v>900000</v>
      </c>
    </row>
    <row r="107" spans="1:11">
      <c r="A107" s="597" t="s">
        <v>2</v>
      </c>
      <c r="B107" s="597">
        <v>105</v>
      </c>
      <c r="C107" s="598">
        <v>44020</v>
      </c>
      <c r="D107" s="599">
        <v>8</v>
      </c>
      <c r="E107" s="600" t="s">
        <v>1574</v>
      </c>
      <c r="F107" s="601">
        <v>46942</v>
      </c>
      <c r="G107" s="602">
        <v>1500000</v>
      </c>
      <c r="H107" s="603">
        <v>5.3999999999999999E-2</v>
      </c>
      <c r="I107" s="602">
        <v>2303835</v>
      </c>
      <c r="J107" s="599">
        <v>39481269534</v>
      </c>
      <c r="K107" s="604">
        <f t="shared" si="1"/>
        <v>1350000</v>
      </c>
    </row>
    <row r="108" spans="1:11">
      <c r="A108" s="597" t="s">
        <v>2</v>
      </c>
      <c r="B108" s="597">
        <v>106</v>
      </c>
      <c r="C108" s="598">
        <v>44034</v>
      </c>
      <c r="D108" s="599">
        <v>8</v>
      </c>
      <c r="E108" s="600" t="s">
        <v>1574</v>
      </c>
      <c r="F108" s="601">
        <v>46956</v>
      </c>
      <c r="G108" s="602">
        <v>1500000</v>
      </c>
      <c r="H108" s="603">
        <v>5.3999999999999999E-2</v>
      </c>
      <c r="I108" s="602">
        <v>2303835</v>
      </c>
      <c r="J108" s="599">
        <v>39519323130</v>
      </c>
      <c r="K108" s="604">
        <f t="shared" si="1"/>
        <v>1350000</v>
      </c>
    </row>
    <row r="109" spans="1:11">
      <c r="A109" s="597" t="s">
        <v>2</v>
      </c>
      <c r="B109" s="597">
        <v>107</v>
      </c>
      <c r="C109" s="598">
        <v>44039</v>
      </c>
      <c r="D109" s="599">
        <v>8</v>
      </c>
      <c r="E109" s="600" t="s">
        <v>1574</v>
      </c>
      <c r="F109" s="601">
        <v>46961</v>
      </c>
      <c r="G109" s="602">
        <v>1000000</v>
      </c>
      <c r="H109" s="603">
        <v>5.3999999999999999E-2</v>
      </c>
      <c r="I109" s="602">
        <v>1535890</v>
      </c>
      <c r="J109" s="599">
        <v>39529388878</v>
      </c>
      <c r="K109" s="604">
        <f t="shared" si="1"/>
        <v>900000</v>
      </c>
    </row>
    <row r="110" spans="1:11">
      <c r="A110" s="597" t="s">
        <v>2</v>
      </c>
      <c r="B110" s="597">
        <v>108</v>
      </c>
      <c r="C110" s="598">
        <v>44043</v>
      </c>
      <c r="D110" s="599">
        <v>8</v>
      </c>
      <c r="E110" s="600" t="s">
        <v>1574</v>
      </c>
      <c r="F110" s="601">
        <v>46965</v>
      </c>
      <c r="G110" s="602">
        <v>1000000</v>
      </c>
      <c r="H110" s="603">
        <v>5.3999999999999999E-2</v>
      </c>
      <c r="I110" s="602">
        <v>1535890</v>
      </c>
      <c r="J110" s="599">
        <v>39540895622</v>
      </c>
      <c r="K110" s="604">
        <f t="shared" si="1"/>
        <v>900000</v>
      </c>
    </row>
    <row r="111" spans="1:11">
      <c r="A111" s="597" t="s">
        <v>2</v>
      </c>
      <c r="B111" s="597">
        <v>109</v>
      </c>
      <c r="C111" s="598">
        <v>44046</v>
      </c>
      <c r="D111" s="599">
        <v>5</v>
      </c>
      <c r="E111" s="600" t="s">
        <v>1574</v>
      </c>
      <c r="F111" s="601">
        <v>45872</v>
      </c>
      <c r="G111" s="602">
        <v>168000</v>
      </c>
      <c r="H111" s="603">
        <v>5.3999999999999999E-2</v>
      </c>
      <c r="I111" s="602">
        <v>219677</v>
      </c>
      <c r="J111" s="599">
        <v>39547377206</v>
      </c>
      <c r="K111" s="604">
        <f t="shared" si="1"/>
        <v>151200</v>
      </c>
    </row>
    <row r="112" spans="1:11">
      <c r="A112" s="597" t="s">
        <v>2</v>
      </c>
      <c r="B112" s="597">
        <v>110</v>
      </c>
      <c r="C112" s="598">
        <v>44050</v>
      </c>
      <c r="D112" s="599">
        <v>8</v>
      </c>
      <c r="E112" s="600" t="s">
        <v>1574</v>
      </c>
      <c r="F112" s="601">
        <v>46972</v>
      </c>
      <c r="G112" s="608">
        <v>3000000</v>
      </c>
      <c r="H112" s="603">
        <v>5.3999999999999999E-2</v>
      </c>
      <c r="I112" s="602">
        <v>4607670</v>
      </c>
      <c r="J112" s="599">
        <v>39559864183</v>
      </c>
      <c r="K112" s="604">
        <f t="shared" si="1"/>
        <v>2700000</v>
      </c>
    </row>
    <row r="113" spans="1:11">
      <c r="A113" s="597" t="s">
        <v>2</v>
      </c>
      <c r="B113" s="597">
        <v>111</v>
      </c>
      <c r="C113" s="598">
        <v>44054</v>
      </c>
      <c r="D113" s="599">
        <v>8</v>
      </c>
      <c r="E113" s="600" t="s">
        <v>1574</v>
      </c>
      <c r="F113" s="601">
        <v>46976</v>
      </c>
      <c r="G113" s="602">
        <v>1500000</v>
      </c>
      <c r="H113" s="603">
        <v>5.3999999999999999E-2</v>
      </c>
      <c r="I113" s="602">
        <v>2303835</v>
      </c>
      <c r="J113" s="599">
        <v>39567765558</v>
      </c>
      <c r="K113" s="604">
        <f t="shared" si="1"/>
        <v>1350000</v>
      </c>
    </row>
    <row r="114" spans="1:11">
      <c r="A114" s="597" t="s">
        <v>2</v>
      </c>
      <c r="B114" s="597">
        <v>112</v>
      </c>
      <c r="C114" s="598">
        <v>44054</v>
      </c>
      <c r="D114" s="599">
        <v>8</v>
      </c>
      <c r="E114" s="600" t="s">
        <v>1574</v>
      </c>
      <c r="F114" s="601">
        <v>46976</v>
      </c>
      <c r="G114" s="608">
        <v>1000000</v>
      </c>
      <c r="H114" s="603">
        <v>5.3999999999999999E-2</v>
      </c>
      <c r="I114" s="602">
        <v>1535890</v>
      </c>
      <c r="J114" s="599">
        <v>39567766040</v>
      </c>
      <c r="K114" s="604">
        <f t="shared" si="1"/>
        <v>900000</v>
      </c>
    </row>
    <row r="115" spans="1:11">
      <c r="A115" s="597" t="s">
        <v>2</v>
      </c>
      <c r="B115" s="597">
        <v>113</v>
      </c>
      <c r="C115" s="598">
        <v>44057</v>
      </c>
      <c r="D115" s="599">
        <v>8</v>
      </c>
      <c r="E115" s="600" t="s">
        <v>1574</v>
      </c>
      <c r="F115" s="601">
        <v>46979</v>
      </c>
      <c r="G115" s="602">
        <v>1500000</v>
      </c>
      <c r="H115" s="603">
        <v>5.3999999999999999E-2</v>
      </c>
      <c r="I115" s="602">
        <v>2303835</v>
      </c>
      <c r="J115" s="599">
        <v>39575389140</v>
      </c>
      <c r="K115" s="604">
        <f t="shared" si="1"/>
        <v>1350000</v>
      </c>
    </row>
    <row r="116" spans="1:11">
      <c r="A116" s="597" t="s">
        <v>2</v>
      </c>
      <c r="B116" s="597">
        <v>114</v>
      </c>
      <c r="C116" s="598">
        <v>44064</v>
      </c>
      <c r="D116" s="599">
        <v>8</v>
      </c>
      <c r="E116" s="600" t="s">
        <v>1574</v>
      </c>
      <c r="F116" s="601">
        <v>46986</v>
      </c>
      <c r="G116" s="602">
        <v>2000000</v>
      </c>
      <c r="H116" s="603">
        <v>5.3999999999999999E-2</v>
      </c>
      <c r="I116" s="602">
        <v>3071780</v>
      </c>
      <c r="J116" s="599">
        <v>39592049623</v>
      </c>
      <c r="K116" s="604">
        <f t="shared" si="1"/>
        <v>1800000</v>
      </c>
    </row>
    <row r="117" spans="1:11">
      <c r="A117" s="597" t="s">
        <v>2</v>
      </c>
      <c r="B117" s="597">
        <v>115</v>
      </c>
      <c r="C117" s="598">
        <v>44064</v>
      </c>
      <c r="D117" s="599">
        <v>8</v>
      </c>
      <c r="E117" s="600" t="s">
        <v>1574</v>
      </c>
      <c r="F117" s="601">
        <v>46986</v>
      </c>
      <c r="G117" s="602">
        <v>1500000</v>
      </c>
      <c r="H117" s="603">
        <v>5.3999999999999999E-2</v>
      </c>
      <c r="I117" s="602">
        <v>2303835</v>
      </c>
      <c r="J117" s="599">
        <v>39592214930</v>
      </c>
      <c r="K117" s="604">
        <f t="shared" si="1"/>
        <v>1350000</v>
      </c>
    </row>
    <row r="118" spans="1:11">
      <c r="A118" s="597" t="s">
        <v>2</v>
      </c>
      <c r="B118" s="597">
        <v>116</v>
      </c>
      <c r="C118" s="598">
        <v>44068</v>
      </c>
      <c r="D118" s="599">
        <v>8</v>
      </c>
      <c r="E118" s="600" t="s">
        <v>1574</v>
      </c>
      <c r="F118" s="601">
        <v>46990</v>
      </c>
      <c r="G118" s="608">
        <v>2000000</v>
      </c>
      <c r="H118" s="603">
        <v>5.3999999999999999E-2</v>
      </c>
      <c r="I118" s="602">
        <v>3071780</v>
      </c>
      <c r="J118" s="599">
        <v>39598378801</v>
      </c>
      <c r="K118" s="604">
        <f t="shared" si="1"/>
        <v>1800000</v>
      </c>
    </row>
    <row r="119" spans="1:11">
      <c r="A119" s="597" t="s">
        <v>2</v>
      </c>
      <c r="B119" s="597">
        <v>117</v>
      </c>
      <c r="C119" s="598">
        <v>44071</v>
      </c>
      <c r="D119" s="599">
        <v>8</v>
      </c>
      <c r="E119" s="600" t="s">
        <v>1574</v>
      </c>
      <c r="F119" s="601">
        <v>46993</v>
      </c>
      <c r="G119" s="608">
        <v>2000000</v>
      </c>
      <c r="H119" s="603">
        <v>5.3999999999999999E-2</v>
      </c>
      <c r="I119" s="602">
        <v>3071780</v>
      </c>
      <c r="J119" s="599">
        <v>39611865180</v>
      </c>
      <c r="K119" s="604">
        <f t="shared" si="1"/>
        <v>1800000</v>
      </c>
    </row>
    <row r="120" spans="1:11">
      <c r="A120" s="597" t="s">
        <v>2</v>
      </c>
      <c r="B120" s="597">
        <v>118</v>
      </c>
      <c r="C120" s="598">
        <v>44074</v>
      </c>
      <c r="D120" s="599">
        <v>5</v>
      </c>
      <c r="E120" s="600" t="s">
        <v>1574</v>
      </c>
      <c r="F120" s="601">
        <v>45900</v>
      </c>
      <c r="G120" s="602">
        <v>170000</v>
      </c>
      <c r="H120" s="603">
        <v>5.3999999999999999E-2</v>
      </c>
      <c r="I120" s="602">
        <v>222292</v>
      </c>
      <c r="J120" s="599">
        <v>39618164416</v>
      </c>
      <c r="K120" s="604">
        <f t="shared" si="1"/>
        <v>153000</v>
      </c>
    </row>
    <row r="121" spans="1:11">
      <c r="A121" s="597" t="s">
        <v>2</v>
      </c>
      <c r="B121" s="597">
        <v>119</v>
      </c>
      <c r="C121" s="598">
        <v>44074</v>
      </c>
      <c r="D121" s="599">
        <v>8</v>
      </c>
      <c r="E121" s="600" t="s">
        <v>1574</v>
      </c>
      <c r="F121" s="601">
        <v>46996</v>
      </c>
      <c r="G121" s="602">
        <v>1000000</v>
      </c>
      <c r="H121" s="603">
        <v>5.3999999999999999E-2</v>
      </c>
      <c r="I121" s="602">
        <v>1535890</v>
      </c>
      <c r="J121" s="599">
        <v>39618162645</v>
      </c>
      <c r="K121" s="604">
        <f t="shared" si="1"/>
        <v>900000</v>
      </c>
    </row>
    <row r="122" spans="1:11">
      <c r="A122" s="594" t="s">
        <v>2</v>
      </c>
      <c r="B122" s="594">
        <v>120</v>
      </c>
      <c r="C122" s="611">
        <v>44074</v>
      </c>
      <c r="D122" s="612">
        <v>1</v>
      </c>
      <c r="E122" s="612" t="s">
        <v>1574</v>
      </c>
      <c r="F122" s="613">
        <v>44439</v>
      </c>
      <c r="G122" s="614">
        <v>500000</v>
      </c>
      <c r="H122" s="615">
        <v>5.0999999999999997E-2</v>
      </c>
      <c r="I122" s="614">
        <v>525992</v>
      </c>
      <c r="J122" s="612">
        <v>39618157646</v>
      </c>
      <c r="K122" s="616">
        <f t="shared" si="1"/>
        <v>450000</v>
      </c>
    </row>
    <row r="123" spans="1:11">
      <c r="A123" s="597" t="s">
        <v>2</v>
      </c>
      <c r="B123" s="597">
        <v>121</v>
      </c>
      <c r="C123" s="598">
        <v>44074</v>
      </c>
      <c r="D123" s="599">
        <v>5</v>
      </c>
      <c r="E123" s="600" t="s">
        <v>1574</v>
      </c>
      <c r="F123" s="601">
        <v>45900</v>
      </c>
      <c r="G123" s="602">
        <v>250000</v>
      </c>
      <c r="H123" s="603">
        <v>5.3999999999999999E-2</v>
      </c>
      <c r="I123" s="602">
        <v>326900</v>
      </c>
      <c r="J123" s="599">
        <v>39618166832</v>
      </c>
      <c r="K123" s="604">
        <f t="shared" si="1"/>
        <v>225000</v>
      </c>
    </row>
    <row r="124" spans="1:11">
      <c r="A124" s="597" t="s">
        <v>2</v>
      </c>
      <c r="B124" s="597">
        <v>122</v>
      </c>
      <c r="C124" s="598">
        <v>44090</v>
      </c>
      <c r="D124" s="599">
        <v>8</v>
      </c>
      <c r="E124" s="600" t="s">
        <v>1574</v>
      </c>
      <c r="F124" s="601">
        <v>47012</v>
      </c>
      <c r="G124" s="602">
        <v>1000000</v>
      </c>
      <c r="H124" s="603">
        <v>5.3999999999999999E-2</v>
      </c>
      <c r="I124" s="602">
        <v>1535890</v>
      </c>
      <c r="J124" s="599">
        <v>39662763937</v>
      </c>
      <c r="K124" s="604">
        <f t="shared" si="1"/>
        <v>900000</v>
      </c>
    </row>
    <row r="125" spans="1:11">
      <c r="A125" s="597" t="s">
        <v>2</v>
      </c>
      <c r="B125" s="597">
        <v>123</v>
      </c>
      <c r="C125" s="598">
        <v>44098</v>
      </c>
      <c r="D125" s="599">
        <v>8</v>
      </c>
      <c r="E125" s="600" t="s">
        <v>1574</v>
      </c>
      <c r="F125" s="601">
        <v>47020</v>
      </c>
      <c r="G125" s="602">
        <v>1500000</v>
      </c>
      <c r="H125" s="603">
        <v>5.3999999999999999E-2</v>
      </c>
      <c r="I125" s="602">
        <v>2303835</v>
      </c>
      <c r="J125" s="599">
        <v>39677063246</v>
      </c>
      <c r="K125" s="604">
        <f t="shared" si="1"/>
        <v>1350000</v>
      </c>
    </row>
    <row r="126" spans="1:11">
      <c r="A126" s="597" t="s">
        <v>2</v>
      </c>
      <c r="B126" s="597">
        <v>124</v>
      </c>
      <c r="C126" s="598">
        <v>44097</v>
      </c>
      <c r="D126" s="599">
        <v>8</v>
      </c>
      <c r="E126" s="600" t="s">
        <v>1574</v>
      </c>
      <c r="F126" s="601">
        <v>47019</v>
      </c>
      <c r="G126" s="602">
        <v>1500000</v>
      </c>
      <c r="H126" s="603">
        <v>5.3999999999999999E-2</v>
      </c>
      <c r="I126" s="602">
        <v>2303835</v>
      </c>
      <c r="J126" s="599">
        <v>39682880091</v>
      </c>
      <c r="K126" s="604">
        <f t="shared" si="1"/>
        <v>1350000</v>
      </c>
    </row>
    <row r="127" spans="1:11">
      <c r="A127" s="597" t="s">
        <v>2</v>
      </c>
      <c r="B127" s="597">
        <v>125</v>
      </c>
      <c r="C127" s="598">
        <v>44097</v>
      </c>
      <c r="D127" s="599">
        <v>8</v>
      </c>
      <c r="E127" s="600" t="s">
        <v>1574</v>
      </c>
      <c r="F127" s="601">
        <v>47019</v>
      </c>
      <c r="G127" s="602">
        <v>2000000</v>
      </c>
      <c r="H127" s="603">
        <v>5.3999999999999999E-2</v>
      </c>
      <c r="I127" s="602">
        <v>3071780</v>
      </c>
      <c r="J127" s="599">
        <v>39680145341</v>
      </c>
      <c r="K127" s="604">
        <f t="shared" si="1"/>
        <v>1800000</v>
      </c>
    </row>
    <row r="128" spans="1:11">
      <c r="A128" s="597" t="s">
        <v>2</v>
      </c>
      <c r="B128" s="597">
        <v>126</v>
      </c>
      <c r="C128" s="598">
        <v>44098</v>
      </c>
      <c r="D128" s="599">
        <v>1</v>
      </c>
      <c r="E128" s="600" t="s">
        <v>1574</v>
      </c>
      <c r="F128" s="601">
        <v>44463</v>
      </c>
      <c r="G128" s="602">
        <v>200000</v>
      </c>
      <c r="H128" s="603">
        <v>4.9000000000000002E-2</v>
      </c>
      <c r="I128" s="602">
        <v>209982</v>
      </c>
      <c r="J128" s="599">
        <v>39682878683</v>
      </c>
      <c r="K128" s="604">
        <f t="shared" si="1"/>
        <v>180000</v>
      </c>
    </row>
    <row r="129" spans="1:11">
      <c r="A129" s="597" t="s">
        <v>2</v>
      </c>
      <c r="B129" s="597">
        <v>127</v>
      </c>
      <c r="C129" s="598">
        <v>44104</v>
      </c>
      <c r="D129" s="599">
        <v>5</v>
      </c>
      <c r="E129" s="600" t="s">
        <v>1574</v>
      </c>
      <c r="F129" s="601">
        <v>45930</v>
      </c>
      <c r="G129" s="602">
        <v>250000</v>
      </c>
      <c r="H129" s="603">
        <v>5.3999999999999999E-2</v>
      </c>
      <c r="I129" s="602">
        <v>326900</v>
      </c>
      <c r="J129" s="599">
        <v>39696072791</v>
      </c>
      <c r="K129" s="604">
        <f t="shared" si="1"/>
        <v>225000</v>
      </c>
    </row>
    <row r="130" spans="1:11">
      <c r="A130" s="597" t="s">
        <v>2</v>
      </c>
      <c r="B130" s="597">
        <v>128</v>
      </c>
      <c r="C130" s="598">
        <v>44104</v>
      </c>
      <c r="D130" s="599">
        <v>8</v>
      </c>
      <c r="E130" s="600" t="s">
        <v>1574</v>
      </c>
      <c r="F130" s="601">
        <v>47026</v>
      </c>
      <c r="G130" s="602">
        <v>500000</v>
      </c>
      <c r="H130" s="603">
        <v>5.3999999999999999E-2</v>
      </c>
      <c r="I130" s="602">
        <v>767945</v>
      </c>
      <c r="J130" s="599">
        <v>39696069234</v>
      </c>
      <c r="K130" s="604">
        <f t="shared" si="1"/>
        <v>450000</v>
      </c>
    </row>
    <row r="131" spans="1:11">
      <c r="A131" s="597" t="s">
        <v>2</v>
      </c>
      <c r="B131" s="597">
        <v>129</v>
      </c>
      <c r="C131" s="598">
        <v>44104</v>
      </c>
      <c r="D131" s="599">
        <v>5</v>
      </c>
      <c r="E131" s="600" t="s">
        <v>1574</v>
      </c>
      <c r="F131" s="601">
        <v>45930</v>
      </c>
      <c r="G131" s="602">
        <v>166000</v>
      </c>
      <c r="H131" s="603">
        <v>5.3999999999999999E-2</v>
      </c>
      <c r="I131" s="602">
        <v>217062</v>
      </c>
      <c r="J131" s="599">
        <v>39695518874</v>
      </c>
      <c r="K131" s="604">
        <f t="shared" si="1"/>
        <v>149400</v>
      </c>
    </row>
    <row r="132" spans="1:11">
      <c r="A132" s="597" t="s">
        <v>2</v>
      </c>
      <c r="B132" s="597">
        <v>130</v>
      </c>
      <c r="C132" s="598">
        <v>44123</v>
      </c>
      <c r="D132" s="599">
        <v>8</v>
      </c>
      <c r="E132" s="600" t="s">
        <v>1574</v>
      </c>
      <c r="F132" s="601">
        <v>47045</v>
      </c>
      <c r="G132" s="602">
        <v>2500000</v>
      </c>
      <c r="H132" s="603">
        <v>5.3999999999999999E-2</v>
      </c>
      <c r="I132" s="602">
        <v>3839725</v>
      </c>
      <c r="J132" s="599">
        <v>39742628998</v>
      </c>
      <c r="K132" s="604">
        <f t="shared" ref="K132:K173" si="2">G132*90%</f>
        <v>2250000</v>
      </c>
    </row>
    <row r="133" spans="1:11">
      <c r="A133" s="597" t="s">
        <v>2</v>
      </c>
      <c r="B133" s="597">
        <v>131</v>
      </c>
      <c r="C133" s="598">
        <v>44123</v>
      </c>
      <c r="D133" s="599">
        <v>8</v>
      </c>
      <c r="E133" s="600" t="s">
        <v>1574</v>
      </c>
      <c r="F133" s="601">
        <v>47045</v>
      </c>
      <c r="G133" s="602">
        <v>2500000</v>
      </c>
      <c r="H133" s="603">
        <v>5.3999999999999999E-2</v>
      </c>
      <c r="I133" s="602">
        <v>3839725</v>
      </c>
      <c r="J133" s="599">
        <v>39742628182</v>
      </c>
      <c r="K133" s="604">
        <f t="shared" si="2"/>
        <v>2250000</v>
      </c>
    </row>
    <row r="134" spans="1:11">
      <c r="A134" s="597" t="s">
        <v>2</v>
      </c>
      <c r="B134" s="597">
        <v>132</v>
      </c>
      <c r="C134" s="598">
        <v>44125</v>
      </c>
      <c r="D134" s="599">
        <v>8</v>
      </c>
      <c r="E134" s="600" t="s">
        <v>1574</v>
      </c>
      <c r="F134" s="601">
        <v>47047</v>
      </c>
      <c r="G134" s="602">
        <v>2000000</v>
      </c>
      <c r="H134" s="603">
        <v>5.3999999999999999E-2</v>
      </c>
      <c r="I134" s="602">
        <v>3071780</v>
      </c>
      <c r="J134" s="599">
        <v>39748687798</v>
      </c>
      <c r="K134" s="604">
        <f t="shared" si="2"/>
        <v>1800000</v>
      </c>
    </row>
    <row r="135" spans="1:11">
      <c r="A135" s="597" t="s">
        <v>2</v>
      </c>
      <c r="B135" s="597">
        <v>133</v>
      </c>
      <c r="C135" s="598">
        <v>44130</v>
      </c>
      <c r="D135" s="599">
        <v>8</v>
      </c>
      <c r="E135" s="600" t="s">
        <v>1574</v>
      </c>
      <c r="F135" s="601">
        <v>47052</v>
      </c>
      <c r="G135" s="602">
        <v>2000000</v>
      </c>
      <c r="H135" s="603">
        <v>5.3999999999999999E-2</v>
      </c>
      <c r="I135" s="602">
        <v>3071780</v>
      </c>
      <c r="J135" s="599">
        <v>39757825615</v>
      </c>
      <c r="K135" s="604">
        <f t="shared" si="2"/>
        <v>1800000</v>
      </c>
    </row>
    <row r="136" spans="1:11">
      <c r="A136" s="597" t="s">
        <v>2</v>
      </c>
      <c r="B136" s="597">
        <v>134</v>
      </c>
      <c r="C136" s="598">
        <v>44130</v>
      </c>
      <c r="D136" s="599">
        <v>8</v>
      </c>
      <c r="E136" s="600" t="s">
        <v>1574</v>
      </c>
      <c r="F136" s="601">
        <v>47052</v>
      </c>
      <c r="G136" s="602">
        <v>1500000</v>
      </c>
      <c r="H136" s="603">
        <v>5.3999999999999999E-2</v>
      </c>
      <c r="I136" s="602">
        <v>2303835</v>
      </c>
      <c r="J136" s="599">
        <v>39757826299</v>
      </c>
      <c r="K136" s="604">
        <f t="shared" si="2"/>
        <v>1350000</v>
      </c>
    </row>
    <row r="137" spans="1:11">
      <c r="A137" s="597" t="s">
        <v>2</v>
      </c>
      <c r="B137" s="597">
        <v>135</v>
      </c>
      <c r="C137" s="598">
        <v>44132</v>
      </c>
      <c r="D137" s="599">
        <v>1</v>
      </c>
      <c r="E137" s="600" t="s">
        <v>1574</v>
      </c>
      <c r="F137" s="601">
        <v>44497</v>
      </c>
      <c r="G137" s="602">
        <v>650000</v>
      </c>
      <c r="H137" s="603">
        <v>4.9000000000000002E-2</v>
      </c>
      <c r="I137" s="602">
        <v>682440</v>
      </c>
      <c r="J137" s="599">
        <v>39762353133</v>
      </c>
      <c r="K137" s="604">
        <f t="shared" si="2"/>
        <v>585000</v>
      </c>
    </row>
    <row r="138" spans="1:11">
      <c r="A138" s="597" t="s">
        <v>2</v>
      </c>
      <c r="B138" s="597">
        <v>136</v>
      </c>
      <c r="C138" s="598">
        <v>44135</v>
      </c>
      <c r="D138" s="599">
        <v>8</v>
      </c>
      <c r="E138" s="600" t="s">
        <v>1574</v>
      </c>
      <c r="F138" s="601">
        <v>45961</v>
      </c>
      <c r="G138" s="602">
        <v>200000</v>
      </c>
      <c r="H138" s="603">
        <v>5.3999999999999999E-2</v>
      </c>
      <c r="I138" s="602">
        <v>261520</v>
      </c>
      <c r="J138" s="599">
        <v>39769183219</v>
      </c>
      <c r="K138" s="604">
        <f t="shared" si="2"/>
        <v>180000</v>
      </c>
    </row>
    <row r="139" spans="1:11">
      <c r="A139" s="597" t="s">
        <v>2</v>
      </c>
      <c r="B139" s="597">
        <v>137</v>
      </c>
      <c r="C139" s="598">
        <v>44135</v>
      </c>
      <c r="D139" s="599">
        <v>8</v>
      </c>
      <c r="E139" s="600" t="s">
        <v>1574</v>
      </c>
      <c r="F139" s="601">
        <v>47057</v>
      </c>
      <c r="G139" s="602">
        <v>500000</v>
      </c>
      <c r="H139" s="603">
        <v>5.3999999999999999E-2</v>
      </c>
      <c r="I139" s="602">
        <v>767945</v>
      </c>
      <c r="J139" s="599">
        <v>39769182704</v>
      </c>
      <c r="K139" s="604">
        <f t="shared" si="2"/>
        <v>450000</v>
      </c>
    </row>
    <row r="140" spans="1:11">
      <c r="A140" s="597" t="s">
        <v>2</v>
      </c>
      <c r="B140" s="597">
        <v>138</v>
      </c>
      <c r="C140" s="598">
        <v>44138</v>
      </c>
      <c r="D140" s="599">
        <v>1</v>
      </c>
      <c r="E140" s="600" t="s">
        <v>1574</v>
      </c>
      <c r="F140" s="601">
        <v>44503</v>
      </c>
      <c r="G140" s="602">
        <v>600000</v>
      </c>
      <c r="H140" s="603">
        <v>4.9000000000000002E-2</v>
      </c>
      <c r="I140" s="602">
        <v>629945</v>
      </c>
      <c r="J140" s="599">
        <v>39775723258</v>
      </c>
      <c r="K140" s="604">
        <f t="shared" si="2"/>
        <v>540000</v>
      </c>
    </row>
    <row r="141" spans="1:11">
      <c r="A141" s="597" t="s">
        <v>2</v>
      </c>
      <c r="B141" s="597">
        <v>139</v>
      </c>
      <c r="C141" s="598">
        <v>44138</v>
      </c>
      <c r="D141" s="599">
        <v>5</v>
      </c>
      <c r="E141" s="600" t="s">
        <v>1574</v>
      </c>
      <c r="F141" s="601">
        <v>45964</v>
      </c>
      <c r="G141" s="602">
        <v>165000</v>
      </c>
      <c r="H141" s="603">
        <v>5.3999999999999999E-2</v>
      </c>
      <c r="I141" s="602">
        <v>215754</v>
      </c>
      <c r="J141" s="599">
        <v>39775722186</v>
      </c>
      <c r="K141" s="604">
        <f t="shared" si="2"/>
        <v>148500</v>
      </c>
    </row>
    <row r="142" spans="1:11">
      <c r="A142" s="597" t="s">
        <v>2</v>
      </c>
      <c r="B142" s="597">
        <v>140</v>
      </c>
      <c r="C142" s="598">
        <v>44142</v>
      </c>
      <c r="D142" s="599">
        <v>8</v>
      </c>
      <c r="E142" s="600" t="s">
        <v>1574</v>
      </c>
      <c r="F142" s="601">
        <v>47064</v>
      </c>
      <c r="G142" s="602">
        <v>2500000</v>
      </c>
      <c r="H142" s="603">
        <v>5.3999999999999999E-2</v>
      </c>
      <c r="I142" s="602">
        <v>3839725</v>
      </c>
      <c r="J142" s="599">
        <v>39788996254</v>
      </c>
      <c r="K142" s="604">
        <f t="shared" si="2"/>
        <v>2250000</v>
      </c>
    </row>
    <row r="143" spans="1:11">
      <c r="A143" s="597" t="s">
        <v>2</v>
      </c>
      <c r="B143" s="597">
        <v>141</v>
      </c>
      <c r="C143" s="598">
        <v>44144</v>
      </c>
      <c r="D143" s="599">
        <v>8</v>
      </c>
      <c r="E143" s="600" t="s">
        <v>1574</v>
      </c>
      <c r="F143" s="601">
        <v>47066</v>
      </c>
      <c r="G143" s="602">
        <v>1500000</v>
      </c>
      <c r="H143" s="603">
        <v>5.3999999999999999E-2</v>
      </c>
      <c r="I143" s="602">
        <v>2303835</v>
      </c>
      <c r="J143" s="599">
        <v>39793136575</v>
      </c>
      <c r="K143" s="604">
        <f t="shared" si="2"/>
        <v>1350000</v>
      </c>
    </row>
    <row r="144" spans="1:11">
      <c r="A144" s="597" t="s">
        <v>2</v>
      </c>
      <c r="B144" s="597">
        <v>142</v>
      </c>
      <c r="C144" s="598">
        <v>44148</v>
      </c>
      <c r="D144" s="599">
        <v>1</v>
      </c>
      <c r="E144" s="600" t="s">
        <v>1574</v>
      </c>
      <c r="F144" s="601">
        <v>44513</v>
      </c>
      <c r="G144" s="602">
        <v>850000</v>
      </c>
      <c r="H144" s="603">
        <v>4.9000000000000002E-2</v>
      </c>
      <c r="I144" s="602">
        <v>892422</v>
      </c>
      <c r="J144" s="599">
        <v>39803275181</v>
      </c>
      <c r="K144" s="604">
        <f t="shared" si="2"/>
        <v>765000</v>
      </c>
    </row>
    <row r="145" spans="1:11">
      <c r="A145" s="597" t="s">
        <v>2</v>
      </c>
      <c r="B145" s="597">
        <v>143</v>
      </c>
      <c r="C145" s="598">
        <v>44152</v>
      </c>
      <c r="D145" s="599">
        <v>1</v>
      </c>
      <c r="E145" s="600" t="s">
        <v>1574</v>
      </c>
      <c r="F145" s="601">
        <v>44517</v>
      </c>
      <c r="G145" s="602">
        <v>300000</v>
      </c>
      <c r="H145" s="603">
        <v>4.9000000000000002E-2</v>
      </c>
      <c r="I145" s="602">
        <v>314972</v>
      </c>
      <c r="J145" s="599">
        <v>39808877180</v>
      </c>
      <c r="K145" s="604">
        <f t="shared" si="2"/>
        <v>270000</v>
      </c>
    </row>
    <row r="146" spans="1:11">
      <c r="A146" s="597" t="s">
        <v>2</v>
      </c>
      <c r="B146" s="597">
        <v>144</v>
      </c>
      <c r="C146" s="598">
        <v>44155</v>
      </c>
      <c r="D146" s="599">
        <v>8</v>
      </c>
      <c r="E146" s="600" t="s">
        <v>1574</v>
      </c>
      <c r="F146" s="601">
        <v>47077</v>
      </c>
      <c r="G146" s="602">
        <v>1000000</v>
      </c>
      <c r="H146" s="603">
        <v>5.3999999999999999E-2</v>
      </c>
      <c r="I146" s="602">
        <v>1535890</v>
      </c>
      <c r="J146" s="599">
        <v>39816136743</v>
      </c>
      <c r="K146" s="604">
        <f t="shared" si="2"/>
        <v>900000</v>
      </c>
    </row>
    <row r="147" spans="1:11">
      <c r="A147" s="597" t="s">
        <v>2</v>
      </c>
      <c r="B147" s="597">
        <v>145</v>
      </c>
      <c r="C147" s="598">
        <v>44160</v>
      </c>
      <c r="D147" s="599">
        <v>8</v>
      </c>
      <c r="E147" s="600" t="s">
        <v>1574</v>
      </c>
      <c r="F147" s="601">
        <v>47082</v>
      </c>
      <c r="G147" s="602">
        <v>2000000</v>
      </c>
      <c r="H147" s="603">
        <v>5.3999999999999999E-2</v>
      </c>
      <c r="I147" s="602">
        <v>3071780</v>
      </c>
      <c r="J147" s="599">
        <v>39826273802</v>
      </c>
      <c r="K147" s="604">
        <f t="shared" si="2"/>
        <v>1800000</v>
      </c>
    </row>
    <row r="148" spans="1:11">
      <c r="A148" s="597" t="s">
        <v>2</v>
      </c>
      <c r="B148" s="597">
        <v>146</v>
      </c>
      <c r="C148" s="598">
        <v>44166</v>
      </c>
      <c r="D148" s="599">
        <v>5</v>
      </c>
      <c r="E148" s="600" t="s">
        <v>1574</v>
      </c>
      <c r="F148" s="601">
        <v>45992</v>
      </c>
      <c r="G148" s="602">
        <v>200000</v>
      </c>
      <c r="H148" s="603">
        <v>5.0999999999999997E-2</v>
      </c>
      <c r="I148" s="602">
        <v>261520</v>
      </c>
      <c r="J148" s="599">
        <v>39837269305</v>
      </c>
      <c r="K148" s="604">
        <f t="shared" si="2"/>
        <v>180000</v>
      </c>
    </row>
    <row r="149" spans="1:11">
      <c r="A149" s="597" t="s">
        <v>2</v>
      </c>
      <c r="B149" s="597">
        <v>147</v>
      </c>
      <c r="C149" s="598">
        <v>44166</v>
      </c>
      <c r="D149" s="599">
        <v>5</v>
      </c>
      <c r="E149" s="600" t="s">
        <v>1574</v>
      </c>
      <c r="F149" s="601">
        <v>45992</v>
      </c>
      <c r="G149" s="602">
        <v>168000</v>
      </c>
      <c r="H149" s="603">
        <v>5.3999999999999999E-2</v>
      </c>
      <c r="I149" s="602">
        <v>219677</v>
      </c>
      <c r="J149" s="599">
        <v>39837272679</v>
      </c>
      <c r="K149" s="604">
        <f t="shared" si="2"/>
        <v>151200</v>
      </c>
    </row>
    <row r="150" spans="1:11">
      <c r="A150" s="597" t="s">
        <v>2</v>
      </c>
      <c r="B150" s="597">
        <v>148</v>
      </c>
      <c r="C150" s="598">
        <v>44162</v>
      </c>
      <c r="D150" s="599">
        <v>1</v>
      </c>
      <c r="E150" s="600" t="s">
        <v>1574</v>
      </c>
      <c r="F150" s="601">
        <v>44527</v>
      </c>
      <c r="G150" s="602">
        <v>350000</v>
      </c>
      <c r="H150" s="603">
        <v>5.0999999999999997E-2</v>
      </c>
      <c r="I150" s="602">
        <v>367468</v>
      </c>
      <c r="J150" s="599">
        <v>39830148955</v>
      </c>
      <c r="K150" s="604">
        <f t="shared" si="2"/>
        <v>315000</v>
      </c>
    </row>
    <row r="151" spans="1:11">
      <c r="A151" s="597" t="s">
        <v>2</v>
      </c>
      <c r="B151" s="597">
        <v>149</v>
      </c>
      <c r="C151" s="598">
        <v>44172</v>
      </c>
      <c r="D151" s="599">
        <v>8</v>
      </c>
      <c r="E151" s="600" t="s">
        <v>1574</v>
      </c>
      <c r="F151" s="601">
        <v>47094</v>
      </c>
      <c r="G151" s="602">
        <v>1500000</v>
      </c>
      <c r="H151" s="603">
        <v>5.3999999999999999E-2</v>
      </c>
      <c r="I151" s="602">
        <v>2303835</v>
      </c>
      <c r="J151" s="599">
        <v>39853187284</v>
      </c>
      <c r="K151" s="604">
        <f t="shared" si="2"/>
        <v>1350000</v>
      </c>
    </row>
    <row r="152" spans="1:11">
      <c r="A152" s="597" t="s">
        <v>2</v>
      </c>
      <c r="B152" s="597">
        <v>150</v>
      </c>
      <c r="C152" s="598">
        <v>44170</v>
      </c>
      <c r="D152" s="599">
        <v>1</v>
      </c>
      <c r="E152" s="600" t="s">
        <v>1574</v>
      </c>
      <c r="F152" s="601">
        <v>44535</v>
      </c>
      <c r="G152" s="602">
        <v>550000</v>
      </c>
      <c r="H152" s="603">
        <v>4.9000000000000002E-2</v>
      </c>
      <c r="I152" s="602">
        <v>577449</v>
      </c>
      <c r="J152" s="599">
        <v>39849109685</v>
      </c>
      <c r="K152" s="604">
        <f t="shared" si="2"/>
        <v>495000</v>
      </c>
    </row>
    <row r="153" spans="1:11">
      <c r="A153" s="597" t="s">
        <v>2</v>
      </c>
      <c r="B153" s="597">
        <v>151</v>
      </c>
      <c r="C153" s="598">
        <v>44174</v>
      </c>
      <c r="D153" s="599">
        <v>8</v>
      </c>
      <c r="E153" s="600" t="s">
        <v>1574</v>
      </c>
      <c r="F153" s="601">
        <v>47096</v>
      </c>
      <c r="G153" s="602">
        <v>1500000</v>
      </c>
      <c r="H153" s="603">
        <v>5.3999999999999999E-2</v>
      </c>
      <c r="I153" s="602">
        <v>2303835</v>
      </c>
      <c r="J153" s="599">
        <v>39858643674</v>
      </c>
      <c r="K153" s="604">
        <f t="shared" si="2"/>
        <v>1350000</v>
      </c>
    </row>
    <row r="154" spans="1:11">
      <c r="A154" s="597" t="s">
        <v>2</v>
      </c>
      <c r="B154" s="597">
        <v>152</v>
      </c>
      <c r="C154" s="598">
        <v>44179</v>
      </c>
      <c r="D154" s="599">
        <v>1</v>
      </c>
      <c r="E154" s="600" t="s">
        <v>1574</v>
      </c>
      <c r="F154" s="601">
        <v>44544</v>
      </c>
      <c r="G154" s="602">
        <v>325000</v>
      </c>
      <c r="H154" s="603">
        <v>4.9000000000000002E-2</v>
      </c>
      <c r="I154" s="602">
        <v>341220</v>
      </c>
      <c r="J154" s="599">
        <v>39866415901</v>
      </c>
      <c r="K154" s="604">
        <f t="shared" si="2"/>
        <v>292500</v>
      </c>
    </row>
    <row r="155" spans="1:11">
      <c r="A155" s="597" t="s">
        <v>2</v>
      </c>
      <c r="B155" s="597">
        <v>153</v>
      </c>
      <c r="C155" s="598">
        <v>44184</v>
      </c>
      <c r="D155" s="599">
        <v>1</v>
      </c>
      <c r="E155" s="600" t="s">
        <v>1574</v>
      </c>
      <c r="F155" s="601">
        <v>44549</v>
      </c>
      <c r="G155" s="602">
        <v>850000</v>
      </c>
      <c r="H155" s="603">
        <v>4.9000000000000002E-2</v>
      </c>
      <c r="I155" s="602">
        <v>892422</v>
      </c>
      <c r="J155" s="599">
        <v>39879546745</v>
      </c>
      <c r="K155" s="604">
        <f t="shared" si="2"/>
        <v>765000</v>
      </c>
    </row>
    <row r="156" spans="1:11">
      <c r="A156" s="597" t="s">
        <v>2</v>
      </c>
      <c r="B156" s="597">
        <v>154</v>
      </c>
      <c r="C156" s="598">
        <v>44193</v>
      </c>
      <c r="D156" s="599">
        <v>8</v>
      </c>
      <c r="E156" s="600" t="s">
        <v>1574</v>
      </c>
      <c r="F156" s="601">
        <v>47115</v>
      </c>
      <c r="G156" s="602">
        <v>2000000</v>
      </c>
      <c r="H156" s="603">
        <v>5.3999999999999999E-2</v>
      </c>
      <c r="I156" s="602">
        <v>3071780</v>
      </c>
      <c r="J156" s="599">
        <v>39896270864</v>
      </c>
      <c r="K156" s="604">
        <f t="shared" si="2"/>
        <v>1800000</v>
      </c>
    </row>
    <row r="157" spans="1:11">
      <c r="A157" s="597" t="s">
        <v>2</v>
      </c>
      <c r="B157" s="597">
        <v>155</v>
      </c>
      <c r="C157" s="598">
        <v>44196</v>
      </c>
      <c r="D157" s="599">
        <v>5</v>
      </c>
      <c r="E157" s="600" t="s">
        <v>1574</v>
      </c>
      <c r="F157" s="601">
        <v>46022</v>
      </c>
      <c r="G157" s="602">
        <v>200000</v>
      </c>
      <c r="H157" s="603">
        <v>5.3999999999999999E-2</v>
      </c>
      <c r="I157" s="602">
        <v>261520</v>
      </c>
      <c r="J157" s="599">
        <v>39904083799</v>
      </c>
      <c r="K157" s="604">
        <f t="shared" si="2"/>
        <v>180000</v>
      </c>
    </row>
    <row r="158" spans="1:11">
      <c r="A158" s="597" t="s">
        <v>2</v>
      </c>
      <c r="B158" s="597">
        <v>156</v>
      </c>
      <c r="C158" s="598">
        <v>44198</v>
      </c>
      <c r="D158" s="599">
        <v>5</v>
      </c>
      <c r="E158" s="600" t="s">
        <v>1574</v>
      </c>
      <c r="F158" s="601">
        <v>46024</v>
      </c>
      <c r="G158" s="602">
        <v>168000</v>
      </c>
      <c r="H158" s="603">
        <v>5.3999999999999999E-2</v>
      </c>
      <c r="I158" s="602">
        <v>219677</v>
      </c>
      <c r="J158" s="599">
        <v>39910177329</v>
      </c>
      <c r="K158" s="604">
        <f t="shared" si="2"/>
        <v>151200</v>
      </c>
    </row>
    <row r="159" spans="1:11">
      <c r="A159" s="597" t="s">
        <v>2</v>
      </c>
      <c r="B159" s="597">
        <v>157</v>
      </c>
      <c r="C159" s="598">
        <v>44198</v>
      </c>
      <c r="D159" s="599">
        <v>1</v>
      </c>
      <c r="E159" s="600" t="s">
        <v>1574</v>
      </c>
      <c r="F159" s="601">
        <v>44563</v>
      </c>
      <c r="G159" s="602">
        <v>1500000</v>
      </c>
      <c r="H159" s="603">
        <v>4.9000000000000002E-2</v>
      </c>
      <c r="I159" s="602">
        <v>1574862</v>
      </c>
      <c r="J159" s="599">
        <v>39910178516</v>
      </c>
      <c r="K159" s="604">
        <f t="shared" si="2"/>
        <v>1350000</v>
      </c>
    </row>
    <row r="160" spans="1:11">
      <c r="A160" s="597" t="s">
        <v>2</v>
      </c>
      <c r="B160" s="597">
        <v>158</v>
      </c>
      <c r="C160" s="598">
        <v>44208</v>
      </c>
      <c r="D160" s="599">
        <v>1</v>
      </c>
      <c r="E160" s="600" t="s">
        <v>1574</v>
      </c>
      <c r="F160" s="601">
        <v>44573</v>
      </c>
      <c r="G160" s="602">
        <v>1000000</v>
      </c>
      <c r="H160" s="603">
        <v>0.05</v>
      </c>
      <c r="I160" s="602">
        <v>1050945</v>
      </c>
      <c r="J160" s="599">
        <v>39933374081</v>
      </c>
      <c r="K160" s="604">
        <f t="shared" si="2"/>
        <v>900000</v>
      </c>
    </row>
    <row r="161" spans="1:11">
      <c r="A161" s="597" t="s">
        <v>2</v>
      </c>
      <c r="B161" s="597">
        <v>159</v>
      </c>
      <c r="C161" s="598">
        <v>44212</v>
      </c>
      <c r="D161" s="599">
        <v>8</v>
      </c>
      <c r="E161" s="600" t="s">
        <v>1574</v>
      </c>
      <c r="F161" s="601">
        <v>47134</v>
      </c>
      <c r="G161" s="602">
        <v>2500000</v>
      </c>
      <c r="H161" s="603">
        <v>5.3999999999999999E-2</v>
      </c>
      <c r="I161" s="602">
        <v>3839725</v>
      </c>
      <c r="J161" s="599">
        <v>39942901619</v>
      </c>
      <c r="K161" s="604">
        <f t="shared" si="2"/>
        <v>2250000</v>
      </c>
    </row>
    <row r="162" spans="1:11">
      <c r="A162" s="597" t="s">
        <v>2</v>
      </c>
      <c r="B162" s="597">
        <v>160</v>
      </c>
      <c r="C162" s="598">
        <v>44212</v>
      </c>
      <c r="D162" s="599">
        <v>8</v>
      </c>
      <c r="E162" s="600" t="s">
        <v>1574</v>
      </c>
      <c r="F162" s="601">
        <v>47134</v>
      </c>
      <c r="G162" s="602">
        <v>2500000</v>
      </c>
      <c r="H162" s="603">
        <v>5.3999999999999999E-2</v>
      </c>
      <c r="I162" s="602">
        <v>3839725</v>
      </c>
      <c r="J162" s="599">
        <v>39942900842</v>
      </c>
      <c r="K162" s="604">
        <f t="shared" si="2"/>
        <v>2250000</v>
      </c>
    </row>
    <row r="163" spans="1:11">
      <c r="A163" s="597" t="s">
        <v>2</v>
      </c>
      <c r="B163" s="597">
        <v>161</v>
      </c>
      <c r="C163" s="598">
        <v>44221</v>
      </c>
      <c r="D163" s="599">
        <v>1</v>
      </c>
      <c r="E163" s="600" t="s">
        <v>1574</v>
      </c>
      <c r="F163" s="601">
        <v>44586</v>
      </c>
      <c r="G163" s="602">
        <v>235000</v>
      </c>
      <c r="H163" s="603">
        <v>0.05</v>
      </c>
      <c r="I163" s="602">
        <v>246972</v>
      </c>
      <c r="J163" s="599">
        <v>39960147942</v>
      </c>
      <c r="K163" s="604">
        <f t="shared" si="2"/>
        <v>211500</v>
      </c>
    </row>
    <row r="164" spans="1:11">
      <c r="A164" s="597" t="s">
        <v>2</v>
      </c>
      <c r="B164" s="597">
        <v>162</v>
      </c>
      <c r="C164" s="598">
        <v>44224</v>
      </c>
      <c r="D164" s="599">
        <v>5</v>
      </c>
      <c r="E164" s="600" t="s">
        <v>1574</v>
      </c>
      <c r="F164" s="601">
        <v>46050</v>
      </c>
      <c r="G164" s="602">
        <v>171000</v>
      </c>
      <c r="H164" s="603">
        <v>5.3999999999999999E-2</v>
      </c>
      <c r="I164" s="602">
        <v>223600</v>
      </c>
      <c r="J164" s="599">
        <v>39966219958</v>
      </c>
      <c r="K164" s="604">
        <f t="shared" si="2"/>
        <v>153900</v>
      </c>
    </row>
    <row r="165" spans="1:11">
      <c r="A165" s="597" t="s">
        <v>2</v>
      </c>
      <c r="B165" s="597">
        <v>163</v>
      </c>
      <c r="C165" s="598">
        <v>44228</v>
      </c>
      <c r="D165" s="599">
        <v>5</v>
      </c>
      <c r="E165" s="600" t="s">
        <v>1574</v>
      </c>
      <c r="F165" s="601">
        <v>46054</v>
      </c>
      <c r="G165" s="602">
        <v>200000</v>
      </c>
      <c r="H165" s="603">
        <v>5.3999999999999999E-2</v>
      </c>
      <c r="I165" s="602">
        <v>261520</v>
      </c>
      <c r="J165" s="599">
        <v>39976002953</v>
      </c>
      <c r="K165" s="604">
        <f t="shared" si="2"/>
        <v>180000</v>
      </c>
    </row>
    <row r="166" spans="1:11">
      <c r="A166" s="597" t="s">
        <v>2</v>
      </c>
      <c r="B166" s="597">
        <v>164</v>
      </c>
      <c r="C166" s="598">
        <v>44239</v>
      </c>
      <c r="D166" s="599">
        <v>1</v>
      </c>
      <c r="E166" s="600" t="s">
        <v>1574</v>
      </c>
      <c r="F166" s="601">
        <v>44604</v>
      </c>
      <c r="G166" s="602">
        <v>550000</v>
      </c>
      <c r="H166" s="603">
        <v>0.05</v>
      </c>
      <c r="I166" s="602">
        <v>578020</v>
      </c>
      <c r="J166" s="599">
        <v>40007006701</v>
      </c>
      <c r="K166" s="604">
        <f t="shared" si="2"/>
        <v>495000</v>
      </c>
    </row>
    <row r="167" spans="1:11">
      <c r="A167" s="597" t="s">
        <v>2</v>
      </c>
      <c r="B167" s="597">
        <v>165</v>
      </c>
      <c r="C167" s="598">
        <v>44256</v>
      </c>
      <c r="D167" s="599">
        <v>5</v>
      </c>
      <c r="E167" s="600" t="s">
        <v>1574</v>
      </c>
      <c r="F167" s="601">
        <v>46082</v>
      </c>
      <c r="G167" s="602">
        <v>200000</v>
      </c>
      <c r="H167" s="603">
        <v>4.9000000000000002E-2</v>
      </c>
      <c r="I167" s="602">
        <v>261520</v>
      </c>
      <c r="J167" s="599">
        <v>40042574412</v>
      </c>
      <c r="K167" s="604">
        <f t="shared" si="2"/>
        <v>180000</v>
      </c>
    </row>
    <row r="168" spans="1:11">
      <c r="A168" s="597" t="s">
        <v>2</v>
      </c>
      <c r="B168" s="597">
        <v>166</v>
      </c>
      <c r="C168" s="598">
        <v>44260</v>
      </c>
      <c r="D168" s="599">
        <v>5</v>
      </c>
      <c r="E168" s="599" t="s">
        <v>1574</v>
      </c>
      <c r="F168" s="601">
        <v>46086</v>
      </c>
      <c r="G168" s="602">
        <v>171000</v>
      </c>
      <c r="H168" s="603">
        <v>5.3999999999999999E-2</v>
      </c>
      <c r="I168" s="602">
        <v>223600</v>
      </c>
      <c r="J168" s="599">
        <v>40055457012</v>
      </c>
      <c r="K168" s="604">
        <f t="shared" si="2"/>
        <v>153900</v>
      </c>
    </row>
    <row r="169" spans="1:11">
      <c r="A169" s="597" t="s">
        <v>2</v>
      </c>
      <c r="B169" s="597">
        <v>167</v>
      </c>
      <c r="C169" s="598">
        <v>44285</v>
      </c>
      <c r="D169" s="599">
        <v>5</v>
      </c>
      <c r="E169" s="600" t="s">
        <v>1574</v>
      </c>
      <c r="F169" s="601">
        <v>46111</v>
      </c>
      <c r="G169" s="602">
        <v>175000</v>
      </c>
      <c r="H169" s="603">
        <v>4.9000000000000002E-2</v>
      </c>
      <c r="I169" s="602">
        <v>228830</v>
      </c>
      <c r="J169" s="599">
        <v>40105267764</v>
      </c>
      <c r="K169" s="604">
        <f t="shared" si="2"/>
        <v>157500</v>
      </c>
    </row>
    <row r="170" spans="1:11">
      <c r="A170" s="597" t="s">
        <v>2</v>
      </c>
      <c r="B170" s="597">
        <v>168</v>
      </c>
      <c r="C170" s="598">
        <v>44315</v>
      </c>
      <c r="D170" s="599">
        <v>1</v>
      </c>
      <c r="E170" s="600" t="s">
        <v>1574</v>
      </c>
      <c r="F170" s="601">
        <v>44680</v>
      </c>
      <c r="G170" s="602">
        <v>966000</v>
      </c>
      <c r="H170" s="603">
        <v>0.05</v>
      </c>
      <c r="I170" s="602">
        <v>1015213</v>
      </c>
      <c r="J170" s="599">
        <v>40157892083</v>
      </c>
      <c r="K170" s="604">
        <f t="shared" si="2"/>
        <v>869400</v>
      </c>
    </row>
    <row r="171" spans="1:11">
      <c r="A171" s="597" t="s">
        <v>2</v>
      </c>
      <c r="B171" s="597">
        <v>169</v>
      </c>
      <c r="C171" s="598">
        <v>44315</v>
      </c>
      <c r="D171" s="599">
        <v>5</v>
      </c>
      <c r="E171" s="600" t="s">
        <v>1574</v>
      </c>
      <c r="F171" s="601">
        <v>46141</v>
      </c>
      <c r="G171" s="602">
        <v>172000</v>
      </c>
      <c r="H171" s="603">
        <v>5.3999999999999999E-2</v>
      </c>
      <c r="I171" s="602">
        <v>224907</v>
      </c>
      <c r="J171" s="599">
        <v>40158187092</v>
      </c>
      <c r="K171" s="604">
        <f t="shared" si="2"/>
        <v>154800</v>
      </c>
    </row>
    <row r="172" spans="1:11">
      <c r="A172" s="597" t="s">
        <v>2</v>
      </c>
      <c r="B172" s="597">
        <v>170</v>
      </c>
      <c r="C172" s="598">
        <v>44347</v>
      </c>
      <c r="D172" s="599">
        <v>5</v>
      </c>
      <c r="E172" s="600" t="s">
        <v>1574</v>
      </c>
      <c r="F172" s="601">
        <v>46173</v>
      </c>
      <c r="G172" s="602">
        <v>171000</v>
      </c>
      <c r="H172" s="603">
        <v>5.3999999999999999E-2</v>
      </c>
      <c r="I172" s="602">
        <v>223600</v>
      </c>
      <c r="J172" s="599">
        <v>40200120481</v>
      </c>
      <c r="K172" s="604">
        <f t="shared" si="2"/>
        <v>153900</v>
      </c>
    </row>
    <row r="173" spans="1:11">
      <c r="A173" s="597" t="s">
        <v>2</v>
      </c>
      <c r="B173" s="597">
        <v>171</v>
      </c>
      <c r="C173" s="598">
        <v>44377</v>
      </c>
      <c r="D173" s="599">
        <v>5</v>
      </c>
      <c r="E173" s="600" t="s">
        <v>1574</v>
      </c>
      <c r="F173" s="601">
        <v>46203</v>
      </c>
      <c r="G173" s="602">
        <v>172000</v>
      </c>
      <c r="H173" s="603">
        <v>5.3999999999999999E-2</v>
      </c>
      <c r="I173" s="602">
        <v>224907</v>
      </c>
      <c r="J173" s="599">
        <v>40257180912</v>
      </c>
      <c r="K173" s="604">
        <f t="shared" si="2"/>
        <v>154800</v>
      </c>
    </row>
    <row r="174" spans="1:11" ht="18.75">
      <c r="B174" s="973" t="s">
        <v>5</v>
      </c>
      <c r="C174" s="973"/>
      <c r="D174" s="973"/>
      <c r="E174" s="973"/>
      <c r="F174" s="973"/>
      <c r="G174" s="609">
        <f>SUM(G3:G173)</f>
        <v>115083000</v>
      </c>
      <c r="H174" s="269"/>
      <c r="I174" s="269"/>
      <c r="J174" s="269"/>
      <c r="K174" s="610">
        <f>SUM(K3:K173)</f>
        <v>103574700</v>
      </c>
    </row>
  </sheetData>
  <mergeCells count="2">
    <mergeCell ref="C1:K1"/>
    <mergeCell ref="B174:F17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2"/>
  <sheetViews>
    <sheetView workbookViewId="0">
      <selection activeCell="D13" sqref="D13"/>
    </sheetView>
  </sheetViews>
  <sheetFormatPr defaultRowHeight="18.75"/>
  <cols>
    <col min="1" max="1" width="4.7109375" style="36" bestFit="1" customWidth="1"/>
    <col min="2" max="2" width="25.42578125" style="36" bestFit="1" customWidth="1"/>
    <col min="3" max="3" width="14.42578125" style="36" bestFit="1" customWidth="1"/>
    <col min="4" max="4" width="23.140625" style="36" bestFit="1" customWidth="1"/>
    <col min="5" max="5" width="18" style="36" bestFit="1" customWidth="1"/>
    <col min="6" max="6" width="13.7109375" style="36" bestFit="1" customWidth="1"/>
    <col min="7" max="7" width="10.140625" style="36" bestFit="1" customWidth="1"/>
    <col min="8" max="8" width="15.7109375" style="36" bestFit="1" customWidth="1"/>
    <col min="9" max="9" width="18" style="36" bestFit="1" customWidth="1"/>
    <col min="10" max="10" width="26.42578125" style="36" customWidth="1"/>
    <col min="11" max="16384" width="9.140625" style="36"/>
  </cols>
  <sheetData>
    <row r="1" spans="1:9">
      <c r="A1" s="969" t="s">
        <v>674</v>
      </c>
      <c r="B1" s="970"/>
      <c r="C1" s="970"/>
      <c r="D1" s="970"/>
      <c r="E1" s="970"/>
      <c r="F1" s="970"/>
      <c r="G1" s="970"/>
      <c r="H1" s="970"/>
      <c r="I1" s="970"/>
    </row>
    <row r="2" spans="1:9" ht="19.5" thickBot="1">
      <c r="A2" s="471"/>
    </row>
    <row r="3" spans="1:9" ht="31.5">
      <c r="A3" s="480" t="s">
        <v>37</v>
      </c>
      <c r="B3" s="481" t="s">
        <v>0</v>
      </c>
      <c r="C3" s="482" t="s">
        <v>38</v>
      </c>
      <c r="D3" s="481" t="s">
        <v>39</v>
      </c>
      <c r="E3" s="482" t="s">
        <v>40</v>
      </c>
      <c r="F3" s="481" t="s">
        <v>41</v>
      </c>
      <c r="G3" s="482" t="s">
        <v>42</v>
      </c>
      <c r="H3" s="481" t="s">
        <v>1</v>
      </c>
      <c r="I3" s="482" t="s">
        <v>43</v>
      </c>
    </row>
    <row r="4" spans="1:9">
      <c r="A4" s="85">
        <v>1</v>
      </c>
      <c r="B4" s="88" t="s">
        <v>674</v>
      </c>
      <c r="C4" s="88" t="s">
        <v>687</v>
      </c>
      <c r="D4" s="459">
        <v>203000077072</v>
      </c>
      <c r="E4" s="89">
        <v>3000000</v>
      </c>
      <c r="F4" s="88" t="s">
        <v>1299</v>
      </c>
      <c r="G4" s="357">
        <v>7.2499999999999995E-2</v>
      </c>
      <c r="H4" s="88" t="s">
        <v>1300</v>
      </c>
      <c r="I4" s="89">
        <v>3722374</v>
      </c>
    </row>
    <row r="5" spans="1:9">
      <c r="A5" s="458">
        <v>2</v>
      </c>
      <c r="B5" s="88" t="s">
        <v>674</v>
      </c>
      <c r="C5" s="63" t="s">
        <v>1445</v>
      </c>
      <c r="D5" s="266">
        <v>213050043591</v>
      </c>
      <c r="E5" s="64">
        <v>6000000</v>
      </c>
      <c r="F5" s="63" t="s">
        <v>1446</v>
      </c>
      <c r="G5" s="65">
        <v>7.0000000000000007E-2</v>
      </c>
      <c r="H5" s="63" t="s">
        <v>1447</v>
      </c>
      <c r="I5" s="64">
        <v>6931243</v>
      </c>
    </row>
    <row r="6" spans="1:9">
      <c r="A6" s="458">
        <v>3</v>
      </c>
      <c r="B6" s="88" t="s">
        <v>674</v>
      </c>
      <c r="C6" s="63" t="s">
        <v>1445</v>
      </c>
      <c r="D6" s="266">
        <v>213010041613</v>
      </c>
      <c r="E6" s="64">
        <v>6500000</v>
      </c>
      <c r="F6" s="63" t="s">
        <v>1446</v>
      </c>
      <c r="G6" s="65">
        <v>7.0000000000000007E-2</v>
      </c>
      <c r="H6" s="63" t="s">
        <v>1447</v>
      </c>
      <c r="I6" s="64">
        <v>7508846</v>
      </c>
    </row>
    <row r="7" spans="1:9">
      <c r="A7" s="85">
        <v>4</v>
      </c>
      <c r="B7" s="63" t="s">
        <v>674</v>
      </c>
      <c r="C7" s="63" t="s">
        <v>1511</v>
      </c>
      <c r="D7" s="266">
        <v>213080095040</v>
      </c>
      <c r="E7" s="64">
        <v>700000</v>
      </c>
      <c r="F7" s="63" t="s">
        <v>1512</v>
      </c>
      <c r="G7" s="65">
        <v>7.0000000000000007E-2</v>
      </c>
      <c r="H7" s="63" t="s">
        <v>1513</v>
      </c>
      <c r="I7" s="64">
        <v>804372</v>
      </c>
    </row>
    <row r="8" spans="1:9" ht="19.5" thickBot="1">
      <c r="A8" s="458">
        <v>5</v>
      </c>
      <c r="B8" s="88" t="s">
        <v>674</v>
      </c>
      <c r="C8" s="501" t="s">
        <v>1897</v>
      </c>
      <c r="D8" s="632">
        <v>223020023193</v>
      </c>
      <c r="E8" s="502">
        <v>550000</v>
      </c>
      <c r="F8" s="501" t="s">
        <v>1486</v>
      </c>
      <c r="G8" s="562">
        <v>6.5000000000000002E-2</v>
      </c>
      <c r="H8" s="501" t="s">
        <v>1903</v>
      </c>
      <c r="I8" s="751">
        <v>589843</v>
      </c>
    </row>
    <row r="9" spans="1:9" ht="19.5" thickBot="1">
      <c r="A9" s="485"/>
      <c r="B9" s="486"/>
      <c r="C9" s="487"/>
      <c r="D9" s="568" t="s">
        <v>5</v>
      </c>
      <c r="E9" s="924">
        <f>SUM(E4:E8)</f>
        <v>16750000</v>
      </c>
      <c r="F9" s="487"/>
      <c r="G9" s="176"/>
      <c r="H9" s="487"/>
      <c r="I9" s="569">
        <f>SUM(I4:I8)</f>
        <v>19556678</v>
      </c>
    </row>
    <row r="10" spans="1:9">
      <c r="D10" s="36" t="s">
        <v>386</v>
      </c>
    </row>
    <row r="11" spans="1:9">
      <c r="E11" s="488"/>
    </row>
    <row r="12" spans="1:9">
      <c r="D12" s="503"/>
    </row>
  </sheetData>
  <mergeCells count="1">
    <mergeCell ref="A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7"/>
  <sheetViews>
    <sheetView workbookViewId="0">
      <selection activeCell="H17" sqref="H17"/>
    </sheetView>
  </sheetViews>
  <sheetFormatPr defaultRowHeight="15"/>
  <cols>
    <col min="1" max="1" width="8.28515625" bestFit="1" customWidth="1"/>
    <col min="2" max="2" width="25" bestFit="1" customWidth="1"/>
    <col min="3" max="3" width="14.28515625" bestFit="1" customWidth="1"/>
    <col min="4" max="4" width="19.5703125" bestFit="1" customWidth="1"/>
    <col min="5" max="5" width="16.42578125" bestFit="1" customWidth="1"/>
    <col min="6" max="6" width="15" bestFit="1" customWidth="1"/>
    <col min="8" max="8" width="14.28515625" bestFit="1" customWidth="1"/>
    <col min="9" max="9" width="16.42578125" bestFit="1" customWidth="1"/>
  </cols>
  <sheetData>
    <row r="1" spans="1:9" ht="18.75">
      <c r="A1" s="969" t="s">
        <v>1849</v>
      </c>
      <c r="B1" s="970"/>
      <c r="C1" s="970"/>
      <c r="D1" s="970"/>
      <c r="E1" s="970"/>
      <c r="F1" s="970"/>
      <c r="G1" s="970"/>
      <c r="H1" s="970"/>
      <c r="I1" s="970"/>
    </row>
    <row r="2" spans="1:9" ht="19.5" thickBot="1">
      <c r="A2" s="471"/>
      <c r="B2" s="36"/>
      <c r="C2" s="36"/>
      <c r="D2" s="36"/>
      <c r="E2" s="36"/>
      <c r="F2" s="36"/>
      <c r="G2" s="36"/>
      <c r="H2" s="36"/>
      <c r="I2" s="36"/>
    </row>
    <row r="3" spans="1:9" ht="48" thickBot="1">
      <c r="A3" s="472" t="s">
        <v>37</v>
      </c>
      <c r="B3" s="128" t="s">
        <v>0</v>
      </c>
      <c r="C3" s="127" t="s">
        <v>38</v>
      </c>
      <c r="D3" s="128" t="s">
        <v>39</v>
      </c>
      <c r="E3" s="127" t="s">
        <v>40</v>
      </c>
      <c r="F3" s="128" t="s">
        <v>41</v>
      </c>
      <c r="G3" s="127" t="s">
        <v>42</v>
      </c>
      <c r="H3" s="128" t="s">
        <v>1</v>
      </c>
      <c r="I3" s="127" t="s">
        <v>43</v>
      </c>
    </row>
    <row r="4" spans="1:9" ht="19.5" thickBot="1">
      <c r="A4" s="582">
        <v>1</v>
      </c>
      <c r="B4" s="501" t="s">
        <v>314</v>
      </c>
      <c r="C4" s="501" t="s">
        <v>1474</v>
      </c>
      <c r="D4" s="632" t="s">
        <v>1850</v>
      </c>
      <c r="E4" s="502">
        <v>2500000</v>
      </c>
      <c r="F4" s="501" t="s">
        <v>1450</v>
      </c>
      <c r="G4" s="562">
        <v>5.3999999999999999E-2</v>
      </c>
      <c r="H4" s="501" t="s">
        <v>969</v>
      </c>
      <c r="I4" s="502">
        <v>2635000</v>
      </c>
    </row>
    <row r="5" spans="1:9" ht="19.5" thickBot="1">
      <c r="A5" s="485"/>
      <c r="B5" s="486"/>
      <c r="C5" s="487"/>
      <c r="D5" s="568" t="s">
        <v>5</v>
      </c>
      <c r="E5" s="924">
        <f>SUM(E4)</f>
        <v>2500000</v>
      </c>
      <c r="F5" s="487"/>
      <c r="G5" s="176"/>
      <c r="H5" s="487"/>
      <c r="I5" s="569">
        <f>SUM(I4:I4)</f>
        <v>2635000</v>
      </c>
    </row>
    <row r="6" spans="1:9" ht="18.75">
      <c r="E6" s="932">
        <v>15228</v>
      </c>
    </row>
    <row r="7" spans="1:9">
      <c r="E7" s="550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"/>
  <sheetViews>
    <sheetView zoomScaleNormal="100" workbookViewId="0">
      <selection activeCell="D16" sqref="D16"/>
    </sheetView>
  </sheetViews>
  <sheetFormatPr defaultRowHeight="18.75"/>
  <cols>
    <col min="1" max="1" width="4.7109375" style="10" bestFit="1" customWidth="1"/>
    <col min="2" max="2" width="23.7109375" style="10" bestFit="1" customWidth="1"/>
    <col min="3" max="3" width="14.42578125" style="10" bestFit="1" customWidth="1"/>
    <col min="4" max="4" width="19.140625" style="10" bestFit="1" customWidth="1"/>
    <col min="5" max="5" width="18" style="10" bestFit="1" customWidth="1"/>
    <col min="6" max="6" width="15" style="10" bestFit="1" customWidth="1"/>
    <col min="7" max="7" width="11.28515625" style="10" bestFit="1" customWidth="1"/>
    <col min="8" max="8" width="14.28515625" style="10" bestFit="1" customWidth="1"/>
    <col min="9" max="9" width="18" style="10" bestFit="1" customWidth="1"/>
    <col min="10" max="16384" width="9.140625" style="10"/>
  </cols>
  <sheetData>
    <row r="1" spans="1:11">
      <c r="A1" s="965" t="s">
        <v>388</v>
      </c>
      <c r="B1" s="966"/>
      <c r="C1" s="966"/>
      <c r="D1" s="966"/>
      <c r="E1" s="966"/>
      <c r="F1" s="966"/>
      <c r="G1" s="966"/>
      <c r="H1" s="966"/>
      <c r="I1" s="966"/>
    </row>
    <row r="2" spans="1:11" ht="19.5" thickBot="1">
      <c r="A2" s="9"/>
      <c r="B2" s="5"/>
      <c r="C2" s="5"/>
      <c r="D2" s="5"/>
      <c r="E2" s="5"/>
      <c r="F2" s="5"/>
      <c r="G2" s="5"/>
      <c r="H2" s="5"/>
      <c r="I2" s="5"/>
    </row>
    <row r="3" spans="1:11" ht="32.25" thickBot="1">
      <c r="A3" s="6" t="s">
        <v>37</v>
      </c>
      <c r="B3" s="2" t="s">
        <v>0</v>
      </c>
      <c r="C3" s="1" t="s">
        <v>38</v>
      </c>
      <c r="D3" s="2" t="s">
        <v>39</v>
      </c>
      <c r="E3" s="1" t="s">
        <v>40</v>
      </c>
      <c r="F3" s="2" t="s">
        <v>41</v>
      </c>
      <c r="G3" s="1" t="s">
        <v>42</v>
      </c>
      <c r="H3" s="2" t="s">
        <v>1</v>
      </c>
      <c r="I3" s="1" t="s">
        <v>43</v>
      </c>
      <c r="J3" s="28" t="s">
        <v>1157</v>
      </c>
      <c r="K3" s="36"/>
    </row>
    <row r="4" spans="1:11" ht="19.5" thickBot="1">
      <c r="A4" s="20">
        <v>1</v>
      </c>
      <c r="B4" s="328" t="s">
        <v>1341</v>
      </c>
      <c r="C4" s="328" t="s">
        <v>1343</v>
      </c>
      <c r="D4" s="329" t="s">
        <v>1753</v>
      </c>
      <c r="E4" s="330">
        <v>3300000</v>
      </c>
      <c r="F4" s="331" t="s">
        <v>1277</v>
      </c>
      <c r="G4" s="292">
        <v>0.08</v>
      </c>
      <c r="H4" s="331" t="s">
        <v>128</v>
      </c>
      <c r="I4" s="330">
        <v>3595839</v>
      </c>
      <c r="J4" s="461"/>
    </row>
    <row r="5" spans="1:11" ht="19.5" thickBot="1">
      <c r="A5" s="11"/>
      <c r="B5" s="45" t="s">
        <v>389</v>
      </c>
      <c r="C5" s="40"/>
      <c r="D5" s="41" t="s">
        <v>5</v>
      </c>
      <c r="E5" s="926">
        <f>SUM(E4:E4)</f>
        <v>3300000</v>
      </c>
      <c r="F5" s="43"/>
      <c r="G5" s="27"/>
      <c r="H5" s="43"/>
      <c r="I5" s="42">
        <f>SUM(I4:I4)</f>
        <v>3595839</v>
      </c>
      <c r="J5" s="11"/>
    </row>
    <row r="6" spans="1:11">
      <c r="E6" s="927">
        <v>22986</v>
      </c>
    </row>
    <row r="7" spans="1:11">
      <c r="E7" s="182"/>
    </row>
    <row r="8" spans="1:11">
      <c r="E8" s="182"/>
    </row>
    <row r="9" spans="1:11">
      <c r="E9" s="182"/>
    </row>
  </sheetData>
  <mergeCells count="1">
    <mergeCell ref="A1:I1"/>
  </mergeCells>
  <pageMargins left="0.7" right="0.7" top="0.75" bottom="0.75" header="0.3" footer="0.3"/>
  <pageSetup paperSize="9" scale="95" orientation="landscape" verticalDpi="0" r:id="rId1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6"/>
  <sheetViews>
    <sheetView zoomScaleNormal="100" workbookViewId="0">
      <selection activeCell="J17" sqref="J17"/>
    </sheetView>
  </sheetViews>
  <sheetFormatPr defaultRowHeight="15"/>
  <cols>
    <col min="1" max="1" width="8.28515625" bestFit="1" customWidth="1"/>
    <col min="2" max="2" width="22.42578125" bestFit="1" customWidth="1"/>
    <col min="3" max="3" width="14.28515625" bestFit="1" customWidth="1"/>
    <col min="4" max="4" width="19.5703125" bestFit="1" customWidth="1"/>
    <col min="5" max="5" width="16.42578125" bestFit="1" customWidth="1"/>
    <col min="6" max="6" width="15" bestFit="1" customWidth="1"/>
    <col min="7" max="7" width="9.7109375" bestFit="1" customWidth="1"/>
    <col min="8" max="8" width="14.28515625" bestFit="1" customWidth="1"/>
    <col min="9" max="9" width="16.42578125" bestFit="1" customWidth="1"/>
  </cols>
  <sheetData>
    <row r="1" spans="1:11" ht="18.75">
      <c r="A1" s="969" t="s">
        <v>1424</v>
      </c>
      <c r="B1" s="970"/>
      <c r="C1" s="970"/>
      <c r="D1" s="970"/>
      <c r="E1" s="970"/>
      <c r="F1" s="970"/>
      <c r="G1" s="970"/>
      <c r="H1" s="970"/>
      <c r="I1" s="970"/>
    </row>
    <row r="2" spans="1:11" ht="19.5" thickBot="1">
      <c r="A2" s="471"/>
      <c r="B2" s="36"/>
      <c r="C2" s="36"/>
      <c r="D2" s="36"/>
      <c r="E2" s="36"/>
      <c r="F2" s="36"/>
      <c r="G2" s="36"/>
      <c r="H2" s="36"/>
      <c r="I2" s="36"/>
    </row>
    <row r="3" spans="1:11" ht="47.25">
      <c r="A3" s="480" t="s">
        <v>37</v>
      </c>
      <c r="B3" s="481" t="s">
        <v>0</v>
      </c>
      <c r="C3" s="482" t="s">
        <v>38</v>
      </c>
      <c r="D3" s="481" t="s">
        <v>39</v>
      </c>
      <c r="E3" s="482" t="s">
        <v>40</v>
      </c>
      <c r="F3" s="481" t="s">
        <v>41</v>
      </c>
      <c r="G3" s="482" t="s">
        <v>42</v>
      </c>
      <c r="H3" s="481" t="s">
        <v>1</v>
      </c>
      <c r="I3" s="482" t="s">
        <v>43</v>
      </c>
    </row>
    <row r="4" spans="1:11" ht="19.5" thickBot="1">
      <c r="A4" s="627">
        <v>1</v>
      </c>
      <c r="B4" s="88" t="s">
        <v>1448</v>
      </c>
      <c r="C4" s="88" t="s">
        <v>1418</v>
      </c>
      <c r="D4" s="459" t="s">
        <v>1826</v>
      </c>
      <c r="E4" s="89">
        <v>1500000</v>
      </c>
      <c r="F4" s="88" t="s">
        <v>1450</v>
      </c>
      <c r="G4" s="357">
        <v>0.15</v>
      </c>
      <c r="H4" s="88" t="s">
        <v>1825</v>
      </c>
      <c r="I4" s="628">
        <v>1737976</v>
      </c>
    </row>
    <row r="5" spans="1:11" ht="19.5" thickBot="1">
      <c r="A5" s="485"/>
      <c r="B5" s="486"/>
      <c r="C5" s="487"/>
      <c r="D5" s="568" t="s">
        <v>5</v>
      </c>
      <c r="E5" s="924">
        <f>SUM(E4:E4)</f>
        <v>1500000</v>
      </c>
      <c r="F5" s="487"/>
      <c r="G5" s="176"/>
      <c r="H5" s="487"/>
      <c r="I5" s="569">
        <f>SUM(I4:I4)</f>
        <v>1737976</v>
      </c>
    </row>
    <row r="7" spans="1:11">
      <c r="E7" s="550"/>
    </row>
    <row r="16" spans="1:11">
      <c r="K16" s="91"/>
    </row>
  </sheetData>
  <mergeCells count="1">
    <mergeCell ref="A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3"/>
  <sheetViews>
    <sheetView zoomScale="106" zoomScaleNormal="106" workbookViewId="0">
      <selection activeCell="L9" sqref="L9"/>
    </sheetView>
  </sheetViews>
  <sheetFormatPr defaultRowHeight="15"/>
  <cols>
    <col min="1" max="1" width="8.28515625" style="91" bestFit="1" customWidth="1"/>
    <col min="2" max="2" width="21" style="91" bestFit="1" customWidth="1"/>
    <col min="3" max="3" width="14.28515625" style="91" bestFit="1" customWidth="1"/>
    <col min="4" max="4" width="9.85546875" style="91" bestFit="1" customWidth="1"/>
    <col min="5" max="5" width="18" style="91" bestFit="1" customWidth="1"/>
    <col min="6" max="6" width="15" style="91" bestFit="1" customWidth="1"/>
    <col min="7" max="7" width="10.140625" style="91" bestFit="1" customWidth="1"/>
    <col min="8" max="8" width="14.28515625" style="91" bestFit="1" customWidth="1"/>
    <col min="9" max="9" width="18" style="91" bestFit="1" customWidth="1"/>
    <col min="10" max="16384" width="9.140625" style="91"/>
  </cols>
  <sheetData>
    <row r="1" spans="1:9" ht="18.75">
      <c r="A1" s="969" t="s">
        <v>1275</v>
      </c>
      <c r="B1" s="970"/>
      <c r="C1" s="970"/>
      <c r="D1" s="970"/>
      <c r="E1" s="970"/>
      <c r="F1" s="970"/>
      <c r="G1" s="970"/>
      <c r="H1" s="970"/>
      <c r="I1" s="970"/>
    </row>
    <row r="2" spans="1:9" ht="19.5" thickBot="1">
      <c r="A2" s="471"/>
      <c r="B2" s="36"/>
      <c r="C2" s="36"/>
      <c r="D2" s="36"/>
      <c r="E2" s="36"/>
      <c r="F2" s="36"/>
      <c r="G2" s="36"/>
      <c r="H2" s="36"/>
      <c r="I2" s="36"/>
    </row>
    <row r="3" spans="1:9" ht="48" thickBot="1">
      <c r="A3" s="472" t="s">
        <v>37</v>
      </c>
      <c r="B3" s="127" t="s">
        <v>0</v>
      </c>
      <c r="C3" s="127" t="s">
        <v>38</v>
      </c>
      <c r="D3" s="128" t="s">
        <v>39</v>
      </c>
      <c r="E3" s="127" t="s">
        <v>40</v>
      </c>
      <c r="F3" s="127" t="s">
        <v>41</v>
      </c>
      <c r="G3" s="127" t="s">
        <v>42</v>
      </c>
      <c r="H3" s="128" t="s">
        <v>1</v>
      </c>
      <c r="I3" s="127" t="s">
        <v>43</v>
      </c>
    </row>
    <row r="4" spans="1:9" ht="18.75">
      <c r="A4" s="490">
        <v>1</v>
      </c>
      <c r="B4" s="829" t="s">
        <v>1276</v>
      </c>
      <c r="C4" s="829" t="s">
        <v>265</v>
      </c>
      <c r="D4" s="945">
        <v>182838</v>
      </c>
      <c r="E4" s="938">
        <v>5500000</v>
      </c>
      <c r="F4" s="829" t="s">
        <v>1413</v>
      </c>
      <c r="G4" s="830">
        <v>7.0000000000000007E-2</v>
      </c>
      <c r="H4" s="829" t="s">
        <v>1497</v>
      </c>
      <c r="I4" s="938">
        <v>5998300</v>
      </c>
    </row>
    <row r="5" spans="1:9" ht="18.75">
      <c r="A5" s="85">
        <v>2</v>
      </c>
      <c r="B5" s="261" t="s">
        <v>1276</v>
      </c>
      <c r="C5" s="261" t="s">
        <v>265</v>
      </c>
      <c r="D5" s="946">
        <v>182839</v>
      </c>
      <c r="E5" s="818">
        <v>5000000</v>
      </c>
      <c r="F5" s="261" t="s">
        <v>1413</v>
      </c>
      <c r="G5" s="262">
        <v>7.0000000000000007E-2</v>
      </c>
      <c r="H5" s="261" t="s">
        <v>1497</v>
      </c>
      <c r="I5" s="818">
        <v>5453000</v>
      </c>
    </row>
    <row r="6" spans="1:9" ht="18.75">
      <c r="A6" s="85">
        <v>3</v>
      </c>
      <c r="B6" s="63" t="s">
        <v>1276</v>
      </c>
      <c r="C6" s="63" t="s">
        <v>23</v>
      </c>
      <c r="D6" s="259">
        <v>175266</v>
      </c>
      <c r="E6" s="64">
        <v>5500000</v>
      </c>
      <c r="F6" s="63" t="s">
        <v>1413</v>
      </c>
      <c r="G6" s="65">
        <v>5.7500000000000002E-2</v>
      </c>
      <c r="H6" s="63" t="s">
        <v>1478</v>
      </c>
      <c r="I6" s="64">
        <v>5907000</v>
      </c>
    </row>
    <row r="7" spans="1:9" ht="18.75">
      <c r="A7" s="85">
        <v>4</v>
      </c>
      <c r="B7" s="63" t="s">
        <v>1276</v>
      </c>
      <c r="C7" s="63" t="s">
        <v>23</v>
      </c>
      <c r="D7" s="259">
        <v>175265</v>
      </c>
      <c r="E7" s="64">
        <v>5500000</v>
      </c>
      <c r="F7" s="63" t="s">
        <v>1413</v>
      </c>
      <c r="G7" s="65">
        <v>5.7500000000000002E-2</v>
      </c>
      <c r="H7" s="63" t="s">
        <v>1478</v>
      </c>
      <c r="I7" s="64">
        <v>5907000</v>
      </c>
    </row>
    <row r="8" spans="1:9" ht="18.75">
      <c r="A8" s="85">
        <v>5</v>
      </c>
      <c r="B8" s="63" t="s">
        <v>1276</v>
      </c>
      <c r="C8" s="621" t="s">
        <v>1296</v>
      </c>
      <c r="D8" s="621">
        <v>189913</v>
      </c>
      <c r="E8" s="622">
        <v>5500000</v>
      </c>
      <c r="F8" s="63" t="s">
        <v>1413</v>
      </c>
      <c r="G8" s="65">
        <v>5.7500000000000002E-2</v>
      </c>
      <c r="H8" s="621" t="s">
        <v>1733</v>
      </c>
      <c r="I8" s="622">
        <v>5907000</v>
      </c>
    </row>
    <row r="9" spans="1:9" ht="19.5" thickBot="1">
      <c r="A9" s="85">
        <v>6</v>
      </c>
      <c r="B9" s="63" t="s">
        <v>1276</v>
      </c>
      <c r="C9" s="623" t="s">
        <v>101</v>
      </c>
      <c r="D9" s="623">
        <v>189994</v>
      </c>
      <c r="E9" s="622">
        <v>2500000</v>
      </c>
      <c r="F9" s="63" t="s">
        <v>1413</v>
      </c>
      <c r="G9" s="65">
        <v>5.5E-2</v>
      </c>
      <c r="H9" s="623" t="s">
        <v>101</v>
      </c>
      <c r="I9" s="624">
        <v>2676750</v>
      </c>
    </row>
    <row r="10" spans="1:9" ht="19.5" thickBot="1">
      <c r="A10" s="485"/>
      <c r="B10" s="486" t="s">
        <v>1276</v>
      </c>
      <c r="C10" s="487"/>
      <c r="D10" s="568" t="s">
        <v>5</v>
      </c>
      <c r="E10" s="924">
        <f>SUM(E4:E9)</f>
        <v>29500000</v>
      </c>
      <c r="F10" s="487"/>
      <c r="G10" s="176"/>
      <c r="H10" s="487"/>
      <c r="I10" s="569">
        <f>SUM(I4:I9)</f>
        <v>31849050</v>
      </c>
    </row>
    <row r="12" spans="1:9">
      <c r="E12" s="507"/>
    </row>
    <row r="13" spans="1:9">
      <c r="E13" s="507"/>
    </row>
  </sheetData>
  <mergeCells count="1">
    <mergeCell ref="A1:I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46"/>
  <sheetViews>
    <sheetView workbookViewId="0">
      <selection activeCell="H13" sqref="H13"/>
    </sheetView>
  </sheetViews>
  <sheetFormatPr defaultRowHeight="15"/>
  <cols>
    <col min="1" max="1" width="8.28515625" style="91" bestFit="1" customWidth="1"/>
    <col min="2" max="2" width="30.140625" style="91" bestFit="1" customWidth="1"/>
    <col min="3" max="3" width="14.28515625" style="91" bestFit="1" customWidth="1"/>
    <col min="4" max="4" width="12.28515625" style="91" bestFit="1" customWidth="1"/>
    <col min="5" max="5" width="18" style="91" bestFit="1" customWidth="1"/>
    <col min="6" max="6" width="13.7109375" style="91" bestFit="1" customWidth="1"/>
    <col min="7" max="7" width="10.28515625" style="91" customWidth="1"/>
    <col min="8" max="8" width="14.28515625" style="91" bestFit="1" customWidth="1"/>
    <col min="9" max="9" width="19.42578125" style="91" bestFit="1" customWidth="1"/>
    <col min="10" max="10" width="10.7109375" style="91" bestFit="1" customWidth="1"/>
    <col min="11" max="16384" width="9.140625" style="91"/>
  </cols>
  <sheetData>
    <row r="1" spans="1:10" ht="18.75">
      <c r="A1" s="969" t="s">
        <v>285</v>
      </c>
      <c r="B1" s="970"/>
      <c r="C1" s="970"/>
      <c r="D1" s="970"/>
      <c r="E1" s="970"/>
      <c r="F1" s="970"/>
      <c r="G1" s="970"/>
      <c r="H1" s="970"/>
      <c r="I1" s="970"/>
      <c r="J1" s="36"/>
    </row>
    <row r="2" spans="1:10" ht="19.5" thickBot="1">
      <c r="A2" s="471"/>
      <c r="B2" s="36"/>
      <c r="C2" s="36"/>
      <c r="D2" s="36"/>
      <c r="E2" s="36"/>
      <c r="F2" s="36"/>
      <c r="G2" s="36"/>
      <c r="H2" s="36"/>
      <c r="I2" s="36"/>
      <c r="J2" s="36"/>
    </row>
    <row r="3" spans="1:10" ht="48" thickBot="1">
      <c r="A3" s="472" t="s">
        <v>37</v>
      </c>
      <c r="B3" s="128" t="s">
        <v>0</v>
      </c>
      <c r="C3" s="127" t="s">
        <v>38</v>
      </c>
      <c r="D3" s="128" t="s">
        <v>39</v>
      </c>
      <c r="E3" s="127" t="s">
        <v>40</v>
      </c>
      <c r="F3" s="128" t="s">
        <v>41</v>
      </c>
      <c r="G3" s="127" t="s">
        <v>42</v>
      </c>
      <c r="H3" s="128" t="s">
        <v>1</v>
      </c>
      <c r="I3" s="127" t="s">
        <v>43</v>
      </c>
      <c r="J3" s="36"/>
    </row>
    <row r="4" spans="1:10" ht="18.75">
      <c r="A4" s="63">
        <v>1</v>
      </c>
      <c r="B4" s="819" t="s">
        <v>286</v>
      </c>
      <c r="C4" s="321" t="s">
        <v>1090</v>
      </c>
      <c r="D4" s="935" t="s">
        <v>1540</v>
      </c>
      <c r="E4" s="936">
        <v>1000000</v>
      </c>
      <c r="F4" s="261" t="s">
        <v>281</v>
      </c>
      <c r="G4" s="262">
        <v>6.5000000000000002E-2</v>
      </c>
      <c r="H4" s="261" t="s">
        <v>1541</v>
      </c>
      <c r="I4" s="818">
        <v>1065000</v>
      </c>
      <c r="J4" s="36" t="s">
        <v>1487</v>
      </c>
    </row>
    <row r="5" spans="1:10" ht="18.75">
      <c r="A5" s="63">
        <v>2</v>
      </c>
      <c r="B5" s="819" t="s">
        <v>286</v>
      </c>
      <c r="C5" s="321" t="s">
        <v>1097</v>
      </c>
      <c r="D5" s="935" t="s">
        <v>1548</v>
      </c>
      <c r="E5" s="936">
        <v>3000000</v>
      </c>
      <c r="F5" s="261" t="s">
        <v>272</v>
      </c>
      <c r="G5" s="262">
        <v>6.5000000000000002E-2</v>
      </c>
      <c r="H5" s="261" t="s">
        <v>1549</v>
      </c>
      <c r="I5" s="818">
        <v>3195000</v>
      </c>
      <c r="J5" s="36" t="s">
        <v>1487</v>
      </c>
    </row>
    <row r="6" spans="1:10" ht="18.75">
      <c r="A6" s="63">
        <v>3</v>
      </c>
      <c r="B6" s="819" t="s">
        <v>286</v>
      </c>
      <c r="C6" s="321" t="s">
        <v>1106</v>
      </c>
      <c r="D6" s="935" t="s">
        <v>1562</v>
      </c>
      <c r="E6" s="936">
        <v>2000000</v>
      </c>
      <c r="F6" s="261" t="s">
        <v>272</v>
      </c>
      <c r="G6" s="262">
        <v>6.5000000000000002E-2</v>
      </c>
      <c r="H6" s="261" t="s">
        <v>1556</v>
      </c>
      <c r="I6" s="818">
        <v>2130000</v>
      </c>
      <c r="J6" s="36" t="s">
        <v>1487</v>
      </c>
    </row>
    <row r="7" spans="1:10" ht="18.75">
      <c r="A7" s="63">
        <v>4</v>
      </c>
      <c r="B7" s="819" t="s">
        <v>286</v>
      </c>
      <c r="C7" s="321" t="s">
        <v>90</v>
      </c>
      <c r="D7" s="935" t="s">
        <v>1563</v>
      </c>
      <c r="E7" s="936">
        <v>2500000</v>
      </c>
      <c r="F7" s="261" t="s">
        <v>272</v>
      </c>
      <c r="G7" s="262">
        <v>6.5000000000000002E-2</v>
      </c>
      <c r="H7" s="261" t="s">
        <v>1564</v>
      </c>
      <c r="I7" s="818">
        <v>2662500</v>
      </c>
      <c r="J7" s="36" t="s">
        <v>1487</v>
      </c>
    </row>
    <row r="8" spans="1:10" ht="18.75">
      <c r="A8" s="63">
        <v>5</v>
      </c>
      <c r="B8" s="88" t="s">
        <v>286</v>
      </c>
      <c r="C8" s="121" t="s">
        <v>1125</v>
      </c>
      <c r="D8" s="122" t="s">
        <v>1580</v>
      </c>
      <c r="E8" s="564">
        <v>3000000</v>
      </c>
      <c r="F8" s="63" t="s">
        <v>272</v>
      </c>
      <c r="G8" s="65">
        <v>6.5000000000000002E-2</v>
      </c>
      <c r="H8" s="63" t="s">
        <v>1581</v>
      </c>
      <c r="I8" s="64">
        <v>3195000</v>
      </c>
      <c r="J8" s="36" t="s">
        <v>1487</v>
      </c>
    </row>
    <row r="9" spans="1:10" ht="18.75">
      <c r="A9" s="63">
        <v>6</v>
      </c>
      <c r="B9" s="88" t="s">
        <v>286</v>
      </c>
      <c r="C9" s="121" t="s">
        <v>1165</v>
      </c>
      <c r="D9" s="122" t="s">
        <v>1582</v>
      </c>
      <c r="E9" s="564">
        <v>1700000</v>
      </c>
      <c r="F9" s="63" t="s">
        <v>272</v>
      </c>
      <c r="G9" s="65">
        <v>6.5000000000000002E-2</v>
      </c>
      <c r="H9" s="63" t="s">
        <v>1583</v>
      </c>
      <c r="I9" s="64">
        <v>1810500</v>
      </c>
      <c r="J9" s="36" t="s">
        <v>1487</v>
      </c>
    </row>
    <row r="10" spans="1:10" ht="18.75">
      <c r="A10" s="63">
        <v>7</v>
      </c>
      <c r="B10" s="88" t="s">
        <v>286</v>
      </c>
      <c r="C10" s="121" t="s">
        <v>1584</v>
      </c>
      <c r="D10" s="122" t="s">
        <v>1585</v>
      </c>
      <c r="E10" s="564">
        <v>2500000</v>
      </c>
      <c r="F10" s="63" t="s">
        <v>272</v>
      </c>
      <c r="G10" s="65">
        <v>6.5000000000000002E-2</v>
      </c>
      <c r="H10" s="63" t="s">
        <v>1586</v>
      </c>
      <c r="I10" s="64">
        <v>2662500</v>
      </c>
      <c r="J10" s="36" t="s">
        <v>1487</v>
      </c>
    </row>
    <row r="11" spans="1:10" ht="18.75">
      <c r="A11" s="63">
        <v>8</v>
      </c>
      <c r="B11" s="88" t="s">
        <v>286</v>
      </c>
      <c r="C11" s="121" t="s">
        <v>1189</v>
      </c>
      <c r="D11" s="122" t="s">
        <v>1603</v>
      </c>
      <c r="E11" s="564">
        <v>5500000</v>
      </c>
      <c r="F11" s="63" t="s">
        <v>272</v>
      </c>
      <c r="G11" s="65">
        <v>6.5000000000000002E-2</v>
      </c>
      <c r="H11" s="63" t="s">
        <v>1604</v>
      </c>
      <c r="I11" s="64">
        <v>5857500</v>
      </c>
      <c r="J11" s="36" t="s">
        <v>1487</v>
      </c>
    </row>
    <row r="12" spans="1:10" ht="18.75">
      <c r="A12" s="63">
        <v>9</v>
      </c>
      <c r="B12" s="88" t="s">
        <v>286</v>
      </c>
      <c r="C12" s="121" t="s">
        <v>1189</v>
      </c>
      <c r="D12" s="122" t="s">
        <v>1605</v>
      </c>
      <c r="E12" s="564">
        <v>5500000</v>
      </c>
      <c r="F12" s="63" t="s">
        <v>272</v>
      </c>
      <c r="G12" s="65">
        <v>6.5000000000000002E-2</v>
      </c>
      <c r="H12" s="63" t="s">
        <v>1604</v>
      </c>
      <c r="I12" s="64">
        <v>5857500</v>
      </c>
      <c r="J12" s="36" t="s">
        <v>1487</v>
      </c>
    </row>
    <row r="13" spans="1:10" ht="18.75">
      <c r="A13" s="63">
        <v>10</v>
      </c>
      <c r="B13" s="88" t="s">
        <v>286</v>
      </c>
      <c r="C13" s="121" t="s">
        <v>1189</v>
      </c>
      <c r="D13" s="122" t="s">
        <v>1606</v>
      </c>
      <c r="E13" s="564">
        <v>5500000</v>
      </c>
      <c r="F13" s="63" t="s">
        <v>272</v>
      </c>
      <c r="G13" s="65">
        <v>6.5000000000000002E-2</v>
      </c>
      <c r="H13" s="63" t="s">
        <v>1604</v>
      </c>
      <c r="I13" s="64">
        <v>5857500</v>
      </c>
      <c r="J13" s="36" t="s">
        <v>1487</v>
      </c>
    </row>
    <row r="14" spans="1:10" ht="18.75">
      <c r="A14" s="63">
        <v>11</v>
      </c>
      <c r="B14" s="88" t="s">
        <v>286</v>
      </c>
      <c r="C14" s="121" t="s">
        <v>1189</v>
      </c>
      <c r="D14" s="122" t="s">
        <v>1607</v>
      </c>
      <c r="E14" s="564">
        <v>5500000</v>
      </c>
      <c r="F14" s="63" t="s">
        <v>272</v>
      </c>
      <c r="G14" s="65">
        <v>6.5000000000000002E-2</v>
      </c>
      <c r="H14" s="63" t="s">
        <v>1604</v>
      </c>
      <c r="I14" s="64">
        <v>5857500</v>
      </c>
      <c r="J14" s="36" t="s">
        <v>1487</v>
      </c>
    </row>
    <row r="15" spans="1:10" ht="18.75">
      <c r="A15" s="63">
        <v>12</v>
      </c>
      <c r="B15" s="88" t="s">
        <v>286</v>
      </c>
      <c r="C15" s="121" t="s">
        <v>1189</v>
      </c>
      <c r="D15" s="122" t="s">
        <v>1608</v>
      </c>
      <c r="E15" s="564">
        <v>5500000</v>
      </c>
      <c r="F15" s="63" t="s">
        <v>272</v>
      </c>
      <c r="G15" s="65">
        <v>6.5000000000000002E-2</v>
      </c>
      <c r="H15" s="63" t="s">
        <v>1604</v>
      </c>
      <c r="I15" s="64">
        <v>5857500</v>
      </c>
      <c r="J15" s="36" t="s">
        <v>1487</v>
      </c>
    </row>
    <row r="16" spans="1:10" ht="18.75">
      <c r="A16" s="63">
        <v>13</v>
      </c>
      <c r="B16" s="63" t="s">
        <v>286</v>
      </c>
      <c r="C16" s="121" t="s">
        <v>1189</v>
      </c>
      <c r="D16" s="122" t="s">
        <v>1609</v>
      </c>
      <c r="E16" s="564">
        <v>5500000</v>
      </c>
      <c r="F16" s="63" t="s">
        <v>272</v>
      </c>
      <c r="G16" s="65">
        <v>6.5000000000000002E-2</v>
      </c>
      <c r="H16" s="63" t="s">
        <v>1604</v>
      </c>
      <c r="I16" s="64">
        <v>5857500</v>
      </c>
      <c r="J16" s="36" t="s">
        <v>1487</v>
      </c>
    </row>
    <row r="17" spans="1:10" ht="18.75">
      <c r="A17" s="63">
        <v>14</v>
      </c>
      <c r="B17" s="63" t="s">
        <v>286</v>
      </c>
      <c r="C17" s="621" t="s">
        <v>1197</v>
      </c>
      <c r="D17" s="621" t="s">
        <v>1611</v>
      </c>
      <c r="E17" s="622">
        <v>1000000</v>
      </c>
      <c r="F17" s="63" t="s">
        <v>272</v>
      </c>
      <c r="G17" s="65">
        <v>6.5000000000000002E-2</v>
      </c>
      <c r="H17" s="621" t="s">
        <v>1394</v>
      </c>
      <c r="I17" s="622">
        <v>1065000</v>
      </c>
      <c r="J17" s="36" t="s">
        <v>1487</v>
      </c>
    </row>
    <row r="18" spans="1:10" ht="18.75">
      <c r="A18" s="63">
        <v>15</v>
      </c>
      <c r="B18" s="63" t="s">
        <v>286</v>
      </c>
      <c r="C18" s="621" t="s">
        <v>1209</v>
      </c>
      <c r="D18" s="621" t="s">
        <v>1624</v>
      </c>
      <c r="E18" s="622">
        <v>2200000</v>
      </c>
      <c r="F18" s="63" t="s">
        <v>272</v>
      </c>
      <c r="G18" s="65">
        <v>6.5000000000000002E-2</v>
      </c>
      <c r="H18" s="621" t="s">
        <v>1625</v>
      </c>
      <c r="I18" s="622">
        <v>2343000</v>
      </c>
      <c r="J18" s="36" t="s">
        <v>1487</v>
      </c>
    </row>
    <row r="19" spans="1:10" ht="18.75">
      <c r="A19" s="63">
        <v>16</v>
      </c>
      <c r="B19" s="63" t="s">
        <v>286</v>
      </c>
      <c r="C19" s="621" t="s">
        <v>1209</v>
      </c>
      <c r="D19" s="621" t="s">
        <v>1626</v>
      </c>
      <c r="E19" s="622">
        <v>2200000</v>
      </c>
      <c r="F19" s="63" t="s">
        <v>272</v>
      </c>
      <c r="G19" s="65">
        <v>6.5000000000000002E-2</v>
      </c>
      <c r="H19" s="621" t="s">
        <v>1625</v>
      </c>
      <c r="I19" s="622">
        <v>2343000</v>
      </c>
      <c r="J19" s="36" t="s">
        <v>1487</v>
      </c>
    </row>
    <row r="20" spans="1:10" ht="18.75">
      <c r="A20" s="63">
        <v>17</v>
      </c>
      <c r="B20" s="63" t="s">
        <v>286</v>
      </c>
      <c r="C20" s="621" t="s">
        <v>1490</v>
      </c>
      <c r="D20" s="621" t="s">
        <v>1634</v>
      </c>
      <c r="E20" s="622">
        <v>1100000</v>
      </c>
      <c r="F20" s="63" t="s">
        <v>272</v>
      </c>
      <c r="G20" s="65">
        <v>6.5000000000000002E-2</v>
      </c>
      <c r="H20" s="621" t="s">
        <v>1632</v>
      </c>
      <c r="I20" s="622">
        <v>1171500</v>
      </c>
      <c r="J20" s="36" t="s">
        <v>1487</v>
      </c>
    </row>
    <row r="21" spans="1:10" ht="18.75">
      <c r="A21" s="63">
        <v>18</v>
      </c>
      <c r="B21" s="63" t="s">
        <v>286</v>
      </c>
      <c r="C21" s="621" t="s">
        <v>1067</v>
      </c>
      <c r="D21" s="621" t="s">
        <v>1648</v>
      </c>
      <c r="E21" s="622">
        <v>2000000</v>
      </c>
      <c r="F21" s="63" t="s">
        <v>272</v>
      </c>
      <c r="G21" s="65">
        <v>6.5000000000000002E-2</v>
      </c>
      <c r="H21" s="621" t="s">
        <v>1649</v>
      </c>
      <c r="I21" s="622">
        <v>2130000</v>
      </c>
      <c r="J21" s="36" t="s">
        <v>1487</v>
      </c>
    </row>
    <row r="22" spans="1:10" ht="18.75">
      <c r="A22" s="63">
        <v>19</v>
      </c>
      <c r="B22" s="63" t="s">
        <v>286</v>
      </c>
      <c r="C22" s="621" t="s">
        <v>1067</v>
      </c>
      <c r="D22" s="621" t="s">
        <v>1650</v>
      </c>
      <c r="E22" s="622">
        <v>1800000</v>
      </c>
      <c r="F22" s="63" t="s">
        <v>272</v>
      </c>
      <c r="G22" s="65">
        <v>6.5000000000000002E-2</v>
      </c>
      <c r="H22" s="621" t="s">
        <v>1649</v>
      </c>
      <c r="I22" s="622">
        <v>1917000</v>
      </c>
      <c r="J22" s="36" t="s">
        <v>1487</v>
      </c>
    </row>
    <row r="23" spans="1:10" ht="18.75">
      <c r="A23" s="63">
        <v>20</v>
      </c>
      <c r="B23" s="63" t="s">
        <v>286</v>
      </c>
      <c r="C23" s="621" t="s">
        <v>1241</v>
      </c>
      <c r="D23" s="621" t="s">
        <v>1651</v>
      </c>
      <c r="E23" s="622">
        <v>2200000</v>
      </c>
      <c r="F23" s="63" t="s">
        <v>272</v>
      </c>
      <c r="G23" s="65">
        <v>6.5000000000000002E-2</v>
      </c>
      <c r="H23" s="621" t="s">
        <v>113</v>
      </c>
      <c r="I23" s="622">
        <v>2343000</v>
      </c>
      <c r="J23" s="36" t="s">
        <v>1487</v>
      </c>
    </row>
    <row r="24" spans="1:10" ht="18.75">
      <c r="A24" s="63">
        <v>21</v>
      </c>
      <c r="B24" s="88" t="s">
        <v>286</v>
      </c>
      <c r="C24" s="623" t="s">
        <v>1235</v>
      </c>
      <c r="D24" s="623" t="s">
        <v>1669</v>
      </c>
      <c r="E24" s="624">
        <v>1100000</v>
      </c>
      <c r="F24" s="88" t="s">
        <v>272</v>
      </c>
      <c r="G24" s="357">
        <v>6.5000000000000002E-2</v>
      </c>
      <c r="H24" s="623" t="s">
        <v>114</v>
      </c>
      <c r="I24" s="624">
        <v>1171500</v>
      </c>
      <c r="J24" s="36" t="s">
        <v>1487</v>
      </c>
    </row>
    <row r="25" spans="1:10" ht="18.75">
      <c r="A25" s="63">
        <v>22</v>
      </c>
      <c r="B25" s="88" t="s">
        <v>286</v>
      </c>
      <c r="C25" s="621" t="s">
        <v>1253</v>
      </c>
      <c r="D25" s="621" t="s">
        <v>1672</v>
      </c>
      <c r="E25" s="622">
        <v>3000000</v>
      </c>
      <c r="F25" s="88" t="s">
        <v>272</v>
      </c>
      <c r="G25" s="357">
        <v>6.5000000000000002E-2</v>
      </c>
      <c r="H25" s="621" t="s">
        <v>1426</v>
      </c>
      <c r="I25" s="622">
        <v>3195000</v>
      </c>
      <c r="J25" s="36" t="s">
        <v>1487</v>
      </c>
    </row>
    <row r="26" spans="1:10" ht="18.75">
      <c r="A26" s="63">
        <v>23</v>
      </c>
      <c r="B26" s="88" t="s">
        <v>286</v>
      </c>
      <c r="C26" s="621" t="s">
        <v>1682</v>
      </c>
      <c r="D26" s="621" t="s">
        <v>1683</v>
      </c>
      <c r="E26" s="622">
        <v>600000</v>
      </c>
      <c r="F26" s="88" t="s">
        <v>272</v>
      </c>
      <c r="G26" s="357">
        <v>6.5000000000000002E-2</v>
      </c>
      <c r="H26" s="621" t="s">
        <v>1684</v>
      </c>
      <c r="I26" s="622">
        <v>639000</v>
      </c>
      <c r="J26" s="36" t="s">
        <v>1487</v>
      </c>
    </row>
    <row r="27" spans="1:10" ht="18.75">
      <c r="A27" s="63">
        <v>24</v>
      </c>
      <c r="B27" s="88" t="s">
        <v>286</v>
      </c>
      <c r="C27" s="621" t="s">
        <v>1682</v>
      </c>
      <c r="D27" s="621" t="s">
        <v>1685</v>
      </c>
      <c r="E27" s="622">
        <v>1700000</v>
      </c>
      <c r="F27" s="88" t="s">
        <v>272</v>
      </c>
      <c r="G27" s="357">
        <v>6.5000000000000002E-2</v>
      </c>
      <c r="H27" s="621" t="s">
        <v>1684</v>
      </c>
      <c r="I27" s="622">
        <v>1810500</v>
      </c>
      <c r="J27" s="36" t="s">
        <v>1487</v>
      </c>
    </row>
    <row r="28" spans="1:10" ht="18.75">
      <c r="A28" s="63">
        <v>25</v>
      </c>
      <c r="B28" s="88" t="s">
        <v>286</v>
      </c>
      <c r="C28" s="621" t="s">
        <v>95</v>
      </c>
      <c r="D28" s="621" t="s">
        <v>1721</v>
      </c>
      <c r="E28" s="622">
        <v>2700000</v>
      </c>
      <c r="F28" s="88" t="s">
        <v>272</v>
      </c>
      <c r="G28" s="357">
        <v>6.5000000000000002E-2</v>
      </c>
      <c r="H28" s="621" t="s">
        <v>1722</v>
      </c>
      <c r="I28" s="622">
        <v>2875500</v>
      </c>
      <c r="J28" s="36" t="s">
        <v>1487</v>
      </c>
    </row>
    <row r="29" spans="1:10" ht="18.75">
      <c r="A29" s="63">
        <v>26</v>
      </c>
      <c r="B29" s="88" t="s">
        <v>286</v>
      </c>
      <c r="C29" s="621" t="s">
        <v>1312</v>
      </c>
      <c r="D29" s="621" t="s">
        <v>1723</v>
      </c>
      <c r="E29" s="622">
        <v>2000000</v>
      </c>
      <c r="F29" s="88" t="s">
        <v>272</v>
      </c>
      <c r="G29" s="357">
        <v>6.5000000000000002E-2</v>
      </c>
      <c r="H29" s="621" t="s">
        <v>1321</v>
      </c>
      <c r="I29" s="622">
        <v>2130000</v>
      </c>
      <c r="J29" s="36" t="s">
        <v>1487</v>
      </c>
    </row>
    <row r="30" spans="1:10" ht="18.75">
      <c r="A30" s="63">
        <v>27</v>
      </c>
      <c r="B30" s="88" t="s">
        <v>286</v>
      </c>
      <c r="C30" s="621" t="s">
        <v>1713</v>
      </c>
      <c r="D30" s="621" t="s">
        <v>1724</v>
      </c>
      <c r="E30" s="622">
        <v>2000000</v>
      </c>
      <c r="F30" s="88" t="s">
        <v>272</v>
      </c>
      <c r="G30" s="357">
        <v>6.5000000000000002E-2</v>
      </c>
      <c r="H30" s="621" t="s">
        <v>1725</v>
      </c>
      <c r="I30" s="622">
        <v>2130000</v>
      </c>
      <c r="J30" s="36" t="s">
        <v>1487</v>
      </c>
    </row>
    <row r="31" spans="1:10" ht="18.75">
      <c r="A31" s="63">
        <v>28</v>
      </c>
      <c r="B31" s="88" t="s">
        <v>286</v>
      </c>
      <c r="C31" s="621" t="s">
        <v>1324</v>
      </c>
      <c r="D31" s="621" t="s">
        <v>1726</v>
      </c>
      <c r="E31" s="622">
        <v>3000000</v>
      </c>
      <c r="F31" s="88" t="s">
        <v>272</v>
      </c>
      <c r="G31" s="357">
        <v>6.5000000000000002E-2</v>
      </c>
      <c r="H31" s="621" t="s">
        <v>1727</v>
      </c>
      <c r="I31" s="622">
        <v>3195000</v>
      </c>
      <c r="J31" s="36" t="s">
        <v>1487</v>
      </c>
    </row>
    <row r="32" spans="1:10" ht="18.75">
      <c r="A32" s="63">
        <v>29</v>
      </c>
      <c r="B32" s="88" t="s">
        <v>286</v>
      </c>
      <c r="C32" s="621" t="s">
        <v>1324</v>
      </c>
      <c r="D32" s="621" t="s">
        <v>1728</v>
      </c>
      <c r="E32" s="622">
        <v>3000000</v>
      </c>
      <c r="F32" s="88" t="s">
        <v>272</v>
      </c>
      <c r="G32" s="357">
        <v>6.5000000000000002E-2</v>
      </c>
      <c r="H32" s="621" t="s">
        <v>1727</v>
      </c>
      <c r="I32" s="622">
        <v>3195000</v>
      </c>
      <c r="J32" s="36" t="s">
        <v>1487</v>
      </c>
    </row>
    <row r="33" spans="1:10" ht="18.75">
      <c r="A33" s="63">
        <v>30</v>
      </c>
      <c r="B33" s="88" t="s">
        <v>286</v>
      </c>
      <c r="C33" s="621" t="s">
        <v>1335</v>
      </c>
      <c r="D33" s="621" t="s">
        <v>1736</v>
      </c>
      <c r="E33" s="622">
        <v>1200000</v>
      </c>
      <c r="F33" s="88" t="s">
        <v>272</v>
      </c>
      <c r="G33" s="357">
        <v>6.25E-2</v>
      </c>
      <c r="H33" s="621" t="s">
        <v>1737</v>
      </c>
      <c r="I33" s="622">
        <v>1275000</v>
      </c>
      <c r="J33" s="36" t="s">
        <v>1487</v>
      </c>
    </row>
    <row r="34" spans="1:10" ht="18.75">
      <c r="A34" s="63">
        <v>31</v>
      </c>
      <c r="B34" s="63" t="s">
        <v>286</v>
      </c>
      <c r="C34" s="621" t="s">
        <v>1631</v>
      </c>
      <c r="D34" s="621" t="s">
        <v>1755</v>
      </c>
      <c r="E34" s="622">
        <v>2000000</v>
      </c>
      <c r="F34" s="63" t="s">
        <v>272</v>
      </c>
      <c r="G34" s="65">
        <v>6.25E-2</v>
      </c>
      <c r="H34" s="621" t="s">
        <v>1756</v>
      </c>
      <c r="I34" s="622">
        <v>2125000</v>
      </c>
      <c r="J34" s="36" t="s">
        <v>1487</v>
      </c>
    </row>
    <row r="35" spans="1:10" ht="18.75">
      <c r="A35" s="63">
        <v>32</v>
      </c>
      <c r="B35" s="63" t="s">
        <v>286</v>
      </c>
      <c r="C35" s="621" t="s">
        <v>1343</v>
      </c>
      <c r="D35" s="621" t="s">
        <v>1757</v>
      </c>
      <c r="E35" s="622">
        <v>2000000</v>
      </c>
      <c r="F35" s="63" t="s">
        <v>272</v>
      </c>
      <c r="G35" s="65">
        <v>6.25E-2</v>
      </c>
      <c r="H35" s="621" t="s">
        <v>1758</v>
      </c>
      <c r="I35" s="622">
        <v>2125000</v>
      </c>
      <c r="J35" s="36" t="s">
        <v>1487</v>
      </c>
    </row>
    <row r="36" spans="1:10" ht="18.75">
      <c r="A36" s="63">
        <v>33</v>
      </c>
      <c r="B36" s="63" t="s">
        <v>286</v>
      </c>
      <c r="C36" s="621" t="s">
        <v>1262</v>
      </c>
      <c r="D36" s="621" t="s">
        <v>1771</v>
      </c>
      <c r="E36" s="622">
        <v>3500000</v>
      </c>
      <c r="F36" s="63" t="s">
        <v>272</v>
      </c>
      <c r="G36" s="65">
        <v>6.25E-2</v>
      </c>
      <c r="H36" s="621" t="s">
        <v>1539</v>
      </c>
      <c r="I36" s="622">
        <v>3718750</v>
      </c>
      <c r="J36" s="36" t="s">
        <v>1487</v>
      </c>
    </row>
    <row r="37" spans="1:10" ht="18.75">
      <c r="A37" s="63">
        <v>34</v>
      </c>
      <c r="B37" s="88" t="s">
        <v>286</v>
      </c>
      <c r="C37" s="362" t="s">
        <v>1461</v>
      </c>
      <c r="D37" s="363" t="s">
        <v>1460</v>
      </c>
      <c r="E37" s="565">
        <v>1058587</v>
      </c>
      <c r="F37" s="88" t="s">
        <v>272</v>
      </c>
      <c r="G37" s="357">
        <v>6.25E-2</v>
      </c>
      <c r="H37" s="88" t="s">
        <v>1842</v>
      </c>
      <c r="I37" s="89">
        <v>1124749</v>
      </c>
      <c r="J37" s="36" t="s">
        <v>1487</v>
      </c>
    </row>
    <row r="38" spans="1:10" ht="18.75">
      <c r="A38" s="63">
        <v>35</v>
      </c>
      <c r="B38" s="88" t="s">
        <v>286</v>
      </c>
      <c r="C38" s="121" t="s">
        <v>1463</v>
      </c>
      <c r="D38" s="122" t="s">
        <v>1462</v>
      </c>
      <c r="E38" s="564">
        <v>1482004</v>
      </c>
      <c r="F38" s="88" t="s">
        <v>272</v>
      </c>
      <c r="G38" s="357">
        <v>6.25E-2</v>
      </c>
      <c r="H38" s="63" t="s">
        <v>1733</v>
      </c>
      <c r="I38" s="64">
        <v>1574629</v>
      </c>
      <c r="J38" s="36" t="s">
        <v>1487</v>
      </c>
    </row>
    <row r="39" spans="1:10" ht="18.75">
      <c r="A39" s="63">
        <v>36</v>
      </c>
      <c r="B39" s="88" t="s">
        <v>286</v>
      </c>
      <c r="C39" s="362" t="s">
        <v>1463</v>
      </c>
      <c r="D39" s="363" t="s">
        <v>1464</v>
      </c>
      <c r="E39" s="565">
        <v>2117149</v>
      </c>
      <c r="F39" s="88" t="s">
        <v>272</v>
      </c>
      <c r="G39" s="357">
        <v>6.25E-2</v>
      </c>
      <c r="H39" s="88" t="s">
        <v>1733</v>
      </c>
      <c r="I39" s="89">
        <v>2249471</v>
      </c>
      <c r="J39" s="36" t="s">
        <v>1487</v>
      </c>
    </row>
    <row r="40" spans="1:10" ht="19.5" thickBot="1">
      <c r="A40" s="63">
        <v>37</v>
      </c>
      <c r="B40" s="63" t="s">
        <v>1522</v>
      </c>
      <c r="C40" s="121" t="s">
        <v>101</v>
      </c>
      <c r="D40" s="122" t="s">
        <v>1547</v>
      </c>
      <c r="E40" s="564">
        <v>2116998</v>
      </c>
      <c r="F40" s="88" t="s">
        <v>272</v>
      </c>
      <c r="G40" s="357">
        <v>6.25E-2</v>
      </c>
      <c r="H40" s="63" t="s">
        <v>1919</v>
      </c>
      <c r="I40" s="64">
        <v>2249310</v>
      </c>
      <c r="J40" s="807" t="s">
        <v>1487</v>
      </c>
    </row>
    <row r="41" spans="1:10" ht="19.5" thickBot="1">
      <c r="A41" s="485"/>
      <c r="B41" s="486" t="s">
        <v>286</v>
      </c>
      <c r="C41" s="487"/>
      <c r="D41" s="568" t="s">
        <v>5</v>
      </c>
      <c r="E41" s="933">
        <f>SUM(E4:E40)</f>
        <v>95774738</v>
      </c>
      <c r="F41" s="487"/>
      <c r="G41" s="176"/>
      <c r="H41" s="487"/>
      <c r="I41" s="569">
        <f>SUM(I4:I40)</f>
        <v>101961409</v>
      </c>
      <c r="J41" s="36"/>
    </row>
    <row r="42" spans="1:10" ht="18.75">
      <c r="A42" s="36"/>
      <c r="B42" s="36"/>
      <c r="C42" s="36"/>
      <c r="D42" s="36"/>
      <c r="E42" s="934">
        <f>'LOCKER A.C. FDR '!E58</f>
        <v>24244</v>
      </c>
      <c r="F42" s="36" t="s">
        <v>1314</v>
      </c>
      <c r="G42" s="36"/>
      <c r="H42" s="36"/>
      <c r="I42" s="36"/>
      <c r="J42" s="36"/>
    </row>
    <row r="43" spans="1:10" ht="18.75">
      <c r="A43" s="36"/>
      <c r="B43" s="36"/>
      <c r="C43" s="36"/>
      <c r="D43" s="36"/>
      <c r="E43" s="506"/>
      <c r="F43" s="36"/>
      <c r="G43" s="36"/>
      <c r="H43" s="36"/>
      <c r="I43" s="36"/>
      <c r="J43" s="36"/>
    </row>
    <row r="44" spans="1:10" ht="18.75">
      <c r="A44" s="36"/>
      <c r="B44" s="36"/>
      <c r="C44" s="36"/>
      <c r="D44" s="36"/>
      <c r="E44" s="488"/>
      <c r="F44" s="36"/>
      <c r="G44" s="36"/>
      <c r="H44" s="36"/>
      <c r="I44" s="36"/>
      <c r="J44" s="36"/>
    </row>
    <row r="45" spans="1:10" ht="18.75">
      <c r="A45" s="36"/>
      <c r="B45" s="36"/>
      <c r="C45" s="36"/>
      <c r="D45" s="36"/>
      <c r="E45" s="488"/>
      <c r="F45" s="36"/>
      <c r="G45" s="36"/>
      <c r="H45" s="36"/>
      <c r="I45" s="36"/>
      <c r="J45" s="36"/>
    </row>
    <row r="46" spans="1:10">
      <c r="E46" s="507"/>
    </row>
  </sheetData>
  <autoFilter ref="A3:J42"/>
  <mergeCells count="1">
    <mergeCell ref="A1:I1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82"/>
  <sheetViews>
    <sheetView topLeftCell="A63" zoomScale="112" zoomScaleNormal="112" workbookViewId="0">
      <selection activeCell="H23" sqref="H23"/>
    </sheetView>
  </sheetViews>
  <sheetFormatPr defaultRowHeight="18.75"/>
  <cols>
    <col min="1" max="1" width="4.7109375" style="36" bestFit="1" customWidth="1"/>
    <col min="2" max="2" width="25.42578125" style="36" bestFit="1" customWidth="1"/>
    <col min="3" max="3" width="14.5703125" style="36" bestFit="1" customWidth="1"/>
    <col min="4" max="4" width="27.140625" style="36" bestFit="1" customWidth="1"/>
    <col min="5" max="5" width="12.7109375" style="36" bestFit="1" customWidth="1"/>
    <col min="6" max="6" width="19.42578125" style="36" bestFit="1" customWidth="1"/>
    <col min="7" max="7" width="10.140625" style="36" bestFit="1" customWidth="1"/>
    <col min="8" max="9" width="14.28515625" style="36" bestFit="1" customWidth="1"/>
    <col min="10" max="10" width="5.5703125" style="36" customWidth="1"/>
    <col min="11" max="11" width="24.28515625" style="36" bestFit="1" customWidth="1"/>
    <col min="12" max="16384" width="9.140625" style="36"/>
  </cols>
  <sheetData>
    <row r="1" spans="1:10" ht="19.5" thickBot="1">
      <c r="A1" s="970" t="s">
        <v>828</v>
      </c>
      <c r="B1" s="970"/>
      <c r="C1" s="970"/>
      <c r="D1" s="970"/>
      <c r="E1" s="970"/>
      <c r="F1" s="970"/>
      <c r="G1" s="970"/>
      <c r="H1" s="970"/>
      <c r="I1" s="970"/>
    </row>
    <row r="2" spans="1:10" ht="32.25" thickBot="1">
      <c r="A2" s="472" t="s">
        <v>37</v>
      </c>
      <c r="B2" s="128" t="s">
        <v>0</v>
      </c>
      <c r="C2" s="127" t="s">
        <v>38</v>
      </c>
      <c r="D2" s="128" t="s">
        <v>39</v>
      </c>
      <c r="E2" s="127" t="s">
        <v>40</v>
      </c>
      <c r="F2" s="128" t="s">
        <v>41</v>
      </c>
      <c r="G2" s="127" t="s">
        <v>42</v>
      </c>
      <c r="H2" s="128" t="s">
        <v>1</v>
      </c>
      <c r="I2" s="127" t="s">
        <v>43</v>
      </c>
    </row>
    <row r="3" spans="1:10" ht="38.25" thickBot="1">
      <c r="A3" s="901">
        <v>1</v>
      </c>
      <c r="B3" s="513" t="s">
        <v>829</v>
      </c>
      <c r="C3" s="514" t="s">
        <v>830</v>
      </c>
      <c r="D3" s="514" t="s">
        <v>915</v>
      </c>
      <c r="E3" s="207">
        <v>14000</v>
      </c>
      <c r="F3" s="111"/>
      <c r="G3" s="112"/>
      <c r="H3" s="111"/>
      <c r="I3" s="207">
        <v>14000</v>
      </c>
    </row>
    <row r="4" spans="1:10" ht="19.5" thickBot="1">
      <c r="A4" s="477"/>
      <c r="B4" s="902" t="s">
        <v>315</v>
      </c>
      <c r="C4" s="477"/>
      <c r="D4" s="30" t="s">
        <v>5</v>
      </c>
      <c r="E4" s="931">
        <f>SUM(E3)</f>
        <v>14000</v>
      </c>
      <c r="F4" s="31"/>
      <c r="G4" s="333"/>
      <c r="H4" s="31"/>
      <c r="I4" s="479">
        <f>SUM(I3)</f>
        <v>14000</v>
      </c>
    </row>
    <row r="5" spans="1:10">
      <c r="D5" s="36" t="s">
        <v>386</v>
      </c>
      <c r="F5" s="36" t="s">
        <v>1187</v>
      </c>
    </row>
    <row r="7" spans="1:10">
      <c r="A7" s="970" t="s">
        <v>319</v>
      </c>
      <c r="B7" s="970"/>
      <c r="C7" s="970"/>
      <c r="D7" s="970"/>
      <c r="E7" s="970"/>
      <c r="F7" s="970"/>
      <c r="G7" s="970"/>
      <c r="H7" s="970"/>
      <c r="I7" s="970"/>
    </row>
    <row r="8" spans="1:10" ht="19.5" thickBot="1">
      <c r="A8" s="471"/>
    </row>
    <row r="9" spans="1:10" ht="32.25" thickBot="1">
      <c r="A9" s="480" t="s">
        <v>37</v>
      </c>
      <c r="B9" s="481" t="s">
        <v>0</v>
      </c>
      <c r="C9" s="482" t="s">
        <v>38</v>
      </c>
      <c r="D9" s="481" t="s">
        <v>39</v>
      </c>
      <c r="E9" s="482" t="s">
        <v>40</v>
      </c>
      <c r="F9" s="481" t="s">
        <v>41</v>
      </c>
      <c r="G9" s="482" t="s">
        <v>42</v>
      </c>
      <c r="H9" s="481" t="s">
        <v>1</v>
      </c>
      <c r="I9" s="482" t="s">
        <v>43</v>
      </c>
    </row>
    <row r="10" spans="1:10" ht="37.5">
      <c r="A10" s="903">
        <v>1</v>
      </c>
      <c r="B10" s="904" t="s">
        <v>618</v>
      </c>
      <c r="C10" s="448" t="s">
        <v>310</v>
      </c>
      <c r="D10" s="448" t="s">
        <v>308</v>
      </c>
      <c r="E10" s="905">
        <v>12420</v>
      </c>
      <c r="F10" s="447" t="s">
        <v>309</v>
      </c>
      <c r="G10" s="449">
        <v>6.5000000000000002E-2</v>
      </c>
      <c r="H10" s="447" t="s">
        <v>893</v>
      </c>
      <c r="I10" s="450">
        <v>14990</v>
      </c>
      <c r="J10" s="36" t="s">
        <v>886</v>
      </c>
    </row>
    <row r="11" spans="1:10" ht="38.25" thickBot="1">
      <c r="A11" s="906">
        <v>2</v>
      </c>
      <c r="B11" s="907" t="s">
        <v>1785</v>
      </c>
      <c r="C11" s="908" t="s">
        <v>1782</v>
      </c>
      <c r="D11" s="908" t="s">
        <v>1786</v>
      </c>
      <c r="E11" s="909">
        <v>25000</v>
      </c>
      <c r="F11" s="146" t="s">
        <v>309</v>
      </c>
      <c r="G11" s="147">
        <v>5.2999999999999999E-2</v>
      </c>
      <c r="H11" s="146" t="s">
        <v>1787</v>
      </c>
      <c r="I11" s="148">
        <v>25000</v>
      </c>
      <c r="J11" s="36" t="s">
        <v>1795</v>
      </c>
    </row>
    <row r="12" spans="1:10" ht="19.5" thickBot="1">
      <c r="A12" s="629"/>
      <c r="B12" s="910" t="s">
        <v>315</v>
      </c>
      <c r="C12" s="629"/>
      <c r="D12" s="327" t="s">
        <v>5</v>
      </c>
      <c r="E12" s="926">
        <f>SUM(E10:E11)</f>
        <v>37420</v>
      </c>
      <c r="F12" s="674"/>
      <c r="G12" s="292"/>
      <c r="H12" s="674"/>
      <c r="I12" s="630">
        <f>SUM(I10:I11)</f>
        <v>39990</v>
      </c>
    </row>
    <row r="14" spans="1:10">
      <c r="A14" s="970" t="s">
        <v>550</v>
      </c>
      <c r="B14" s="970"/>
      <c r="C14" s="970"/>
      <c r="D14" s="970"/>
      <c r="E14" s="970"/>
      <c r="F14" s="970"/>
      <c r="G14" s="970"/>
      <c r="H14" s="970"/>
      <c r="I14" s="970"/>
    </row>
    <row r="15" spans="1:10" ht="19.5" thickBot="1">
      <c r="A15" s="471"/>
    </row>
    <row r="16" spans="1:10" ht="32.25" thickBot="1">
      <c r="A16" s="472" t="s">
        <v>37</v>
      </c>
      <c r="B16" s="128" t="s">
        <v>0</v>
      </c>
      <c r="C16" s="127" t="s">
        <v>38</v>
      </c>
      <c r="D16" s="128" t="s">
        <v>39</v>
      </c>
      <c r="E16" s="127" t="s">
        <v>40</v>
      </c>
      <c r="F16" s="128" t="s">
        <v>41</v>
      </c>
      <c r="G16" s="127" t="s">
        <v>42</v>
      </c>
      <c r="H16" s="128" t="s">
        <v>1</v>
      </c>
      <c r="I16" s="127" t="s">
        <v>43</v>
      </c>
    </row>
    <row r="17" spans="1:10" ht="38.25" thickBot="1">
      <c r="A17" s="901">
        <v>1</v>
      </c>
      <c r="B17" s="513" t="s">
        <v>551</v>
      </c>
      <c r="C17" s="514" t="s">
        <v>1369</v>
      </c>
      <c r="D17" s="514" t="s">
        <v>1788</v>
      </c>
      <c r="E17" s="207">
        <v>11986</v>
      </c>
      <c r="F17" s="111" t="s">
        <v>772</v>
      </c>
      <c r="G17" s="112">
        <v>0.08</v>
      </c>
      <c r="H17" s="111" t="s">
        <v>1789</v>
      </c>
      <c r="I17" s="207">
        <v>13061</v>
      </c>
      <c r="J17" s="36" t="s">
        <v>886</v>
      </c>
    </row>
    <row r="18" spans="1:10" ht="38.25" thickBot="1">
      <c r="A18" s="911">
        <v>2</v>
      </c>
      <c r="B18" s="912" t="s">
        <v>669</v>
      </c>
      <c r="C18" s="911" t="s">
        <v>670</v>
      </c>
      <c r="D18" s="913" t="s">
        <v>894</v>
      </c>
      <c r="E18" s="914">
        <v>11000</v>
      </c>
      <c r="F18" s="913" t="s">
        <v>671</v>
      </c>
      <c r="G18" s="915">
        <v>0.09</v>
      </c>
      <c r="H18" s="913" t="s">
        <v>672</v>
      </c>
      <c r="I18" s="914">
        <v>14367</v>
      </c>
      <c r="J18" s="36" t="s">
        <v>886</v>
      </c>
    </row>
    <row r="19" spans="1:10" ht="19.5" thickBot="1">
      <c r="A19" s="485"/>
      <c r="B19" s="916"/>
      <c r="C19" s="487"/>
      <c r="D19" s="568" t="s">
        <v>5</v>
      </c>
      <c r="E19" s="924">
        <f>SUM(E17:E18)</f>
        <v>22986</v>
      </c>
      <c r="F19" s="487"/>
      <c r="G19" s="176"/>
      <c r="H19" s="487"/>
      <c r="I19" s="569">
        <f>SUM(I17:I18)</f>
        <v>27428</v>
      </c>
    </row>
    <row r="21" spans="1:10">
      <c r="A21" s="970" t="s">
        <v>317</v>
      </c>
      <c r="B21" s="970"/>
      <c r="C21" s="970"/>
      <c r="D21" s="970"/>
      <c r="E21" s="970"/>
      <c r="F21" s="970"/>
      <c r="G21" s="970"/>
      <c r="H21" s="970"/>
      <c r="I21" s="970"/>
    </row>
    <row r="22" spans="1:10" ht="19.5" thickBot="1">
      <c r="A22" s="471"/>
    </row>
    <row r="23" spans="1:10" ht="32.25" thickBot="1">
      <c r="A23" s="472" t="s">
        <v>37</v>
      </c>
      <c r="B23" s="128" t="s">
        <v>0</v>
      </c>
      <c r="C23" s="127" t="s">
        <v>38</v>
      </c>
      <c r="D23" s="128" t="s">
        <v>39</v>
      </c>
      <c r="E23" s="127" t="s">
        <v>40</v>
      </c>
      <c r="F23" s="128" t="s">
        <v>41</v>
      </c>
      <c r="G23" s="127" t="s">
        <v>42</v>
      </c>
      <c r="H23" s="128" t="s">
        <v>1</v>
      </c>
      <c r="I23" s="127" t="s">
        <v>43</v>
      </c>
    </row>
    <row r="24" spans="1:10" ht="38.25" thickBot="1">
      <c r="A24" s="917">
        <v>1</v>
      </c>
      <c r="B24" s="947" t="s">
        <v>323</v>
      </c>
      <c r="C24" s="948" t="s">
        <v>325</v>
      </c>
      <c r="D24" s="949">
        <v>303</v>
      </c>
      <c r="E24" s="950">
        <v>10000</v>
      </c>
      <c r="F24" s="951" t="s">
        <v>324</v>
      </c>
      <c r="G24" s="952">
        <v>6.25E-2</v>
      </c>
      <c r="H24" s="951" t="s">
        <v>1083</v>
      </c>
      <c r="I24" s="950">
        <v>10000</v>
      </c>
    </row>
    <row r="25" spans="1:10" ht="38.25" thickBot="1">
      <c r="A25" s="918">
        <v>2</v>
      </c>
      <c r="B25" s="283" t="s">
        <v>401</v>
      </c>
      <c r="C25" s="284" t="s">
        <v>435</v>
      </c>
      <c r="D25" s="282">
        <v>702240201305888</v>
      </c>
      <c r="E25" s="207">
        <v>25000</v>
      </c>
      <c r="F25" s="111" t="s">
        <v>4</v>
      </c>
      <c r="G25" s="112">
        <v>7.0000000000000007E-2</v>
      </c>
      <c r="H25" s="111" t="s">
        <v>980</v>
      </c>
      <c r="I25" s="207">
        <v>25000</v>
      </c>
    </row>
    <row r="26" spans="1:10" ht="19.5" thickBot="1">
      <c r="A26" s="477"/>
      <c r="B26" s="478" t="s">
        <v>321</v>
      </c>
      <c r="C26" s="477"/>
      <c r="D26" s="30" t="s">
        <v>5</v>
      </c>
      <c r="E26" s="931">
        <f>SUM(E24:E25)</f>
        <v>35000</v>
      </c>
      <c r="F26" s="31"/>
      <c r="G26" s="333"/>
      <c r="H26" s="31"/>
      <c r="I26" s="479">
        <f>SUM(I24:I25)</f>
        <v>35000</v>
      </c>
    </row>
    <row r="27" spans="1:10">
      <c r="A27" s="892"/>
      <c r="B27" s="891"/>
      <c r="C27" s="892"/>
      <c r="D27" s="919"/>
      <c r="E27" s="920"/>
      <c r="F27" s="892"/>
      <c r="G27" s="921"/>
      <c r="H27" s="892"/>
      <c r="I27" s="922"/>
    </row>
    <row r="28" spans="1:10">
      <c r="A28" s="970" t="s">
        <v>318</v>
      </c>
      <c r="B28" s="970"/>
      <c r="C28" s="970"/>
      <c r="D28" s="970"/>
      <c r="E28" s="970"/>
      <c r="F28" s="970"/>
      <c r="G28" s="970"/>
      <c r="H28" s="970"/>
      <c r="I28" s="970"/>
    </row>
    <row r="29" spans="1:10" ht="19.5" thickBot="1">
      <c r="A29" s="471"/>
    </row>
    <row r="30" spans="1:10" ht="32.25" thickBot="1">
      <c r="A30" s="472" t="s">
        <v>37</v>
      </c>
      <c r="B30" s="128" t="s">
        <v>0</v>
      </c>
      <c r="C30" s="127" t="s">
        <v>38</v>
      </c>
      <c r="D30" s="128" t="s">
        <v>39</v>
      </c>
      <c r="E30" s="127" t="s">
        <v>40</v>
      </c>
      <c r="F30" s="128" t="s">
        <v>41</v>
      </c>
      <c r="G30" s="127" t="s">
        <v>42</v>
      </c>
      <c r="H30" s="128" t="s">
        <v>1</v>
      </c>
      <c r="I30" s="127" t="s">
        <v>43</v>
      </c>
    </row>
    <row r="31" spans="1:10" ht="19.5" thickBot="1">
      <c r="A31" s="725">
        <v>1</v>
      </c>
      <c r="B31" s="513"/>
      <c r="C31" s="515"/>
      <c r="D31" s="515"/>
      <c r="E31" s="29"/>
      <c r="F31" s="516"/>
      <c r="G31" s="517"/>
      <c r="H31" s="516"/>
      <c r="I31" s="29"/>
      <c r="J31" s="36" t="s">
        <v>886</v>
      </c>
    </row>
    <row r="32" spans="1:10" ht="19.5" thickBot="1">
      <c r="A32" s="477"/>
      <c r="B32" s="478" t="s">
        <v>300</v>
      </c>
      <c r="C32" s="477"/>
      <c r="D32" s="30" t="s">
        <v>5</v>
      </c>
      <c r="E32" s="479">
        <f>SUM(E31)</f>
        <v>0</v>
      </c>
      <c r="F32" s="31"/>
      <c r="G32" s="333"/>
      <c r="H32" s="31"/>
      <c r="I32" s="479">
        <f>SUM(I31)</f>
        <v>0</v>
      </c>
    </row>
    <row r="34" spans="1:10">
      <c r="A34" s="970" t="s">
        <v>305</v>
      </c>
      <c r="B34" s="970"/>
      <c r="C34" s="970"/>
      <c r="D34" s="970"/>
      <c r="E34" s="970"/>
      <c r="F34" s="970"/>
      <c r="G34" s="970"/>
      <c r="H34" s="970"/>
      <c r="I34" s="970"/>
    </row>
    <row r="35" spans="1:10" ht="19.5" thickBot="1">
      <c r="A35" s="471"/>
    </row>
    <row r="36" spans="1:10" ht="32.25" thickBot="1">
      <c r="A36" s="472" t="s">
        <v>37</v>
      </c>
      <c r="B36" s="128" t="s">
        <v>0</v>
      </c>
      <c r="C36" s="127" t="s">
        <v>38</v>
      </c>
      <c r="D36" s="128" t="s">
        <v>39</v>
      </c>
      <c r="E36" s="127" t="s">
        <v>40</v>
      </c>
      <c r="F36" s="128" t="s">
        <v>41</v>
      </c>
      <c r="G36" s="127" t="s">
        <v>42</v>
      </c>
      <c r="H36" s="128" t="s">
        <v>1</v>
      </c>
      <c r="I36" s="127" t="s">
        <v>43</v>
      </c>
    </row>
    <row r="37" spans="1:10" ht="37.5">
      <c r="A37" s="124">
        <v>1</v>
      </c>
      <c r="B37" s="294" t="s">
        <v>426</v>
      </c>
      <c r="C37" s="159" t="s">
        <v>397</v>
      </c>
      <c r="D37" s="159">
        <v>54</v>
      </c>
      <c r="E37" s="125">
        <v>30000</v>
      </c>
      <c r="F37" s="124" t="s">
        <v>891</v>
      </c>
      <c r="G37" s="126">
        <v>7.0000000000000007E-2</v>
      </c>
      <c r="H37" s="124" t="s">
        <v>892</v>
      </c>
      <c r="I37" s="125">
        <v>30000</v>
      </c>
      <c r="J37" s="36" t="s">
        <v>886</v>
      </c>
    </row>
    <row r="38" spans="1:10" ht="38.25" thickBot="1">
      <c r="A38" s="88">
        <v>2</v>
      </c>
      <c r="B38" s="923" t="s">
        <v>602</v>
      </c>
      <c r="C38" s="362" t="s">
        <v>603</v>
      </c>
      <c r="D38" s="362">
        <v>1</v>
      </c>
      <c r="E38" s="89">
        <v>30000</v>
      </c>
      <c r="F38" s="88" t="s">
        <v>262</v>
      </c>
      <c r="G38" s="357">
        <v>0.08</v>
      </c>
      <c r="H38" s="88" t="s">
        <v>604</v>
      </c>
      <c r="I38" s="89">
        <v>30000</v>
      </c>
      <c r="J38" s="36" t="s">
        <v>886</v>
      </c>
    </row>
    <row r="39" spans="1:10" ht="19.5" thickBot="1">
      <c r="A39" s="485"/>
      <c r="B39" s="486" t="s">
        <v>313</v>
      </c>
      <c r="C39" s="487"/>
      <c r="D39" s="568" t="s">
        <v>5</v>
      </c>
      <c r="E39" s="924">
        <f>SUM(E37:E38)</f>
        <v>60000</v>
      </c>
      <c r="F39" s="487"/>
      <c r="G39" s="176"/>
      <c r="H39" s="487"/>
      <c r="I39" s="569">
        <f>SUM(I37:I38)</f>
        <v>60000</v>
      </c>
    </row>
    <row r="41" spans="1:10">
      <c r="A41" s="970" t="s">
        <v>320</v>
      </c>
      <c r="B41" s="970"/>
      <c r="C41" s="970"/>
      <c r="D41" s="970"/>
      <c r="E41" s="970"/>
      <c r="F41" s="970"/>
      <c r="G41" s="970"/>
      <c r="H41" s="970"/>
      <c r="I41" s="970"/>
    </row>
    <row r="42" spans="1:10" ht="19.5" thickBot="1">
      <c r="A42" s="471"/>
    </row>
    <row r="43" spans="1:10" ht="32.25" thickBot="1">
      <c r="A43" s="472" t="s">
        <v>37</v>
      </c>
      <c r="B43" s="128" t="s">
        <v>0</v>
      </c>
      <c r="C43" s="127" t="s">
        <v>38</v>
      </c>
      <c r="D43" s="128" t="s">
        <v>39</v>
      </c>
      <c r="E43" s="127" t="s">
        <v>40</v>
      </c>
      <c r="F43" s="128" t="s">
        <v>41</v>
      </c>
      <c r="G43" s="127" t="s">
        <v>42</v>
      </c>
      <c r="H43" s="128" t="s">
        <v>1</v>
      </c>
      <c r="I43" s="127" t="s">
        <v>43</v>
      </c>
    </row>
    <row r="44" spans="1:10" ht="38.25" thickBot="1">
      <c r="A44" s="725">
        <v>1</v>
      </c>
      <c r="B44" s="513" t="s">
        <v>622</v>
      </c>
      <c r="C44" s="515" t="s">
        <v>93</v>
      </c>
      <c r="D44" s="515" t="s">
        <v>303</v>
      </c>
      <c r="E44" s="29">
        <v>15228</v>
      </c>
      <c r="F44" s="516" t="s">
        <v>262</v>
      </c>
      <c r="G44" s="517">
        <v>5.2499999999999998E-2</v>
      </c>
      <c r="H44" s="516" t="s">
        <v>1691</v>
      </c>
      <c r="I44" s="29">
        <v>17807</v>
      </c>
    </row>
    <row r="45" spans="1:10" ht="19.5" thickBot="1">
      <c r="A45" s="477"/>
      <c r="B45" s="478" t="s">
        <v>314</v>
      </c>
      <c r="C45" s="477"/>
      <c r="D45" s="30" t="s">
        <v>5</v>
      </c>
      <c r="E45" s="931">
        <f>SUM(E44)</f>
        <v>15228</v>
      </c>
      <c r="F45" s="31"/>
      <c r="G45" s="333"/>
      <c r="H45" s="31"/>
      <c r="I45" s="479">
        <f>SUM(I44)</f>
        <v>17807</v>
      </c>
    </row>
    <row r="47" spans="1:10" ht="19.5" thickBot="1">
      <c r="A47" s="970" t="s">
        <v>423</v>
      </c>
      <c r="B47" s="970"/>
      <c r="C47" s="970"/>
      <c r="D47" s="970"/>
      <c r="E47" s="970"/>
      <c r="F47" s="970"/>
      <c r="G47" s="970"/>
      <c r="H47" s="970"/>
      <c r="I47" s="970"/>
    </row>
    <row r="48" spans="1:10" ht="32.25" thickBot="1">
      <c r="A48" s="472" t="s">
        <v>37</v>
      </c>
      <c r="B48" s="128" t="s">
        <v>0</v>
      </c>
      <c r="C48" s="127" t="s">
        <v>38</v>
      </c>
      <c r="D48" s="128" t="s">
        <v>39</v>
      </c>
      <c r="E48" s="127" t="s">
        <v>40</v>
      </c>
      <c r="F48" s="128" t="s">
        <v>41</v>
      </c>
      <c r="G48" s="127" t="s">
        <v>42</v>
      </c>
      <c r="H48" s="128" t="s">
        <v>1</v>
      </c>
      <c r="I48" s="127" t="s">
        <v>43</v>
      </c>
    </row>
    <row r="49" spans="1:13" ht="57" thickBot="1">
      <c r="A49" s="473">
        <v>1</v>
      </c>
      <c r="B49" s="677" t="s">
        <v>362</v>
      </c>
      <c r="C49" s="822" t="s">
        <v>1465</v>
      </c>
      <c r="D49" s="823">
        <v>132581</v>
      </c>
      <c r="E49" s="929">
        <v>12861</v>
      </c>
      <c r="F49" s="821" t="s">
        <v>422</v>
      </c>
      <c r="G49" s="678">
        <v>7.0000000000000007E-2</v>
      </c>
      <c r="H49" s="824" t="s">
        <v>1598</v>
      </c>
      <c r="I49" s="825">
        <v>13761</v>
      </c>
      <c r="J49" s="36" t="s">
        <v>887</v>
      </c>
    </row>
    <row r="50" spans="1:13" ht="38.25" thickBot="1">
      <c r="A50" s="473">
        <v>2</v>
      </c>
      <c r="B50" s="518" t="s">
        <v>888</v>
      </c>
      <c r="C50" s="519" t="s">
        <v>675</v>
      </c>
      <c r="D50" s="504" t="s">
        <v>424</v>
      </c>
      <c r="E50" s="928">
        <v>56723</v>
      </c>
      <c r="F50" s="441" t="s">
        <v>422</v>
      </c>
      <c r="G50" s="333">
        <v>7.0000000000000007E-2</v>
      </c>
      <c r="H50" s="441" t="s">
        <v>1442</v>
      </c>
      <c r="I50" s="505">
        <v>60694</v>
      </c>
      <c r="J50" s="36" t="s">
        <v>887</v>
      </c>
      <c r="K50" s="272" t="s">
        <v>1830</v>
      </c>
      <c r="L50" s="272"/>
      <c r="M50" s="272"/>
    </row>
    <row r="51" spans="1:13" ht="19.5" thickBot="1">
      <c r="A51" s="477"/>
      <c r="B51" s="478" t="s">
        <v>454</v>
      </c>
      <c r="C51" s="477"/>
      <c r="D51" s="30" t="s">
        <v>5</v>
      </c>
      <c r="E51" s="479">
        <f>SUM(E49:E50)</f>
        <v>69584</v>
      </c>
      <c r="F51" s="31"/>
      <c r="G51" s="333"/>
      <c r="H51" s="31"/>
      <c r="I51" s="479">
        <f>SUM(I49:I50)</f>
        <v>74455</v>
      </c>
    </row>
    <row r="53" spans="1:13">
      <c r="E53" s="488"/>
    </row>
    <row r="54" spans="1:13" ht="19.5" thickBot="1">
      <c r="A54" s="970" t="s">
        <v>444</v>
      </c>
      <c r="B54" s="970"/>
      <c r="C54" s="970"/>
      <c r="D54" s="970"/>
      <c r="E54" s="970"/>
      <c r="F54" s="970"/>
      <c r="G54" s="970"/>
      <c r="H54" s="970"/>
      <c r="I54" s="970"/>
    </row>
    <row r="55" spans="1:13" ht="32.25" thickBot="1">
      <c r="A55" s="472" t="s">
        <v>37</v>
      </c>
      <c r="B55" s="128" t="s">
        <v>0</v>
      </c>
      <c r="C55" s="127" t="s">
        <v>38</v>
      </c>
      <c r="D55" s="128" t="s">
        <v>39</v>
      </c>
      <c r="E55" s="127" t="s">
        <v>40</v>
      </c>
      <c r="F55" s="128" t="s">
        <v>41</v>
      </c>
      <c r="G55" s="127" t="s">
        <v>42</v>
      </c>
      <c r="H55" s="128" t="s">
        <v>1</v>
      </c>
      <c r="I55" s="127" t="s">
        <v>43</v>
      </c>
    </row>
    <row r="56" spans="1:13" ht="38.25" thickBot="1">
      <c r="A56" s="473">
        <v>1</v>
      </c>
      <c r="B56" s="518" t="s">
        <v>621</v>
      </c>
      <c r="C56" s="441" t="s">
        <v>1114</v>
      </c>
      <c r="D56" s="580" t="s">
        <v>293</v>
      </c>
      <c r="E56" s="929">
        <v>11550</v>
      </c>
      <c r="F56" s="332" t="s">
        <v>272</v>
      </c>
      <c r="G56" s="476">
        <v>6.5000000000000002E-2</v>
      </c>
      <c r="H56" s="332" t="s">
        <v>1695</v>
      </c>
      <c r="I56" s="424">
        <v>12301</v>
      </c>
      <c r="J56" s="36" t="s">
        <v>886</v>
      </c>
    </row>
    <row r="57" spans="1:13" ht="38.25" thickBot="1">
      <c r="A57" s="458">
        <v>2</v>
      </c>
      <c r="B57" s="826" t="s">
        <v>620</v>
      </c>
      <c r="C57" s="819" t="s">
        <v>1038</v>
      </c>
      <c r="D57" s="827" t="s">
        <v>615</v>
      </c>
      <c r="E57" s="872">
        <v>12694</v>
      </c>
      <c r="F57" s="829" t="s">
        <v>272</v>
      </c>
      <c r="G57" s="830">
        <v>6.5000000000000002E-2</v>
      </c>
      <c r="H57" s="819" t="s">
        <v>1521</v>
      </c>
      <c r="I57" s="828">
        <v>13519</v>
      </c>
      <c r="J57" s="36" t="s">
        <v>886</v>
      </c>
    </row>
    <row r="58" spans="1:13" ht="19.5" thickBot="1">
      <c r="A58" s="477"/>
      <c r="B58" s="478" t="s">
        <v>445</v>
      </c>
      <c r="C58" s="477"/>
      <c r="D58" s="30" t="s">
        <v>5</v>
      </c>
      <c r="E58" s="931">
        <f>SUM(E56:E57)</f>
        <v>24244</v>
      </c>
      <c r="F58" s="31"/>
      <c r="G58" s="333"/>
      <c r="H58" s="31"/>
      <c r="I58" s="479">
        <f>SUM(I56:I57)</f>
        <v>25820</v>
      </c>
    </row>
    <row r="60" spans="1:13" ht="19.5" thickBot="1"/>
    <row r="61" spans="1:13" ht="19.5" thickBot="1">
      <c r="A61" s="974" t="s">
        <v>427</v>
      </c>
      <c r="B61" s="975"/>
      <c r="C61" s="975"/>
      <c r="D61" s="975"/>
      <c r="E61" s="975"/>
      <c r="F61" s="975"/>
      <c r="G61" s="975"/>
      <c r="H61" s="975"/>
      <c r="I61" s="976"/>
    </row>
    <row r="62" spans="1:13" ht="32.25" thickBot="1">
      <c r="A62" s="472" t="s">
        <v>37</v>
      </c>
      <c r="B62" s="128" t="s">
        <v>0</v>
      </c>
      <c r="C62" s="127" t="s">
        <v>38</v>
      </c>
      <c r="D62" s="128" t="s">
        <v>39</v>
      </c>
      <c r="E62" s="127" t="s">
        <v>40</v>
      </c>
      <c r="F62" s="128" t="s">
        <v>41</v>
      </c>
      <c r="G62" s="127" t="s">
        <v>42</v>
      </c>
      <c r="H62" s="128" t="s">
        <v>1</v>
      </c>
      <c r="I62" s="127" t="s">
        <v>43</v>
      </c>
    </row>
    <row r="63" spans="1:13" ht="38.25" thickBot="1">
      <c r="A63" s="725">
        <v>1</v>
      </c>
      <c r="B63" s="513" t="s">
        <v>457</v>
      </c>
      <c r="C63" s="515" t="s">
        <v>1369</v>
      </c>
      <c r="D63" s="515">
        <v>112140060000034</v>
      </c>
      <c r="E63" s="29">
        <v>19510</v>
      </c>
      <c r="F63" s="516" t="s">
        <v>1277</v>
      </c>
      <c r="G63" s="517">
        <v>6.5000000000000002E-2</v>
      </c>
      <c r="H63" s="516" t="s">
        <v>1790</v>
      </c>
      <c r="I63" s="29">
        <v>20922</v>
      </c>
      <c r="J63" s="36" t="s">
        <v>886</v>
      </c>
    </row>
    <row r="64" spans="1:13" ht="19.5" thickBot="1">
      <c r="A64" s="477"/>
      <c r="B64" s="478" t="s">
        <v>458</v>
      </c>
      <c r="C64" s="477"/>
      <c r="D64" s="30" t="s">
        <v>5</v>
      </c>
      <c r="E64" s="353">
        <f>SUM(E63)</f>
        <v>19510</v>
      </c>
      <c r="F64" s="31"/>
      <c r="G64" s="333"/>
      <c r="H64" s="31"/>
      <c r="I64" s="479">
        <f>SUM(I63:I63)</f>
        <v>20922</v>
      </c>
    </row>
    <row r="66" spans="1:10" ht="19.5" thickBot="1"/>
    <row r="67" spans="1:10" ht="19.5" thickBot="1">
      <c r="A67" s="974" t="s">
        <v>484</v>
      </c>
      <c r="B67" s="975"/>
      <c r="C67" s="975"/>
      <c r="D67" s="975"/>
      <c r="E67" s="975"/>
      <c r="F67" s="975"/>
      <c r="G67" s="975"/>
      <c r="H67" s="975"/>
      <c r="I67" s="976"/>
    </row>
    <row r="68" spans="1:10" ht="32.25" thickBot="1">
      <c r="A68" s="472" t="s">
        <v>37</v>
      </c>
      <c r="B68" s="128" t="s">
        <v>0</v>
      </c>
      <c r="C68" s="127" t="s">
        <v>38</v>
      </c>
      <c r="D68" s="128" t="s">
        <v>39</v>
      </c>
      <c r="E68" s="127" t="s">
        <v>40</v>
      </c>
      <c r="F68" s="128" t="s">
        <v>41</v>
      </c>
      <c r="G68" s="127" t="s">
        <v>42</v>
      </c>
      <c r="H68" s="128" t="s">
        <v>1</v>
      </c>
      <c r="I68" s="127" t="s">
        <v>43</v>
      </c>
    </row>
    <row r="69" spans="1:10" ht="38.25" thickBot="1">
      <c r="A69" s="725">
        <v>1</v>
      </c>
      <c r="B69" s="513" t="s">
        <v>505</v>
      </c>
      <c r="C69" s="515" t="s">
        <v>1457</v>
      </c>
      <c r="D69" s="515">
        <v>9108</v>
      </c>
      <c r="E69" s="29">
        <v>7243</v>
      </c>
      <c r="F69" s="516" t="s">
        <v>272</v>
      </c>
      <c r="G69" s="517">
        <v>4.5999999999999999E-2</v>
      </c>
      <c r="H69" s="516" t="s">
        <v>1635</v>
      </c>
      <c r="I69" s="29">
        <v>7576</v>
      </c>
      <c r="J69" s="36" t="s">
        <v>886</v>
      </c>
    </row>
    <row r="70" spans="1:10" ht="19.5" thickBot="1">
      <c r="A70" s="477"/>
      <c r="B70" s="518" t="s">
        <v>485</v>
      </c>
      <c r="C70" s="477"/>
      <c r="D70" s="30" t="s">
        <v>5</v>
      </c>
      <c r="E70" s="931">
        <f>SUM(E69)</f>
        <v>7243</v>
      </c>
      <c r="F70" s="31"/>
      <c r="G70" s="333"/>
      <c r="H70" s="31"/>
      <c r="I70" s="479">
        <f>SUM(I69)</f>
        <v>7576</v>
      </c>
    </row>
    <row r="71" spans="1:10" ht="19.5" thickBot="1"/>
    <row r="72" spans="1:10" ht="19.5" thickBot="1">
      <c r="A72" s="974" t="s">
        <v>1854</v>
      </c>
      <c r="B72" s="975"/>
      <c r="C72" s="975"/>
      <c r="D72" s="975"/>
      <c r="E72" s="975"/>
      <c r="F72" s="975"/>
      <c r="G72" s="975"/>
      <c r="H72" s="975"/>
      <c r="I72" s="976"/>
    </row>
    <row r="73" spans="1:10" ht="32.25" thickBot="1">
      <c r="A73" s="472" t="s">
        <v>37</v>
      </c>
      <c r="B73" s="128" t="s">
        <v>0</v>
      </c>
      <c r="C73" s="127" t="s">
        <v>38</v>
      </c>
      <c r="D73" s="128" t="s">
        <v>39</v>
      </c>
      <c r="E73" s="127" t="s">
        <v>40</v>
      </c>
      <c r="F73" s="128" t="s">
        <v>41</v>
      </c>
      <c r="G73" s="127" t="s">
        <v>42</v>
      </c>
      <c r="H73" s="128" t="s">
        <v>1</v>
      </c>
      <c r="I73" s="127" t="s">
        <v>43</v>
      </c>
    </row>
    <row r="74" spans="1:10" ht="19.5" thickBot="1">
      <c r="A74" s="725">
        <v>1</v>
      </c>
      <c r="B74" s="513" t="s">
        <v>1855</v>
      </c>
      <c r="C74" s="515" t="s">
        <v>1856</v>
      </c>
      <c r="D74" s="515">
        <v>32010997</v>
      </c>
      <c r="E74" s="29">
        <v>5000</v>
      </c>
      <c r="F74" s="516" t="s">
        <v>1858</v>
      </c>
      <c r="G74" s="517">
        <v>5.45E-2</v>
      </c>
      <c r="H74" s="516" t="s">
        <v>1857</v>
      </c>
      <c r="I74" s="29">
        <v>5818</v>
      </c>
    </row>
    <row r="75" spans="1:10" ht="19.5" thickBot="1">
      <c r="A75" s="477"/>
      <c r="B75" s="518"/>
      <c r="C75" s="477"/>
      <c r="D75" s="30" t="s">
        <v>5</v>
      </c>
      <c r="E75" s="479">
        <f>SUM(E74)</f>
        <v>5000</v>
      </c>
      <c r="F75" s="31"/>
      <c r="G75" s="333"/>
      <c r="H75" s="31"/>
      <c r="I75" s="479">
        <f>SUM(I74)</f>
        <v>5818</v>
      </c>
    </row>
    <row r="78" spans="1:10">
      <c r="E78" s="488"/>
    </row>
    <row r="80" spans="1:10">
      <c r="F80" s="488"/>
    </row>
    <row r="82" spans="6:6">
      <c r="F82" s="488"/>
    </row>
  </sheetData>
  <mergeCells count="12">
    <mergeCell ref="A1:I1"/>
    <mergeCell ref="A72:I72"/>
    <mergeCell ref="A7:I7"/>
    <mergeCell ref="A21:I21"/>
    <mergeCell ref="A47:I47"/>
    <mergeCell ref="A54:I54"/>
    <mergeCell ref="A14:I14"/>
    <mergeCell ref="A67:I67"/>
    <mergeCell ref="A61:I61"/>
    <mergeCell ref="A28:I28"/>
    <mergeCell ref="A41:I41"/>
    <mergeCell ref="A34:I34"/>
  </mergeCells>
  <pageMargins left="0.5" right="0" top="0.25" bottom="0" header="0.25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22" workbookViewId="0">
      <selection activeCell="D37" sqref="D37"/>
    </sheetView>
  </sheetViews>
  <sheetFormatPr defaultRowHeight="15"/>
  <cols>
    <col min="1" max="1" width="6.7109375" style="837" customWidth="1"/>
    <col min="2" max="2" width="9.28515625" style="837" bestFit="1" customWidth="1"/>
    <col min="3" max="3" width="49.42578125" style="867" bestFit="1" customWidth="1"/>
    <col min="4" max="4" width="24.28515625" style="837" bestFit="1" customWidth="1"/>
    <col min="5" max="5" width="21.7109375" style="837" bestFit="1" customWidth="1"/>
    <col min="6" max="6" width="9.140625" style="837"/>
    <col min="7" max="7" width="13.5703125" style="837" bestFit="1" customWidth="1"/>
    <col min="8" max="8" width="13.85546875" style="837" bestFit="1" customWidth="1"/>
    <col min="9" max="16384" width="9.140625" style="837"/>
  </cols>
  <sheetData>
    <row r="1" spans="1:8" ht="21.75" thickBot="1">
      <c r="A1" s="977" t="s">
        <v>1934</v>
      </c>
      <c r="B1" s="978"/>
      <c r="C1" s="978"/>
      <c r="D1" s="978"/>
      <c r="E1" s="979"/>
    </row>
    <row r="2" spans="1:8" ht="27" customHeight="1" thickBot="1">
      <c r="A2" s="838" t="s">
        <v>37</v>
      </c>
      <c r="B2" s="839" t="s">
        <v>611</v>
      </c>
      <c r="C2" s="840" t="s">
        <v>0</v>
      </c>
      <c r="D2" s="841" t="s">
        <v>540</v>
      </c>
      <c r="E2" s="842" t="s">
        <v>541</v>
      </c>
    </row>
    <row r="3" spans="1:8" ht="18.75">
      <c r="A3" s="843">
        <v>1</v>
      </c>
      <c r="B3" s="490">
        <v>3313</v>
      </c>
      <c r="C3" s="713" t="s">
        <v>311</v>
      </c>
      <c r="D3" s="874">
        <f>'ARVIND SAH'!E28</f>
        <v>100179784</v>
      </c>
      <c r="E3" s="802">
        <f>'ARVIND SAH'!I28</f>
        <v>107130600</v>
      </c>
    </row>
    <row r="4" spans="1:8" ht="21">
      <c r="A4" s="844">
        <v>2</v>
      </c>
      <c r="B4" s="268">
        <v>3305</v>
      </c>
      <c r="C4" s="799" t="s">
        <v>389</v>
      </c>
      <c r="D4" s="878">
        <f>'BULDHANA URBAN'!E5</f>
        <v>3300000</v>
      </c>
      <c r="E4" s="803">
        <f>'BULDHANA URBAN'!I5</f>
        <v>3595839</v>
      </c>
    </row>
    <row r="5" spans="1:8" ht="18.75">
      <c r="A5" s="843">
        <v>3</v>
      </c>
      <c r="B5" s="268">
        <v>3305</v>
      </c>
      <c r="C5" s="704" t="s">
        <v>552</v>
      </c>
      <c r="D5" s="64">
        <f>'LOCKER A.C. FDR '!E19</f>
        <v>22986</v>
      </c>
      <c r="E5" s="804">
        <f>'LOCKER A.C. FDR '!I19</f>
        <v>27428</v>
      </c>
    </row>
    <row r="6" spans="1:8" ht="18.75">
      <c r="A6" s="844">
        <v>4</v>
      </c>
      <c r="B6" s="85">
        <v>3318</v>
      </c>
      <c r="C6" s="559" t="s">
        <v>381</v>
      </c>
      <c r="D6" s="64">
        <f>'COSMOS BANK'!E8</f>
        <v>26000000</v>
      </c>
      <c r="E6" s="556">
        <f>'COSMOS BANK'!I8</f>
        <v>12000000</v>
      </c>
    </row>
    <row r="7" spans="1:8" ht="18.75">
      <c r="A7" s="843">
        <v>5</v>
      </c>
      <c r="B7" s="85">
        <v>3314</v>
      </c>
      <c r="C7" s="559" t="s">
        <v>239</v>
      </c>
      <c r="D7" s="64">
        <f>'DHARAMPETH MAHILA'!E68</f>
        <v>191300000</v>
      </c>
      <c r="E7" s="556">
        <f>'DHARAMPETH MAHILA'!I68</f>
        <v>212611487</v>
      </c>
      <c r="G7" s="845"/>
    </row>
    <row r="8" spans="1:8" ht="18.75">
      <c r="A8" s="844">
        <v>6</v>
      </c>
      <c r="B8" s="85"/>
      <c r="C8" s="559" t="s">
        <v>802</v>
      </c>
      <c r="D8" s="64">
        <f>EQUITAS!E6</f>
        <v>600000</v>
      </c>
      <c r="E8" s="556">
        <f>EQUITAS!I6</f>
        <v>715757</v>
      </c>
    </row>
    <row r="9" spans="1:8" ht="18.75">
      <c r="A9" s="843">
        <v>7</v>
      </c>
      <c r="B9" s="268"/>
      <c r="C9" s="799" t="s">
        <v>801</v>
      </c>
      <c r="D9" s="875">
        <f>ICICI!E24</f>
        <v>31124736</v>
      </c>
      <c r="E9" s="805">
        <f>ICICI!I24</f>
        <v>34266838</v>
      </c>
    </row>
    <row r="10" spans="1:8" ht="18.75">
      <c r="A10" s="844">
        <v>8</v>
      </c>
      <c r="B10" s="268"/>
      <c r="C10" s="799" t="s">
        <v>784</v>
      </c>
      <c r="D10" s="875">
        <f>'IDBI BANK'!E12</f>
        <v>22780124.240000002</v>
      </c>
      <c r="E10" s="805">
        <f>'IDBI BANK'!I12</f>
        <v>23943865.240000002</v>
      </c>
      <c r="H10" s="845"/>
    </row>
    <row r="11" spans="1:8" ht="18.75">
      <c r="A11" s="843">
        <v>9</v>
      </c>
      <c r="B11" s="85">
        <v>3324</v>
      </c>
      <c r="C11" s="559" t="s">
        <v>270</v>
      </c>
      <c r="D11" s="64">
        <f>INDUSIND!E15</f>
        <v>55254785.260000005</v>
      </c>
      <c r="E11" s="556">
        <f>INDUSIND!I15</f>
        <v>61578150.75</v>
      </c>
    </row>
    <row r="12" spans="1:8" ht="18.75">
      <c r="A12" s="844">
        <v>10</v>
      </c>
      <c r="B12" s="85">
        <v>3337</v>
      </c>
      <c r="C12" s="559" t="s">
        <v>499</v>
      </c>
      <c r="D12" s="64">
        <f>IOB!E18</f>
        <v>68756811</v>
      </c>
      <c r="E12" s="556">
        <f>IOB!I18</f>
        <v>73857247</v>
      </c>
    </row>
    <row r="13" spans="1:8" ht="18.75">
      <c r="A13" s="843">
        <v>11</v>
      </c>
      <c r="B13" s="85">
        <v>3326</v>
      </c>
      <c r="C13" s="559" t="s">
        <v>343</v>
      </c>
      <c r="D13" s="64">
        <f>'JANA '!E26</f>
        <v>26465000</v>
      </c>
      <c r="E13" s="556">
        <f>'JANA '!I26</f>
        <v>27268682</v>
      </c>
      <c r="G13" s="845"/>
    </row>
    <row r="14" spans="1:8" ht="18.75">
      <c r="A14" s="844">
        <v>12</v>
      </c>
      <c r="B14" s="85">
        <v>3315</v>
      </c>
      <c r="C14" s="559" t="s">
        <v>364</v>
      </c>
      <c r="D14" s="64">
        <f>'NAGPUR NAGRIK'!E14</f>
        <v>35000000</v>
      </c>
      <c r="E14" s="804">
        <f>'NAGPUR NAGRIK'!I14</f>
        <v>36809063</v>
      </c>
    </row>
    <row r="15" spans="1:8" ht="18.75">
      <c r="A15" s="843">
        <v>13</v>
      </c>
      <c r="B15" s="268">
        <v>3335</v>
      </c>
      <c r="C15" s="559" t="s">
        <v>461</v>
      </c>
      <c r="D15" s="875">
        <f>'PUNJAB NATIONAL'!E34</f>
        <v>18801894</v>
      </c>
      <c r="E15" s="805">
        <f>'PUNJAB NATIONAL'!I34</f>
        <v>21569755</v>
      </c>
      <c r="G15" s="845"/>
    </row>
    <row r="16" spans="1:8" ht="18.75">
      <c r="A16" s="844">
        <v>14</v>
      </c>
      <c r="B16" s="85">
        <v>3321</v>
      </c>
      <c r="C16" s="559" t="s">
        <v>277</v>
      </c>
      <c r="D16" s="64">
        <f>'RAVI COMM'!E6</f>
        <v>37202759</v>
      </c>
      <c r="E16" s="556">
        <f>'RAVI COMM'!I6</f>
        <v>37844761</v>
      </c>
    </row>
    <row r="17" spans="1:8" ht="18.75">
      <c r="A17" s="843">
        <v>15</v>
      </c>
      <c r="B17" s="85"/>
      <c r="C17" s="559" t="s">
        <v>1483</v>
      </c>
      <c r="D17" s="64">
        <f>SARASWAT!E7</f>
        <v>9000000</v>
      </c>
      <c r="E17" s="556">
        <f>SARASWAT!I7</f>
        <v>9768116</v>
      </c>
    </row>
    <row r="18" spans="1:8" ht="18.75">
      <c r="A18" s="844">
        <v>16</v>
      </c>
      <c r="B18" s="85">
        <v>3309</v>
      </c>
      <c r="C18" s="559" t="s">
        <v>279</v>
      </c>
      <c r="D18" s="64">
        <f>'SHAMRAO VITHAL'!E12</f>
        <v>32200000</v>
      </c>
      <c r="E18" s="556">
        <f>'SHAMRAO VITHAL'!I12</f>
        <v>7900273</v>
      </c>
    </row>
    <row r="19" spans="1:8" ht="18.75">
      <c r="A19" s="843">
        <v>17</v>
      </c>
      <c r="B19" s="85">
        <v>3301</v>
      </c>
      <c r="C19" s="559" t="s">
        <v>2</v>
      </c>
      <c r="D19" s="64">
        <f>SBI!E274</f>
        <v>169000890</v>
      </c>
      <c r="E19" s="804">
        <f>SBI!I274</f>
        <v>259445157</v>
      </c>
    </row>
    <row r="20" spans="1:8" ht="18.75">
      <c r="A20" s="844">
        <v>18</v>
      </c>
      <c r="B20" s="85">
        <v>3340</v>
      </c>
      <c r="C20" s="559" t="s">
        <v>681</v>
      </c>
      <c r="D20" s="64">
        <f>SURYODAY!E9</f>
        <v>16750000</v>
      </c>
      <c r="E20" s="804">
        <f>SURYODAY!I9</f>
        <v>19556678</v>
      </c>
    </row>
    <row r="21" spans="1:8" ht="18.75">
      <c r="A21" s="843">
        <v>19</v>
      </c>
      <c r="B21" s="85"/>
      <c r="C21" s="559" t="s">
        <v>1853</v>
      </c>
      <c r="D21" s="64">
        <f>'SHIKSHAK SAHAKARI'!E5</f>
        <v>2500000</v>
      </c>
      <c r="E21" s="804">
        <f>'SHIKSHAK SAHAKARI'!I5</f>
        <v>2635000</v>
      </c>
      <c r="G21" s="846"/>
      <c r="H21" s="846"/>
    </row>
    <row r="22" spans="1:8" ht="18.75">
      <c r="A22" s="844">
        <v>20</v>
      </c>
      <c r="B22" s="85"/>
      <c r="C22" s="559" t="s">
        <v>1425</v>
      </c>
      <c r="D22" s="64">
        <f>'SANT DNYANESHWAR'!E5</f>
        <v>1500000</v>
      </c>
      <c r="E22" s="804">
        <f>'SANT DNYANESHWAR'!I5</f>
        <v>1737976</v>
      </c>
    </row>
    <row r="23" spans="1:8" ht="18.75">
      <c r="A23" s="843">
        <v>21</v>
      </c>
      <c r="B23" s="85"/>
      <c r="C23" s="559" t="s">
        <v>1276</v>
      </c>
      <c r="D23" s="64">
        <f>'TIRUPATI URBAN'!E10</f>
        <v>29500000</v>
      </c>
      <c r="E23" s="804">
        <f>'TIRUPATI URBAN'!I10</f>
        <v>31849050</v>
      </c>
    </row>
    <row r="24" spans="1:8" ht="18.75">
      <c r="A24" s="844">
        <v>22</v>
      </c>
      <c r="B24" s="85">
        <v>3311</v>
      </c>
      <c r="C24" s="559" t="s">
        <v>286</v>
      </c>
      <c r="D24" s="64">
        <f>'YAVATMAL URBAN'!E41</f>
        <v>95774738</v>
      </c>
      <c r="E24" s="556">
        <f>'YAVATMAL URBAN'!I41</f>
        <v>101961409</v>
      </c>
      <c r="G24" s="845"/>
    </row>
    <row r="25" spans="1:8" ht="18.75">
      <c r="A25" s="843">
        <v>23</v>
      </c>
      <c r="B25" s="85">
        <v>3304</v>
      </c>
      <c r="C25" s="559" t="s">
        <v>451</v>
      </c>
      <c r="D25" s="64">
        <f>'LOCKER A.C. FDR '!E45</f>
        <v>15228</v>
      </c>
      <c r="E25" s="556">
        <f>'LOCKER A.C. FDR '!I45</f>
        <v>17807</v>
      </c>
      <c r="G25" s="845"/>
    </row>
    <row r="26" spans="1:8" ht="18.75">
      <c r="A26" s="844">
        <v>24</v>
      </c>
      <c r="B26" s="268">
        <v>3311</v>
      </c>
      <c r="C26" s="799" t="s">
        <v>452</v>
      </c>
      <c r="D26" s="875">
        <f>'LOCKER A.C. FDR '!E58</f>
        <v>24244</v>
      </c>
      <c r="E26" s="805">
        <f>'LOCKER A.C. FDR '!I58</f>
        <v>25820</v>
      </c>
    </row>
    <row r="27" spans="1:8" ht="18.75">
      <c r="A27" s="843">
        <v>25</v>
      </c>
      <c r="B27" s="85">
        <v>3328</v>
      </c>
      <c r="C27" s="704" t="s">
        <v>453</v>
      </c>
      <c r="D27" s="871">
        <f>'LOCKER A.C. FDR '!E51</f>
        <v>69584</v>
      </c>
      <c r="E27" s="804">
        <f>'LOCKER A.C. FDR '!I51</f>
        <v>74455</v>
      </c>
    </row>
    <row r="28" spans="1:8" ht="18.75">
      <c r="A28" s="844">
        <v>26</v>
      </c>
      <c r="B28" s="85">
        <v>3306</v>
      </c>
      <c r="C28" s="559" t="s">
        <v>449</v>
      </c>
      <c r="D28" s="871">
        <f>'LOCKER A.C. FDR '!E12</f>
        <v>37420</v>
      </c>
      <c r="E28" s="556">
        <f>'LOCKER A.C. FDR '!I12</f>
        <v>39990</v>
      </c>
    </row>
    <row r="29" spans="1:8" ht="18.75">
      <c r="A29" s="843">
        <v>27</v>
      </c>
      <c r="B29" s="85">
        <v>3319</v>
      </c>
      <c r="C29" s="800" t="s">
        <v>1905</v>
      </c>
      <c r="D29" s="871">
        <f>'LOCKER A.C. FDR '!E26</f>
        <v>35000</v>
      </c>
      <c r="E29" s="556">
        <f>'LOCKER A.C. FDR '!I26</f>
        <v>35000</v>
      </c>
    </row>
    <row r="30" spans="1:8" ht="18.75">
      <c r="A30" s="844">
        <v>28</v>
      </c>
      <c r="B30" s="85">
        <v>3339</v>
      </c>
      <c r="C30" s="559" t="s">
        <v>450</v>
      </c>
      <c r="D30" s="871">
        <f>'LOCKER A.C. FDR '!E39</f>
        <v>60000</v>
      </c>
      <c r="E30" s="556">
        <f>'LOCKER A.C. FDR '!I39</f>
        <v>60000</v>
      </c>
    </row>
    <row r="31" spans="1:8" ht="18.75">
      <c r="A31" s="843">
        <v>29</v>
      </c>
      <c r="B31" s="85">
        <v>3332</v>
      </c>
      <c r="C31" s="704" t="s">
        <v>456</v>
      </c>
      <c r="D31" s="871">
        <f>'LOCKER A.C. FDR '!E64</f>
        <v>19510</v>
      </c>
      <c r="E31" s="804">
        <f>'LOCKER A.C. FDR '!I64</f>
        <v>20922</v>
      </c>
    </row>
    <row r="32" spans="1:8" ht="18.75">
      <c r="A32" s="844">
        <v>30</v>
      </c>
      <c r="B32" s="85">
        <v>3320</v>
      </c>
      <c r="C32" s="559" t="s">
        <v>484</v>
      </c>
      <c r="D32" s="871">
        <f>'LOCKER A.C. FDR '!E70</f>
        <v>7243</v>
      </c>
      <c r="E32" s="556">
        <f>'LOCKER A.C. FDR '!I70</f>
        <v>7576</v>
      </c>
    </row>
    <row r="33" spans="1:8" ht="18.75">
      <c r="A33" s="843">
        <v>31</v>
      </c>
      <c r="B33" s="85"/>
      <c r="C33" s="559" t="s">
        <v>1904</v>
      </c>
      <c r="D33" s="871">
        <f>'LOCKER A.C. FDR '!E74</f>
        <v>5000</v>
      </c>
      <c r="E33" s="556">
        <f>'LOCKER A.C. FDR '!I74</f>
        <v>5818</v>
      </c>
    </row>
    <row r="34" spans="1:8" ht="19.5" thickBot="1">
      <c r="A34" s="844">
        <v>32</v>
      </c>
      <c r="B34" s="458"/>
      <c r="C34" s="801" t="s">
        <v>831</v>
      </c>
      <c r="D34" s="872">
        <v>14000</v>
      </c>
      <c r="E34" s="806">
        <f>'LOCKER A.C. FDR '!I4</f>
        <v>14000</v>
      </c>
    </row>
    <row r="35" spans="1:8" ht="18.75">
      <c r="A35" s="847"/>
      <c r="B35" s="848"/>
      <c r="C35" s="849" t="s">
        <v>1160</v>
      </c>
      <c r="D35" s="850">
        <f>SUM(D3:D34)</f>
        <v>973301736.5</v>
      </c>
      <c r="E35" s="851">
        <f>SUM(E3:E34)</f>
        <v>1088374519.99</v>
      </c>
      <c r="H35" s="845"/>
    </row>
    <row r="36" spans="1:8" ht="21">
      <c r="A36" s="852"/>
      <c r="B36" s="853"/>
      <c r="C36" s="854" t="s">
        <v>931</v>
      </c>
      <c r="D36" s="855">
        <f>'CONSOLIDATED ( RD )'!M31</f>
        <v>67800000</v>
      </c>
      <c r="E36" s="856"/>
    </row>
    <row r="37" spans="1:8" ht="21.75" thickBot="1">
      <c r="A37" s="857"/>
      <c r="B37" s="858"/>
      <c r="C37" s="859" t="s">
        <v>1186</v>
      </c>
      <c r="D37" s="860">
        <v>7000000</v>
      </c>
      <c r="E37" s="861"/>
      <c r="H37" s="845"/>
    </row>
    <row r="38" spans="1:8" ht="21.75" thickBot="1">
      <c r="A38" s="862"/>
      <c r="B38" s="863"/>
      <c r="C38" s="568" t="s">
        <v>442</v>
      </c>
      <c r="D38" s="864">
        <f>SUM(D35:D37)</f>
        <v>1048101736.5</v>
      </c>
      <c r="E38" s="865"/>
    </row>
    <row r="39" spans="1:8" ht="19.5" customHeight="1">
      <c r="C39" s="703"/>
      <c r="D39" s="866"/>
      <c r="E39" s="837" t="s">
        <v>386</v>
      </c>
    </row>
    <row r="40" spans="1:8" ht="17.25">
      <c r="D40" s="868"/>
      <c r="E40" s="869"/>
    </row>
    <row r="41" spans="1:8">
      <c r="D41" s="845"/>
      <c r="E41" s="845"/>
    </row>
    <row r="42" spans="1:8">
      <c r="D42" s="845"/>
    </row>
    <row r="44" spans="1:8">
      <c r="D44" s="845"/>
    </row>
    <row r="52" spans="4:4">
      <c r="D52" s="870"/>
    </row>
  </sheetData>
  <mergeCells count="1">
    <mergeCell ref="A1:E1"/>
  </mergeCells>
  <pageMargins left="0.5" right="0" top="0.75" bottom="0.25" header="0.5" footer="0"/>
  <pageSetup paperSize="9" scale="85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19" workbookViewId="0">
      <selection activeCell="M31" sqref="M31"/>
    </sheetView>
  </sheetViews>
  <sheetFormatPr defaultColWidth="15.7109375" defaultRowHeight="16.5"/>
  <cols>
    <col min="1" max="1" width="3" style="752" customWidth="1"/>
    <col min="2" max="2" width="8.5703125" style="752" customWidth="1"/>
    <col min="3" max="3" width="11.28515625" style="752" customWidth="1"/>
    <col min="4" max="4" width="31.85546875" style="752" customWidth="1"/>
    <col min="5" max="5" width="13.85546875" style="753" bestFit="1" customWidth="1"/>
    <col min="6" max="6" width="21.42578125" style="753" customWidth="1"/>
    <col min="7" max="7" width="16.140625" style="752" customWidth="1"/>
    <col min="8" max="8" width="9" style="752" customWidth="1"/>
    <col min="9" max="9" width="11.7109375" style="752" customWidth="1"/>
    <col min="10" max="10" width="12.42578125" style="752" bestFit="1" customWidth="1"/>
    <col min="11" max="11" width="15.85546875" style="753" customWidth="1"/>
    <col min="12" max="13" width="16.7109375" style="752" customWidth="1"/>
    <col min="14" max="14" width="1.5703125" style="752" customWidth="1"/>
    <col min="15" max="15" width="24.5703125" style="754" bestFit="1" customWidth="1"/>
    <col min="16" max="16" width="18.5703125" style="754" bestFit="1" customWidth="1"/>
    <col min="17" max="17" width="15.7109375" style="752"/>
    <col min="18" max="18" width="16" style="752" bestFit="1" customWidth="1"/>
    <col min="19" max="16384" width="15.7109375" style="752"/>
  </cols>
  <sheetData>
    <row r="1" spans="1:21" ht="15.95" customHeight="1">
      <c r="E1" s="753" t="s">
        <v>386</v>
      </c>
    </row>
    <row r="2" spans="1:21" ht="15.95" customHeight="1">
      <c r="B2" s="980" t="s">
        <v>1921</v>
      </c>
      <c r="C2" s="980"/>
      <c r="D2" s="980"/>
      <c r="E2" s="980"/>
      <c r="F2" s="980"/>
      <c r="G2" s="980"/>
      <c r="H2" s="980"/>
      <c r="I2" s="980"/>
      <c r="J2" s="980"/>
      <c r="K2" s="980"/>
      <c r="L2" s="980"/>
      <c r="M2" s="980"/>
    </row>
    <row r="3" spans="1:21" ht="15.95" customHeight="1" thickBot="1">
      <c r="A3" s="755"/>
    </row>
    <row r="4" spans="1:21" s="759" customFormat="1" ht="49.5">
      <c r="A4" s="756"/>
      <c r="B4" s="757" t="s">
        <v>611</v>
      </c>
      <c r="C4" s="757" t="s">
        <v>1610</v>
      </c>
      <c r="D4" s="757" t="s">
        <v>1134</v>
      </c>
      <c r="E4" s="757" t="s">
        <v>1135</v>
      </c>
      <c r="F4" s="757" t="s">
        <v>1133</v>
      </c>
      <c r="G4" s="757" t="s">
        <v>1136</v>
      </c>
      <c r="H4" s="757" t="s">
        <v>1429</v>
      </c>
      <c r="I4" s="758" t="s">
        <v>1137</v>
      </c>
      <c r="J4" s="758" t="s">
        <v>1138</v>
      </c>
      <c r="K4" s="757" t="s">
        <v>1</v>
      </c>
      <c r="L4" s="757" t="s">
        <v>1139</v>
      </c>
      <c r="M4" s="757" t="s">
        <v>1127</v>
      </c>
      <c r="O4" s="760" t="s">
        <v>1867</v>
      </c>
      <c r="P4" s="761" t="s">
        <v>1868</v>
      </c>
    </row>
    <row r="5" spans="1:21" s="763" customFormat="1" ht="18" customHeight="1">
      <c r="A5" s="762"/>
      <c r="B5" s="653">
        <v>3605</v>
      </c>
      <c r="C5" s="653">
        <v>1000011</v>
      </c>
      <c r="D5" s="659" t="s">
        <v>1148</v>
      </c>
      <c r="E5" s="653" t="s">
        <v>1205</v>
      </c>
      <c r="F5" s="660">
        <v>112001060001024</v>
      </c>
      <c r="G5" s="653">
        <v>200000</v>
      </c>
      <c r="H5" s="655">
        <v>5.0999999999999996</v>
      </c>
      <c r="I5" s="653">
        <v>12</v>
      </c>
      <c r="J5" s="653" t="s">
        <v>1141</v>
      </c>
      <c r="K5" s="653" t="s">
        <v>123</v>
      </c>
      <c r="L5" s="653">
        <v>2467085</v>
      </c>
      <c r="M5" s="656">
        <f>G5*6</f>
        <v>1200000</v>
      </c>
      <c r="O5" s="764" t="s">
        <v>1869</v>
      </c>
      <c r="P5" s="765" t="s">
        <v>1870</v>
      </c>
      <c r="Q5" s="763" t="s">
        <v>1871</v>
      </c>
    </row>
    <row r="6" spans="1:21" s="763" customFormat="1" ht="18" customHeight="1">
      <c r="A6" s="766" t="s">
        <v>1872</v>
      </c>
      <c r="B6" s="653">
        <v>3605</v>
      </c>
      <c r="C6" s="653">
        <v>1000012</v>
      </c>
      <c r="D6" s="659" t="s">
        <v>1148</v>
      </c>
      <c r="E6" s="653" t="s">
        <v>1806</v>
      </c>
      <c r="F6" s="660">
        <v>112101060000526</v>
      </c>
      <c r="G6" s="653">
        <v>500000</v>
      </c>
      <c r="H6" s="655">
        <v>5.0999999999999996</v>
      </c>
      <c r="I6" s="653">
        <v>12</v>
      </c>
      <c r="J6" s="653" t="s">
        <v>1141</v>
      </c>
      <c r="K6" s="655" t="s">
        <v>1765</v>
      </c>
      <c r="L6" s="653">
        <v>6167713</v>
      </c>
      <c r="M6" s="656">
        <f>G6*4</f>
        <v>2000000</v>
      </c>
      <c r="O6" s="764" t="s">
        <v>1873</v>
      </c>
      <c r="P6" s="765" t="s">
        <v>1874</v>
      </c>
    </row>
    <row r="7" spans="1:21" s="763" customFormat="1" ht="18" customHeight="1">
      <c r="A7" s="762"/>
      <c r="B7" s="653">
        <v>3623</v>
      </c>
      <c r="C7" s="653">
        <v>1000008</v>
      </c>
      <c r="D7" s="659" t="s">
        <v>1153</v>
      </c>
      <c r="E7" s="653" t="s">
        <v>1038</v>
      </c>
      <c r="F7" s="660">
        <v>3190</v>
      </c>
      <c r="G7" s="653">
        <v>100000</v>
      </c>
      <c r="H7" s="655">
        <v>5</v>
      </c>
      <c r="I7" s="653">
        <v>36</v>
      </c>
      <c r="J7" s="653" t="s">
        <v>1141</v>
      </c>
      <c r="K7" s="653" t="s">
        <v>1530</v>
      </c>
      <c r="L7" s="653">
        <v>3877500</v>
      </c>
      <c r="M7" s="656">
        <f>G7*12</f>
        <v>1200000</v>
      </c>
      <c r="O7" s="767">
        <v>30125142146</v>
      </c>
      <c r="P7" s="765" t="s">
        <v>1875</v>
      </c>
    </row>
    <row r="8" spans="1:21" s="774" customFormat="1" ht="18" customHeight="1">
      <c r="A8" s="768"/>
      <c r="B8" s="769">
        <v>3605</v>
      </c>
      <c r="C8" s="769">
        <v>1000010</v>
      </c>
      <c r="D8" s="770" t="s">
        <v>1148</v>
      </c>
      <c r="E8" s="769" t="s">
        <v>1117</v>
      </c>
      <c r="F8" s="771">
        <v>112001060000968</v>
      </c>
      <c r="G8" s="769">
        <v>200000</v>
      </c>
      <c r="H8" s="772">
        <v>5.6</v>
      </c>
      <c r="I8" s="769">
        <v>15</v>
      </c>
      <c r="J8" s="769" t="s">
        <v>1141</v>
      </c>
      <c r="K8" s="769" t="s">
        <v>1422</v>
      </c>
      <c r="L8" s="769">
        <v>3113979</v>
      </c>
      <c r="M8" s="773">
        <f>G8*15</f>
        <v>3000000</v>
      </c>
      <c r="O8" s="775" t="s">
        <v>1876</v>
      </c>
      <c r="P8" s="776" t="s">
        <v>1870</v>
      </c>
      <c r="Q8" s="777"/>
      <c r="R8" s="777"/>
      <c r="S8" s="777"/>
      <c r="T8" s="777"/>
      <c r="U8" s="777"/>
    </row>
    <row r="9" spans="1:21" s="774" customFormat="1" ht="18" customHeight="1">
      <c r="A9" s="768"/>
      <c r="B9" s="769">
        <v>3632</v>
      </c>
      <c r="C9" s="769">
        <v>1000013</v>
      </c>
      <c r="D9" s="770" t="s">
        <v>1150</v>
      </c>
      <c r="E9" s="769" t="s">
        <v>1856</v>
      </c>
      <c r="F9" s="778" t="s">
        <v>1877</v>
      </c>
      <c r="G9" s="769">
        <v>200000</v>
      </c>
      <c r="H9" s="772">
        <v>5</v>
      </c>
      <c r="I9" s="769">
        <v>12</v>
      </c>
      <c r="J9" s="769" t="s">
        <v>1141</v>
      </c>
      <c r="K9" s="769" t="s">
        <v>1674</v>
      </c>
      <c r="L9" s="769">
        <v>2465726</v>
      </c>
      <c r="M9" s="773">
        <f>G9*2</f>
        <v>400000</v>
      </c>
      <c r="O9" s="764" t="s">
        <v>1878</v>
      </c>
      <c r="P9" s="765" t="s">
        <v>1879</v>
      </c>
      <c r="Q9" s="777"/>
      <c r="R9" s="777"/>
      <c r="S9" s="777"/>
      <c r="T9" s="777"/>
      <c r="U9" s="777"/>
    </row>
    <row r="10" spans="1:21" s="774" customFormat="1" ht="18" customHeight="1">
      <c r="A10" s="768"/>
      <c r="B10" s="769">
        <v>3632</v>
      </c>
      <c r="C10" s="769">
        <v>1000012</v>
      </c>
      <c r="D10" s="770" t="s">
        <v>1150</v>
      </c>
      <c r="E10" s="769" t="s">
        <v>1856</v>
      </c>
      <c r="F10" s="778" t="s">
        <v>1880</v>
      </c>
      <c r="G10" s="769">
        <v>1000000</v>
      </c>
      <c r="H10" s="772">
        <v>5</v>
      </c>
      <c r="I10" s="769">
        <v>12</v>
      </c>
      <c r="J10" s="769" t="s">
        <v>1141</v>
      </c>
      <c r="K10" s="769" t="s">
        <v>1674</v>
      </c>
      <c r="L10" s="769">
        <v>12328631</v>
      </c>
      <c r="M10" s="773">
        <f>G10*2</f>
        <v>2000000</v>
      </c>
      <c r="O10" s="764" t="s">
        <v>1878</v>
      </c>
      <c r="P10" s="765" t="s">
        <v>1879</v>
      </c>
      <c r="Q10" s="777"/>
      <c r="R10" s="777"/>
      <c r="S10" s="777"/>
      <c r="T10" s="777"/>
      <c r="U10" s="777"/>
    </row>
    <row r="11" spans="1:21" s="774" customFormat="1" ht="18" customHeight="1">
      <c r="A11" s="768"/>
      <c r="B11" s="769">
        <v>3632</v>
      </c>
      <c r="C11" s="769">
        <v>1000011</v>
      </c>
      <c r="D11" s="770" t="s">
        <v>1150</v>
      </c>
      <c r="E11" s="769" t="s">
        <v>1856</v>
      </c>
      <c r="F11" s="778" t="s">
        <v>1881</v>
      </c>
      <c r="G11" s="769">
        <v>1000000</v>
      </c>
      <c r="H11" s="772">
        <v>5</v>
      </c>
      <c r="I11" s="769">
        <v>12</v>
      </c>
      <c r="J11" s="769" t="s">
        <v>1141</v>
      </c>
      <c r="K11" s="769" t="s">
        <v>1674</v>
      </c>
      <c r="L11" s="769">
        <v>12328631</v>
      </c>
      <c r="M11" s="773">
        <f>G11*2</f>
        <v>2000000</v>
      </c>
      <c r="O11" s="764" t="s">
        <v>1878</v>
      </c>
      <c r="P11" s="765" t="s">
        <v>1879</v>
      </c>
      <c r="Q11" s="777"/>
      <c r="R11" s="777"/>
      <c r="S11" s="777"/>
      <c r="T11" s="777"/>
      <c r="U11" s="777"/>
    </row>
    <row r="12" spans="1:21" s="774" customFormat="1" ht="18" customHeight="1">
      <c r="A12" s="768" t="s">
        <v>1872</v>
      </c>
      <c r="B12" s="769">
        <v>3620</v>
      </c>
      <c r="C12" s="769">
        <v>1000022</v>
      </c>
      <c r="D12" s="770" t="s">
        <v>1145</v>
      </c>
      <c r="E12" s="769" t="s">
        <v>1046</v>
      </c>
      <c r="F12" s="771">
        <v>100540061001093</v>
      </c>
      <c r="G12" s="769">
        <v>200000</v>
      </c>
      <c r="H12" s="772">
        <v>6.5</v>
      </c>
      <c r="I12" s="769">
        <v>13</v>
      </c>
      <c r="J12" s="769" t="s">
        <v>1141</v>
      </c>
      <c r="K12" s="769" t="s">
        <v>1745</v>
      </c>
      <c r="L12" s="769">
        <v>2700325</v>
      </c>
      <c r="M12" s="773">
        <f>G12*6</f>
        <v>1200000</v>
      </c>
      <c r="O12" s="764" t="s">
        <v>1882</v>
      </c>
      <c r="P12" s="765" t="s">
        <v>1883</v>
      </c>
      <c r="Q12" s="777"/>
      <c r="R12" s="777"/>
      <c r="S12" s="777"/>
      <c r="T12" s="777"/>
      <c r="U12" s="777"/>
    </row>
    <row r="13" spans="1:21" s="763" customFormat="1" ht="18" customHeight="1">
      <c r="A13" s="762"/>
      <c r="B13" s="653">
        <v>3629</v>
      </c>
      <c r="C13" s="653">
        <v>1000003</v>
      </c>
      <c r="D13" s="659" t="s">
        <v>1146</v>
      </c>
      <c r="E13" s="653" t="s">
        <v>1472</v>
      </c>
      <c r="F13" s="660">
        <v>204090023794</v>
      </c>
      <c r="G13" s="653">
        <v>400000</v>
      </c>
      <c r="H13" s="655">
        <v>7.25</v>
      </c>
      <c r="I13" s="653">
        <v>39</v>
      </c>
      <c r="J13" s="653" t="s">
        <v>1141</v>
      </c>
      <c r="K13" s="655" t="s">
        <v>1780</v>
      </c>
      <c r="L13" s="653">
        <v>17624532</v>
      </c>
      <c r="M13" s="656">
        <f>G13*19</f>
        <v>7600000</v>
      </c>
      <c r="O13" s="764" t="s">
        <v>1884</v>
      </c>
      <c r="P13" s="765" t="s">
        <v>1885</v>
      </c>
    </row>
    <row r="14" spans="1:21" s="763" customFormat="1" ht="18" customHeight="1">
      <c r="A14" s="762"/>
      <c r="B14" s="653">
        <v>3604</v>
      </c>
      <c r="C14" s="653">
        <v>1000014</v>
      </c>
      <c r="D14" s="659" t="s">
        <v>1152</v>
      </c>
      <c r="E14" s="653" t="s">
        <v>1773</v>
      </c>
      <c r="F14" s="771">
        <v>372501027186</v>
      </c>
      <c r="G14" s="653">
        <v>500000</v>
      </c>
      <c r="H14" s="655">
        <v>5.3</v>
      </c>
      <c r="I14" s="653">
        <v>19</v>
      </c>
      <c r="J14" s="653" t="s">
        <v>1141</v>
      </c>
      <c r="K14" s="655" t="s">
        <v>1781</v>
      </c>
      <c r="L14" s="653">
        <v>9929286</v>
      </c>
      <c r="M14" s="656">
        <f>G14*5</f>
        <v>2500000</v>
      </c>
      <c r="O14" s="764" t="s">
        <v>1886</v>
      </c>
      <c r="P14" s="765" t="s">
        <v>1887</v>
      </c>
    </row>
    <row r="15" spans="1:21" s="763" customFormat="1" ht="18" customHeight="1">
      <c r="A15" s="762"/>
      <c r="B15" s="653">
        <v>3604</v>
      </c>
      <c r="C15" s="653">
        <v>1000015</v>
      </c>
      <c r="D15" s="659" t="s">
        <v>1152</v>
      </c>
      <c r="E15" s="653" t="s">
        <v>1773</v>
      </c>
      <c r="F15" s="660">
        <v>372501027195</v>
      </c>
      <c r="G15" s="653">
        <v>500000</v>
      </c>
      <c r="H15" s="655">
        <v>5.3</v>
      </c>
      <c r="I15" s="653">
        <v>19</v>
      </c>
      <c r="J15" s="653" t="s">
        <v>1141</v>
      </c>
      <c r="K15" s="655" t="s">
        <v>1781</v>
      </c>
      <c r="L15" s="653">
        <v>9929286</v>
      </c>
      <c r="M15" s="656">
        <f>G15*5</f>
        <v>2500000</v>
      </c>
      <c r="O15" s="764" t="s">
        <v>1888</v>
      </c>
      <c r="P15" s="765" t="s">
        <v>1887</v>
      </c>
    </row>
    <row r="16" spans="1:21" s="763" customFormat="1" ht="18" customHeight="1">
      <c r="A16" s="762"/>
      <c r="B16" s="653">
        <v>3634</v>
      </c>
      <c r="C16" s="653">
        <v>1000001</v>
      </c>
      <c r="D16" s="659" t="s">
        <v>1716</v>
      </c>
      <c r="E16" s="779" t="s">
        <v>1815</v>
      </c>
      <c r="F16" s="660" t="s">
        <v>1717</v>
      </c>
      <c r="G16" s="653">
        <v>500000</v>
      </c>
      <c r="H16" s="655">
        <v>5.75</v>
      </c>
      <c r="I16" s="653">
        <v>15</v>
      </c>
      <c r="J16" s="653" t="s">
        <v>1141</v>
      </c>
      <c r="K16" s="779" t="s">
        <v>1816</v>
      </c>
      <c r="L16" s="653">
        <v>7793000</v>
      </c>
      <c r="M16" s="656">
        <f>500000*7</f>
        <v>3500000</v>
      </c>
      <c r="N16" s="780"/>
      <c r="O16" s="764" t="s">
        <v>1889</v>
      </c>
      <c r="P16" s="765" t="s">
        <v>1890</v>
      </c>
    </row>
    <row r="17" spans="1:18" s="763" customFormat="1" ht="18" customHeight="1">
      <c r="A17" s="762"/>
      <c r="B17" s="653">
        <v>3620</v>
      </c>
      <c r="C17" s="653">
        <v>1000023</v>
      </c>
      <c r="D17" s="659" t="s">
        <v>1145</v>
      </c>
      <c r="E17" s="779" t="s">
        <v>1832</v>
      </c>
      <c r="F17" s="660">
        <v>100540061001297</v>
      </c>
      <c r="G17" s="653">
        <v>500000</v>
      </c>
      <c r="H17" s="655">
        <v>6.5</v>
      </c>
      <c r="I17" s="653">
        <v>13</v>
      </c>
      <c r="J17" s="653" t="s">
        <v>1141</v>
      </c>
      <c r="K17" s="779" t="s">
        <v>1833</v>
      </c>
      <c r="L17" s="653">
        <v>6750813</v>
      </c>
      <c r="M17" s="656">
        <f>G17*3</f>
        <v>1500000</v>
      </c>
      <c r="N17" s="780"/>
      <c r="O17" s="764" t="s">
        <v>1882</v>
      </c>
      <c r="P17" s="765" t="s">
        <v>1883</v>
      </c>
    </row>
    <row r="18" spans="1:18" s="763" customFormat="1" ht="18" customHeight="1">
      <c r="A18" s="762"/>
      <c r="B18" s="653">
        <v>3620</v>
      </c>
      <c r="C18" s="653">
        <v>1000024</v>
      </c>
      <c r="D18" s="659" t="s">
        <v>1145</v>
      </c>
      <c r="E18" s="779" t="s">
        <v>1832</v>
      </c>
      <c r="F18" s="660">
        <v>100540061001308</v>
      </c>
      <c r="G18" s="653">
        <v>500000</v>
      </c>
      <c r="H18" s="655">
        <v>6.5</v>
      </c>
      <c r="I18" s="653">
        <v>13</v>
      </c>
      <c r="J18" s="653" t="s">
        <v>1141</v>
      </c>
      <c r="K18" s="779" t="s">
        <v>1833</v>
      </c>
      <c r="L18" s="653">
        <v>6750813</v>
      </c>
      <c r="M18" s="656">
        <f>G18*3</f>
        <v>1500000</v>
      </c>
      <c r="N18" s="780"/>
      <c r="O18" s="764" t="s">
        <v>1882</v>
      </c>
      <c r="P18" s="765" t="s">
        <v>1883</v>
      </c>
    </row>
    <row r="19" spans="1:18" s="763" customFormat="1" ht="18" customHeight="1">
      <c r="A19" s="762"/>
      <c r="B19" s="653">
        <v>3620</v>
      </c>
      <c r="C19" s="653">
        <v>1000025</v>
      </c>
      <c r="D19" s="659" t="s">
        <v>1145</v>
      </c>
      <c r="E19" s="779" t="s">
        <v>1832</v>
      </c>
      <c r="F19" s="660">
        <v>100540061001315</v>
      </c>
      <c r="G19" s="653">
        <v>500000</v>
      </c>
      <c r="H19" s="655">
        <v>6.5</v>
      </c>
      <c r="I19" s="653">
        <v>13</v>
      </c>
      <c r="J19" s="653" t="s">
        <v>1141</v>
      </c>
      <c r="K19" s="779" t="s">
        <v>1833</v>
      </c>
      <c r="L19" s="653">
        <v>6750813</v>
      </c>
      <c r="M19" s="656">
        <f>G19*3</f>
        <v>1500000</v>
      </c>
      <c r="N19" s="780"/>
      <c r="O19" s="764" t="s">
        <v>1882</v>
      </c>
      <c r="P19" s="765" t="s">
        <v>1883</v>
      </c>
    </row>
    <row r="20" spans="1:18" s="763" customFormat="1" ht="18" customHeight="1">
      <c r="A20" s="762"/>
      <c r="B20" s="653">
        <v>3620</v>
      </c>
      <c r="C20" s="653">
        <v>1000026</v>
      </c>
      <c r="D20" s="659" t="s">
        <v>1145</v>
      </c>
      <c r="E20" s="779" t="s">
        <v>1832</v>
      </c>
      <c r="F20" s="660">
        <v>100540061001332</v>
      </c>
      <c r="G20" s="653">
        <v>500000</v>
      </c>
      <c r="H20" s="655">
        <v>6.5</v>
      </c>
      <c r="I20" s="653">
        <v>13</v>
      </c>
      <c r="J20" s="653" t="s">
        <v>1141</v>
      </c>
      <c r="K20" s="779" t="s">
        <v>1833</v>
      </c>
      <c r="L20" s="653">
        <v>6750813</v>
      </c>
      <c r="M20" s="656">
        <f>G20*3</f>
        <v>1500000</v>
      </c>
      <c r="N20" s="780"/>
      <c r="O20" s="764" t="s">
        <v>1882</v>
      </c>
      <c r="P20" s="765" t="s">
        <v>1883</v>
      </c>
    </row>
    <row r="21" spans="1:18" s="763" customFormat="1" ht="18" customHeight="1">
      <c r="A21" s="762"/>
      <c r="B21" s="653">
        <v>3629</v>
      </c>
      <c r="C21" s="653">
        <v>1000006</v>
      </c>
      <c r="D21" s="770" t="s">
        <v>1146</v>
      </c>
      <c r="E21" s="779" t="s">
        <v>1834</v>
      </c>
      <c r="F21" s="660">
        <v>224020002241</v>
      </c>
      <c r="G21" s="653">
        <v>500000</v>
      </c>
      <c r="H21" s="655">
        <v>6.5</v>
      </c>
      <c r="I21" s="653">
        <v>12</v>
      </c>
      <c r="J21" s="653" t="s">
        <v>1141</v>
      </c>
      <c r="K21" s="779" t="s">
        <v>1835</v>
      </c>
      <c r="L21" s="653">
        <v>6214323</v>
      </c>
      <c r="M21" s="656">
        <f>G21*3</f>
        <v>1500000</v>
      </c>
      <c r="N21" s="780"/>
      <c r="O21" s="764" t="s">
        <v>1884</v>
      </c>
      <c r="P21" s="765" t="s">
        <v>1885</v>
      </c>
    </row>
    <row r="22" spans="1:18" s="763" customFormat="1" ht="18" customHeight="1">
      <c r="A22" s="762"/>
      <c r="B22" s="653">
        <v>3635</v>
      </c>
      <c r="C22" s="653">
        <v>1000001</v>
      </c>
      <c r="D22" s="659" t="s">
        <v>1807</v>
      </c>
      <c r="E22" s="779" t="s">
        <v>1808</v>
      </c>
      <c r="F22" s="660" t="s">
        <v>1809</v>
      </c>
      <c r="G22" s="653">
        <v>500000</v>
      </c>
      <c r="H22" s="655">
        <v>5.5</v>
      </c>
      <c r="I22" s="653">
        <v>13</v>
      </c>
      <c r="J22" s="653" t="s">
        <v>1141</v>
      </c>
      <c r="K22" s="779" t="s">
        <v>1810</v>
      </c>
      <c r="L22" s="653">
        <v>6711621</v>
      </c>
      <c r="M22" s="656">
        <f>G22*4</f>
        <v>2000000</v>
      </c>
      <c r="N22" s="780"/>
      <c r="O22" s="764" t="s">
        <v>1891</v>
      </c>
      <c r="P22" s="765" t="s">
        <v>1892</v>
      </c>
    </row>
    <row r="23" spans="1:18" s="763" customFormat="1" ht="18" customHeight="1">
      <c r="A23" s="781"/>
      <c r="B23" s="653">
        <v>3620</v>
      </c>
      <c r="C23" s="653">
        <v>1000027</v>
      </c>
      <c r="D23" s="659" t="s">
        <v>1145</v>
      </c>
      <c r="E23" s="653" t="s">
        <v>1836</v>
      </c>
      <c r="F23" s="660">
        <v>100540061001342</v>
      </c>
      <c r="G23" s="653">
        <v>500000</v>
      </c>
      <c r="H23" s="655">
        <v>6.5</v>
      </c>
      <c r="I23" s="653">
        <v>13</v>
      </c>
      <c r="J23" s="653" t="s">
        <v>1141</v>
      </c>
      <c r="K23" s="653" t="s">
        <v>969</v>
      </c>
      <c r="L23" s="653">
        <v>6750813</v>
      </c>
      <c r="M23" s="656">
        <f>G23*3</f>
        <v>1500000</v>
      </c>
      <c r="O23" s="764" t="s">
        <v>1882</v>
      </c>
      <c r="P23" s="765" t="s">
        <v>1883</v>
      </c>
    </row>
    <row r="24" spans="1:18" s="763" customFormat="1" ht="18" customHeight="1">
      <c r="A24" s="781"/>
      <c r="B24" s="653">
        <v>3620</v>
      </c>
      <c r="C24" s="653">
        <v>1000028</v>
      </c>
      <c r="D24" s="659" t="s">
        <v>1145</v>
      </c>
      <c r="E24" s="653" t="s">
        <v>1836</v>
      </c>
      <c r="F24" s="660">
        <v>100540061001355</v>
      </c>
      <c r="G24" s="653">
        <v>500000</v>
      </c>
      <c r="H24" s="655">
        <v>6.5</v>
      </c>
      <c r="I24" s="653">
        <v>13</v>
      </c>
      <c r="J24" s="653" t="s">
        <v>1141</v>
      </c>
      <c r="K24" s="653" t="s">
        <v>969</v>
      </c>
      <c r="L24" s="653">
        <v>6750813</v>
      </c>
      <c r="M24" s="656">
        <f>G24*3</f>
        <v>1500000</v>
      </c>
      <c r="O24" s="764" t="s">
        <v>1882</v>
      </c>
      <c r="P24" s="765" t="s">
        <v>1883</v>
      </c>
    </row>
    <row r="25" spans="1:18" s="763" customFormat="1" ht="18" customHeight="1">
      <c r="A25" s="781"/>
      <c r="B25" s="653">
        <v>3632</v>
      </c>
      <c r="C25" s="653">
        <v>1000010</v>
      </c>
      <c r="D25" s="659" t="s">
        <v>1150</v>
      </c>
      <c r="E25" s="653" t="s">
        <v>1423</v>
      </c>
      <c r="F25" s="782" t="s">
        <v>1837</v>
      </c>
      <c r="G25" s="653">
        <v>500000</v>
      </c>
      <c r="H25" s="655">
        <v>5.25</v>
      </c>
      <c r="I25" s="653">
        <v>12</v>
      </c>
      <c r="J25" s="653" t="s">
        <v>1141</v>
      </c>
      <c r="K25" s="653" t="s">
        <v>1838</v>
      </c>
      <c r="L25" s="653">
        <v>6164315</v>
      </c>
      <c r="M25" s="656">
        <f>G25*3</f>
        <v>1500000</v>
      </c>
      <c r="O25" s="764" t="s">
        <v>1878</v>
      </c>
      <c r="P25" s="765" t="s">
        <v>1879</v>
      </c>
    </row>
    <row r="26" spans="1:18" s="763" customFormat="1" ht="18" customHeight="1">
      <c r="A26" s="762"/>
      <c r="B26" s="653">
        <v>3604</v>
      </c>
      <c r="C26" s="653">
        <v>1000009</v>
      </c>
      <c r="D26" s="659" t="s">
        <v>1502</v>
      </c>
      <c r="E26" s="653" t="s">
        <v>384</v>
      </c>
      <c r="F26" s="654" t="s">
        <v>1817</v>
      </c>
      <c r="G26" s="653">
        <v>500000</v>
      </c>
      <c r="H26" s="655">
        <v>7.5</v>
      </c>
      <c r="I26" s="653">
        <v>39</v>
      </c>
      <c r="J26" s="653" t="s">
        <v>1141</v>
      </c>
      <c r="K26" s="653" t="s">
        <v>132</v>
      </c>
      <c r="L26" s="653">
        <v>22124469</v>
      </c>
      <c r="M26" s="656">
        <f>G26*31</f>
        <v>15500000</v>
      </c>
      <c r="O26" s="764" t="s">
        <v>1893</v>
      </c>
      <c r="P26" s="765" t="s">
        <v>1894</v>
      </c>
      <c r="Q26" s="783"/>
      <c r="R26" s="784"/>
    </row>
    <row r="27" spans="1:18" s="763" customFormat="1" ht="18" customHeight="1">
      <c r="A27" s="762"/>
      <c r="B27" s="653">
        <v>3605</v>
      </c>
      <c r="C27" s="653">
        <v>1000013</v>
      </c>
      <c r="D27" s="659" t="s">
        <v>1148</v>
      </c>
      <c r="E27" s="653" t="s">
        <v>1910</v>
      </c>
      <c r="F27" s="879" t="s">
        <v>1920</v>
      </c>
      <c r="G27" s="653">
        <v>200000</v>
      </c>
      <c r="H27" s="655">
        <v>5.0999999999999996</v>
      </c>
      <c r="I27" s="653">
        <v>12</v>
      </c>
      <c r="J27" s="653" t="s">
        <v>1141</v>
      </c>
      <c r="K27" s="653" t="s">
        <v>1702</v>
      </c>
      <c r="L27" s="653">
        <v>2467085</v>
      </c>
      <c r="M27" s="656">
        <f>G27*1</f>
        <v>200000</v>
      </c>
      <c r="O27" s="764" t="s">
        <v>1817</v>
      </c>
      <c r="P27" s="765" t="s">
        <v>1887</v>
      </c>
      <c r="Q27" s="785"/>
      <c r="R27" s="784"/>
    </row>
    <row r="28" spans="1:18" s="763" customFormat="1" ht="18" customHeight="1">
      <c r="A28" s="762"/>
      <c r="B28" s="653">
        <v>3636</v>
      </c>
      <c r="C28" s="653">
        <v>1000001</v>
      </c>
      <c r="D28" s="659" t="s">
        <v>1811</v>
      </c>
      <c r="E28" s="653" t="s">
        <v>1812</v>
      </c>
      <c r="F28" s="654" t="s">
        <v>1813</v>
      </c>
      <c r="G28" s="653">
        <v>500000</v>
      </c>
      <c r="H28" s="655">
        <v>5.25</v>
      </c>
      <c r="I28" s="653">
        <v>12</v>
      </c>
      <c r="J28" s="653" t="s">
        <v>1141</v>
      </c>
      <c r="K28" s="653" t="s">
        <v>1814</v>
      </c>
      <c r="L28" s="653">
        <v>6172627</v>
      </c>
      <c r="M28" s="656">
        <f>G28*4</f>
        <v>2000000</v>
      </c>
      <c r="O28" s="786" t="s">
        <v>1895</v>
      </c>
      <c r="P28" s="765" t="s">
        <v>1896</v>
      </c>
      <c r="Q28" s="787"/>
      <c r="R28" s="784"/>
    </row>
    <row r="29" spans="1:18" s="763" customFormat="1">
      <c r="A29" s="762"/>
      <c r="B29" s="653">
        <v>3620</v>
      </c>
      <c r="C29" s="653">
        <v>1000020</v>
      </c>
      <c r="D29" s="659" t="s">
        <v>1145</v>
      </c>
      <c r="E29" s="779" t="s">
        <v>1818</v>
      </c>
      <c r="F29" s="660">
        <v>1031</v>
      </c>
      <c r="G29" s="653">
        <v>500000</v>
      </c>
      <c r="H29" s="655">
        <v>6.5</v>
      </c>
      <c r="I29" s="653">
        <v>13</v>
      </c>
      <c r="J29" s="653" t="s">
        <v>1141</v>
      </c>
      <c r="K29" s="779" t="s">
        <v>1819</v>
      </c>
      <c r="L29" s="653">
        <v>6750813</v>
      </c>
      <c r="M29" s="656">
        <f>500000*7</f>
        <v>3500000</v>
      </c>
      <c r="N29" s="780"/>
      <c r="O29" s="764" t="s">
        <v>1882</v>
      </c>
      <c r="P29" s="765" t="s">
        <v>1883</v>
      </c>
    </row>
    <row r="30" spans="1:18" s="763" customFormat="1">
      <c r="A30" s="762"/>
      <c r="B30" s="653">
        <v>3620</v>
      </c>
      <c r="C30" s="653">
        <v>1000021</v>
      </c>
      <c r="D30" s="659" t="s">
        <v>1145</v>
      </c>
      <c r="E30" s="779" t="s">
        <v>1818</v>
      </c>
      <c r="F30" s="660">
        <v>1047</v>
      </c>
      <c r="G30" s="653">
        <v>500000</v>
      </c>
      <c r="H30" s="655">
        <v>6.5</v>
      </c>
      <c r="I30" s="653">
        <v>13</v>
      </c>
      <c r="J30" s="653" t="s">
        <v>1141</v>
      </c>
      <c r="K30" s="779" t="s">
        <v>1819</v>
      </c>
      <c r="L30" s="653">
        <v>6750813</v>
      </c>
      <c r="M30" s="656">
        <f>500000*7</f>
        <v>3500000</v>
      </c>
      <c r="N30" s="780"/>
      <c r="O30" s="764" t="s">
        <v>1882</v>
      </c>
      <c r="P30" s="765" t="s">
        <v>1883</v>
      </c>
    </row>
    <row r="31" spans="1:18" s="763" customFormat="1">
      <c r="A31" s="762"/>
      <c r="B31" s="792"/>
      <c r="C31" s="793"/>
      <c r="D31" s="794"/>
      <c r="E31" s="794"/>
      <c r="F31" s="795"/>
      <c r="G31" s="794">
        <f>SUM(G5:G30)</f>
        <v>12000000</v>
      </c>
      <c r="H31" s="794"/>
      <c r="I31" s="794"/>
      <c r="J31" s="794"/>
      <c r="K31" s="794"/>
      <c r="L31" s="794">
        <f>SUM(L5:L30)</f>
        <v>194586638</v>
      </c>
      <c r="M31" s="794">
        <f>SUM(M5:M30)</f>
        <v>67800000</v>
      </c>
      <c r="N31" s="788"/>
      <c r="O31" s="764" t="s">
        <v>1882</v>
      </c>
      <c r="P31" s="765" t="s">
        <v>1883</v>
      </c>
      <c r="Q31" s="789"/>
      <c r="R31" s="790"/>
    </row>
    <row r="32" spans="1:18" s="797" customFormat="1">
      <c r="E32" s="798"/>
      <c r="F32" s="798"/>
      <c r="K32" s="798"/>
      <c r="M32" s="791"/>
      <c r="O32" s="796"/>
      <c r="P32" s="796"/>
    </row>
    <row r="33" spans="5:16" s="797" customFormat="1">
      <c r="E33" s="798"/>
      <c r="F33" s="798"/>
      <c r="K33" s="798"/>
      <c r="O33" s="796"/>
      <c r="P33" s="796"/>
    </row>
    <row r="34" spans="5:16" s="797" customFormat="1">
      <c r="E34" s="798"/>
      <c r="F34" s="798"/>
      <c r="K34" s="798"/>
      <c r="O34" s="796"/>
      <c r="P34" s="796"/>
    </row>
    <row r="35" spans="5:16" s="797" customFormat="1">
      <c r="E35" s="798"/>
      <c r="F35" s="798"/>
      <c r="K35" s="798"/>
      <c r="O35" s="796"/>
      <c r="P35" s="796"/>
    </row>
    <row r="36" spans="5:16" s="797" customFormat="1">
      <c r="E36" s="798"/>
      <c r="F36" s="798"/>
      <c r="K36" s="798"/>
      <c r="O36" s="796"/>
      <c r="P36" s="796"/>
    </row>
    <row r="37" spans="5:16" s="797" customFormat="1">
      <c r="E37" s="798"/>
      <c r="F37" s="798"/>
      <c r="K37" s="798"/>
      <c r="O37" s="796"/>
      <c r="P37" s="796"/>
    </row>
    <row r="38" spans="5:16" s="797" customFormat="1">
      <c r="E38" s="798"/>
      <c r="F38" s="798"/>
      <c r="K38" s="798"/>
      <c r="O38" s="796"/>
      <c r="P38" s="796"/>
    </row>
    <row r="39" spans="5:16" s="797" customFormat="1">
      <c r="E39" s="798"/>
      <c r="F39" s="798"/>
      <c r="K39" s="798"/>
      <c r="O39" s="796"/>
      <c r="P39" s="796"/>
    </row>
    <row r="40" spans="5:16" s="797" customFormat="1">
      <c r="E40" s="798"/>
      <c r="F40" s="798"/>
      <c r="K40" s="798"/>
      <c r="O40" s="796"/>
      <c r="P40" s="796"/>
    </row>
    <row r="41" spans="5:16" s="797" customFormat="1">
      <c r="E41" s="798"/>
      <c r="F41" s="798"/>
      <c r="K41" s="798"/>
      <c r="O41" s="796"/>
      <c r="P41" s="796"/>
    </row>
    <row r="42" spans="5:16" s="797" customFormat="1">
      <c r="E42" s="798"/>
      <c r="F42" s="798"/>
      <c r="K42" s="798"/>
      <c r="O42" s="796"/>
      <c r="P42" s="796"/>
    </row>
    <row r="43" spans="5:16" s="797" customFormat="1">
      <c r="E43" s="798"/>
      <c r="F43" s="798"/>
      <c r="K43" s="798"/>
      <c r="O43" s="796"/>
      <c r="P43" s="796"/>
    </row>
  </sheetData>
  <autoFilter ref="A4:M31"/>
  <mergeCells count="1">
    <mergeCell ref="B2:M2"/>
  </mergeCells>
  <pageMargins left="0.25" right="0" top="0" bottom="0" header="0.3" footer="0.3"/>
  <pageSetup paperSize="9" scale="75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766"/>
  <sheetViews>
    <sheetView topLeftCell="A750" zoomScaleNormal="100" workbookViewId="0">
      <selection activeCell="G760" sqref="G760"/>
    </sheetView>
  </sheetViews>
  <sheetFormatPr defaultRowHeight="15"/>
  <cols>
    <col min="1" max="1" width="5.42578125" style="67" customWidth="1"/>
    <col min="2" max="2" width="36" customWidth="1"/>
    <col min="3" max="3" width="15" bestFit="1" customWidth="1"/>
    <col min="4" max="4" width="27.140625" bestFit="1" customWidth="1"/>
    <col min="5" max="5" width="19" style="371" bestFit="1" customWidth="1"/>
    <col min="6" max="6" width="15" bestFit="1" customWidth="1"/>
    <col min="7" max="7" width="11.28515625" bestFit="1" customWidth="1"/>
    <col min="8" max="8" width="15" bestFit="1" customWidth="1"/>
    <col min="9" max="9" width="20.5703125" style="413" bestFit="1" customWidth="1"/>
    <col min="10" max="10" width="12.5703125" customWidth="1"/>
    <col min="11" max="11" width="11.28515625" bestFit="1" customWidth="1"/>
    <col min="12" max="12" width="13.42578125" bestFit="1" customWidth="1"/>
  </cols>
  <sheetData>
    <row r="2" spans="1:10" ht="15.75" thickBot="1">
      <c r="B2" t="s">
        <v>553</v>
      </c>
    </row>
    <row r="3" spans="1:10" ht="32.25" thickBot="1">
      <c r="A3" s="51" t="s">
        <v>37</v>
      </c>
      <c r="B3" s="48" t="s">
        <v>0</v>
      </c>
      <c r="C3" s="48" t="s">
        <v>38</v>
      </c>
      <c r="D3" s="47" t="s">
        <v>39</v>
      </c>
      <c r="E3" s="372" t="s">
        <v>40</v>
      </c>
      <c r="F3" s="48" t="s">
        <v>41</v>
      </c>
      <c r="G3" s="48" t="s">
        <v>42</v>
      </c>
      <c r="H3" s="47" t="s">
        <v>1</v>
      </c>
      <c r="I3" s="414" t="s">
        <v>43</v>
      </c>
    </row>
    <row r="4" spans="1:10" ht="18.75">
      <c r="A4" s="68">
        <v>1</v>
      </c>
      <c r="B4" s="4" t="s">
        <v>389</v>
      </c>
      <c r="C4" s="72" t="s">
        <v>398</v>
      </c>
      <c r="D4" s="74">
        <v>815702</v>
      </c>
      <c r="E4" s="373">
        <v>500000</v>
      </c>
      <c r="F4" s="4" t="s">
        <v>390</v>
      </c>
      <c r="G4" s="77">
        <v>0.09</v>
      </c>
      <c r="H4" s="4" t="s">
        <v>399</v>
      </c>
      <c r="I4" s="81">
        <v>511250</v>
      </c>
    </row>
    <row r="5" spans="1:10" ht="18.75">
      <c r="A5" s="69">
        <v>2</v>
      </c>
      <c r="B5" s="50" t="s">
        <v>389</v>
      </c>
      <c r="C5" s="35" t="s">
        <v>412</v>
      </c>
      <c r="D5" s="75">
        <v>815710</v>
      </c>
      <c r="E5" s="374">
        <v>2500000</v>
      </c>
      <c r="F5" s="50" t="s">
        <v>390</v>
      </c>
      <c r="G5" s="78">
        <v>0.09</v>
      </c>
      <c r="H5" s="50" t="s">
        <v>249</v>
      </c>
      <c r="I5" s="82">
        <v>2556250</v>
      </c>
    </row>
    <row r="6" spans="1:10" ht="18.75">
      <c r="A6" s="69">
        <v>3</v>
      </c>
      <c r="B6" s="50" t="s">
        <v>389</v>
      </c>
      <c r="C6" s="35" t="s">
        <v>53</v>
      </c>
      <c r="D6" s="75">
        <v>815776</v>
      </c>
      <c r="E6" s="374">
        <v>500000</v>
      </c>
      <c r="F6" s="50" t="s">
        <v>390</v>
      </c>
      <c r="G6" s="78">
        <v>0.09</v>
      </c>
      <c r="H6" s="50" t="s">
        <v>443</v>
      </c>
      <c r="I6" s="82">
        <v>511250</v>
      </c>
    </row>
    <row r="7" spans="1:10" ht="17.25">
      <c r="A7" s="69">
        <v>4</v>
      </c>
      <c r="B7" s="60" t="s">
        <v>239</v>
      </c>
      <c r="C7" s="14" t="s">
        <v>205</v>
      </c>
      <c r="D7" s="14">
        <v>108</v>
      </c>
      <c r="E7" s="375">
        <v>1000000</v>
      </c>
      <c r="F7" s="14" t="s">
        <v>243</v>
      </c>
      <c r="G7" s="79">
        <v>9.5000000000000001E-2</v>
      </c>
      <c r="H7" s="14" t="s">
        <v>249</v>
      </c>
      <c r="I7" s="83">
        <v>1078082</v>
      </c>
    </row>
    <row r="8" spans="1:10" ht="17.25">
      <c r="A8" s="69">
        <v>5</v>
      </c>
      <c r="B8" s="60" t="s">
        <v>239</v>
      </c>
      <c r="C8" s="14" t="s">
        <v>204</v>
      </c>
      <c r="D8" s="14">
        <v>1632</v>
      </c>
      <c r="E8" s="375">
        <v>1100000</v>
      </c>
      <c r="F8" s="14" t="s">
        <v>243</v>
      </c>
      <c r="G8" s="79">
        <v>9.5000000000000001E-2</v>
      </c>
      <c r="H8" s="14" t="s">
        <v>250</v>
      </c>
      <c r="I8" s="83">
        <v>1185890</v>
      </c>
    </row>
    <row r="9" spans="1:10" ht="19.5" thickBot="1">
      <c r="A9" s="70">
        <v>6</v>
      </c>
      <c r="B9" s="71" t="s">
        <v>312</v>
      </c>
      <c r="C9" s="73" t="s">
        <v>271</v>
      </c>
      <c r="D9" s="76">
        <v>300716107704</v>
      </c>
      <c r="E9" s="376">
        <v>5711174.9299999997</v>
      </c>
      <c r="F9" s="71" t="s">
        <v>272</v>
      </c>
      <c r="G9" s="80">
        <v>7.6499999999999999E-2</v>
      </c>
      <c r="H9" s="71" t="s">
        <v>273</v>
      </c>
      <c r="I9" s="84">
        <v>6160773.7300000004</v>
      </c>
    </row>
    <row r="12" spans="1:10" ht="15.75" thickBot="1">
      <c r="B12" t="s">
        <v>579</v>
      </c>
    </row>
    <row r="13" spans="1:10" ht="31.5">
      <c r="A13" s="51" t="s">
        <v>37</v>
      </c>
      <c r="B13" s="48" t="s">
        <v>0</v>
      </c>
      <c r="C13" s="48" t="s">
        <v>38</v>
      </c>
      <c r="D13" s="47" t="s">
        <v>39</v>
      </c>
      <c r="E13" s="372" t="s">
        <v>40</v>
      </c>
      <c r="F13" s="48" t="s">
        <v>41</v>
      </c>
      <c r="G13" s="48" t="s">
        <v>42</v>
      </c>
      <c r="H13" s="47" t="s">
        <v>1</v>
      </c>
      <c r="I13" s="414" t="s">
        <v>43</v>
      </c>
    </row>
    <row r="14" spans="1:10" ht="18.75" thickBot="1">
      <c r="A14" s="92">
        <v>1</v>
      </c>
      <c r="B14" s="93" t="s">
        <v>2</v>
      </c>
      <c r="C14" s="93" t="s">
        <v>54</v>
      </c>
      <c r="D14" s="93">
        <v>33930704540</v>
      </c>
      <c r="E14" s="377">
        <v>47300</v>
      </c>
      <c r="F14" s="93" t="s">
        <v>110</v>
      </c>
      <c r="G14" s="94">
        <v>8.5000000000000006E-2</v>
      </c>
      <c r="H14" s="93" t="s">
        <v>55</v>
      </c>
      <c r="I14" s="95">
        <v>72028</v>
      </c>
    </row>
    <row r="15" spans="1:10" ht="16.5">
      <c r="A15" s="96">
        <v>2</v>
      </c>
      <c r="B15" s="97" t="s">
        <v>239</v>
      </c>
      <c r="C15" s="98" t="s">
        <v>233</v>
      </c>
      <c r="D15" s="98">
        <v>111</v>
      </c>
      <c r="E15" s="378">
        <v>2200000</v>
      </c>
      <c r="F15" s="98" t="s">
        <v>243</v>
      </c>
      <c r="G15" s="99">
        <v>9.5000000000000001E-2</v>
      </c>
      <c r="H15" s="98" t="s">
        <v>251</v>
      </c>
      <c r="I15" s="100">
        <v>2371781</v>
      </c>
    </row>
    <row r="16" spans="1:10" ht="18">
      <c r="A16" s="92">
        <v>3</v>
      </c>
      <c r="B16" s="93" t="s">
        <v>279</v>
      </c>
      <c r="C16" s="101" t="s">
        <v>207</v>
      </c>
      <c r="D16" s="101" t="s">
        <v>280</v>
      </c>
      <c r="E16" s="377">
        <v>4062156</v>
      </c>
      <c r="F16" s="93" t="s">
        <v>281</v>
      </c>
      <c r="G16" s="94">
        <v>7.2499999999999995E-2</v>
      </c>
      <c r="H16" s="93" t="s">
        <v>500</v>
      </c>
      <c r="I16" s="95">
        <v>4364766</v>
      </c>
      <c r="J16" s="91"/>
    </row>
    <row r="17" spans="1:11" ht="18.75" thickBot="1">
      <c r="A17" s="102">
        <v>4</v>
      </c>
      <c r="B17" s="103" t="s">
        <v>2</v>
      </c>
      <c r="C17" s="103" t="s">
        <v>46</v>
      </c>
      <c r="D17" s="103">
        <v>33998756954</v>
      </c>
      <c r="E17" s="379">
        <v>50500</v>
      </c>
      <c r="F17" s="103" t="s">
        <v>110</v>
      </c>
      <c r="G17" s="104">
        <v>8.5000000000000006E-2</v>
      </c>
      <c r="H17" s="103" t="s">
        <v>56</v>
      </c>
      <c r="I17" s="105">
        <v>76901</v>
      </c>
      <c r="J17" s="91"/>
    </row>
    <row r="20" spans="1:11" ht="15.75" thickBot="1">
      <c r="B20" t="s">
        <v>625</v>
      </c>
    </row>
    <row r="21" spans="1:11" ht="31.5">
      <c r="A21" s="51" t="s">
        <v>37</v>
      </c>
      <c r="B21" s="48" t="s">
        <v>0</v>
      </c>
      <c r="C21" s="48" t="s">
        <v>38</v>
      </c>
      <c r="D21" s="47" t="s">
        <v>39</v>
      </c>
      <c r="E21" s="372" t="s">
        <v>40</v>
      </c>
      <c r="F21" s="48" t="s">
        <v>41</v>
      </c>
      <c r="G21" s="48" t="s">
        <v>42</v>
      </c>
      <c r="H21" s="47" t="s">
        <v>1</v>
      </c>
      <c r="I21" s="414" t="s">
        <v>43</v>
      </c>
    </row>
    <row r="22" spans="1:11" ht="17.25">
      <c r="A22" s="115">
        <v>1</v>
      </c>
      <c r="B22" s="116" t="s">
        <v>239</v>
      </c>
      <c r="C22" s="117" t="s">
        <v>252</v>
      </c>
      <c r="D22" s="117">
        <v>62</v>
      </c>
      <c r="E22" s="380">
        <v>1800000</v>
      </c>
      <c r="F22" s="117" t="s">
        <v>243</v>
      </c>
      <c r="G22" s="119">
        <v>9.5000000000000001E-2</v>
      </c>
      <c r="H22" s="117" t="s">
        <v>253</v>
      </c>
      <c r="I22" s="118">
        <v>1940548</v>
      </c>
    </row>
    <row r="23" spans="1:11" ht="18.75">
      <c r="A23" s="115">
        <v>2</v>
      </c>
      <c r="B23" s="44" t="s">
        <v>277</v>
      </c>
      <c r="C23" s="52" t="s">
        <v>298</v>
      </c>
      <c r="D23" s="52">
        <v>100410032005621</v>
      </c>
      <c r="E23" s="290">
        <v>47978630</v>
      </c>
      <c r="F23" s="44" t="s">
        <v>275</v>
      </c>
      <c r="G23" s="54">
        <v>0.08</v>
      </c>
      <c r="H23" s="44" t="s">
        <v>253</v>
      </c>
      <c r="I23" s="53">
        <v>52136778</v>
      </c>
    </row>
    <row r="24" spans="1:11" ht="37.5">
      <c r="A24" s="115">
        <v>3</v>
      </c>
      <c r="B24" s="120" t="s">
        <v>551</v>
      </c>
      <c r="C24" s="52" t="s">
        <v>587</v>
      </c>
      <c r="D24" s="52">
        <v>585868</v>
      </c>
      <c r="E24" s="290">
        <v>8000</v>
      </c>
      <c r="F24" s="44" t="s">
        <v>582</v>
      </c>
      <c r="G24" s="54">
        <v>8.5000000000000006E-2</v>
      </c>
      <c r="H24" s="44" t="s">
        <v>588</v>
      </c>
      <c r="I24" s="53">
        <v>9418</v>
      </c>
    </row>
    <row r="25" spans="1:11" ht="18.75">
      <c r="A25" s="115">
        <v>4</v>
      </c>
      <c r="B25" s="63" t="s">
        <v>2</v>
      </c>
      <c r="C25" s="63" t="s">
        <v>47</v>
      </c>
      <c r="D25" s="63">
        <v>34089803151</v>
      </c>
      <c r="E25" s="289">
        <v>50900</v>
      </c>
      <c r="F25" s="63" t="s">
        <v>3</v>
      </c>
      <c r="G25" s="65">
        <v>8.5000000000000006E-2</v>
      </c>
      <c r="H25" s="63" t="s">
        <v>57</v>
      </c>
      <c r="I25" s="64">
        <v>77510</v>
      </c>
    </row>
    <row r="26" spans="1:11" ht="18.75">
      <c r="A26" s="115">
        <v>5</v>
      </c>
      <c r="B26" s="63" t="s">
        <v>286</v>
      </c>
      <c r="C26" s="121" t="s">
        <v>448</v>
      </c>
      <c r="D26" s="122" t="s">
        <v>446</v>
      </c>
      <c r="E26" s="289">
        <v>25525379</v>
      </c>
      <c r="F26" s="63" t="s">
        <v>447</v>
      </c>
      <c r="G26" s="65">
        <v>5.5E-2</v>
      </c>
      <c r="H26" s="63" t="s">
        <v>577</v>
      </c>
      <c r="I26" s="64">
        <v>25875391</v>
      </c>
    </row>
    <row r="27" spans="1:11" ht="17.25">
      <c r="A27" s="123">
        <v>6</v>
      </c>
      <c r="B27" s="116" t="s">
        <v>239</v>
      </c>
      <c r="C27" s="117" t="s">
        <v>240</v>
      </c>
      <c r="D27" s="117">
        <v>114</v>
      </c>
      <c r="E27" s="380">
        <v>1100000</v>
      </c>
      <c r="F27" s="117" t="s">
        <v>243</v>
      </c>
      <c r="G27" s="119">
        <v>9.5000000000000001E-2</v>
      </c>
      <c r="H27" s="117" t="s">
        <v>339</v>
      </c>
      <c r="I27" s="118">
        <v>1185890</v>
      </c>
      <c r="K27" s="91"/>
    </row>
    <row r="28" spans="1:11" ht="17.25">
      <c r="A28" s="115">
        <v>7</v>
      </c>
      <c r="B28" s="116" t="s">
        <v>239</v>
      </c>
      <c r="C28" s="117" t="s">
        <v>240</v>
      </c>
      <c r="D28" s="117">
        <v>115</v>
      </c>
      <c r="E28" s="380">
        <v>1000000</v>
      </c>
      <c r="F28" s="117" t="s">
        <v>243</v>
      </c>
      <c r="G28" s="119">
        <v>9.5000000000000001E-2</v>
      </c>
      <c r="H28" s="117" t="s">
        <v>339</v>
      </c>
      <c r="I28" s="118">
        <v>1078082</v>
      </c>
    </row>
    <row r="30" spans="1:11" ht="15.75" thickBot="1">
      <c r="B30" t="s">
        <v>667</v>
      </c>
    </row>
    <row r="31" spans="1:11" ht="32.25" thickBot="1">
      <c r="A31" s="6" t="s">
        <v>37</v>
      </c>
      <c r="B31" s="1" t="s">
        <v>0</v>
      </c>
      <c r="C31" s="1" t="s">
        <v>38</v>
      </c>
      <c r="D31" s="2" t="s">
        <v>39</v>
      </c>
      <c r="E31" s="381" t="s">
        <v>40</v>
      </c>
      <c r="F31" s="1" t="s">
        <v>41</v>
      </c>
      <c r="G31" s="1" t="s">
        <v>42</v>
      </c>
      <c r="H31" s="2" t="s">
        <v>1</v>
      </c>
      <c r="I31" s="358" t="s">
        <v>43</v>
      </c>
    </row>
    <row r="32" spans="1:11" ht="17.25">
      <c r="A32" s="136">
        <v>1</v>
      </c>
      <c r="B32" s="137" t="s">
        <v>239</v>
      </c>
      <c r="C32" s="138" t="s">
        <v>327</v>
      </c>
      <c r="D32" s="138">
        <v>1655</v>
      </c>
      <c r="E32" s="382">
        <v>1710000</v>
      </c>
      <c r="F32" s="138" t="s">
        <v>243</v>
      </c>
      <c r="G32" s="139">
        <v>9.5000000000000001E-2</v>
      </c>
      <c r="H32" s="138" t="s">
        <v>337</v>
      </c>
      <c r="I32" s="140">
        <v>1843521</v>
      </c>
    </row>
    <row r="33" spans="1:9" ht="17.25">
      <c r="A33" s="141">
        <v>2</v>
      </c>
      <c r="B33" s="116" t="s">
        <v>239</v>
      </c>
      <c r="C33" s="117" t="s">
        <v>241</v>
      </c>
      <c r="D33" s="117">
        <v>85</v>
      </c>
      <c r="E33" s="380">
        <v>1172329</v>
      </c>
      <c r="F33" s="117" t="s">
        <v>243</v>
      </c>
      <c r="G33" s="119">
        <v>9.5000000000000001E-2</v>
      </c>
      <c r="H33" s="117" t="s">
        <v>338</v>
      </c>
      <c r="I33" s="142">
        <v>1263867</v>
      </c>
    </row>
    <row r="34" spans="1:9" ht="17.25">
      <c r="A34" s="143">
        <v>3</v>
      </c>
      <c r="B34" s="116" t="s">
        <v>239</v>
      </c>
      <c r="C34" s="117" t="s">
        <v>254</v>
      </c>
      <c r="D34" s="117">
        <v>80</v>
      </c>
      <c r="E34" s="380">
        <v>500000</v>
      </c>
      <c r="F34" s="117" t="s">
        <v>255</v>
      </c>
      <c r="G34" s="119">
        <v>0.11</v>
      </c>
      <c r="H34" s="117" t="s">
        <v>256</v>
      </c>
      <c r="I34" s="142">
        <v>583630</v>
      </c>
    </row>
    <row r="35" spans="1:9" ht="18.75">
      <c r="A35" s="141">
        <v>4</v>
      </c>
      <c r="B35" s="44" t="s">
        <v>270</v>
      </c>
      <c r="C35" s="44" t="s">
        <v>274</v>
      </c>
      <c r="D35" s="135">
        <v>300717470290</v>
      </c>
      <c r="E35" s="290">
        <v>12482969.859999999</v>
      </c>
      <c r="F35" s="44" t="s">
        <v>275</v>
      </c>
      <c r="G35" s="54">
        <v>7.4999999999999997E-2</v>
      </c>
      <c r="H35" s="44" t="s">
        <v>276</v>
      </c>
      <c r="I35" s="144">
        <v>13531500.939999999</v>
      </c>
    </row>
    <row r="36" spans="1:9" ht="17.25">
      <c r="A36" s="143">
        <v>5</v>
      </c>
      <c r="B36" s="116" t="s">
        <v>239</v>
      </c>
      <c r="C36" s="117" t="s">
        <v>257</v>
      </c>
      <c r="D36" s="117">
        <v>99</v>
      </c>
      <c r="E36" s="380">
        <v>1000000</v>
      </c>
      <c r="F36" s="117" t="s">
        <v>255</v>
      </c>
      <c r="G36" s="119">
        <v>0.11</v>
      </c>
      <c r="H36" s="117" t="s">
        <v>258</v>
      </c>
      <c r="I36" s="142">
        <v>1167260</v>
      </c>
    </row>
    <row r="37" spans="1:9" ht="19.5" thickBot="1">
      <c r="A37" s="145">
        <v>6</v>
      </c>
      <c r="B37" s="146" t="s">
        <v>2</v>
      </c>
      <c r="C37" s="146" t="s">
        <v>48</v>
      </c>
      <c r="D37" s="146">
        <v>34246234039</v>
      </c>
      <c r="E37" s="383">
        <v>51850</v>
      </c>
      <c r="F37" s="146" t="s">
        <v>3</v>
      </c>
      <c r="G37" s="147">
        <v>8.5000000000000006E-2</v>
      </c>
      <c r="H37" s="146" t="s">
        <v>58</v>
      </c>
      <c r="I37" s="148">
        <v>78957</v>
      </c>
    </row>
    <row r="39" spans="1:9">
      <c r="B39" t="s">
        <v>700</v>
      </c>
    </row>
    <row r="40" spans="1:9" ht="31.5">
      <c r="A40" s="151" t="s">
        <v>37</v>
      </c>
      <c r="B40" s="152" t="s">
        <v>0</v>
      </c>
      <c r="C40" s="152" t="s">
        <v>38</v>
      </c>
      <c r="D40" s="152" t="s">
        <v>39</v>
      </c>
      <c r="E40" s="384" t="s">
        <v>40</v>
      </c>
      <c r="F40" s="152" t="s">
        <v>41</v>
      </c>
      <c r="G40" s="152" t="s">
        <v>42</v>
      </c>
      <c r="H40" s="152" t="s">
        <v>1</v>
      </c>
      <c r="I40" s="415" t="s">
        <v>43</v>
      </c>
    </row>
    <row r="41" spans="1:9" ht="18.75">
      <c r="A41" s="151">
        <v>1</v>
      </c>
      <c r="B41" s="120" t="s">
        <v>621</v>
      </c>
      <c r="C41" s="44" t="s">
        <v>236</v>
      </c>
      <c r="D41" s="153" t="s">
        <v>293</v>
      </c>
      <c r="E41" s="290">
        <v>10000</v>
      </c>
      <c r="F41" s="44" t="s">
        <v>272</v>
      </c>
      <c r="G41" s="54">
        <v>0.08</v>
      </c>
      <c r="H41" s="44" t="s">
        <v>294</v>
      </c>
      <c r="I41" s="53">
        <v>10800</v>
      </c>
    </row>
    <row r="42" spans="1:9" ht="18.75">
      <c r="A42" s="151">
        <v>2</v>
      </c>
      <c r="B42" s="120" t="s">
        <v>296</v>
      </c>
      <c r="C42" s="52" t="s">
        <v>298</v>
      </c>
      <c r="D42" s="150">
        <v>34</v>
      </c>
      <c r="E42" s="290">
        <v>4100000</v>
      </c>
      <c r="F42" s="44" t="s">
        <v>292</v>
      </c>
      <c r="G42" s="54">
        <v>0.09</v>
      </c>
      <c r="H42" s="44" t="s">
        <v>299</v>
      </c>
      <c r="I42" s="53">
        <v>4100000</v>
      </c>
    </row>
    <row r="43" spans="1:9" ht="18.75">
      <c r="A43" s="151">
        <v>3</v>
      </c>
      <c r="B43" s="44" t="s">
        <v>277</v>
      </c>
      <c r="C43" s="52" t="s">
        <v>316</v>
      </c>
      <c r="D43" s="52">
        <v>100410032005675</v>
      </c>
      <c r="E43" s="290">
        <v>2800000</v>
      </c>
      <c r="F43" s="44" t="s">
        <v>275</v>
      </c>
      <c r="G43" s="54">
        <v>0.08</v>
      </c>
      <c r="H43" s="44" t="s">
        <v>278</v>
      </c>
      <c r="I43" s="53">
        <v>3042667</v>
      </c>
    </row>
    <row r="44" spans="1:9" ht="18.75">
      <c r="A44" s="151">
        <v>4</v>
      </c>
      <c r="B44" s="44" t="s">
        <v>286</v>
      </c>
      <c r="C44" s="52" t="s">
        <v>501</v>
      </c>
      <c r="D44" s="150" t="s">
        <v>291</v>
      </c>
      <c r="E44" s="290">
        <v>1500000</v>
      </c>
      <c r="F44" s="44" t="s">
        <v>292</v>
      </c>
      <c r="G44" s="54">
        <v>0.08</v>
      </c>
      <c r="H44" s="44" t="s">
        <v>278</v>
      </c>
      <c r="I44" s="53">
        <v>1650000</v>
      </c>
    </row>
    <row r="45" spans="1:9" ht="37.5">
      <c r="A45" s="151">
        <v>5</v>
      </c>
      <c r="B45" s="120" t="s">
        <v>381</v>
      </c>
      <c r="C45" s="52" t="s">
        <v>382</v>
      </c>
      <c r="D45" s="52">
        <v>3720010122528</v>
      </c>
      <c r="E45" s="290">
        <v>3000000</v>
      </c>
      <c r="F45" s="44" t="s">
        <v>383</v>
      </c>
      <c r="G45" s="54">
        <v>8.5000000000000006E-2</v>
      </c>
      <c r="H45" s="44" t="s">
        <v>384</v>
      </c>
      <c r="I45" s="53">
        <v>3195343</v>
      </c>
    </row>
    <row r="47" spans="1:9" ht="15.75" thickBot="1">
      <c r="B47" t="s">
        <v>712</v>
      </c>
    </row>
    <row r="48" spans="1:9" ht="32.25" thickBot="1">
      <c r="A48" s="163" t="s">
        <v>37</v>
      </c>
      <c r="B48" s="164" t="s">
        <v>0</v>
      </c>
      <c r="C48" s="164" t="s">
        <v>38</v>
      </c>
      <c r="D48" s="164" t="s">
        <v>39</v>
      </c>
      <c r="E48" s="385" t="s">
        <v>40</v>
      </c>
      <c r="F48" s="164" t="s">
        <v>41</v>
      </c>
      <c r="G48" s="164" t="s">
        <v>42</v>
      </c>
      <c r="H48" s="164" t="s">
        <v>1</v>
      </c>
      <c r="I48" s="416" t="s">
        <v>43</v>
      </c>
    </row>
    <row r="49" spans="1:9" ht="18.75">
      <c r="A49" s="161">
        <v>1</v>
      </c>
      <c r="B49" s="124" t="s">
        <v>2</v>
      </c>
      <c r="C49" s="162" t="s">
        <v>49</v>
      </c>
      <c r="D49" s="124">
        <v>34354991289</v>
      </c>
      <c r="E49" s="386">
        <v>58500</v>
      </c>
      <c r="F49" s="124" t="s">
        <v>3</v>
      </c>
      <c r="G49" s="126">
        <v>8.5000000000000006E-2</v>
      </c>
      <c r="H49" s="162" t="s">
        <v>59</v>
      </c>
      <c r="I49" s="125">
        <v>89083</v>
      </c>
    </row>
    <row r="50" spans="1:9" ht="18.75">
      <c r="A50" s="151">
        <v>2</v>
      </c>
      <c r="B50" s="44" t="s">
        <v>286</v>
      </c>
      <c r="C50" s="52" t="s">
        <v>328</v>
      </c>
      <c r="D50" s="150" t="s">
        <v>356</v>
      </c>
      <c r="E50" s="290">
        <v>1500000</v>
      </c>
      <c r="F50" s="44" t="s">
        <v>272</v>
      </c>
      <c r="G50" s="54">
        <v>8.2500000000000004E-2</v>
      </c>
      <c r="H50" s="44" t="s">
        <v>357</v>
      </c>
      <c r="I50" s="53">
        <v>1623750</v>
      </c>
    </row>
    <row r="51" spans="1:9" ht="18.75">
      <c r="A51" s="151">
        <v>3</v>
      </c>
      <c r="B51" s="44" t="s">
        <v>343</v>
      </c>
      <c r="C51" s="44" t="s">
        <v>344</v>
      </c>
      <c r="D51" s="160" t="s">
        <v>529</v>
      </c>
      <c r="E51" s="387">
        <v>700000</v>
      </c>
      <c r="F51" s="44" t="s">
        <v>234</v>
      </c>
      <c r="G51" s="54">
        <v>8.5000000000000006E-2</v>
      </c>
      <c r="H51" s="44" t="s">
        <v>530</v>
      </c>
      <c r="I51" s="53">
        <v>729893</v>
      </c>
    </row>
    <row r="52" spans="1:9" ht="18.75">
      <c r="A52" s="151">
        <v>4</v>
      </c>
      <c r="B52" s="63" t="s">
        <v>2</v>
      </c>
      <c r="C52" s="63" t="s">
        <v>50</v>
      </c>
      <c r="D52" s="63">
        <v>34438444607</v>
      </c>
      <c r="E52" s="289">
        <v>63000</v>
      </c>
      <c r="F52" s="63" t="s">
        <v>3</v>
      </c>
      <c r="G52" s="65">
        <v>8.5000000000000006E-2</v>
      </c>
      <c r="H52" s="63" t="s">
        <v>60</v>
      </c>
      <c r="I52" s="64">
        <v>95936</v>
      </c>
    </row>
    <row r="53" spans="1:9" ht="18.75">
      <c r="A53" s="151">
        <v>5</v>
      </c>
      <c r="B53" s="44" t="s">
        <v>358</v>
      </c>
      <c r="C53" s="44" t="s">
        <v>345</v>
      </c>
      <c r="D53" s="153" t="s">
        <v>359</v>
      </c>
      <c r="E53" s="290">
        <v>1500000</v>
      </c>
      <c r="F53" s="44" t="s">
        <v>360</v>
      </c>
      <c r="G53" s="54">
        <v>0.09</v>
      </c>
      <c r="H53" s="44" t="s">
        <v>361</v>
      </c>
      <c r="I53" s="53">
        <v>1634630</v>
      </c>
    </row>
    <row r="54" spans="1:9" ht="37.5">
      <c r="A54" s="151">
        <v>6</v>
      </c>
      <c r="B54" s="120" t="s">
        <v>618</v>
      </c>
      <c r="C54" s="52" t="s">
        <v>307</v>
      </c>
      <c r="D54" s="52" t="s">
        <v>308</v>
      </c>
      <c r="E54" s="290">
        <v>10000</v>
      </c>
      <c r="F54" s="44" t="s">
        <v>309</v>
      </c>
      <c r="G54" s="54">
        <v>7.4999999999999997E-2</v>
      </c>
      <c r="H54" s="44" t="s">
        <v>310</v>
      </c>
      <c r="I54" s="53">
        <v>12420</v>
      </c>
    </row>
    <row r="56" spans="1:9" ht="15.75" thickBot="1">
      <c r="B56" t="s">
        <v>742</v>
      </c>
    </row>
    <row r="57" spans="1:9" ht="32.25" thickBot="1">
      <c r="A57" s="163" t="s">
        <v>37</v>
      </c>
      <c r="B57" s="164" t="s">
        <v>0</v>
      </c>
      <c r="C57" s="164" t="s">
        <v>38</v>
      </c>
      <c r="D57" s="164" t="s">
        <v>39</v>
      </c>
      <c r="E57" s="385" t="s">
        <v>40</v>
      </c>
      <c r="F57" s="164" t="s">
        <v>41</v>
      </c>
      <c r="G57" s="164" t="s">
        <v>42</v>
      </c>
      <c r="H57" s="164" t="s">
        <v>1</v>
      </c>
      <c r="I57" s="416" t="s">
        <v>43</v>
      </c>
    </row>
    <row r="58" spans="1:9" ht="18" thickBot="1">
      <c r="A58" s="180">
        <v>1</v>
      </c>
      <c r="B58" s="178" t="s">
        <v>239</v>
      </c>
      <c r="C58" s="15" t="s">
        <v>373</v>
      </c>
      <c r="D58" s="14">
        <v>128</v>
      </c>
      <c r="E58" s="388">
        <v>2500000</v>
      </c>
      <c r="F58" s="14" t="s">
        <v>374</v>
      </c>
      <c r="G58" s="17">
        <v>0.11</v>
      </c>
      <c r="H58" s="14" t="s">
        <v>61</v>
      </c>
      <c r="I58" s="16">
        <v>2771233</v>
      </c>
    </row>
    <row r="59" spans="1:9" ht="19.5" thickBot="1">
      <c r="A59" s="11">
        <v>2</v>
      </c>
      <c r="B59" s="39" t="s">
        <v>364</v>
      </c>
      <c r="C59" s="22" t="s">
        <v>365</v>
      </c>
      <c r="D59" s="23" t="s">
        <v>366</v>
      </c>
      <c r="E59" s="389">
        <v>2000000</v>
      </c>
      <c r="F59" s="21" t="s">
        <v>367</v>
      </c>
      <c r="G59" s="25">
        <v>7.4999999999999997E-2</v>
      </c>
      <c r="H59" s="21" t="s">
        <v>368</v>
      </c>
      <c r="I59" s="26">
        <v>2154272</v>
      </c>
    </row>
    <row r="60" spans="1:9" ht="19.5" thickBot="1">
      <c r="A60" s="181">
        <v>3</v>
      </c>
      <c r="B60" s="179" t="s">
        <v>2</v>
      </c>
      <c r="C60" s="175" t="s">
        <v>51</v>
      </c>
      <c r="D60" s="175">
        <v>34534104749</v>
      </c>
      <c r="E60" s="390">
        <v>65000</v>
      </c>
      <c r="F60" s="175" t="s">
        <v>3</v>
      </c>
      <c r="G60" s="176">
        <v>8.2500000000000004E-2</v>
      </c>
      <c r="H60" s="175" t="s">
        <v>61</v>
      </c>
      <c r="I60" s="177">
        <v>97777</v>
      </c>
    </row>
    <row r="62" spans="1:9" ht="15.75" thickBot="1">
      <c r="B62" t="s">
        <v>769</v>
      </c>
    </row>
    <row r="63" spans="1:9" ht="32.25" thickBot="1">
      <c r="A63" s="163" t="s">
        <v>37</v>
      </c>
      <c r="B63" s="164" t="s">
        <v>0</v>
      </c>
      <c r="C63" s="164" t="s">
        <v>38</v>
      </c>
      <c r="D63" s="164" t="s">
        <v>39</v>
      </c>
      <c r="E63" s="385" t="s">
        <v>40</v>
      </c>
      <c r="F63" s="164" t="s">
        <v>41</v>
      </c>
      <c r="G63" s="164" t="s">
        <v>42</v>
      </c>
      <c r="H63" s="164" t="s">
        <v>1</v>
      </c>
      <c r="I63" s="416" t="s">
        <v>43</v>
      </c>
    </row>
    <row r="64" spans="1:9" ht="18" thickBot="1">
      <c r="A64" s="180">
        <v>1</v>
      </c>
      <c r="B64" s="60" t="s">
        <v>239</v>
      </c>
      <c r="C64" s="15" t="s">
        <v>242</v>
      </c>
      <c r="D64" s="184">
        <v>389</v>
      </c>
      <c r="E64" s="388">
        <v>1300000</v>
      </c>
      <c r="F64" s="14" t="s">
        <v>374</v>
      </c>
      <c r="G64" s="17">
        <v>0.11</v>
      </c>
      <c r="H64" s="14" t="s">
        <v>385</v>
      </c>
      <c r="I64" s="16">
        <v>1441041</v>
      </c>
    </row>
    <row r="65" spans="1:9" ht="19.5" thickBot="1">
      <c r="A65" s="11">
        <v>2</v>
      </c>
      <c r="B65" s="60" t="s">
        <v>239</v>
      </c>
      <c r="C65" s="15" t="s">
        <v>259</v>
      </c>
      <c r="D65" s="14">
        <v>101</v>
      </c>
      <c r="E65" s="388">
        <v>1500000</v>
      </c>
      <c r="F65" s="14" t="s">
        <v>255</v>
      </c>
      <c r="G65" s="17">
        <v>0.105</v>
      </c>
      <c r="H65" s="14" t="s">
        <v>260</v>
      </c>
      <c r="I65" s="16">
        <v>1739486</v>
      </c>
    </row>
    <row r="66" spans="1:9" ht="17.25">
      <c r="A66" s="181">
        <v>3</v>
      </c>
      <c r="B66" s="60" t="s">
        <v>239</v>
      </c>
      <c r="C66" s="15" t="s">
        <v>387</v>
      </c>
      <c r="D66" s="14">
        <v>1700</v>
      </c>
      <c r="E66" s="388">
        <v>3000000</v>
      </c>
      <c r="F66" s="14" t="s">
        <v>374</v>
      </c>
      <c r="G66" s="17">
        <v>0.11</v>
      </c>
      <c r="H66" s="14" t="s">
        <v>420</v>
      </c>
      <c r="I66" s="16">
        <v>3325479</v>
      </c>
    </row>
    <row r="67" spans="1:9" ht="18.75">
      <c r="A67" s="181">
        <v>3</v>
      </c>
      <c r="B67" s="63" t="s">
        <v>2</v>
      </c>
      <c r="C67" s="63" t="s">
        <v>62</v>
      </c>
      <c r="D67" s="63">
        <v>34650302714</v>
      </c>
      <c r="E67" s="289">
        <v>98000</v>
      </c>
      <c r="F67" s="63" t="s">
        <v>4</v>
      </c>
      <c r="G67" s="65">
        <v>8.2500000000000004E-2</v>
      </c>
      <c r="H67" s="86" t="s">
        <v>63</v>
      </c>
      <c r="I67" s="64">
        <v>147418</v>
      </c>
    </row>
    <row r="69" spans="1:9" ht="15.75" thickBot="1">
      <c r="B69" s="243" t="s">
        <v>803</v>
      </c>
    </row>
    <row r="70" spans="1:9" ht="32.25" thickBot="1">
      <c r="A70" s="232" t="s">
        <v>37</v>
      </c>
      <c r="B70" s="233" t="s">
        <v>0</v>
      </c>
      <c r="C70" s="233" t="s">
        <v>38</v>
      </c>
      <c r="D70" s="233" t="s">
        <v>39</v>
      </c>
      <c r="E70" s="391" t="s">
        <v>40</v>
      </c>
      <c r="F70" s="233" t="s">
        <v>41</v>
      </c>
      <c r="G70" s="233" t="s">
        <v>42</v>
      </c>
      <c r="H70" s="233" t="s">
        <v>1</v>
      </c>
      <c r="I70" s="417" t="s">
        <v>43</v>
      </c>
    </row>
    <row r="71" spans="1:9" ht="28.5" customHeight="1">
      <c r="A71" s="241">
        <v>1</v>
      </c>
      <c r="B71" s="235" t="s">
        <v>426</v>
      </c>
      <c r="C71" s="236" t="s">
        <v>306</v>
      </c>
      <c r="D71" s="236">
        <v>2</v>
      </c>
      <c r="E71" s="392">
        <v>25011</v>
      </c>
      <c r="F71" s="237" t="s">
        <v>272</v>
      </c>
      <c r="G71" s="238">
        <v>7.4999999999999997E-2</v>
      </c>
      <c r="H71" s="237" t="s">
        <v>425</v>
      </c>
      <c r="I71" s="239">
        <v>26887</v>
      </c>
    </row>
    <row r="72" spans="1:9" ht="19.5" thickBot="1">
      <c r="A72" s="242">
        <v>2</v>
      </c>
      <c r="B72" s="116" t="s">
        <v>239</v>
      </c>
      <c r="C72" s="117" t="s">
        <v>283</v>
      </c>
      <c r="D72" s="117">
        <v>58</v>
      </c>
      <c r="E72" s="380">
        <v>5000000</v>
      </c>
      <c r="F72" s="117" t="s">
        <v>281</v>
      </c>
      <c r="G72" s="119">
        <v>0.105</v>
      </c>
      <c r="H72" s="158" t="s">
        <v>397</v>
      </c>
      <c r="I72" s="142">
        <v>5525000</v>
      </c>
    </row>
    <row r="73" spans="1:9" ht="19.5" thickBot="1">
      <c r="A73" s="241">
        <v>3</v>
      </c>
      <c r="B73" s="44" t="s">
        <v>461</v>
      </c>
      <c r="C73" s="52" t="s">
        <v>393</v>
      </c>
      <c r="D73" s="90" t="s">
        <v>462</v>
      </c>
      <c r="E73" s="387">
        <v>500000</v>
      </c>
      <c r="F73" s="44" t="s">
        <v>463</v>
      </c>
      <c r="G73" s="54">
        <v>7.0999999999999994E-2</v>
      </c>
      <c r="H73" s="44" t="s">
        <v>464</v>
      </c>
      <c r="I73" s="144">
        <v>533047</v>
      </c>
    </row>
    <row r="74" spans="1:9" ht="37.5">
      <c r="A74" s="241">
        <v>4</v>
      </c>
      <c r="B74" s="120" t="s">
        <v>505</v>
      </c>
      <c r="C74" s="52" t="s">
        <v>486</v>
      </c>
      <c r="D74" s="52">
        <v>9108</v>
      </c>
      <c r="E74" s="289">
        <v>6110</v>
      </c>
      <c r="F74" s="44" t="s">
        <v>428</v>
      </c>
      <c r="G74" s="54">
        <v>6.25E-2</v>
      </c>
      <c r="H74" s="44" t="s">
        <v>464</v>
      </c>
      <c r="I74" s="144">
        <v>6492</v>
      </c>
    </row>
    <row r="75" spans="1:9" ht="18.75">
      <c r="A75" s="242">
        <v>5</v>
      </c>
      <c r="B75" s="44" t="s">
        <v>461</v>
      </c>
      <c r="C75" s="52" t="s">
        <v>465</v>
      </c>
      <c r="D75" s="90" t="s">
        <v>466</v>
      </c>
      <c r="E75" s="387">
        <v>157000</v>
      </c>
      <c r="F75" s="44" t="s">
        <v>463</v>
      </c>
      <c r="G75" s="54">
        <v>7.0999999999999994E-2</v>
      </c>
      <c r="H75" s="44" t="s">
        <v>467</v>
      </c>
      <c r="I75" s="144">
        <v>167377</v>
      </c>
    </row>
    <row r="76" spans="1:9" ht="17.25">
      <c r="A76" s="242">
        <v>6</v>
      </c>
      <c r="B76" s="116" t="s">
        <v>239</v>
      </c>
      <c r="C76" s="117" t="s">
        <v>394</v>
      </c>
      <c r="D76" s="117">
        <v>80</v>
      </c>
      <c r="E76" s="380">
        <v>2000000</v>
      </c>
      <c r="F76" s="117" t="s">
        <v>281</v>
      </c>
      <c r="G76" s="119">
        <v>0.105</v>
      </c>
      <c r="H76" s="117" t="s">
        <v>396</v>
      </c>
      <c r="I76" s="142">
        <v>2210000</v>
      </c>
    </row>
    <row r="77" spans="1:9" ht="18.75">
      <c r="A77" s="240">
        <v>7</v>
      </c>
      <c r="B77" s="44" t="s">
        <v>461</v>
      </c>
      <c r="C77" s="52" t="s">
        <v>468</v>
      </c>
      <c r="D77" s="90" t="s">
        <v>469</v>
      </c>
      <c r="E77" s="387">
        <v>252000</v>
      </c>
      <c r="F77" s="44" t="s">
        <v>463</v>
      </c>
      <c r="G77" s="54">
        <v>7.0999999999999994E-2</v>
      </c>
      <c r="H77" s="44" t="s">
        <v>396</v>
      </c>
      <c r="I77" s="144">
        <v>268656</v>
      </c>
    </row>
    <row r="78" spans="1:9" ht="18.75">
      <c r="A78" s="242">
        <v>8</v>
      </c>
      <c r="B78" s="44" t="s">
        <v>461</v>
      </c>
      <c r="C78" s="52" t="s">
        <v>470</v>
      </c>
      <c r="D78" s="90" t="s">
        <v>471</v>
      </c>
      <c r="E78" s="387">
        <v>2100000</v>
      </c>
      <c r="F78" s="44" t="s">
        <v>463</v>
      </c>
      <c r="G78" s="54">
        <v>7.0999999999999994E-2</v>
      </c>
      <c r="H78" s="44" t="s">
        <v>472</v>
      </c>
      <c r="I78" s="144">
        <v>2238798</v>
      </c>
    </row>
    <row r="79" spans="1:9" ht="18.75">
      <c r="A79" s="242">
        <v>9</v>
      </c>
      <c r="B79" s="44" t="s">
        <v>461</v>
      </c>
      <c r="C79" s="52" t="s">
        <v>470</v>
      </c>
      <c r="D79" s="90" t="s">
        <v>473</v>
      </c>
      <c r="E79" s="387">
        <v>340000</v>
      </c>
      <c r="F79" s="44" t="s">
        <v>463</v>
      </c>
      <c r="G79" s="54">
        <v>7.0999999999999994E-2</v>
      </c>
      <c r="H79" s="44" t="s">
        <v>472</v>
      </c>
      <c r="I79" s="144">
        <v>362472</v>
      </c>
    </row>
    <row r="80" spans="1:9" ht="18.75">
      <c r="A80" s="244">
        <v>10</v>
      </c>
      <c r="B80" s="245" t="s">
        <v>358</v>
      </c>
      <c r="C80" s="56" t="s">
        <v>503</v>
      </c>
      <c r="D80" s="114" t="s">
        <v>424</v>
      </c>
      <c r="E80" s="393">
        <v>47524</v>
      </c>
      <c r="F80" s="56" t="s">
        <v>422</v>
      </c>
      <c r="G80" s="59">
        <v>9.2499999999999999E-2</v>
      </c>
      <c r="H80" s="56" t="s">
        <v>504</v>
      </c>
      <c r="I80" s="246">
        <v>51920</v>
      </c>
    </row>
    <row r="81" spans="1:9" ht="18.75">
      <c r="A81" s="247">
        <v>11</v>
      </c>
      <c r="B81" s="44" t="s">
        <v>809</v>
      </c>
      <c r="C81" s="248" t="s">
        <v>811</v>
      </c>
      <c r="D81" s="248"/>
      <c r="E81" s="394">
        <v>300000</v>
      </c>
      <c r="F81" s="248" t="s">
        <v>272</v>
      </c>
      <c r="G81" s="249">
        <v>0.09</v>
      </c>
      <c r="H81" s="248" t="s">
        <v>812</v>
      </c>
      <c r="I81" s="418">
        <v>4109567</v>
      </c>
    </row>
    <row r="82" spans="1:9" ht="18.75">
      <c r="A82" s="247">
        <v>12</v>
      </c>
      <c r="B82" s="44" t="s">
        <v>810</v>
      </c>
      <c r="C82" s="248" t="s">
        <v>503</v>
      </c>
      <c r="D82" s="248"/>
      <c r="E82" s="394">
        <v>1000000</v>
      </c>
      <c r="F82" s="248" t="s">
        <v>272</v>
      </c>
      <c r="G82" s="250">
        <v>9.5000000000000001E-2</v>
      </c>
      <c r="H82" s="248" t="s">
        <v>813</v>
      </c>
      <c r="I82" s="418">
        <v>12631185</v>
      </c>
    </row>
    <row r="83" spans="1:9" ht="24.75" customHeight="1">
      <c r="A83" s="234"/>
      <c r="B83" s="210"/>
    </row>
    <row r="84" spans="1:9" ht="15.75" thickBot="1">
      <c r="B84" s="243" t="s">
        <v>890</v>
      </c>
    </row>
    <row r="85" spans="1:9" ht="32.25" thickBot="1">
      <c r="A85" s="163" t="s">
        <v>37</v>
      </c>
      <c r="B85" s="164" t="s">
        <v>0</v>
      </c>
      <c r="C85" s="164" t="s">
        <v>38</v>
      </c>
      <c r="D85" s="164" t="s">
        <v>39</v>
      </c>
      <c r="E85" s="385" t="s">
        <v>40</v>
      </c>
      <c r="F85" s="164" t="s">
        <v>41</v>
      </c>
      <c r="G85" s="164" t="s">
        <v>42</v>
      </c>
      <c r="H85" s="164" t="s">
        <v>1</v>
      </c>
      <c r="I85" s="416" t="s">
        <v>43</v>
      </c>
    </row>
    <row r="86" spans="1:9" ht="18.75">
      <c r="A86" s="263">
        <v>1</v>
      </c>
      <c r="B86" s="124" t="s">
        <v>461</v>
      </c>
      <c r="C86" s="159" t="s">
        <v>478</v>
      </c>
      <c r="D86" s="264" t="s">
        <v>480</v>
      </c>
      <c r="E86" s="395">
        <v>740000</v>
      </c>
      <c r="F86" s="124" t="s">
        <v>463</v>
      </c>
      <c r="G86" s="126">
        <v>7.0999999999999994E-2</v>
      </c>
      <c r="H86" s="124" t="s">
        <v>455</v>
      </c>
      <c r="I86" s="125">
        <v>788910</v>
      </c>
    </row>
    <row r="87" spans="1:9" ht="18.75">
      <c r="A87" s="265">
        <v>2</v>
      </c>
      <c r="B87" s="63" t="s">
        <v>461</v>
      </c>
      <c r="C87" s="121" t="s">
        <v>479</v>
      </c>
      <c r="D87" s="266" t="s">
        <v>481</v>
      </c>
      <c r="E87" s="387">
        <v>101000</v>
      </c>
      <c r="F87" s="63" t="s">
        <v>463</v>
      </c>
      <c r="G87" s="65">
        <v>7.0999999999999994E-2</v>
      </c>
      <c r="H87" s="63" t="s">
        <v>65</v>
      </c>
      <c r="I87" s="64">
        <v>107676</v>
      </c>
    </row>
    <row r="88" spans="1:9" ht="18.75">
      <c r="A88" s="265">
        <v>3</v>
      </c>
      <c r="B88" s="63" t="s">
        <v>2</v>
      </c>
      <c r="C88" s="86" t="s">
        <v>64</v>
      </c>
      <c r="D88" s="63">
        <v>34753073402</v>
      </c>
      <c r="E88" s="289">
        <v>105000</v>
      </c>
      <c r="F88" s="63" t="s">
        <v>4</v>
      </c>
      <c r="G88" s="65">
        <v>8.2500000000000004E-2</v>
      </c>
      <c r="H88" s="86" t="s">
        <v>65</v>
      </c>
      <c r="I88" s="419">
        <v>157948</v>
      </c>
    </row>
    <row r="89" spans="1:9" ht="18.75">
      <c r="A89" s="265">
        <v>4</v>
      </c>
      <c r="B89" s="63" t="s">
        <v>461</v>
      </c>
      <c r="C89" s="121" t="s">
        <v>482</v>
      </c>
      <c r="D89" s="266" t="s">
        <v>483</v>
      </c>
      <c r="E89" s="387">
        <v>270000</v>
      </c>
      <c r="F89" s="63" t="s">
        <v>463</v>
      </c>
      <c r="G89" s="65">
        <v>7.0999999999999994E-2</v>
      </c>
      <c r="H89" s="63" t="s">
        <v>67</v>
      </c>
      <c r="I89" s="64">
        <v>287846</v>
      </c>
    </row>
    <row r="90" spans="1:9" ht="18.75">
      <c r="A90" s="265">
        <v>5</v>
      </c>
      <c r="B90" s="63" t="s">
        <v>2</v>
      </c>
      <c r="C90" s="86" t="s">
        <v>66</v>
      </c>
      <c r="D90" s="63">
        <v>34766679408</v>
      </c>
      <c r="E90" s="289">
        <v>600000</v>
      </c>
      <c r="F90" s="63" t="s">
        <v>4</v>
      </c>
      <c r="G90" s="65">
        <v>8.2500000000000004E-2</v>
      </c>
      <c r="H90" s="86" t="s">
        <v>67</v>
      </c>
      <c r="I90" s="419">
        <v>902558</v>
      </c>
    </row>
    <row r="91" spans="1:9" ht="18.75">
      <c r="A91" s="263">
        <v>6</v>
      </c>
      <c r="B91" s="63" t="s">
        <v>461</v>
      </c>
      <c r="C91" s="121" t="s">
        <v>244</v>
      </c>
      <c r="D91" s="266" t="s">
        <v>487</v>
      </c>
      <c r="E91" s="387">
        <v>70000</v>
      </c>
      <c r="F91" s="63" t="s">
        <v>463</v>
      </c>
      <c r="G91" s="65">
        <v>7.0999999999999994E-2</v>
      </c>
      <c r="H91" s="63" t="s">
        <v>488</v>
      </c>
      <c r="I91" s="64">
        <v>74627</v>
      </c>
    </row>
    <row r="92" spans="1:9" ht="18.75">
      <c r="A92" s="265">
        <v>7</v>
      </c>
      <c r="B92" s="63" t="s">
        <v>343</v>
      </c>
      <c r="C92" s="63" t="s">
        <v>403</v>
      </c>
      <c r="D92" s="267" t="s">
        <v>404</v>
      </c>
      <c r="E92" s="387">
        <v>70800</v>
      </c>
      <c r="F92" s="63" t="s">
        <v>281</v>
      </c>
      <c r="G92" s="65">
        <v>8.5000000000000006E-2</v>
      </c>
      <c r="H92" s="63" t="s">
        <v>405</v>
      </c>
      <c r="I92" s="64">
        <v>77016</v>
      </c>
    </row>
    <row r="93" spans="1:9" ht="18.75">
      <c r="A93" s="265">
        <v>8</v>
      </c>
      <c r="B93" s="63" t="s">
        <v>461</v>
      </c>
      <c r="C93" s="121" t="s">
        <v>489</v>
      </c>
      <c r="D93" s="266" t="s">
        <v>490</v>
      </c>
      <c r="E93" s="387">
        <v>79000</v>
      </c>
      <c r="F93" s="63" t="s">
        <v>463</v>
      </c>
      <c r="G93" s="65">
        <v>7.0999999999999994E-2</v>
      </c>
      <c r="H93" s="63" t="s">
        <v>491</v>
      </c>
      <c r="I93" s="64">
        <v>84221</v>
      </c>
    </row>
    <row r="94" spans="1:9" ht="18.75">
      <c r="A94" s="265">
        <v>9</v>
      </c>
      <c r="B94" s="63" t="s">
        <v>343</v>
      </c>
      <c r="C94" s="63" t="s">
        <v>436</v>
      </c>
      <c r="D94" s="267" t="s">
        <v>437</v>
      </c>
      <c r="E94" s="387">
        <v>112000</v>
      </c>
      <c r="F94" s="63" t="s">
        <v>422</v>
      </c>
      <c r="G94" s="65">
        <v>8.5000000000000006E-2</v>
      </c>
      <c r="H94" s="63" t="s">
        <v>438</v>
      </c>
      <c r="I94" s="64">
        <v>121828</v>
      </c>
    </row>
    <row r="95" spans="1:9" ht="18.75">
      <c r="A95" s="265">
        <v>10</v>
      </c>
      <c r="B95" s="63" t="s">
        <v>343</v>
      </c>
      <c r="C95" s="63" t="s">
        <v>439</v>
      </c>
      <c r="D95" s="267" t="s">
        <v>440</v>
      </c>
      <c r="E95" s="387">
        <v>70000</v>
      </c>
      <c r="F95" s="63" t="s">
        <v>281</v>
      </c>
      <c r="G95" s="65">
        <v>8.5000000000000006E-2</v>
      </c>
      <c r="H95" s="63" t="s">
        <v>441</v>
      </c>
      <c r="I95" s="64">
        <v>76144</v>
      </c>
    </row>
    <row r="96" spans="1:9" ht="37.5">
      <c r="A96" s="263">
        <v>11</v>
      </c>
      <c r="B96" s="268" t="s">
        <v>401</v>
      </c>
      <c r="C96" s="121" t="s">
        <v>402</v>
      </c>
      <c r="D96" s="121">
        <v>275483</v>
      </c>
      <c r="E96" s="289">
        <v>21504</v>
      </c>
      <c r="F96" s="63" t="s">
        <v>272</v>
      </c>
      <c r="G96" s="65">
        <v>7.4999999999999997E-2</v>
      </c>
      <c r="H96" s="63" t="s">
        <v>441</v>
      </c>
      <c r="I96" s="64">
        <v>21504</v>
      </c>
    </row>
    <row r="97" spans="1:9" ht="18.75">
      <c r="A97" s="265">
        <v>12</v>
      </c>
      <c r="B97" s="63" t="s">
        <v>343</v>
      </c>
      <c r="C97" s="63" t="s">
        <v>402</v>
      </c>
      <c r="D97" s="267" t="s">
        <v>433</v>
      </c>
      <c r="E97" s="387">
        <v>1600000</v>
      </c>
      <c r="F97" s="63" t="s">
        <v>434</v>
      </c>
      <c r="G97" s="65">
        <v>0.09</v>
      </c>
      <c r="H97" s="63" t="s">
        <v>435</v>
      </c>
      <c r="I97" s="64">
        <v>1749792</v>
      </c>
    </row>
    <row r="98" spans="1:9" ht="18.75">
      <c r="A98" s="265">
        <v>13</v>
      </c>
      <c r="B98" s="63" t="s">
        <v>461</v>
      </c>
      <c r="C98" s="121" t="s">
        <v>496</v>
      </c>
      <c r="D98" s="266" t="s">
        <v>497</v>
      </c>
      <c r="E98" s="387">
        <v>24000</v>
      </c>
      <c r="F98" s="63" t="s">
        <v>463</v>
      </c>
      <c r="G98" s="65">
        <v>7.0999999999999994E-2</v>
      </c>
      <c r="H98" s="63" t="s">
        <v>498</v>
      </c>
      <c r="I98" s="64">
        <v>25586</v>
      </c>
    </row>
    <row r="99" spans="1:9" ht="18.75">
      <c r="A99" s="265">
        <v>14</v>
      </c>
      <c r="B99" s="63" t="s">
        <v>461</v>
      </c>
      <c r="C99" s="63" t="s">
        <v>246</v>
      </c>
      <c r="D99" s="266" t="s">
        <v>506</v>
      </c>
      <c r="E99" s="289">
        <v>173000</v>
      </c>
      <c r="F99" s="63" t="s">
        <v>507</v>
      </c>
      <c r="G99" s="65">
        <v>7.0999999999999994E-2</v>
      </c>
      <c r="H99" s="63" t="s">
        <v>508</v>
      </c>
      <c r="I99" s="64">
        <v>184434</v>
      </c>
    </row>
    <row r="100" spans="1:9" ht="18.75">
      <c r="A100" s="265">
        <v>15</v>
      </c>
      <c r="B100" s="63" t="s">
        <v>343</v>
      </c>
      <c r="C100" s="63" t="s">
        <v>53</v>
      </c>
      <c r="D100" s="267" t="s">
        <v>431</v>
      </c>
      <c r="E100" s="387">
        <v>152000</v>
      </c>
      <c r="F100" s="63" t="s">
        <v>281</v>
      </c>
      <c r="G100" s="65">
        <v>8.5000000000000006E-2</v>
      </c>
      <c r="H100" s="63" t="s">
        <v>432</v>
      </c>
      <c r="I100" s="64">
        <v>165334</v>
      </c>
    </row>
    <row r="101" spans="1:9" ht="17.25">
      <c r="A101" s="263">
        <v>16</v>
      </c>
      <c r="B101" s="183" t="s">
        <v>239</v>
      </c>
      <c r="C101" s="132" t="s">
        <v>417</v>
      </c>
      <c r="D101" s="132">
        <v>136</v>
      </c>
      <c r="E101" s="396">
        <v>3300000</v>
      </c>
      <c r="F101" s="132" t="s">
        <v>418</v>
      </c>
      <c r="G101" s="134">
        <v>0.11</v>
      </c>
      <c r="H101" s="132" t="s">
        <v>419</v>
      </c>
      <c r="I101" s="133">
        <v>3686803</v>
      </c>
    </row>
    <row r="102" spans="1:9" ht="18.75">
      <c r="A102" s="265">
        <v>17</v>
      </c>
      <c r="B102" s="63" t="s">
        <v>389</v>
      </c>
      <c r="C102" s="63" t="s">
        <v>61</v>
      </c>
      <c r="D102" s="259">
        <v>863644</v>
      </c>
      <c r="E102" s="289">
        <v>1100000</v>
      </c>
      <c r="F102" s="63" t="s">
        <v>390</v>
      </c>
      <c r="G102" s="65">
        <v>0.09</v>
      </c>
      <c r="H102" s="63" t="s">
        <v>768</v>
      </c>
      <c r="I102" s="64">
        <v>1124750</v>
      </c>
    </row>
    <row r="103" spans="1:9" ht="18.75">
      <c r="A103" s="265">
        <v>18</v>
      </c>
      <c r="B103" s="63" t="s">
        <v>461</v>
      </c>
      <c r="C103" s="121" t="s">
        <v>531</v>
      </c>
      <c r="D103" s="121" t="s">
        <v>532</v>
      </c>
      <c r="E103" s="289">
        <v>218000</v>
      </c>
      <c r="F103" s="63" t="s">
        <v>507</v>
      </c>
      <c r="G103" s="65">
        <v>7.0999999999999994E-2</v>
      </c>
      <c r="H103" s="63" t="s">
        <v>533</v>
      </c>
      <c r="I103" s="64">
        <v>232409</v>
      </c>
    </row>
    <row r="104" spans="1:9" ht="18.75">
      <c r="A104" s="263">
        <v>19</v>
      </c>
      <c r="B104" s="63" t="s">
        <v>2</v>
      </c>
      <c r="C104" s="86" t="s">
        <v>68</v>
      </c>
      <c r="D104" s="63">
        <v>34836567681</v>
      </c>
      <c r="E104" s="289">
        <v>107000</v>
      </c>
      <c r="F104" s="63" t="s">
        <v>4</v>
      </c>
      <c r="G104" s="65">
        <v>8.2500000000000004E-2</v>
      </c>
      <c r="H104" s="86" t="s">
        <v>69</v>
      </c>
      <c r="I104" s="419">
        <v>160956</v>
      </c>
    </row>
    <row r="105" spans="1:9" ht="18.75">
      <c r="A105" s="265">
        <v>20</v>
      </c>
      <c r="B105" s="63" t="s">
        <v>916</v>
      </c>
      <c r="C105" s="248" t="s">
        <v>211</v>
      </c>
      <c r="D105" s="248">
        <v>374</v>
      </c>
      <c r="E105" s="394">
        <v>200000</v>
      </c>
      <c r="F105" s="63" t="s">
        <v>324</v>
      </c>
      <c r="G105" s="65">
        <v>8.5000000000000006E-2</v>
      </c>
      <c r="H105" s="63" t="s">
        <v>455</v>
      </c>
      <c r="I105" s="64">
        <v>5245861</v>
      </c>
    </row>
    <row r="106" spans="1:9" ht="18.75">
      <c r="A106" s="265">
        <v>21</v>
      </c>
      <c r="B106" s="270" t="s">
        <v>919</v>
      </c>
      <c r="C106" s="248" t="s">
        <v>920</v>
      </c>
      <c r="D106" s="271">
        <v>372501020970</v>
      </c>
      <c r="E106" s="394">
        <v>200000</v>
      </c>
      <c r="F106" s="269" t="s">
        <v>272</v>
      </c>
      <c r="G106" s="65">
        <v>8.1000000000000003E-2</v>
      </c>
      <c r="H106" s="248" t="s">
        <v>65</v>
      </c>
      <c r="I106" s="418">
        <v>2725561</v>
      </c>
    </row>
    <row r="107" spans="1:9" ht="18.75">
      <c r="A107" s="265">
        <v>22</v>
      </c>
      <c r="B107" s="63" t="s">
        <v>917</v>
      </c>
      <c r="C107" s="248" t="s">
        <v>918</v>
      </c>
      <c r="D107" s="271">
        <v>4755040000094560</v>
      </c>
      <c r="E107" s="289">
        <v>500000</v>
      </c>
      <c r="F107" s="63" t="s">
        <v>272</v>
      </c>
      <c r="G107" s="65">
        <v>8.5000000000000006E-2</v>
      </c>
      <c r="H107" s="63" t="s">
        <v>491</v>
      </c>
      <c r="I107" s="64">
        <v>6281409</v>
      </c>
    </row>
    <row r="109" spans="1:9" ht="15.75" thickBot="1">
      <c r="B109" s="243" t="s">
        <v>987</v>
      </c>
    </row>
    <row r="110" spans="1:9" ht="32.25" thickBot="1">
      <c r="A110" s="163" t="s">
        <v>37</v>
      </c>
      <c r="B110" s="164" t="s">
        <v>0</v>
      </c>
      <c r="C110" s="164" t="s">
        <v>38</v>
      </c>
      <c r="D110" s="164" t="s">
        <v>39</v>
      </c>
      <c r="E110" s="385" t="s">
        <v>40</v>
      </c>
      <c r="F110" s="164" t="s">
        <v>41</v>
      </c>
      <c r="G110" s="164" t="s">
        <v>42</v>
      </c>
      <c r="H110" s="164" t="s">
        <v>1</v>
      </c>
      <c r="I110" s="416" t="s">
        <v>43</v>
      </c>
    </row>
    <row r="111" spans="1:9" ht="18.75">
      <c r="A111" s="286">
        <v>1</v>
      </c>
      <c r="B111" s="107" t="s">
        <v>376</v>
      </c>
      <c r="C111" s="108" t="s">
        <v>377</v>
      </c>
      <c r="D111" s="108" t="s">
        <v>378</v>
      </c>
      <c r="E111" s="287">
        <v>1252933</v>
      </c>
      <c r="F111" s="107" t="s">
        <v>379</v>
      </c>
      <c r="G111" s="110">
        <v>0.09</v>
      </c>
      <c r="H111" s="107" t="s">
        <v>380</v>
      </c>
      <c r="I111" s="109">
        <v>1403483</v>
      </c>
    </row>
    <row r="112" spans="1:9" ht="18.75">
      <c r="A112" s="265">
        <v>2</v>
      </c>
      <c r="B112" s="44" t="s">
        <v>296</v>
      </c>
      <c r="C112" s="158" t="s">
        <v>297</v>
      </c>
      <c r="D112" s="158">
        <v>38</v>
      </c>
      <c r="E112" s="288">
        <v>4500000</v>
      </c>
      <c r="F112" s="44" t="s">
        <v>292</v>
      </c>
      <c r="G112" s="54">
        <v>0.09</v>
      </c>
      <c r="H112" s="158" t="s">
        <v>392</v>
      </c>
      <c r="I112" s="258">
        <v>4500000</v>
      </c>
    </row>
    <row r="113" spans="1:9" ht="18.75">
      <c r="A113" s="265">
        <v>3</v>
      </c>
      <c r="B113" s="63" t="s">
        <v>2</v>
      </c>
      <c r="C113" s="86" t="s">
        <v>70</v>
      </c>
      <c r="D113" s="63">
        <v>34900042004</v>
      </c>
      <c r="E113" s="289">
        <v>184000</v>
      </c>
      <c r="F113" s="63" t="s">
        <v>4</v>
      </c>
      <c r="G113" s="65">
        <v>8.2500000000000004E-2</v>
      </c>
      <c r="H113" s="86" t="s">
        <v>71</v>
      </c>
      <c r="I113" s="64">
        <v>276785</v>
      </c>
    </row>
    <row r="114" spans="1:9" ht="18.75">
      <c r="A114" s="265">
        <v>4</v>
      </c>
      <c r="B114" s="44" t="s">
        <v>286</v>
      </c>
      <c r="C114" s="52" t="s">
        <v>537</v>
      </c>
      <c r="D114" s="150" t="s">
        <v>538</v>
      </c>
      <c r="E114" s="290">
        <v>1500000</v>
      </c>
      <c r="F114" s="44" t="s">
        <v>292</v>
      </c>
      <c r="G114" s="54">
        <v>8.7999999999999995E-2</v>
      </c>
      <c r="H114" s="44" t="s">
        <v>539</v>
      </c>
      <c r="I114" s="53">
        <v>1665000</v>
      </c>
    </row>
    <row r="117" spans="1:9" ht="15.75" thickBot="1">
      <c r="B117" s="243" t="s">
        <v>1024</v>
      </c>
    </row>
    <row r="118" spans="1:9" ht="31.5">
      <c r="A118" s="232" t="s">
        <v>37</v>
      </c>
      <c r="B118" s="233" t="s">
        <v>0</v>
      </c>
      <c r="C118" s="233" t="s">
        <v>38</v>
      </c>
      <c r="D118" s="233" t="s">
        <v>39</v>
      </c>
      <c r="E118" s="391" t="s">
        <v>40</v>
      </c>
      <c r="F118" s="233" t="s">
        <v>41</v>
      </c>
      <c r="G118" s="233" t="s">
        <v>42</v>
      </c>
      <c r="H118" s="233" t="s">
        <v>1</v>
      </c>
      <c r="I118" s="417" t="s">
        <v>43</v>
      </c>
    </row>
    <row r="119" spans="1:9" ht="18.75">
      <c r="A119" s="151">
        <v>1</v>
      </c>
      <c r="B119" s="44" t="s">
        <v>343</v>
      </c>
      <c r="C119" s="44" t="s">
        <v>516</v>
      </c>
      <c r="D119" s="160" t="s">
        <v>517</v>
      </c>
      <c r="E119" s="387">
        <v>102000</v>
      </c>
      <c r="F119" s="44" t="s">
        <v>281</v>
      </c>
      <c r="G119" s="54">
        <v>8.5000000000000006E-2</v>
      </c>
      <c r="H119" s="44" t="s">
        <v>518</v>
      </c>
      <c r="I119" s="53">
        <v>110952</v>
      </c>
    </row>
    <row r="120" spans="1:9" ht="18.75">
      <c r="A120" s="151">
        <v>2</v>
      </c>
      <c r="B120" s="44" t="s">
        <v>343</v>
      </c>
      <c r="C120" s="44" t="s">
        <v>355</v>
      </c>
      <c r="D120" s="160" t="s">
        <v>519</v>
      </c>
      <c r="E120" s="387">
        <v>61000</v>
      </c>
      <c r="F120" s="44" t="s">
        <v>281</v>
      </c>
      <c r="G120" s="54">
        <v>8.5000000000000006E-2</v>
      </c>
      <c r="H120" s="44" t="s">
        <v>520</v>
      </c>
      <c r="I120" s="53">
        <v>66354</v>
      </c>
    </row>
    <row r="121" spans="1:9" ht="18.75">
      <c r="A121" s="151">
        <v>3</v>
      </c>
      <c r="B121" s="63" t="s">
        <v>389</v>
      </c>
      <c r="C121" s="63" t="s">
        <v>355</v>
      </c>
      <c r="D121" s="259">
        <v>815937</v>
      </c>
      <c r="E121" s="290">
        <v>2557346</v>
      </c>
      <c r="F121" s="44" t="s">
        <v>512</v>
      </c>
      <c r="G121" s="54">
        <v>9.5000000000000001E-2</v>
      </c>
      <c r="H121" s="44" t="s">
        <v>567</v>
      </c>
      <c r="I121" s="53">
        <v>2554346</v>
      </c>
    </row>
    <row r="122" spans="1:9" ht="18.75">
      <c r="A122" s="151">
        <v>4</v>
      </c>
      <c r="B122" s="63" t="s">
        <v>239</v>
      </c>
      <c r="C122" s="85" t="s">
        <v>244</v>
      </c>
      <c r="D122" s="85">
        <v>1744</v>
      </c>
      <c r="E122" s="289">
        <v>3000000</v>
      </c>
      <c r="F122" s="85" t="s">
        <v>418</v>
      </c>
      <c r="G122" s="65">
        <v>0.1</v>
      </c>
      <c r="H122" s="85" t="s">
        <v>492</v>
      </c>
      <c r="I122" s="64">
        <v>3319672</v>
      </c>
    </row>
    <row r="123" spans="1:9" ht="18.75">
      <c r="A123" s="151">
        <v>5</v>
      </c>
      <c r="B123" s="120" t="s">
        <v>620</v>
      </c>
      <c r="C123" s="44" t="s">
        <v>514</v>
      </c>
      <c r="D123" s="153" t="s">
        <v>615</v>
      </c>
      <c r="E123" s="290">
        <v>11000</v>
      </c>
      <c r="F123" s="44" t="s">
        <v>272</v>
      </c>
      <c r="G123" s="54">
        <v>0.08</v>
      </c>
      <c r="H123" s="44" t="s">
        <v>616</v>
      </c>
      <c r="I123" s="53">
        <v>11880</v>
      </c>
    </row>
    <row r="124" spans="1:9" ht="17.25">
      <c r="A124" s="151">
        <v>6</v>
      </c>
      <c r="B124" s="183" t="s">
        <v>239</v>
      </c>
      <c r="C124" s="132" t="s">
        <v>494</v>
      </c>
      <c r="D124" s="132">
        <v>146</v>
      </c>
      <c r="E124" s="396">
        <v>60000</v>
      </c>
      <c r="F124" s="132" t="s">
        <v>418</v>
      </c>
      <c r="G124" s="134">
        <v>9.5000000000000001E-2</v>
      </c>
      <c r="H124" s="132" t="s">
        <v>493</v>
      </c>
      <c r="I124" s="133">
        <v>66074</v>
      </c>
    </row>
    <row r="125" spans="1:9" ht="17.25">
      <c r="A125" s="151">
        <v>7</v>
      </c>
      <c r="B125" s="183" t="s">
        <v>239</v>
      </c>
      <c r="C125" s="132" t="s">
        <v>245</v>
      </c>
      <c r="D125" s="132">
        <v>50</v>
      </c>
      <c r="E125" s="396">
        <v>170000</v>
      </c>
      <c r="F125" s="132" t="s">
        <v>418</v>
      </c>
      <c r="G125" s="134">
        <v>9.5000000000000001E-2</v>
      </c>
      <c r="H125" s="132" t="s">
        <v>493</v>
      </c>
      <c r="I125" s="133">
        <v>187209</v>
      </c>
    </row>
    <row r="126" spans="1:9" ht="17.25">
      <c r="A126" s="151">
        <v>8</v>
      </c>
      <c r="B126" s="183" t="s">
        <v>239</v>
      </c>
      <c r="C126" s="132" t="s">
        <v>494</v>
      </c>
      <c r="D126" s="132">
        <v>51</v>
      </c>
      <c r="E126" s="396">
        <v>1200000</v>
      </c>
      <c r="F126" s="132" t="s">
        <v>418</v>
      </c>
      <c r="G126" s="134">
        <v>0.1</v>
      </c>
      <c r="H126" s="132" t="s">
        <v>495</v>
      </c>
      <c r="I126" s="133">
        <v>1327869</v>
      </c>
    </row>
    <row r="127" spans="1:9" ht="17.25">
      <c r="A127" s="151">
        <v>9</v>
      </c>
      <c r="B127" s="183" t="s">
        <v>239</v>
      </c>
      <c r="C127" s="132" t="s">
        <v>494</v>
      </c>
      <c r="D127" s="132">
        <v>142</v>
      </c>
      <c r="E127" s="396">
        <v>1500000</v>
      </c>
      <c r="F127" s="132" t="s">
        <v>418</v>
      </c>
      <c r="G127" s="134">
        <v>0.1</v>
      </c>
      <c r="H127" s="132" t="s">
        <v>495</v>
      </c>
      <c r="I127" s="133">
        <v>1659836</v>
      </c>
    </row>
    <row r="128" spans="1:9" ht="18.75">
      <c r="A128" s="151">
        <v>10</v>
      </c>
      <c r="B128" s="44" t="s">
        <v>343</v>
      </c>
      <c r="C128" s="44" t="s">
        <v>526</v>
      </c>
      <c r="D128" s="160" t="s">
        <v>528</v>
      </c>
      <c r="E128" s="387">
        <v>142500</v>
      </c>
      <c r="F128" s="44" t="s">
        <v>281</v>
      </c>
      <c r="G128" s="54">
        <v>8.5000000000000006E-2</v>
      </c>
      <c r="H128" s="44" t="s">
        <v>495</v>
      </c>
      <c r="I128" s="53">
        <v>155007</v>
      </c>
    </row>
    <row r="129" spans="1:9" ht="17.25">
      <c r="A129" s="151">
        <v>11</v>
      </c>
      <c r="B129" s="183" t="s">
        <v>239</v>
      </c>
      <c r="C129" s="132" t="s">
        <v>246</v>
      </c>
      <c r="D129" s="132">
        <v>61</v>
      </c>
      <c r="E129" s="396">
        <v>3100000</v>
      </c>
      <c r="F129" s="132" t="s">
        <v>418</v>
      </c>
      <c r="G129" s="134">
        <v>0.1</v>
      </c>
      <c r="H129" s="132" t="s">
        <v>534</v>
      </c>
      <c r="I129" s="133">
        <v>3430328</v>
      </c>
    </row>
    <row r="130" spans="1:9" ht="17.25">
      <c r="A130" s="151">
        <v>12</v>
      </c>
      <c r="B130" s="183" t="s">
        <v>239</v>
      </c>
      <c r="C130" s="132" t="s">
        <v>535</v>
      </c>
      <c r="D130" s="132">
        <v>62</v>
      </c>
      <c r="E130" s="396">
        <v>1100000</v>
      </c>
      <c r="F130" s="132" t="s">
        <v>418</v>
      </c>
      <c r="G130" s="134">
        <v>0.1</v>
      </c>
      <c r="H130" s="132" t="s">
        <v>536</v>
      </c>
      <c r="I130" s="133">
        <v>1217213</v>
      </c>
    </row>
    <row r="131" spans="1:9" ht="18.75">
      <c r="A131" s="151">
        <v>13</v>
      </c>
      <c r="B131" s="63" t="s">
        <v>287</v>
      </c>
      <c r="C131" s="121" t="s">
        <v>283</v>
      </c>
      <c r="D131" s="121">
        <v>57</v>
      </c>
      <c r="E131" s="289">
        <v>4000000</v>
      </c>
      <c r="F131" s="63" t="s">
        <v>282</v>
      </c>
      <c r="G131" s="65">
        <v>7.4999999999999997E-2</v>
      </c>
      <c r="H131" s="63" t="s">
        <v>395</v>
      </c>
      <c r="I131" s="64">
        <v>4000000</v>
      </c>
    </row>
    <row r="132" spans="1:9" ht="18.75">
      <c r="A132" s="151">
        <v>14</v>
      </c>
      <c r="B132" s="44" t="s">
        <v>343</v>
      </c>
      <c r="C132" s="44" t="s">
        <v>545</v>
      </c>
      <c r="D132" s="160" t="s">
        <v>546</v>
      </c>
      <c r="E132" s="387">
        <v>80500</v>
      </c>
      <c r="F132" s="44" t="s">
        <v>281</v>
      </c>
      <c r="G132" s="54">
        <v>8.5000000000000006E-2</v>
      </c>
      <c r="H132" s="44" t="s">
        <v>547</v>
      </c>
      <c r="I132" s="53">
        <v>87565</v>
      </c>
    </row>
    <row r="133" spans="1:9" ht="17.25">
      <c r="A133" s="151">
        <v>15</v>
      </c>
      <c r="B133" s="183" t="s">
        <v>239</v>
      </c>
      <c r="C133" s="132" t="s">
        <v>355</v>
      </c>
      <c r="D133" s="132">
        <v>64</v>
      </c>
      <c r="E133" s="396">
        <v>2500000</v>
      </c>
      <c r="F133" s="132" t="s">
        <v>418</v>
      </c>
      <c r="G133" s="134">
        <v>0.1</v>
      </c>
      <c r="H133" s="132" t="s">
        <v>73</v>
      </c>
      <c r="I133" s="133">
        <v>2766393</v>
      </c>
    </row>
    <row r="134" spans="1:9" ht="17.25">
      <c r="A134" s="151">
        <v>16</v>
      </c>
      <c r="B134" s="183" t="s">
        <v>239</v>
      </c>
      <c r="C134" s="132" t="s">
        <v>355</v>
      </c>
      <c r="D134" s="132">
        <v>143</v>
      </c>
      <c r="E134" s="396">
        <v>700000</v>
      </c>
      <c r="F134" s="132" t="s">
        <v>418</v>
      </c>
      <c r="G134" s="134">
        <v>0.1</v>
      </c>
      <c r="H134" s="132" t="s">
        <v>73</v>
      </c>
      <c r="I134" s="133">
        <v>774590</v>
      </c>
    </row>
    <row r="135" spans="1:9" ht="18.75">
      <c r="A135" s="151">
        <v>17</v>
      </c>
      <c r="B135" s="63" t="s">
        <v>2</v>
      </c>
      <c r="C135" s="86" t="s">
        <v>72</v>
      </c>
      <c r="D135" s="63">
        <v>34958812820</v>
      </c>
      <c r="E135" s="289">
        <v>122000</v>
      </c>
      <c r="F135" s="63" t="s">
        <v>4</v>
      </c>
      <c r="G135" s="65">
        <v>0.08</v>
      </c>
      <c r="H135" s="86" t="s">
        <v>73</v>
      </c>
      <c r="I135" s="64">
        <v>181286</v>
      </c>
    </row>
    <row r="136" spans="1:9" ht="17.25">
      <c r="A136" s="151">
        <v>18</v>
      </c>
      <c r="B136" s="183" t="s">
        <v>239</v>
      </c>
      <c r="C136" s="132" t="s">
        <v>896</v>
      </c>
      <c r="D136" s="132">
        <v>442</v>
      </c>
      <c r="E136" s="396">
        <v>2100000</v>
      </c>
      <c r="F136" s="132" t="s">
        <v>418</v>
      </c>
      <c r="G136" s="134">
        <v>0.1</v>
      </c>
      <c r="H136" s="132" t="s">
        <v>513</v>
      </c>
      <c r="I136" s="133">
        <v>2323770</v>
      </c>
    </row>
    <row r="137" spans="1:9" ht="17.25">
      <c r="A137" s="151">
        <v>19</v>
      </c>
      <c r="B137" s="183" t="s">
        <v>239</v>
      </c>
      <c r="C137" s="132" t="s">
        <v>896</v>
      </c>
      <c r="D137" s="132">
        <v>87</v>
      </c>
      <c r="E137" s="396">
        <v>550000</v>
      </c>
      <c r="F137" s="132" t="s">
        <v>418</v>
      </c>
      <c r="G137" s="134">
        <v>0.1</v>
      </c>
      <c r="H137" s="132" t="s">
        <v>513</v>
      </c>
      <c r="I137" s="133">
        <v>608607</v>
      </c>
    </row>
    <row r="138" spans="1:9" ht="17.25">
      <c r="A138" s="151">
        <v>20</v>
      </c>
      <c r="B138" s="183" t="s">
        <v>239</v>
      </c>
      <c r="C138" s="132" t="s">
        <v>514</v>
      </c>
      <c r="D138" s="132">
        <v>65</v>
      </c>
      <c r="E138" s="396">
        <v>300000</v>
      </c>
      <c r="F138" s="132" t="s">
        <v>418</v>
      </c>
      <c r="G138" s="134">
        <v>9.5000000000000001E-2</v>
      </c>
      <c r="H138" s="132" t="s">
        <v>556</v>
      </c>
      <c r="I138" s="133">
        <v>330369</v>
      </c>
    </row>
    <row r="139" spans="1:9" ht="18.75">
      <c r="A139" s="151">
        <v>21</v>
      </c>
      <c r="B139" s="44" t="s">
        <v>343</v>
      </c>
      <c r="C139" s="44" t="s">
        <v>399</v>
      </c>
      <c r="D139" s="160" t="s">
        <v>555</v>
      </c>
      <c r="E139" s="387">
        <v>70000</v>
      </c>
      <c r="F139" s="44" t="s">
        <v>281</v>
      </c>
      <c r="G139" s="54">
        <v>8.5000000000000006E-2</v>
      </c>
      <c r="H139" s="44" t="s">
        <v>556</v>
      </c>
      <c r="I139" s="53">
        <v>76142</v>
      </c>
    </row>
    <row r="140" spans="1:9" ht="17.25">
      <c r="C140" s="296" t="s">
        <v>386</v>
      </c>
    </row>
    <row r="142" spans="1:9" ht="15.75" thickBot="1">
      <c r="B142" s="243" t="s">
        <v>1050</v>
      </c>
    </row>
    <row r="143" spans="1:9" ht="32.25" thickBot="1">
      <c r="A143" s="163" t="s">
        <v>37</v>
      </c>
      <c r="B143" s="164" t="s">
        <v>0</v>
      </c>
      <c r="C143" s="164" t="s">
        <v>38</v>
      </c>
      <c r="D143" s="164" t="s">
        <v>39</v>
      </c>
      <c r="E143" s="385" t="s">
        <v>40</v>
      </c>
      <c r="F143" s="164" t="s">
        <v>41</v>
      </c>
      <c r="G143" s="164" t="s">
        <v>42</v>
      </c>
      <c r="H143" s="164" t="s">
        <v>1</v>
      </c>
      <c r="I143" s="416" t="s">
        <v>43</v>
      </c>
    </row>
    <row r="144" spans="1:9" ht="17.25">
      <c r="A144" s="180">
        <v>1</v>
      </c>
      <c r="B144" s="311" t="s">
        <v>239</v>
      </c>
      <c r="C144" s="312" t="s">
        <v>248</v>
      </c>
      <c r="D144" s="312">
        <v>88</v>
      </c>
      <c r="E144" s="397">
        <v>3600000</v>
      </c>
      <c r="F144" s="312" t="s">
        <v>418</v>
      </c>
      <c r="G144" s="313">
        <v>0.1</v>
      </c>
      <c r="H144" s="312" t="s">
        <v>525</v>
      </c>
      <c r="I144" s="314">
        <v>3983607</v>
      </c>
    </row>
    <row r="145" spans="1:10" ht="17.25">
      <c r="A145" s="307">
        <v>2</v>
      </c>
      <c r="B145" s="315" t="s">
        <v>239</v>
      </c>
      <c r="C145" s="309" t="s">
        <v>526</v>
      </c>
      <c r="D145" s="309">
        <v>144</v>
      </c>
      <c r="E145" s="398">
        <v>3000000</v>
      </c>
      <c r="F145" s="309" t="s">
        <v>418</v>
      </c>
      <c r="G145" s="310">
        <v>0.1</v>
      </c>
      <c r="H145" s="309" t="s">
        <v>525</v>
      </c>
      <c r="I145" s="316">
        <v>3319672</v>
      </c>
    </row>
    <row r="146" spans="1:10" ht="17.25">
      <c r="A146" s="307">
        <v>3</v>
      </c>
      <c r="B146" s="315" t="s">
        <v>239</v>
      </c>
      <c r="C146" s="309" t="s">
        <v>522</v>
      </c>
      <c r="D146" s="309">
        <v>145</v>
      </c>
      <c r="E146" s="398">
        <v>2600000</v>
      </c>
      <c r="F146" s="309" t="s">
        <v>418</v>
      </c>
      <c r="G146" s="310">
        <v>0.1</v>
      </c>
      <c r="H146" s="309" t="s">
        <v>527</v>
      </c>
      <c r="I146" s="316">
        <v>2877049</v>
      </c>
    </row>
    <row r="147" spans="1:10" ht="18.75">
      <c r="A147" s="181">
        <v>4</v>
      </c>
      <c r="B147" s="317" t="s">
        <v>343</v>
      </c>
      <c r="C147" s="261" t="s">
        <v>559</v>
      </c>
      <c r="D147" s="318" t="s">
        <v>560</v>
      </c>
      <c r="E147" s="399">
        <v>180000</v>
      </c>
      <c r="F147" s="261" t="s">
        <v>281</v>
      </c>
      <c r="G147" s="262">
        <v>8.5000000000000006E-2</v>
      </c>
      <c r="H147" s="261" t="s">
        <v>561</v>
      </c>
      <c r="I147" s="319">
        <v>195788</v>
      </c>
      <c r="J147" t="s">
        <v>1070</v>
      </c>
    </row>
    <row r="148" spans="1:10" ht="18.75">
      <c r="A148" s="307">
        <v>5</v>
      </c>
      <c r="B148" s="317" t="s">
        <v>343</v>
      </c>
      <c r="C148" s="261" t="s">
        <v>250</v>
      </c>
      <c r="D148" s="318" t="s">
        <v>565</v>
      </c>
      <c r="E148" s="399">
        <v>111000</v>
      </c>
      <c r="F148" s="261" t="s">
        <v>281</v>
      </c>
      <c r="G148" s="262">
        <v>8.5000000000000006E-2</v>
      </c>
      <c r="H148" s="261" t="s">
        <v>566</v>
      </c>
      <c r="I148" s="319">
        <v>120736</v>
      </c>
      <c r="J148" t="s">
        <v>1070</v>
      </c>
    </row>
    <row r="149" spans="1:10" ht="17.25">
      <c r="A149" s="307">
        <v>6</v>
      </c>
      <c r="B149" s="315" t="s">
        <v>239</v>
      </c>
      <c r="C149" s="309" t="s">
        <v>247</v>
      </c>
      <c r="D149" s="309">
        <v>89</v>
      </c>
      <c r="E149" s="398">
        <v>1200000</v>
      </c>
      <c r="F149" s="309" t="s">
        <v>418</v>
      </c>
      <c r="G149" s="310">
        <v>0.1</v>
      </c>
      <c r="H149" s="309" t="s">
        <v>325</v>
      </c>
      <c r="I149" s="316">
        <v>1327869</v>
      </c>
    </row>
    <row r="150" spans="1:10" ht="17.25">
      <c r="A150" s="181">
        <v>7</v>
      </c>
      <c r="B150" s="315" t="s">
        <v>239</v>
      </c>
      <c r="C150" s="309" t="s">
        <v>247</v>
      </c>
      <c r="D150" s="309">
        <v>413</v>
      </c>
      <c r="E150" s="398">
        <v>1200000</v>
      </c>
      <c r="F150" s="309" t="s">
        <v>418</v>
      </c>
      <c r="G150" s="310">
        <v>0.1</v>
      </c>
      <c r="H150" s="309" t="s">
        <v>325</v>
      </c>
      <c r="I150" s="316">
        <v>1327869</v>
      </c>
    </row>
    <row r="151" spans="1:10" ht="17.25">
      <c r="A151" s="307">
        <v>8</v>
      </c>
      <c r="B151" s="315" t="s">
        <v>239</v>
      </c>
      <c r="C151" s="309" t="s">
        <v>247</v>
      </c>
      <c r="D151" s="309">
        <v>67</v>
      </c>
      <c r="E151" s="398">
        <v>500000</v>
      </c>
      <c r="F151" s="309" t="s">
        <v>418</v>
      </c>
      <c r="G151" s="310">
        <v>0.1</v>
      </c>
      <c r="H151" s="309" t="s">
        <v>325</v>
      </c>
      <c r="I151" s="316">
        <v>553279</v>
      </c>
    </row>
    <row r="152" spans="1:10" ht="37.5">
      <c r="A152" s="307">
        <v>9</v>
      </c>
      <c r="B152" s="320" t="s">
        <v>323</v>
      </c>
      <c r="C152" s="321" t="s">
        <v>322</v>
      </c>
      <c r="D152" s="321">
        <v>303</v>
      </c>
      <c r="E152" s="400">
        <v>10000</v>
      </c>
      <c r="F152" s="261" t="s">
        <v>324</v>
      </c>
      <c r="G152" s="262">
        <v>7.4999999999999997E-2</v>
      </c>
      <c r="H152" s="261" t="s">
        <v>325</v>
      </c>
      <c r="I152" s="319">
        <v>10000</v>
      </c>
    </row>
    <row r="153" spans="1:10" ht="17.25">
      <c r="A153" s="181">
        <v>10</v>
      </c>
      <c r="B153" s="315" t="s">
        <v>239</v>
      </c>
      <c r="C153" s="309" t="s">
        <v>543</v>
      </c>
      <c r="D153" s="309">
        <v>146</v>
      </c>
      <c r="E153" s="398">
        <v>2500000</v>
      </c>
      <c r="F153" s="309" t="s">
        <v>418</v>
      </c>
      <c r="G153" s="310">
        <v>0.1</v>
      </c>
      <c r="H153" s="309" t="s">
        <v>544</v>
      </c>
      <c r="I153" s="316">
        <v>2766393</v>
      </c>
    </row>
    <row r="154" spans="1:10" ht="18.75">
      <c r="A154" s="307">
        <v>11</v>
      </c>
      <c r="B154" s="317" t="s">
        <v>270</v>
      </c>
      <c r="C154" s="291" t="s">
        <v>273</v>
      </c>
      <c r="D154" s="322">
        <v>300716107704</v>
      </c>
      <c r="E154" s="401">
        <v>6114657.8399999999</v>
      </c>
      <c r="F154" s="291" t="s">
        <v>272</v>
      </c>
      <c r="G154" s="323">
        <v>7.5999999999999998E-2</v>
      </c>
      <c r="H154" s="291" t="s">
        <v>578</v>
      </c>
      <c r="I154" s="420">
        <v>6494131.8600000003</v>
      </c>
    </row>
    <row r="155" spans="1:10" ht="18.75">
      <c r="A155" s="307">
        <v>12</v>
      </c>
      <c r="B155" s="317" t="s">
        <v>343</v>
      </c>
      <c r="C155" s="261" t="s">
        <v>572</v>
      </c>
      <c r="D155" s="318" t="s">
        <v>573</v>
      </c>
      <c r="E155" s="399">
        <v>350000</v>
      </c>
      <c r="F155" s="261" t="s">
        <v>281</v>
      </c>
      <c r="G155" s="262">
        <v>8.5000000000000006E-2</v>
      </c>
      <c r="H155" s="261" t="s">
        <v>416</v>
      </c>
      <c r="I155" s="319">
        <v>380690</v>
      </c>
      <c r="J155" t="s">
        <v>1070</v>
      </c>
    </row>
    <row r="156" spans="1:10" ht="18.75">
      <c r="A156" s="181">
        <v>13</v>
      </c>
      <c r="B156" s="317" t="s">
        <v>415</v>
      </c>
      <c r="C156" s="261" t="s">
        <v>402</v>
      </c>
      <c r="D156" s="324">
        <v>100710149011525</v>
      </c>
      <c r="E156" s="400">
        <v>1600000</v>
      </c>
      <c r="F156" s="261" t="s">
        <v>292</v>
      </c>
      <c r="G156" s="262">
        <v>0.09</v>
      </c>
      <c r="H156" s="261" t="s">
        <v>416</v>
      </c>
      <c r="I156" s="319">
        <v>1788285</v>
      </c>
    </row>
    <row r="157" spans="1:10" ht="18.75">
      <c r="A157" s="307">
        <v>14</v>
      </c>
      <c r="B157" s="304" t="s">
        <v>343</v>
      </c>
      <c r="C157" s="44" t="s">
        <v>580</v>
      </c>
      <c r="D157" s="160" t="s">
        <v>585</v>
      </c>
      <c r="E157" s="387">
        <v>1501000</v>
      </c>
      <c r="F157" s="44" t="s">
        <v>281</v>
      </c>
      <c r="G157" s="54">
        <v>8.7499999999999994E-2</v>
      </c>
      <c r="H157" s="44" t="s">
        <v>586</v>
      </c>
      <c r="I157" s="144">
        <v>1636564</v>
      </c>
      <c r="J157" t="s">
        <v>1070</v>
      </c>
    </row>
    <row r="158" spans="1:10" ht="18.75">
      <c r="A158" s="307">
        <v>15</v>
      </c>
      <c r="B158" s="305" t="s">
        <v>2</v>
      </c>
      <c r="C158" s="86" t="s">
        <v>74</v>
      </c>
      <c r="D158" s="63">
        <v>35025848090</v>
      </c>
      <c r="E158" s="289">
        <v>126000</v>
      </c>
      <c r="F158" s="63" t="s">
        <v>4</v>
      </c>
      <c r="G158" s="65">
        <v>0.08</v>
      </c>
      <c r="H158" s="86" t="s">
        <v>75</v>
      </c>
      <c r="I158" s="298">
        <v>187229</v>
      </c>
      <c r="J158" t="s">
        <v>1070</v>
      </c>
    </row>
    <row r="159" spans="1:10" ht="18.75">
      <c r="A159" s="181">
        <v>16</v>
      </c>
      <c r="B159" s="304" t="s">
        <v>389</v>
      </c>
      <c r="C159" s="63" t="s">
        <v>448</v>
      </c>
      <c r="D159" s="259">
        <v>863009</v>
      </c>
      <c r="E159" s="290">
        <v>2700000</v>
      </c>
      <c r="F159" s="44" t="s">
        <v>275</v>
      </c>
      <c r="G159" s="54">
        <v>9.5000000000000001E-2</v>
      </c>
      <c r="H159" s="44" t="s">
        <v>548</v>
      </c>
      <c r="I159" s="144">
        <v>2977875</v>
      </c>
    </row>
    <row r="160" spans="1:10" ht="17.25">
      <c r="A160" s="307">
        <v>17</v>
      </c>
      <c r="B160" s="303" t="s">
        <v>239</v>
      </c>
      <c r="C160" s="132" t="s">
        <v>249</v>
      </c>
      <c r="D160" s="132">
        <v>149</v>
      </c>
      <c r="E160" s="396">
        <v>1100000</v>
      </c>
      <c r="F160" s="132" t="s">
        <v>418</v>
      </c>
      <c r="G160" s="134">
        <v>0.1</v>
      </c>
      <c r="H160" s="132" t="s">
        <v>557</v>
      </c>
      <c r="I160" s="297">
        <v>1217213</v>
      </c>
    </row>
    <row r="161" spans="1:10" ht="19.5" thickBot="1">
      <c r="A161" s="308">
        <v>18</v>
      </c>
      <c r="B161" s="306" t="s">
        <v>343</v>
      </c>
      <c r="C161" s="299" t="s">
        <v>55</v>
      </c>
      <c r="D161" s="300" t="s">
        <v>584</v>
      </c>
      <c r="E161" s="402">
        <v>500000</v>
      </c>
      <c r="F161" s="299" t="s">
        <v>281</v>
      </c>
      <c r="G161" s="301">
        <v>8.5000000000000006E-2</v>
      </c>
      <c r="H161" s="299" t="s">
        <v>557</v>
      </c>
      <c r="I161" s="302">
        <v>543813</v>
      </c>
      <c r="J161" t="s">
        <v>1070</v>
      </c>
    </row>
    <row r="164" spans="1:10" ht="15.75" thickBot="1">
      <c r="B164" s="243" t="s">
        <v>1099</v>
      </c>
    </row>
    <row r="165" spans="1:10" ht="31.5">
      <c r="A165" s="232" t="s">
        <v>37</v>
      </c>
      <c r="B165" s="233" t="s">
        <v>0</v>
      </c>
      <c r="C165" s="233" t="s">
        <v>38</v>
      </c>
      <c r="D165" s="233" t="s">
        <v>39</v>
      </c>
      <c r="E165" s="391" t="s">
        <v>40</v>
      </c>
      <c r="F165" s="233" t="s">
        <v>41</v>
      </c>
      <c r="G165" s="233" t="s">
        <v>42</v>
      </c>
      <c r="H165" s="233" t="s">
        <v>1</v>
      </c>
      <c r="I165" s="417" t="s">
        <v>43</v>
      </c>
    </row>
    <row r="166" spans="1:10" ht="18.75">
      <c r="A166" s="151">
        <v>1</v>
      </c>
      <c r="B166" s="63" t="s">
        <v>389</v>
      </c>
      <c r="C166" s="63" t="s">
        <v>399</v>
      </c>
      <c r="D166" s="259">
        <v>863031</v>
      </c>
      <c r="E166" s="290">
        <v>550000</v>
      </c>
      <c r="F166" s="44" t="s">
        <v>275</v>
      </c>
      <c r="G166" s="54">
        <v>9.5000000000000001E-2</v>
      </c>
      <c r="H166" s="44" t="s">
        <v>554</v>
      </c>
      <c r="I166" s="53">
        <v>608924</v>
      </c>
    </row>
    <row r="167" spans="1:10" ht="18.75">
      <c r="A167" s="151">
        <v>2</v>
      </c>
      <c r="B167" s="63" t="s">
        <v>343</v>
      </c>
      <c r="C167" s="63" t="s">
        <v>591</v>
      </c>
      <c r="D167" s="267" t="s">
        <v>596</v>
      </c>
      <c r="E167" s="387">
        <v>115000</v>
      </c>
      <c r="F167" s="44" t="s">
        <v>281</v>
      </c>
      <c r="G167" s="54">
        <v>8.5000000000000006E-2</v>
      </c>
      <c r="H167" s="44" t="s">
        <v>597</v>
      </c>
      <c r="I167" s="53">
        <v>125077</v>
      </c>
    </row>
    <row r="168" spans="1:10" ht="18.75">
      <c r="A168" s="151">
        <v>3</v>
      </c>
      <c r="B168" s="63" t="s">
        <v>389</v>
      </c>
      <c r="C168" s="63" t="s">
        <v>249</v>
      </c>
      <c r="D168" s="259">
        <v>863038</v>
      </c>
      <c r="E168" s="290">
        <v>3000000</v>
      </c>
      <c r="F168" s="44" t="s">
        <v>275</v>
      </c>
      <c r="G168" s="54">
        <v>9.5000000000000001E-2</v>
      </c>
      <c r="H168" s="44" t="s">
        <v>558</v>
      </c>
      <c r="I168" s="53">
        <v>3321402</v>
      </c>
    </row>
    <row r="169" spans="1:10" ht="17.25">
      <c r="A169" s="325">
        <v>4</v>
      </c>
      <c r="B169" s="183" t="s">
        <v>239</v>
      </c>
      <c r="C169" s="132" t="s">
        <v>250</v>
      </c>
      <c r="D169" s="132">
        <v>1752</v>
      </c>
      <c r="E169" s="396">
        <v>2000000</v>
      </c>
      <c r="F169" s="132" t="s">
        <v>418</v>
      </c>
      <c r="G169" s="134">
        <v>0.1</v>
      </c>
      <c r="H169" s="132" t="s">
        <v>562</v>
      </c>
      <c r="I169" s="133">
        <v>2213115</v>
      </c>
    </row>
    <row r="170" spans="1:10" ht="17.25">
      <c r="A170" s="151">
        <v>5</v>
      </c>
      <c r="B170" s="183" t="s">
        <v>239</v>
      </c>
      <c r="C170" s="132" t="s">
        <v>563</v>
      </c>
      <c r="D170" s="132">
        <v>53</v>
      </c>
      <c r="E170" s="396">
        <v>1000000</v>
      </c>
      <c r="F170" s="132" t="s">
        <v>418</v>
      </c>
      <c r="G170" s="134">
        <v>0.1</v>
      </c>
      <c r="H170" s="132" t="s">
        <v>564</v>
      </c>
      <c r="I170" s="133">
        <v>1106557</v>
      </c>
    </row>
    <row r="171" spans="1:10" ht="18.75">
      <c r="A171" s="151">
        <v>6</v>
      </c>
      <c r="B171" s="63" t="s">
        <v>279</v>
      </c>
      <c r="C171" s="121" t="s">
        <v>598</v>
      </c>
      <c r="D171" s="121" t="s">
        <v>610</v>
      </c>
      <c r="E171" s="289">
        <v>4500000</v>
      </c>
      <c r="F171" s="63" t="s">
        <v>281</v>
      </c>
      <c r="G171" s="65">
        <v>7.2499999999999995E-2</v>
      </c>
      <c r="H171" s="63" t="s">
        <v>1116</v>
      </c>
      <c r="I171" s="64">
        <v>4835228</v>
      </c>
    </row>
    <row r="172" spans="1:10" ht="18.75">
      <c r="A172" s="151">
        <v>7</v>
      </c>
      <c r="B172" s="63" t="s">
        <v>2</v>
      </c>
      <c r="C172" s="63" t="s">
        <v>598</v>
      </c>
      <c r="D172" s="63">
        <v>38614436642</v>
      </c>
      <c r="E172" s="289">
        <v>205000</v>
      </c>
      <c r="F172" s="63" t="s">
        <v>582</v>
      </c>
      <c r="G172" s="65">
        <v>7.0000000000000007E-2</v>
      </c>
      <c r="H172" s="86" t="s">
        <v>609</v>
      </c>
      <c r="I172" s="64">
        <v>219731</v>
      </c>
    </row>
    <row r="173" spans="1:10" ht="18.75">
      <c r="A173" s="151">
        <v>8</v>
      </c>
      <c r="B173" s="63" t="s">
        <v>343</v>
      </c>
      <c r="C173" s="63" t="s">
        <v>612</v>
      </c>
      <c r="D173" s="267" t="s">
        <v>613</v>
      </c>
      <c r="E173" s="387">
        <v>511000</v>
      </c>
      <c r="F173" s="44" t="s">
        <v>281</v>
      </c>
      <c r="G173" s="54">
        <v>8.5000000000000006E-2</v>
      </c>
      <c r="H173" s="44" t="s">
        <v>614</v>
      </c>
      <c r="I173" s="53">
        <v>555811</v>
      </c>
    </row>
    <row r="174" spans="1:10" ht="18.75">
      <c r="A174" s="151">
        <v>9</v>
      </c>
      <c r="B174" s="63" t="s">
        <v>343</v>
      </c>
      <c r="C174" s="63" t="s">
        <v>626</v>
      </c>
      <c r="D174" s="267" t="s">
        <v>627</v>
      </c>
      <c r="E174" s="387">
        <v>242000</v>
      </c>
      <c r="F174" s="44" t="s">
        <v>281</v>
      </c>
      <c r="G174" s="54">
        <v>8.5000000000000006E-2</v>
      </c>
      <c r="H174" s="44" t="s">
        <v>628</v>
      </c>
      <c r="I174" s="53">
        <v>263222</v>
      </c>
    </row>
    <row r="175" spans="1:10" ht="18.75">
      <c r="A175" s="151">
        <v>10</v>
      </c>
      <c r="B175" s="63" t="s">
        <v>343</v>
      </c>
      <c r="C175" s="63" t="s">
        <v>56</v>
      </c>
      <c r="D175" s="267" t="s">
        <v>629</v>
      </c>
      <c r="E175" s="387">
        <v>546200</v>
      </c>
      <c r="F175" s="44" t="s">
        <v>281</v>
      </c>
      <c r="G175" s="54">
        <v>8.5000000000000006E-2</v>
      </c>
      <c r="H175" s="44" t="s">
        <v>630</v>
      </c>
      <c r="I175" s="53">
        <v>594100</v>
      </c>
    </row>
    <row r="176" spans="1:10" ht="18.75">
      <c r="A176" s="151">
        <v>11</v>
      </c>
      <c r="B176" s="63" t="s">
        <v>389</v>
      </c>
      <c r="C176" s="63" t="s">
        <v>580</v>
      </c>
      <c r="D176" s="259">
        <v>863091</v>
      </c>
      <c r="E176" s="290">
        <v>600000</v>
      </c>
      <c r="F176" s="44" t="s">
        <v>275</v>
      </c>
      <c r="G176" s="54">
        <v>9.5000000000000001E-2</v>
      </c>
      <c r="H176" s="44" t="s">
        <v>581</v>
      </c>
      <c r="I176" s="53">
        <v>664280</v>
      </c>
    </row>
    <row r="177" spans="1:9" ht="18.75">
      <c r="A177" s="151">
        <v>12</v>
      </c>
      <c r="B177" s="63" t="s">
        <v>2</v>
      </c>
      <c r="C177" s="86" t="s">
        <v>76</v>
      </c>
      <c r="D177" s="63">
        <v>35107163488</v>
      </c>
      <c r="E177" s="289">
        <v>126000</v>
      </c>
      <c r="F177" s="63" t="s">
        <v>4</v>
      </c>
      <c r="G177" s="65">
        <v>7.7499999999999999E-2</v>
      </c>
      <c r="H177" s="86" t="s">
        <v>77</v>
      </c>
      <c r="I177" s="64">
        <v>184948</v>
      </c>
    </row>
    <row r="178" spans="1:9" ht="18.75">
      <c r="A178" s="151">
        <v>13</v>
      </c>
      <c r="B178" s="63" t="s">
        <v>286</v>
      </c>
      <c r="C178" s="121" t="s">
        <v>817</v>
      </c>
      <c r="D178" s="122" t="s">
        <v>818</v>
      </c>
      <c r="E178" s="290">
        <v>300000</v>
      </c>
      <c r="F178" s="44" t="s">
        <v>234</v>
      </c>
      <c r="G178" s="54">
        <v>6.5000000000000002E-2</v>
      </c>
      <c r="H178" s="44" t="s">
        <v>819</v>
      </c>
      <c r="I178" s="53">
        <v>309670</v>
      </c>
    </row>
    <row r="179" spans="1:9" ht="18.75">
      <c r="A179" s="151">
        <v>14</v>
      </c>
      <c r="B179" s="63" t="s">
        <v>286</v>
      </c>
      <c r="C179" s="85" t="s">
        <v>820</v>
      </c>
      <c r="D179" s="85" t="s">
        <v>821</v>
      </c>
      <c r="E179" s="288">
        <v>1000000</v>
      </c>
      <c r="F179" s="158" t="s">
        <v>822</v>
      </c>
      <c r="G179" s="231">
        <v>5.5E-2</v>
      </c>
      <c r="H179" s="158" t="s">
        <v>819</v>
      </c>
      <c r="I179" s="258">
        <v>1027123</v>
      </c>
    </row>
    <row r="180" spans="1:9" ht="18.75">
      <c r="A180" s="151">
        <v>15</v>
      </c>
      <c r="B180" s="63" t="s">
        <v>286</v>
      </c>
      <c r="C180" s="121" t="s">
        <v>835</v>
      </c>
      <c r="D180" s="122" t="s">
        <v>836</v>
      </c>
      <c r="E180" s="290">
        <v>300000</v>
      </c>
      <c r="F180" s="44" t="s">
        <v>837</v>
      </c>
      <c r="G180" s="54">
        <v>5.5E-2</v>
      </c>
      <c r="H180" s="44" t="s">
        <v>819</v>
      </c>
      <c r="I180" s="53">
        <v>308092</v>
      </c>
    </row>
    <row r="181" spans="1:9" ht="18.75">
      <c r="A181" s="151">
        <v>16</v>
      </c>
      <c r="B181" s="63" t="s">
        <v>286</v>
      </c>
      <c r="C181" s="121" t="s">
        <v>838</v>
      </c>
      <c r="D181" s="122" t="s">
        <v>839</v>
      </c>
      <c r="E181" s="290">
        <v>300000</v>
      </c>
      <c r="F181" s="44" t="s">
        <v>840</v>
      </c>
      <c r="G181" s="54">
        <v>5.5E-2</v>
      </c>
      <c r="H181" s="44" t="s">
        <v>819</v>
      </c>
      <c r="I181" s="53">
        <v>308001</v>
      </c>
    </row>
    <row r="182" spans="1:9" ht="18.75">
      <c r="A182" s="151">
        <v>17</v>
      </c>
      <c r="B182" s="63" t="s">
        <v>286</v>
      </c>
      <c r="C182" s="121" t="s">
        <v>841</v>
      </c>
      <c r="D182" s="122" t="s">
        <v>842</v>
      </c>
      <c r="E182" s="290">
        <v>300000</v>
      </c>
      <c r="F182" s="44" t="s">
        <v>843</v>
      </c>
      <c r="G182" s="54">
        <v>5.5E-2</v>
      </c>
      <c r="H182" s="44" t="s">
        <v>819</v>
      </c>
      <c r="I182" s="53">
        <v>307956</v>
      </c>
    </row>
    <row r="183" spans="1:9" ht="18.75">
      <c r="A183" s="151">
        <v>18</v>
      </c>
      <c r="B183" s="63" t="s">
        <v>286</v>
      </c>
      <c r="C183" s="121" t="s">
        <v>844</v>
      </c>
      <c r="D183" s="122" t="s">
        <v>845</v>
      </c>
      <c r="E183" s="290">
        <v>1000000</v>
      </c>
      <c r="F183" s="44" t="s">
        <v>846</v>
      </c>
      <c r="G183" s="54">
        <v>5.5E-2</v>
      </c>
      <c r="H183" s="44" t="s">
        <v>819</v>
      </c>
      <c r="I183" s="53">
        <v>1026370</v>
      </c>
    </row>
    <row r="184" spans="1:9" ht="18.75">
      <c r="A184" s="151">
        <v>19</v>
      </c>
      <c r="B184" s="63" t="s">
        <v>286</v>
      </c>
      <c r="C184" s="121" t="s">
        <v>847</v>
      </c>
      <c r="D184" s="122" t="s">
        <v>850</v>
      </c>
      <c r="E184" s="290">
        <v>300000</v>
      </c>
      <c r="F184" s="44" t="s">
        <v>851</v>
      </c>
      <c r="G184" s="54">
        <v>5.5E-2</v>
      </c>
      <c r="H184" s="44" t="s">
        <v>819</v>
      </c>
      <c r="I184" s="53">
        <v>307866</v>
      </c>
    </row>
    <row r="185" spans="1:9" ht="18.75">
      <c r="A185" s="151">
        <v>20</v>
      </c>
      <c r="B185" s="63" t="s">
        <v>286</v>
      </c>
      <c r="C185" s="121" t="s">
        <v>852</v>
      </c>
      <c r="D185" s="122" t="s">
        <v>854</v>
      </c>
      <c r="E185" s="290">
        <v>800000</v>
      </c>
      <c r="F185" s="44" t="s">
        <v>853</v>
      </c>
      <c r="G185" s="54">
        <v>5.5E-2</v>
      </c>
      <c r="H185" s="44" t="s">
        <v>819</v>
      </c>
      <c r="I185" s="53">
        <v>820855</v>
      </c>
    </row>
    <row r="186" spans="1:9" ht="18.75">
      <c r="A186" s="151">
        <v>21</v>
      </c>
      <c r="B186" s="63" t="s">
        <v>286</v>
      </c>
      <c r="C186" s="121" t="s">
        <v>852</v>
      </c>
      <c r="D186" s="122" t="s">
        <v>855</v>
      </c>
      <c r="E186" s="290">
        <v>300000</v>
      </c>
      <c r="F186" s="44" t="s">
        <v>853</v>
      </c>
      <c r="G186" s="54">
        <v>5.5E-2</v>
      </c>
      <c r="H186" s="44" t="s">
        <v>819</v>
      </c>
      <c r="I186" s="53">
        <v>307821</v>
      </c>
    </row>
    <row r="187" spans="1:9" ht="18.75">
      <c r="A187" s="151">
        <v>22</v>
      </c>
      <c r="B187" s="63" t="s">
        <v>286</v>
      </c>
      <c r="C187" s="121" t="s">
        <v>856</v>
      </c>
      <c r="D187" s="122" t="s">
        <v>857</v>
      </c>
      <c r="E187" s="290">
        <v>500000</v>
      </c>
      <c r="F187" s="44" t="s">
        <v>858</v>
      </c>
      <c r="G187" s="54">
        <v>5.5E-2</v>
      </c>
      <c r="H187" s="44" t="s">
        <v>819</v>
      </c>
      <c r="I187" s="53">
        <v>512808</v>
      </c>
    </row>
    <row r="188" spans="1:9" ht="18.75">
      <c r="A188" s="151">
        <v>23</v>
      </c>
      <c r="B188" s="63" t="s">
        <v>286</v>
      </c>
      <c r="C188" s="121" t="s">
        <v>865</v>
      </c>
      <c r="D188" s="122" t="s">
        <v>866</v>
      </c>
      <c r="E188" s="290">
        <v>300000</v>
      </c>
      <c r="F188" s="44" t="s">
        <v>867</v>
      </c>
      <c r="G188" s="54">
        <v>5.5E-2</v>
      </c>
      <c r="H188" s="44" t="s">
        <v>819</v>
      </c>
      <c r="I188" s="53">
        <v>307640</v>
      </c>
    </row>
    <row r="189" spans="1:9" ht="18.75">
      <c r="A189" s="151">
        <v>24</v>
      </c>
      <c r="B189" s="63" t="s">
        <v>286</v>
      </c>
      <c r="C189" s="121" t="s">
        <v>860</v>
      </c>
      <c r="D189" s="122" t="s">
        <v>868</v>
      </c>
      <c r="E189" s="290">
        <v>400000</v>
      </c>
      <c r="F189" s="44" t="s">
        <v>869</v>
      </c>
      <c r="G189" s="54">
        <v>5.5E-2</v>
      </c>
      <c r="H189" s="44" t="s">
        <v>819</v>
      </c>
      <c r="I189" s="53">
        <v>410126</v>
      </c>
    </row>
    <row r="190" spans="1:9" ht="18.75">
      <c r="A190" s="151">
        <v>25</v>
      </c>
      <c r="B190" s="63" t="s">
        <v>286</v>
      </c>
      <c r="C190" s="121" t="s">
        <v>870</v>
      </c>
      <c r="D190" s="122" t="s">
        <v>871</v>
      </c>
      <c r="E190" s="290">
        <v>500000</v>
      </c>
      <c r="F190" s="44" t="s">
        <v>872</v>
      </c>
      <c r="G190" s="54">
        <v>5.5E-2</v>
      </c>
      <c r="H190" s="44" t="s">
        <v>819</v>
      </c>
      <c r="I190" s="53">
        <v>512582</v>
      </c>
    </row>
    <row r="191" spans="1:9" ht="18.75">
      <c r="A191" s="151">
        <v>26</v>
      </c>
      <c r="B191" s="63" t="s">
        <v>286</v>
      </c>
      <c r="C191" s="121" t="s">
        <v>873</v>
      </c>
      <c r="D191" s="122" t="s">
        <v>874</v>
      </c>
      <c r="E191" s="290">
        <v>500000</v>
      </c>
      <c r="F191" s="44" t="s">
        <v>872</v>
      </c>
      <c r="G191" s="54">
        <v>5.5E-2</v>
      </c>
      <c r="H191" s="44" t="s">
        <v>819</v>
      </c>
      <c r="I191" s="53">
        <v>512507</v>
      </c>
    </row>
    <row r="192" spans="1:9" ht="18.75">
      <c r="A192" s="151">
        <v>27</v>
      </c>
      <c r="B192" s="63" t="s">
        <v>286</v>
      </c>
      <c r="C192" s="121" t="s">
        <v>875</v>
      </c>
      <c r="D192" s="122" t="s">
        <v>876</v>
      </c>
      <c r="E192" s="290">
        <v>800000</v>
      </c>
      <c r="F192" s="44" t="s">
        <v>877</v>
      </c>
      <c r="G192" s="54">
        <v>5.5E-2</v>
      </c>
      <c r="H192" s="44" t="s">
        <v>819</v>
      </c>
      <c r="I192" s="53">
        <v>819890</v>
      </c>
    </row>
    <row r="193" spans="1:9" ht="18.75">
      <c r="A193" s="151">
        <v>28</v>
      </c>
      <c r="B193" s="63" t="s">
        <v>286</v>
      </c>
      <c r="C193" s="121" t="s">
        <v>861</v>
      </c>
      <c r="D193" s="122" t="s">
        <v>878</v>
      </c>
      <c r="E193" s="290">
        <v>400000</v>
      </c>
      <c r="F193" s="44" t="s">
        <v>879</v>
      </c>
      <c r="G193" s="54">
        <v>5.5E-2</v>
      </c>
      <c r="H193" s="44" t="s">
        <v>819</v>
      </c>
      <c r="I193" s="53">
        <v>409825</v>
      </c>
    </row>
    <row r="194" spans="1:9" ht="18.75">
      <c r="A194" s="151">
        <v>29</v>
      </c>
      <c r="B194" s="63" t="s">
        <v>286</v>
      </c>
      <c r="C194" s="121" t="s">
        <v>880</v>
      </c>
      <c r="D194" s="122" t="s">
        <v>881</v>
      </c>
      <c r="E194" s="290">
        <v>500000</v>
      </c>
      <c r="F194" s="44" t="s">
        <v>882</v>
      </c>
      <c r="G194" s="54">
        <v>5.5E-2</v>
      </c>
      <c r="H194" s="44" t="s">
        <v>819</v>
      </c>
      <c r="I194" s="53">
        <v>512205</v>
      </c>
    </row>
    <row r="195" spans="1:9" ht="18.75">
      <c r="A195" s="151">
        <v>30</v>
      </c>
      <c r="B195" s="63" t="s">
        <v>286</v>
      </c>
      <c r="C195" s="121" t="s">
        <v>397</v>
      </c>
      <c r="D195" s="122" t="s">
        <v>883</v>
      </c>
      <c r="E195" s="290">
        <v>400000</v>
      </c>
      <c r="F195" s="44" t="s">
        <v>884</v>
      </c>
      <c r="G195" s="54">
        <v>5.5E-2</v>
      </c>
      <c r="H195" s="44" t="s">
        <v>819</v>
      </c>
      <c r="I195" s="53">
        <v>409644</v>
      </c>
    </row>
    <row r="196" spans="1:9" ht="18.75">
      <c r="A196" s="151">
        <v>31</v>
      </c>
      <c r="B196" s="63" t="s">
        <v>286</v>
      </c>
      <c r="C196" s="121" t="s">
        <v>467</v>
      </c>
      <c r="D196" s="122" t="s">
        <v>905</v>
      </c>
      <c r="E196" s="290">
        <v>500000</v>
      </c>
      <c r="F196" s="44" t="s">
        <v>906</v>
      </c>
      <c r="G196" s="54">
        <v>5.5E-2</v>
      </c>
      <c r="H196" s="44" t="s">
        <v>819</v>
      </c>
      <c r="I196" s="53">
        <v>511753</v>
      </c>
    </row>
    <row r="197" spans="1:9" ht="18.75">
      <c r="A197" s="151">
        <v>32</v>
      </c>
      <c r="B197" s="63" t="s">
        <v>286</v>
      </c>
      <c r="C197" s="121" t="s">
        <v>396</v>
      </c>
      <c r="D197" s="122" t="s">
        <v>907</v>
      </c>
      <c r="E197" s="290">
        <v>500000</v>
      </c>
      <c r="F197" s="44" t="s">
        <v>908</v>
      </c>
      <c r="G197" s="54">
        <v>5.5E-2</v>
      </c>
      <c r="H197" s="44" t="s">
        <v>819</v>
      </c>
      <c r="I197" s="53">
        <v>511678</v>
      </c>
    </row>
    <row r="198" spans="1:9" ht="18.75">
      <c r="A198" s="151">
        <v>33</v>
      </c>
      <c r="B198" s="63" t="s">
        <v>286</v>
      </c>
      <c r="C198" s="121" t="s">
        <v>472</v>
      </c>
      <c r="D198" s="122" t="s">
        <v>909</v>
      </c>
      <c r="E198" s="290">
        <v>1000000</v>
      </c>
      <c r="F198" s="44" t="s">
        <v>910</v>
      </c>
      <c r="G198" s="54">
        <v>5.5E-2</v>
      </c>
      <c r="H198" s="44" t="s">
        <v>819</v>
      </c>
      <c r="I198" s="53">
        <v>1023205</v>
      </c>
    </row>
    <row r="199" spans="1:9" ht="18.75">
      <c r="A199" s="151">
        <v>34</v>
      </c>
      <c r="B199" s="63" t="s">
        <v>286</v>
      </c>
      <c r="C199" s="85" t="s">
        <v>813</v>
      </c>
      <c r="D199" s="85" t="s">
        <v>938</v>
      </c>
      <c r="E199" s="288">
        <v>500000</v>
      </c>
      <c r="F199" s="158" t="s">
        <v>939</v>
      </c>
      <c r="G199" s="54">
        <v>5.5E-2</v>
      </c>
      <c r="H199" s="44" t="s">
        <v>819</v>
      </c>
      <c r="I199" s="53">
        <v>511527</v>
      </c>
    </row>
    <row r="200" spans="1:9" ht="18.75">
      <c r="A200" s="151">
        <v>35</v>
      </c>
      <c r="B200" s="63" t="s">
        <v>286</v>
      </c>
      <c r="C200" s="121" t="s">
        <v>504</v>
      </c>
      <c r="D200" s="122" t="s">
        <v>940</v>
      </c>
      <c r="E200" s="290">
        <v>500000</v>
      </c>
      <c r="F200" s="44" t="s">
        <v>941</v>
      </c>
      <c r="G200" s="54">
        <v>5.5E-2</v>
      </c>
      <c r="H200" s="44" t="s">
        <v>819</v>
      </c>
      <c r="I200" s="53">
        <v>511452</v>
      </c>
    </row>
    <row r="201" spans="1:9" ht="18.75">
      <c r="A201" s="151">
        <v>36</v>
      </c>
      <c r="B201" s="63" t="s">
        <v>286</v>
      </c>
      <c r="C201" s="121" t="s">
        <v>921</v>
      </c>
      <c r="D201" s="122" t="s">
        <v>942</v>
      </c>
      <c r="E201" s="290">
        <v>500000</v>
      </c>
      <c r="F201" s="44" t="s">
        <v>943</v>
      </c>
      <c r="G201" s="54">
        <v>5.5E-2</v>
      </c>
      <c r="H201" s="44" t="s">
        <v>819</v>
      </c>
      <c r="I201" s="53">
        <v>511377</v>
      </c>
    </row>
    <row r="202" spans="1:9" ht="18.75">
      <c r="A202" s="151">
        <v>37</v>
      </c>
      <c r="B202" s="63" t="s">
        <v>286</v>
      </c>
      <c r="C202" s="121" t="s">
        <v>65</v>
      </c>
      <c r="D202" s="122" t="s">
        <v>944</v>
      </c>
      <c r="E202" s="290">
        <v>1000000</v>
      </c>
      <c r="F202" s="44" t="s">
        <v>945</v>
      </c>
      <c r="G202" s="54">
        <v>5.5E-2</v>
      </c>
      <c r="H202" s="44" t="s">
        <v>819</v>
      </c>
      <c r="I202" s="53">
        <v>1022452</v>
      </c>
    </row>
    <row r="203" spans="1:9" ht="18.75">
      <c r="A203" s="151">
        <v>38</v>
      </c>
      <c r="B203" s="63" t="s">
        <v>286</v>
      </c>
      <c r="C203" s="121" t="s">
        <v>934</v>
      </c>
      <c r="D203" s="122" t="s">
        <v>946</v>
      </c>
      <c r="E203" s="290">
        <v>500000</v>
      </c>
      <c r="F203" s="44" t="s">
        <v>947</v>
      </c>
      <c r="G203" s="54">
        <v>5.5E-2</v>
      </c>
      <c r="H203" s="44" t="s">
        <v>819</v>
      </c>
      <c r="I203" s="53">
        <v>511151</v>
      </c>
    </row>
    <row r="204" spans="1:9" ht="18.75">
      <c r="A204" s="151">
        <v>39</v>
      </c>
      <c r="B204" s="63" t="s">
        <v>286</v>
      </c>
      <c r="C204" s="121" t="s">
        <v>948</v>
      </c>
      <c r="D204" s="122" t="s">
        <v>949</v>
      </c>
      <c r="E204" s="290">
        <v>300000</v>
      </c>
      <c r="F204" s="44" t="s">
        <v>950</v>
      </c>
      <c r="G204" s="54">
        <v>5.5E-2</v>
      </c>
      <c r="H204" s="44" t="s">
        <v>819</v>
      </c>
      <c r="I204" s="53">
        <v>306645</v>
      </c>
    </row>
    <row r="205" spans="1:9" ht="18.75">
      <c r="A205" s="151">
        <v>40</v>
      </c>
      <c r="B205" s="63" t="s">
        <v>286</v>
      </c>
      <c r="C205" s="121" t="s">
        <v>951</v>
      </c>
      <c r="D205" s="122" t="s">
        <v>952</v>
      </c>
      <c r="E205" s="290">
        <v>500000</v>
      </c>
      <c r="F205" s="44" t="s">
        <v>953</v>
      </c>
      <c r="G205" s="54">
        <v>5.5E-2</v>
      </c>
      <c r="H205" s="44" t="s">
        <v>819</v>
      </c>
      <c r="I205" s="53">
        <v>511000</v>
      </c>
    </row>
    <row r="206" spans="1:9" ht="18.75">
      <c r="A206" s="151">
        <v>41</v>
      </c>
      <c r="B206" s="63" t="s">
        <v>286</v>
      </c>
      <c r="C206" s="121" t="s">
        <v>988</v>
      </c>
      <c r="D206" s="122" t="s">
        <v>996</v>
      </c>
      <c r="E206" s="290">
        <v>500000</v>
      </c>
      <c r="F206" s="44" t="s">
        <v>997</v>
      </c>
      <c r="G206" s="54">
        <v>5.5E-2</v>
      </c>
      <c r="H206" s="44" t="s">
        <v>819</v>
      </c>
      <c r="I206" s="53">
        <v>510925</v>
      </c>
    </row>
    <row r="207" spans="1:9" ht="18.75">
      <c r="A207" s="151">
        <v>42</v>
      </c>
      <c r="B207" s="63" t="s">
        <v>286</v>
      </c>
      <c r="C207" s="121" t="s">
        <v>67</v>
      </c>
      <c r="D207" s="122" t="s">
        <v>963</v>
      </c>
      <c r="E207" s="290">
        <v>400000</v>
      </c>
      <c r="F207" s="44" t="s">
        <v>964</v>
      </c>
      <c r="G207" s="54">
        <v>5.5E-2</v>
      </c>
      <c r="H207" s="44" t="s">
        <v>819</v>
      </c>
      <c r="I207" s="53">
        <v>408679</v>
      </c>
    </row>
    <row r="208" spans="1:9" ht="18.75">
      <c r="A208" s="151">
        <v>43</v>
      </c>
      <c r="B208" s="63" t="s">
        <v>286</v>
      </c>
      <c r="C208" s="121" t="s">
        <v>965</v>
      </c>
      <c r="D208" s="122" t="s">
        <v>966</v>
      </c>
      <c r="E208" s="290">
        <v>500000</v>
      </c>
      <c r="F208" s="44" t="s">
        <v>967</v>
      </c>
      <c r="G208" s="54">
        <v>5.5E-2</v>
      </c>
      <c r="H208" s="44" t="s">
        <v>819</v>
      </c>
      <c r="I208" s="53">
        <v>510699</v>
      </c>
    </row>
    <row r="209" spans="1:9" ht="18.75">
      <c r="A209" s="151">
        <v>44</v>
      </c>
      <c r="B209" s="63" t="s">
        <v>286</v>
      </c>
      <c r="C209" s="121" t="s">
        <v>491</v>
      </c>
      <c r="D209" s="122" t="s">
        <v>998</v>
      </c>
      <c r="E209" s="290">
        <v>1500000</v>
      </c>
      <c r="F209" s="44" t="s">
        <v>999</v>
      </c>
      <c r="G209" s="54">
        <v>5.5E-2</v>
      </c>
      <c r="H209" s="44" t="s">
        <v>819</v>
      </c>
      <c r="I209" s="53">
        <v>1530514</v>
      </c>
    </row>
    <row r="210" spans="1:9" ht="18.75">
      <c r="A210" s="151">
        <v>45</v>
      </c>
      <c r="B210" s="63" t="s">
        <v>286</v>
      </c>
      <c r="C210" s="121" t="s">
        <v>438</v>
      </c>
      <c r="D210" s="122" t="s">
        <v>1000</v>
      </c>
      <c r="E210" s="290">
        <v>500000</v>
      </c>
      <c r="F210" s="44" t="s">
        <v>1001</v>
      </c>
      <c r="G210" s="54">
        <v>5.5E-2</v>
      </c>
      <c r="H210" s="44" t="s">
        <v>819</v>
      </c>
      <c r="I210" s="53">
        <v>510096</v>
      </c>
    </row>
    <row r="211" spans="1:9" ht="18.75">
      <c r="A211" s="151">
        <v>46</v>
      </c>
      <c r="B211" s="63" t="s">
        <v>286</v>
      </c>
      <c r="C211" s="121" t="s">
        <v>989</v>
      </c>
      <c r="D211" s="122" t="s">
        <v>1002</v>
      </c>
      <c r="E211" s="290">
        <v>1500000</v>
      </c>
      <c r="F211" s="44" t="s">
        <v>1003</v>
      </c>
      <c r="G211" s="54">
        <v>5.5E-2</v>
      </c>
      <c r="H211" s="44" t="s">
        <v>819</v>
      </c>
      <c r="I211" s="53">
        <v>1530062</v>
      </c>
    </row>
    <row r="212" spans="1:9" ht="18.75">
      <c r="A212" s="151">
        <v>47</v>
      </c>
      <c r="B212" s="63" t="s">
        <v>286</v>
      </c>
      <c r="C212" s="121" t="s">
        <v>441</v>
      </c>
      <c r="D212" s="122" t="s">
        <v>1004</v>
      </c>
      <c r="E212" s="290">
        <v>1000000</v>
      </c>
      <c r="F212" s="44" t="s">
        <v>1005</v>
      </c>
      <c r="G212" s="54">
        <v>5.5E-2</v>
      </c>
      <c r="H212" s="44" t="s">
        <v>819</v>
      </c>
      <c r="I212" s="53">
        <v>1019890</v>
      </c>
    </row>
    <row r="213" spans="1:9" ht="18.75">
      <c r="A213" s="151">
        <v>48</v>
      </c>
      <c r="B213" s="63" t="s">
        <v>286</v>
      </c>
      <c r="C213" s="121" t="s">
        <v>435</v>
      </c>
      <c r="D213" s="122" t="s">
        <v>1006</v>
      </c>
      <c r="E213" s="290">
        <v>300000</v>
      </c>
      <c r="F213" s="44" t="s">
        <v>1007</v>
      </c>
      <c r="G213" s="54">
        <v>5.5E-2</v>
      </c>
      <c r="H213" s="44" t="s">
        <v>819</v>
      </c>
      <c r="I213" s="53">
        <v>305922</v>
      </c>
    </row>
    <row r="214" spans="1:9" ht="18.75">
      <c r="A214" s="151">
        <v>49</v>
      </c>
      <c r="B214" s="63" t="s">
        <v>286</v>
      </c>
      <c r="C214" s="121" t="s">
        <v>498</v>
      </c>
      <c r="D214" s="122" t="s">
        <v>1008</v>
      </c>
      <c r="E214" s="290">
        <v>500000</v>
      </c>
      <c r="F214" s="44" t="s">
        <v>1009</v>
      </c>
      <c r="G214" s="54">
        <v>5.5E-2</v>
      </c>
      <c r="H214" s="44" t="s">
        <v>819</v>
      </c>
      <c r="I214" s="53">
        <v>5097795</v>
      </c>
    </row>
    <row r="215" spans="1:9" ht="18.75">
      <c r="A215" s="151">
        <v>50</v>
      </c>
      <c r="B215" s="63" t="s">
        <v>286</v>
      </c>
      <c r="C215" s="121" t="s">
        <v>432</v>
      </c>
      <c r="D215" s="122" t="s">
        <v>1010</v>
      </c>
      <c r="E215" s="290">
        <v>800000</v>
      </c>
      <c r="F215" s="44" t="s">
        <v>1011</v>
      </c>
      <c r="G215" s="54">
        <v>5.5E-2</v>
      </c>
      <c r="H215" s="44" t="s">
        <v>819</v>
      </c>
      <c r="I215" s="53">
        <v>815310</v>
      </c>
    </row>
    <row r="216" spans="1:9" ht="18.75">
      <c r="A216" s="151">
        <v>51</v>
      </c>
      <c r="B216" s="63" t="s">
        <v>286</v>
      </c>
      <c r="C216" s="121" t="s">
        <v>432</v>
      </c>
      <c r="D216" s="122" t="s">
        <v>1012</v>
      </c>
      <c r="E216" s="290">
        <v>200000</v>
      </c>
      <c r="F216" s="44" t="s">
        <v>1011</v>
      </c>
      <c r="G216" s="54">
        <v>5.5E-2</v>
      </c>
      <c r="H216" s="44" t="s">
        <v>819</v>
      </c>
      <c r="I216" s="53">
        <v>203827</v>
      </c>
    </row>
    <row r="217" spans="1:9" ht="18.75">
      <c r="A217" s="151">
        <v>52</v>
      </c>
      <c r="B217" s="63" t="s">
        <v>286</v>
      </c>
      <c r="C217" s="121" t="s">
        <v>768</v>
      </c>
      <c r="D217" s="122" t="s">
        <v>1013</v>
      </c>
      <c r="E217" s="290">
        <v>300000</v>
      </c>
      <c r="F217" s="44" t="s">
        <v>1014</v>
      </c>
      <c r="G217" s="54">
        <v>5.5E-2</v>
      </c>
      <c r="H217" s="44" t="s">
        <v>819</v>
      </c>
      <c r="I217" s="53">
        <v>305651</v>
      </c>
    </row>
    <row r="218" spans="1:9" ht="18.75">
      <c r="A218" s="151">
        <v>53</v>
      </c>
      <c r="B218" s="63" t="s">
        <v>286</v>
      </c>
      <c r="C218" s="121" t="s">
        <v>990</v>
      </c>
      <c r="D218" s="122" t="s">
        <v>1015</v>
      </c>
      <c r="E218" s="290">
        <v>1000000</v>
      </c>
      <c r="F218" s="44" t="s">
        <v>1016</v>
      </c>
      <c r="G218" s="54">
        <v>5.5E-2</v>
      </c>
      <c r="H218" s="44" t="s">
        <v>819</v>
      </c>
      <c r="I218" s="53">
        <v>1018685</v>
      </c>
    </row>
    <row r="219" spans="1:9" ht="18.75">
      <c r="A219" s="151">
        <v>54</v>
      </c>
      <c r="B219" s="63" t="s">
        <v>286</v>
      </c>
      <c r="C219" s="121" t="s">
        <v>69</v>
      </c>
      <c r="D219" s="122" t="s">
        <v>1017</v>
      </c>
      <c r="E219" s="290">
        <v>1900000</v>
      </c>
      <c r="F219" s="44" t="s">
        <v>1018</v>
      </c>
      <c r="G219" s="54">
        <v>5.5E-2</v>
      </c>
      <c r="H219" s="44" t="s">
        <v>819</v>
      </c>
      <c r="I219" s="53">
        <v>1934642</v>
      </c>
    </row>
    <row r="220" spans="1:9" ht="18.75">
      <c r="A220" s="151">
        <v>55</v>
      </c>
      <c r="B220" s="63" t="s">
        <v>286</v>
      </c>
      <c r="C220" s="121" t="s">
        <v>991</v>
      </c>
      <c r="D220" s="122" t="s">
        <v>1115</v>
      </c>
      <c r="E220" s="290">
        <v>900000</v>
      </c>
      <c r="F220" s="44" t="s">
        <v>1019</v>
      </c>
      <c r="G220" s="54">
        <v>5.5E-2</v>
      </c>
      <c r="H220" s="44" t="s">
        <v>819</v>
      </c>
      <c r="I220" s="53">
        <v>916274</v>
      </c>
    </row>
    <row r="223" spans="1:9">
      <c r="B223" s="243" t="s">
        <v>1178</v>
      </c>
    </row>
    <row r="224" spans="1:9" ht="31.5">
      <c r="A224" s="151" t="s">
        <v>37</v>
      </c>
      <c r="B224" s="152" t="s">
        <v>0</v>
      </c>
      <c r="C224" s="152" t="s">
        <v>38</v>
      </c>
      <c r="D224" s="152" t="s">
        <v>39</v>
      </c>
      <c r="E224" s="384" t="s">
        <v>40</v>
      </c>
      <c r="F224" s="152" t="s">
        <v>41</v>
      </c>
      <c r="G224" s="152" t="s">
        <v>42</v>
      </c>
      <c r="H224" s="152" t="s">
        <v>1</v>
      </c>
      <c r="I224" s="415" t="s">
        <v>43</v>
      </c>
    </row>
    <row r="225" spans="1:10" ht="17.25">
      <c r="A225" s="151">
        <v>1</v>
      </c>
      <c r="B225" s="183" t="s">
        <v>239</v>
      </c>
      <c r="C225" s="132" t="s">
        <v>251</v>
      </c>
      <c r="D225" s="132">
        <v>151</v>
      </c>
      <c r="E225" s="396">
        <v>2500000</v>
      </c>
      <c r="F225" s="132" t="s">
        <v>418</v>
      </c>
      <c r="G225" s="134">
        <v>9.5000000000000001E-2</v>
      </c>
      <c r="H225" s="132" t="s">
        <v>599</v>
      </c>
      <c r="I225" s="133">
        <v>2753074</v>
      </c>
      <c r="J225" s="338"/>
    </row>
    <row r="226" spans="1:10" ht="18.75">
      <c r="A226" s="151">
        <v>2</v>
      </c>
      <c r="B226" s="44" t="s">
        <v>343</v>
      </c>
      <c r="C226" s="63" t="s">
        <v>633</v>
      </c>
      <c r="D226" s="160" t="s">
        <v>640</v>
      </c>
      <c r="E226" s="387">
        <v>92000</v>
      </c>
      <c r="F226" s="44" t="s">
        <v>281</v>
      </c>
      <c r="G226" s="54">
        <v>8.5000000000000006E-2</v>
      </c>
      <c r="H226" s="44" t="s">
        <v>599</v>
      </c>
      <c r="I226" s="53">
        <v>100069</v>
      </c>
      <c r="J226" s="338"/>
    </row>
    <row r="227" spans="1:10" ht="17.25">
      <c r="A227" s="151">
        <v>3</v>
      </c>
      <c r="B227" s="183" t="s">
        <v>239</v>
      </c>
      <c r="C227" s="132" t="s">
        <v>600</v>
      </c>
      <c r="D227" s="132">
        <v>152</v>
      </c>
      <c r="E227" s="396">
        <v>1500000</v>
      </c>
      <c r="F227" s="132" t="s">
        <v>418</v>
      </c>
      <c r="G227" s="134">
        <v>9.5000000000000001E-2</v>
      </c>
      <c r="H227" s="132" t="s">
        <v>601</v>
      </c>
      <c r="I227" s="133">
        <v>1651844</v>
      </c>
      <c r="J227" s="338"/>
    </row>
    <row r="228" spans="1:10" ht="18.75">
      <c r="A228" s="151">
        <v>4</v>
      </c>
      <c r="B228" s="63" t="s">
        <v>279</v>
      </c>
      <c r="C228" s="121" t="s">
        <v>650</v>
      </c>
      <c r="D228" s="121" t="s">
        <v>654</v>
      </c>
      <c r="E228" s="289">
        <v>4100000</v>
      </c>
      <c r="F228" s="63" t="s">
        <v>272</v>
      </c>
      <c r="G228" s="65">
        <v>7.2499999999999995E-2</v>
      </c>
      <c r="H228" s="63" t="s">
        <v>1170</v>
      </c>
      <c r="I228" s="64">
        <v>4405430</v>
      </c>
      <c r="J228" s="338"/>
    </row>
    <row r="229" spans="1:10" ht="17.25">
      <c r="A229" s="151">
        <v>5</v>
      </c>
      <c r="B229" s="183" t="s">
        <v>239</v>
      </c>
      <c r="C229" s="132" t="s">
        <v>631</v>
      </c>
      <c r="D229" s="132">
        <v>155</v>
      </c>
      <c r="E229" s="396">
        <v>1000000</v>
      </c>
      <c r="F229" s="132" t="s">
        <v>418</v>
      </c>
      <c r="G229" s="134">
        <v>9.5000000000000001E-2</v>
      </c>
      <c r="H229" s="132" t="s">
        <v>638</v>
      </c>
      <c r="I229" s="133">
        <v>1101230</v>
      </c>
      <c r="J229" s="338"/>
    </row>
    <row r="230" spans="1:10" ht="17.25">
      <c r="A230" s="151">
        <v>6</v>
      </c>
      <c r="B230" s="183" t="s">
        <v>239</v>
      </c>
      <c r="C230" s="132" t="s">
        <v>253</v>
      </c>
      <c r="D230" s="132">
        <v>94</v>
      </c>
      <c r="E230" s="396">
        <v>2000000</v>
      </c>
      <c r="F230" s="132" t="s">
        <v>418</v>
      </c>
      <c r="G230" s="134">
        <v>9.5000000000000001E-2</v>
      </c>
      <c r="H230" s="132" t="s">
        <v>637</v>
      </c>
      <c r="I230" s="133">
        <v>2202459</v>
      </c>
      <c r="J230" s="338"/>
    </row>
    <row r="231" spans="1:10" ht="18.75">
      <c r="A231" s="151">
        <v>7</v>
      </c>
      <c r="B231" s="63" t="s">
        <v>2</v>
      </c>
      <c r="C231" s="86" t="s">
        <v>670</v>
      </c>
      <c r="D231" s="63">
        <v>38723388115</v>
      </c>
      <c r="E231" s="289">
        <v>355000</v>
      </c>
      <c r="F231" s="63" t="s">
        <v>582</v>
      </c>
      <c r="G231" s="65">
        <v>6.7000000000000004E-2</v>
      </c>
      <c r="H231" s="86" t="s">
        <v>673</v>
      </c>
      <c r="I231" s="64">
        <v>379389</v>
      </c>
    </row>
    <row r="232" spans="1:10" ht="18.75">
      <c r="A232" s="151">
        <v>8</v>
      </c>
      <c r="B232" s="63" t="s">
        <v>2</v>
      </c>
      <c r="C232" s="86" t="s">
        <v>78</v>
      </c>
      <c r="D232" s="63">
        <v>35193056101</v>
      </c>
      <c r="E232" s="289">
        <v>127350</v>
      </c>
      <c r="F232" s="63" t="s">
        <v>4</v>
      </c>
      <c r="G232" s="65">
        <v>7.2499999999999995E-2</v>
      </c>
      <c r="H232" s="86" t="s">
        <v>79</v>
      </c>
      <c r="I232" s="64">
        <v>182398</v>
      </c>
    </row>
    <row r="233" spans="1:10">
      <c r="E233" s="403">
        <f>SUM(E225:E232)</f>
        <v>11674350</v>
      </c>
      <c r="I233" s="421">
        <f>SUM(I225:I232)</f>
        <v>12775893</v>
      </c>
    </row>
    <row r="236" spans="1:10">
      <c r="B236" s="243" t="s">
        <v>1231</v>
      </c>
    </row>
    <row r="237" spans="1:10" ht="31.5">
      <c r="A237" s="339" t="s">
        <v>37</v>
      </c>
      <c r="B237" s="340" t="s">
        <v>0</v>
      </c>
      <c r="C237" s="340" t="s">
        <v>38</v>
      </c>
      <c r="D237" s="340" t="s">
        <v>39</v>
      </c>
      <c r="E237" s="404" t="s">
        <v>40</v>
      </c>
      <c r="F237" s="340" t="s">
        <v>41</v>
      </c>
      <c r="G237" s="340" t="s">
        <v>42</v>
      </c>
      <c r="H237" s="340" t="s">
        <v>1</v>
      </c>
      <c r="I237" s="422" t="s">
        <v>43</v>
      </c>
    </row>
    <row r="238" spans="1:10" ht="15.75">
      <c r="A238" s="151">
        <v>1</v>
      </c>
      <c r="B238" s="341" t="s">
        <v>277</v>
      </c>
      <c r="C238" s="149" t="s">
        <v>635</v>
      </c>
      <c r="D238" s="149">
        <v>100410032005747</v>
      </c>
      <c r="E238" s="405">
        <v>30000000</v>
      </c>
      <c r="F238" s="341" t="s">
        <v>275</v>
      </c>
      <c r="G238" s="343">
        <v>0.08</v>
      </c>
      <c r="H238" s="341" t="s">
        <v>639</v>
      </c>
      <c r="I238" s="342">
        <v>32600000</v>
      </c>
    </row>
    <row r="239" spans="1:10" ht="15.75">
      <c r="A239" s="151">
        <v>2</v>
      </c>
      <c r="B239" s="341" t="s">
        <v>277</v>
      </c>
      <c r="C239" s="149" t="s">
        <v>641</v>
      </c>
      <c r="D239" s="149">
        <v>100410032005750</v>
      </c>
      <c r="E239" s="405">
        <v>300000</v>
      </c>
      <c r="F239" s="341" t="s">
        <v>275</v>
      </c>
      <c r="G239" s="343">
        <v>0.08</v>
      </c>
      <c r="H239" s="341" t="s">
        <v>642</v>
      </c>
      <c r="I239" s="342">
        <v>326000</v>
      </c>
    </row>
    <row r="240" spans="1:10" ht="15.75">
      <c r="A240" s="151">
        <v>3</v>
      </c>
      <c r="B240" s="341" t="s">
        <v>277</v>
      </c>
      <c r="C240" s="149" t="s">
        <v>643</v>
      </c>
      <c r="D240" s="149">
        <v>100410032005751</v>
      </c>
      <c r="E240" s="405">
        <v>300000</v>
      </c>
      <c r="F240" s="341" t="s">
        <v>275</v>
      </c>
      <c r="G240" s="343">
        <v>0.08</v>
      </c>
      <c r="H240" s="341" t="s">
        <v>644</v>
      </c>
      <c r="I240" s="342">
        <v>326000</v>
      </c>
    </row>
    <row r="241" spans="1:9" ht="15.75">
      <c r="A241" s="151">
        <v>4</v>
      </c>
      <c r="B241" s="341" t="s">
        <v>277</v>
      </c>
      <c r="C241" s="149" t="s">
        <v>645</v>
      </c>
      <c r="D241" s="149">
        <v>100410032005752</v>
      </c>
      <c r="E241" s="405">
        <v>500000</v>
      </c>
      <c r="F241" s="341" t="s">
        <v>275</v>
      </c>
      <c r="G241" s="343">
        <v>0.08</v>
      </c>
      <c r="H241" s="341" t="s">
        <v>646</v>
      </c>
      <c r="I241" s="342">
        <v>543333</v>
      </c>
    </row>
    <row r="242" spans="1:9" ht="15.75">
      <c r="A242" s="151">
        <v>5</v>
      </c>
      <c r="B242" s="344" t="s">
        <v>239</v>
      </c>
      <c r="C242" s="345" t="s">
        <v>650</v>
      </c>
      <c r="D242" s="345">
        <v>1760</v>
      </c>
      <c r="E242" s="406">
        <v>1100000</v>
      </c>
      <c r="F242" s="345" t="s">
        <v>418</v>
      </c>
      <c r="G242" s="347">
        <v>9.5000000000000001E-2</v>
      </c>
      <c r="H242" s="345" t="s">
        <v>646</v>
      </c>
      <c r="I242" s="346">
        <v>1211352</v>
      </c>
    </row>
    <row r="243" spans="1:9" ht="15.75">
      <c r="A243" s="151">
        <v>6</v>
      </c>
      <c r="B243" s="341" t="s">
        <v>277</v>
      </c>
      <c r="C243" s="149" t="s">
        <v>647</v>
      </c>
      <c r="D243" s="149">
        <v>100410032005753</v>
      </c>
      <c r="E243" s="405">
        <v>400000</v>
      </c>
      <c r="F243" s="341" t="s">
        <v>275</v>
      </c>
      <c r="G243" s="343">
        <v>0.08</v>
      </c>
      <c r="H243" s="341" t="s">
        <v>648</v>
      </c>
      <c r="I243" s="342">
        <v>434667</v>
      </c>
    </row>
    <row r="244" spans="1:9" ht="15.75">
      <c r="A244" s="151">
        <v>7</v>
      </c>
      <c r="B244" s="344" t="s">
        <v>239</v>
      </c>
      <c r="C244" s="345" t="s">
        <v>658</v>
      </c>
      <c r="D244" s="345">
        <v>156</v>
      </c>
      <c r="E244" s="406">
        <v>1600000</v>
      </c>
      <c r="F244" s="345" t="s">
        <v>418</v>
      </c>
      <c r="G244" s="347">
        <v>9.5000000000000001E-2</v>
      </c>
      <c r="H244" s="345" t="s">
        <v>660</v>
      </c>
      <c r="I244" s="346">
        <v>1761967</v>
      </c>
    </row>
    <row r="245" spans="1:9" ht="15.75">
      <c r="A245" s="151">
        <v>8</v>
      </c>
      <c r="B245" s="341" t="s">
        <v>277</v>
      </c>
      <c r="C245" s="149" t="s">
        <v>657</v>
      </c>
      <c r="D245" s="149">
        <v>100410032005757</v>
      </c>
      <c r="E245" s="405">
        <v>300000</v>
      </c>
      <c r="F245" s="341" t="s">
        <v>275</v>
      </c>
      <c r="G245" s="343">
        <v>0.08</v>
      </c>
      <c r="H245" s="341" t="s">
        <v>660</v>
      </c>
      <c r="I245" s="342">
        <v>326000</v>
      </c>
    </row>
    <row r="246" spans="1:9" ht="15.75">
      <c r="A246" s="151">
        <v>9</v>
      </c>
      <c r="B246" s="341" t="s">
        <v>277</v>
      </c>
      <c r="C246" s="149" t="s">
        <v>650</v>
      </c>
      <c r="D246" s="149">
        <v>100410032005758</v>
      </c>
      <c r="E246" s="405">
        <v>500000</v>
      </c>
      <c r="F246" s="341" t="s">
        <v>275</v>
      </c>
      <c r="G246" s="343">
        <v>0.08</v>
      </c>
      <c r="H246" s="341" t="s">
        <v>651</v>
      </c>
      <c r="I246" s="342">
        <v>543333</v>
      </c>
    </row>
    <row r="247" spans="1:9" ht="15.75">
      <c r="A247" s="151">
        <v>10</v>
      </c>
      <c r="B247" s="341" t="s">
        <v>277</v>
      </c>
      <c r="C247" s="149" t="s">
        <v>652</v>
      </c>
      <c r="D247" s="149">
        <v>100410032005759</v>
      </c>
      <c r="E247" s="405">
        <v>300000</v>
      </c>
      <c r="F247" s="341" t="s">
        <v>275</v>
      </c>
      <c r="G247" s="343">
        <v>0.08</v>
      </c>
      <c r="H247" s="341" t="s">
        <v>653</v>
      </c>
      <c r="I247" s="342">
        <v>326000</v>
      </c>
    </row>
    <row r="248" spans="1:9" ht="15.75">
      <c r="A248" s="151">
        <v>11</v>
      </c>
      <c r="B248" s="341" t="s">
        <v>277</v>
      </c>
      <c r="C248" s="149" t="s">
        <v>655</v>
      </c>
      <c r="D248" s="149">
        <v>100410032005760</v>
      </c>
      <c r="E248" s="405">
        <v>500000</v>
      </c>
      <c r="F248" s="341" t="s">
        <v>275</v>
      </c>
      <c r="G248" s="343">
        <v>0.08</v>
      </c>
      <c r="H248" s="341" t="s">
        <v>656</v>
      </c>
      <c r="I248" s="342">
        <v>543333</v>
      </c>
    </row>
    <row r="249" spans="1:9" ht="15.75">
      <c r="A249" s="151">
        <v>12</v>
      </c>
      <c r="B249" s="341" t="s">
        <v>277</v>
      </c>
      <c r="C249" s="149" t="s">
        <v>658</v>
      </c>
      <c r="D249" s="149">
        <v>100410032005761</v>
      </c>
      <c r="E249" s="405">
        <v>300000</v>
      </c>
      <c r="F249" s="341" t="s">
        <v>275</v>
      </c>
      <c r="G249" s="343">
        <v>0.08</v>
      </c>
      <c r="H249" s="341" t="s">
        <v>659</v>
      </c>
      <c r="I249" s="342">
        <v>326000</v>
      </c>
    </row>
    <row r="250" spans="1:9" ht="15.75">
      <c r="A250" s="151">
        <v>13</v>
      </c>
      <c r="B250" s="341" t="s">
        <v>474</v>
      </c>
      <c r="C250" s="149" t="s">
        <v>258</v>
      </c>
      <c r="D250" s="149">
        <v>242404000001326</v>
      </c>
      <c r="E250" s="405">
        <v>5000000</v>
      </c>
      <c r="F250" s="341" t="s">
        <v>512</v>
      </c>
      <c r="G250" s="343">
        <v>6.5000000000000002E-2</v>
      </c>
      <c r="H250" s="341" t="s">
        <v>659</v>
      </c>
      <c r="I250" s="342">
        <v>5333958</v>
      </c>
    </row>
    <row r="251" spans="1:9" ht="15.75">
      <c r="A251" s="151">
        <v>14</v>
      </c>
      <c r="B251" s="341" t="s">
        <v>474</v>
      </c>
      <c r="C251" s="149" t="s">
        <v>258</v>
      </c>
      <c r="D251" s="149">
        <v>242404000001327</v>
      </c>
      <c r="E251" s="405">
        <v>5000000</v>
      </c>
      <c r="F251" s="341" t="s">
        <v>512</v>
      </c>
      <c r="G251" s="343">
        <v>6.5000000000000002E-2</v>
      </c>
      <c r="H251" s="341" t="s">
        <v>659</v>
      </c>
      <c r="I251" s="342">
        <v>5333958</v>
      </c>
    </row>
    <row r="252" spans="1:9" ht="15.75">
      <c r="A252" s="151">
        <v>15</v>
      </c>
      <c r="B252" s="341" t="s">
        <v>277</v>
      </c>
      <c r="C252" s="149" t="s">
        <v>661</v>
      </c>
      <c r="D252" s="149">
        <v>100410032005762</v>
      </c>
      <c r="E252" s="405">
        <v>500000</v>
      </c>
      <c r="F252" s="341" t="s">
        <v>275</v>
      </c>
      <c r="G252" s="343">
        <v>0.08</v>
      </c>
      <c r="H252" s="341" t="s">
        <v>662</v>
      </c>
      <c r="I252" s="342">
        <v>540000</v>
      </c>
    </row>
    <row r="253" spans="1:9" ht="15.75">
      <c r="A253" s="151">
        <v>16</v>
      </c>
      <c r="B253" s="341" t="s">
        <v>277</v>
      </c>
      <c r="C253" s="149" t="s">
        <v>663</v>
      </c>
      <c r="D253" s="149">
        <v>100410032005764</v>
      </c>
      <c r="E253" s="405">
        <v>300000</v>
      </c>
      <c r="F253" s="341" t="s">
        <v>275</v>
      </c>
      <c r="G253" s="343">
        <v>0.08</v>
      </c>
      <c r="H253" s="341" t="s">
        <v>664</v>
      </c>
      <c r="I253" s="342">
        <v>326000</v>
      </c>
    </row>
    <row r="254" spans="1:9" ht="15.75">
      <c r="A254" s="151">
        <v>17</v>
      </c>
      <c r="B254" s="344" t="s">
        <v>239</v>
      </c>
      <c r="C254" s="345" t="s">
        <v>677</v>
      </c>
      <c r="D254" s="345">
        <v>157</v>
      </c>
      <c r="E254" s="406">
        <v>1100000</v>
      </c>
      <c r="F254" s="345" t="s">
        <v>418</v>
      </c>
      <c r="G254" s="347">
        <v>0.09</v>
      </c>
      <c r="H254" s="345" t="s">
        <v>678</v>
      </c>
      <c r="I254" s="346">
        <v>1205492</v>
      </c>
    </row>
    <row r="255" spans="1:9" ht="15.75">
      <c r="A255" s="151">
        <v>18</v>
      </c>
      <c r="B255" s="344" t="s">
        <v>239</v>
      </c>
      <c r="C255" s="345" t="s">
        <v>677</v>
      </c>
      <c r="D255" s="345">
        <v>158</v>
      </c>
      <c r="E255" s="406">
        <v>1200000</v>
      </c>
      <c r="F255" s="345" t="s">
        <v>418</v>
      </c>
      <c r="G255" s="347">
        <v>0.09</v>
      </c>
      <c r="H255" s="345" t="s">
        <v>678</v>
      </c>
      <c r="I255" s="346">
        <v>1315082</v>
      </c>
    </row>
    <row r="256" spans="1:9" ht="15.75">
      <c r="A256" s="151">
        <v>19</v>
      </c>
      <c r="B256" s="344" t="s">
        <v>2</v>
      </c>
      <c r="C256" s="348" t="s">
        <v>697</v>
      </c>
      <c r="D256" s="344">
        <v>38793584819</v>
      </c>
      <c r="E256" s="406">
        <v>167000</v>
      </c>
      <c r="F256" s="344" t="s">
        <v>696</v>
      </c>
      <c r="G256" s="347">
        <v>6.5000000000000002E-2</v>
      </c>
      <c r="H256" s="348" t="s">
        <v>678</v>
      </c>
      <c r="I256" s="346">
        <v>178122</v>
      </c>
    </row>
    <row r="257" spans="1:10" ht="15.75">
      <c r="A257" s="151">
        <v>20</v>
      </c>
      <c r="B257" s="341" t="s">
        <v>277</v>
      </c>
      <c r="C257" s="149" t="s">
        <v>57</v>
      </c>
      <c r="D257" s="149">
        <v>100410032005765</v>
      </c>
      <c r="E257" s="405">
        <v>300000</v>
      </c>
      <c r="F257" s="341" t="s">
        <v>275</v>
      </c>
      <c r="G257" s="343">
        <v>0.08</v>
      </c>
      <c r="H257" s="341" t="s">
        <v>665</v>
      </c>
      <c r="I257" s="342">
        <v>326000</v>
      </c>
    </row>
    <row r="258" spans="1:10" ht="15.75">
      <c r="A258" s="151">
        <v>21</v>
      </c>
      <c r="B258" s="344" t="s">
        <v>239</v>
      </c>
      <c r="C258" s="345" t="s">
        <v>680</v>
      </c>
      <c r="D258" s="345">
        <v>1762</v>
      </c>
      <c r="E258" s="406">
        <v>1850000</v>
      </c>
      <c r="F258" s="345" t="s">
        <v>418</v>
      </c>
      <c r="G258" s="347">
        <v>0.09</v>
      </c>
      <c r="H258" s="345" t="s">
        <v>668</v>
      </c>
      <c r="I258" s="346">
        <v>2027418</v>
      </c>
    </row>
    <row r="259" spans="1:10" ht="15.75">
      <c r="A259" s="151">
        <v>22</v>
      </c>
      <c r="B259" s="341" t="s">
        <v>277</v>
      </c>
      <c r="C259" s="149" t="s">
        <v>577</v>
      </c>
      <c r="D259" s="149">
        <v>100410032005767</v>
      </c>
      <c r="E259" s="405">
        <v>300000</v>
      </c>
      <c r="F259" s="341" t="s">
        <v>275</v>
      </c>
      <c r="G259" s="343">
        <v>0.08</v>
      </c>
      <c r="H259" s="341" t="s">
        <v>668</v>
      </c>
      <c r="I259" s="342">
        <v>326000</v>
      </c>
    </row>
    <row r="260" spans="1:10" ht="15.75">
      <c r="A260" s="151">
        <v>23</v>
      </c>
      <c r="B260" s="344" t="s">
        <v>239</v>
      </c>
      <c r="C260" s="345" t="s">
        <v>338</v>
      </c>
      <c r="D260" s="345">
        <v>160</v>
      </c>
      <c r="E260" s="406">
        <v>1300000</v>
      </c>
      <c r="F260" s="345" t="s">
        <v>418</v>
      </c>
      <c r="G260" s="347">
        <v>0.09</v>
      </c>
      <c r="H260" s="345" t="s">
        <v>679</v>
      </c>
      <c r="I260" s="346">
        <v>1424672</v>
      </c>
    </row>
    <row r="261" spans="1:10" ht="15.75">
      <c r="A261" s="151">
        <v>24</v>
      </c>
      <c r="B261" s="341" t="s">
        <v>277</v>
      </c>
      <c r="C261" s="149" t="s">
        <v>682</v>
      </c>
      <c r="D261" s="149">
        <v>100410032005768</v>
      </c>
      <c r="E261" s="405">
        <v>300000</v>
      </c>
      <c r="F261" s="341" t="s">
        <v>275</v>
      </c>
      <c r="G261" s="343">
        <v>0.08</v>
      </c>
      <c r="H261" s="341" t="s">
        <v>679</v>
      </c>
      <c r="I261" s="342">
        <v>326000</v>
      </c>
    </row>
    <row r="262" spans="1:10" ht="15.75">
      <c r="A262" s="151">
        <v>25</v>
      </c>
      <c r="B262" s="344" t="s">
        <v>239</v>
      </c>
      <c r="C262" s="345" t="s">
        <v>256</v>
      </c>
      <c r="D262" s="345">
        <v>161</v>
      </c>
      <c r="E262" s="406">
        <v>600000</v>
      </c>
      <c r="F262" s="345" t="s">
        <v>418</v>
      </c>
      <c r="G262" s="347">
        <v>0.09</v>
      </c>
      <c r="H262" s="345" t="s">
        <v>683</v>
      </c>
      <c r="I262" s="346">
        <v>657541</v>
      </c>
    </row>
    <row r="263" spans="1:10" ht="15.75">
      <c r="A263" s="151">
        <v>26</v>
      </c>
      <c r="B263" s="341" t="s">
        <v>277</v>
      </c>
      <c r="C263" s="149" t="s">
        <v>670</v>
      </c>
      <c r="D263" s="149">
        <v>100410032005769</v>
      </c>
      <c r="E263" s="405">
        <v>300000</v>
      </c>
      <c r="F263" s="341" t="s">
        <v>275</v>
      </c>
      <c r="G263" s="343">
        <v>0.08</v>
      </c>
      <c r="H263" s="341" t="s">
        <v>683</v>
      </c>
      <c r="I263" s="342">
        <v>326000</v>
      </c>
    </row>
    <row r="264" spans="1:10" ht="15.75">
      <c r="A264" s="151">
        <v>27</v>
      </c>
      <c r="B264" s="341" t="s">
        <v>277</v>
      </c>
      <c r="C264" s="149" t="s">
        <v>339</v>
      </c>
      <c r="D264" s="149">
        <v>100410032005770</v>
      </c>
      <c r="E264" s="405">
        <v>300000</v>
      </c>
      <c r="F264" s="341" t="s">
        <v>275</v>
      </c>
      <c r="G264" s="343">
        <v>0.08</v>
      </c>
      <c r="H264" s="341" t="s">
        <v>81</v>
      </c>
      <c r="I264" s="342">
        <v>326000</v>
      </c>
    </row>
    <row r="265" spans="1:10" ht="15.75">
      <c r="A265" s="151">
        <v>28</v>
      </c>
      <c r="B265" s="341" t="s">
        <v>277</v>
      </c>
      <c r="C265" s="149" t="s">
        <v>677</v>
      </c>
      <c r="D265" s="149">
        <v>100410032005771</v>
      </c>
      <c r="E265" s="405">
        <v>300000</v>
      </c>
      <c r="F265" s="341" t="s">
        <v>275</v>
      </c>
      <c r="G265" s="343">
        <v>0.08</v>
      </c>
      <c r="H265" s="341" t="s">
        <v>81</v>
      </c>
      <c r="I265" s="342">
        <v>326000</v>
      </c>
    </row>
    <row r="266" spans="1:10" ht="15.75">
      <c r="A266" s="151">
        <v>29</v>
      </c>
      <c r="B266" s="344" t="s">
        <v>2</v>
      </c>
      <c r="C266" s="348" t="s">
        <v>80</v>
      </c>
      <c r="D266" s="344">
        <v>35257288246</v>
      </c>
      <c r="E266" s="406">
        <v>125000</v>
      </c>
      <c r="F266" s="344" t="s">
        <v>4</v>
      </c>
      <c r="G266" s="347">
        <v>7.2499999999999995E-2</v>
      </c>
      <c r="H266" s="348" t="s">
        <v>81</v>
      </c>
      <c r="I266" s="346">
        <v>179033</v>
      </c>
    </row>
    <row r="267" spans="1:10" ht="15.75">
      <c r="A267" s="349"/>
      <c r="B267" s="350"/>
      <c r="C267" s="350"/>
      <c r="D267" s="350"/>
      <c r="E267" s="407">
        <f>SUM(E238:E266)</f>
        <v>55042000</v>
      </c>
      <c r="F267" s="350"/>
      <c r="G267" s="350"/>
      <c r="H267" s="350"/>
      <c r="I267" s="423">
        <f>SUM(I238:I266)</f>
        <v>59745261</v>
      </c>
    </row>
    <row r="270" spans="1:10">
      <c r="B270" s="243" t="s">
        <v>1280</v>
      </c>
    </row>
    <row r="271" spans="1:10" ht="32.25" thickBot="1">
      <c r="A271" s="339" t="s">
        <v>37</v>
      </c>
      <c r="B271" s="340" t="s">
        <v>0</v>
      </c>
      <c r="C271" s="340" t="s">
        <v>38</v>
      </c>
      <c r="D271" s="340" t="s">
        <v>39</v>
      </c>
      <c r="E271" s="404" t="s">
        <v>40</v>
      </c>
      <c r="F271" s="340" t="s">
        <v>41</v>
      </c>
      <c r="G271" s="340" t="s">
        <v>42</v>
      </c>
      <c r="H271" s="340" t="s">
        <v>1</v>
      </c>
      <c r="I271" s="422" t="s">
        <v>43</v>
      </c>
    </row>
    <row r="272" spans="1:10" ht="19.5" thickBot="1">
      <c r="A272" s="151">
        <v>1</v>
      </c>
      <c r="B272" s="38" t="s">
        <v>621</v>
      </c>
      <c r="C272" s="22" t="s">
        <v>294</v>
      </c>
      <c r="D272" s="23" t="s">
        <v>293</v>
      </c>
      <c r="E272" s="389">
        <v>10800</v>
      </c>
      <c r="F272" s="21" t="s">
        <v>272</v>
      </c>
      <c r="G272" s="25">
        <v>0.08</v>
      </c>
      <c r="H272" s="21" t="s">
        <v>608</v>
      </c>
      <c r="I272" s="26">
        <v>11641</v>
      </c>
      <c r="J272" s="62"/>
    </row>
    <row r="273" spans="1:10" ht="19.5" thickBot="1">
      <c r="A273" s="151">
        <v>2</v>
      </c>
      <c r="B273" s="56" t="s">
        <v>461</v>
      </c>
      <c r="C273" s="57" t="s">
        <v>605</v>
      </c>
      <c r="D273" s="57" t="s">
        <v>606</v>
      </c>
      <c r="E273" s="393">
        <v>187000</v>
      </c>
      <c r="F273" s="56" t="s">
        <v>607</v>
      </c>
      <c r="G273" s="59">
        <v>6.8500000000000005E-2</v>
      </c>
      <c r="H273" s="56" t="s">
        <v>608</v>
      </c>
      <c r="I273" s="58">
        <v>203072</v>
      </c>
    </row>
    <row r="274" spans="1:10" ht="19.5" thickBot="1">
      <c r="A274" s="151">
        <v>3</v>
      </c>
      <c r="B274" s="21" t="s">
        <v>277</v>
      </c>
      <c r="C274" s="55" t="s">
        <v>680</v>
      </c>
      <c r="D274" s="55">
        <v>100410032005772</v>
      </c>
      <c r="E274" s="408">
        <v>300000</v>
      </c>
      <c r="F274" s="21" t="s">
        <v>275</v>
      </c>
      <c r="G274" s="12">
        <v>0.08</v>
      </c>
      <c r="H274" s="21" t="s">
        <v>684</v>
      </c>
      <c r="I274" s="26">
        <v>326000</v>
      </c>
      <c r="J274" s="117"/>
    </row>
    <row r="275" spans="1:10" ht="19.5" thickBot="1">
      <c r="A275" s="151">
        <v>4</v>
      </c>
      <c r="B275" s="21" t="s">
        <v>277</v>
      </c>
      <c r="C275" s="55" t="s">
        <v>338</v>
      </c>
      <c r="D275" s="55">
        <v>100410032005773</v>
      </c>
      <c r="E275" s="408">
        <v>300000</v>
      </c>
      <c r="F275" s="21" t="s">
        <v>275</v>
      </c>
      <c r="G275" s="12">
        <v>0.08</v>
      </c>
      <c r="H275" s="21" t="s">
        <v>1232</v>
      </c>
      <c r="I275" s="26">
        <v>326000</v>
      </c>
    </row>
    <row r="276" spans="1:10" ht="19.5" thickBot="1">
      <c r="A276" s="151">
        <v>5</v>
      </c>
      <c r="B276" s="21" t="s">
        <v>277</v>
      </c>
      <c r="C276" s="55" t="s">
        <v>256</v>
      </c>
      <c r="D276" s="55">
        <v>100410032005774</v>
      </c>
      <c r="E276" s="408">
        <v>300000</v>
      </c>
      <c r="F276" s="21" t="s">
        <v>275</v>
      </c>
      <c r="G276" s="12">
        <v>0.08</v>
      </c>
      <c r="H276" s="21" t="s">
        <v>685</v>
      </c>
      <c r="I276" s="26">
        <v>326000</v>
      </c>
    </row>
    <row r="277" spans="1:10" ht="19.5" thickBot="1">
      <c r="A277" s="151">
        <v>6</v>
      </c>
      <c r="B277" s="21" t="s">
        <v>277</v>
      </c>
      <c r="C277" s="55" t="s">
        <v>686</v>
      </c>
      <c r="D277" s="55">
        <v>100410032005775</v>
      </c>
      <c r="E277" s="408">
        <v>300000</v>
      </c>
      <c r="F277" s="21" t="s">
        <v>275</v>
      </c>
      <c r="G277" s="12">
        <v>0.08</v>
      </c>
      <c r="H277" s="21" t="s">
        <v>687</v>
      </c>
      <c r="I277" s="26">
        <v>326000</v>
      </c>
    </row>
    <row r="278" spans="1:10" ht="19.5" thickBot="1">
      <c r="A278" s="151">
        <v>7</v>
      </c>
      <c r="B278" s="332" t="s">
        <v>277</v>
      </c>
      <c r="C278" s="351" t="s">
        <v>689</v>
      </c>
      <c r="D278" s="351">
        <v>10041002005776</v>
      </c>
      <c r="E278" s="409">
        <v>300000</v>
      </c>
      <c r="F278" s="332" t="s">
        <v>275</v>
      </c>
      <c r="G278" s="333">
        <v>0.08</v>
      </c>
      <c r="H278" s="332" t="s">
        <v>1233</v>
      </c>
      <c r="I278" s="424">
        <v>326000</v>
      </c>
    </row>
    <row r="279" spans="1:10" ht="19.5" thickBot="1">
      <c r="A279" s="151">
        <v>8</v>
      </c>
      <c r="B279" s="332" t="s">
        <v>277</v>
      </c>
      <c r="C279" s="351" t="s">
        <v>690</v>
      </c>
      <c r="D279" s="351">
        <v>100410032005777</v>
      </c>
      <c r="E279" s="409">
        <v>300000</v>
      </c>
      <c r="F279" s="332" t="s">
        <v>275</v>
      </c>
      <c r="G279" s="333">
        <v>0.08</v>
      </c>
      <c r="H279" s="332" t="s">
        <v>1234</v>
      </c>
      <c r="I279" s="424">
        <v>326000</v>
      </c>
    </row>
    <row r="280" spans="1:10" ht="19.5" thickBot="1">
      <c r="A280" s="151">
        <v>9</v>
      </c>
      <c r="B280" s="21" t="s">
        <v>277</v>
      </c>
      <c r="C280" s="55" t="s">
        <v>691</v>
      </c>
      <c r="D280" s="55">
        <v>100410032005778</v>
      </c>
      <c r="E280" s="408">
        <v>300000</v>
      </c>
      <c r="F280" s="21" t="s">
        <v>275</v>
      </c>
      <c r="G280" s="12">
        <v>0.08</v>
      </c>
      <c r="H280" s="21" t="s">
        <v>692</v>
      </c>
      <c r="I280" s="26">
        <v>326000</v>
      </c>
    </row>
    <row r="281" spans="1:10" ht="18.75">
      <c r="A281" s="151">
        <v>10</v>
      </c>
      <c r="B281" s="334" t="s">
        <v>270</v>
      </c>
      <c r="C281" s="335" t="s">
        <v>276</v>
      </c>
      <c r="D281" s="336">
        <v>300713470290</v>
      </c>
      <c r="E281" s="410">
        <v>13423555.1</v>
      </c>
      <c r="F281" s="335" t="s">
        <v>275</v>
      </c>
      <c r="G281" s="337">
        <v>7.4999999999999997E-2</v>
      </c>
      <c r="H281" s="335" t="s">
        <v>693</v>
      </c>
      <c r="I281" s="425">
        <v>14551057.67</v>
      </c>
    </row>
    <row r="282" spans="1:10" ht="18" thickBot="1">
      <c r="A282" s="151"/>
      <c r="B282" s="183" t="s">
        <v>239</v>
      </c>
      <c r="C282" s="132" t="s">
        <v>698</v>
      </c>
      <c r="D282" s="132">
        <v>155</v>
      </c>
      <c r="E282" s="396">
        <v>1200000</v>
      </c>
      <c r="F282" s="132" t="s">
        <v>418</v>
      </c>
      <c r="G282" s="134">
        <v>0.09</v>
      </c>
      <c r="H282" s="132" t="s">
        <v>699</v>
      </c>
      <c r="I282" s="133">
        <v>1315082</v>
      </c>
    </row>
    <row r="283" spans="1:10" ht="19.5" thickBot="1">
      <c r="A283" s="151"/>
      <c r="B283" s="21" t="s">
        <v>277</v>
      </c>
      <c r="C283" s="55" t="s">
        <v>695</v>
      </c>
      <c r="D283" s="55">
        <v>100410032005779</v>
      </c>
      <c r="E283" s="408">
        <v>700000</v>
      </c>
      <c r="F283" s="21" t="s">
        <v>275</v>
      </c>
      <c r="G283" s="12">
        <v>0.08</v>
      </c>
      <c r="H283" s="21" t="s">
        <v>694</v>
      </c>
      <c r="I283" s="26">
        <v>750667</v>
      </c>
    </row>
    <row r="284" spans="1:10" ht="19.5" thickBot="1">
      <c r="A284" s="151">
        <v>12</v>
      </c>
      <c r="B284" s="21" t="s">
        <v>381</v>
      </c>
      <c r="C284" s="55" t="s">
        <v>713</v>
      </c>
      <c r="D284" s="55">
        <v>3720010125543</v>
      </c>
      <c r="E284" s="352">
        <v>3500000</v>
      </c>
      <c r="F284" s="22" t="s">
        <v>272</v>
      </c>
      <c r="G284" s="12">
        <v>7.2999999999999995E-2</v>
      </c>
      <c r="H284" s="22" t="s">
        <v>889</v>
      </c>
      <c r="I284" s="46">
        <v>3763332</v>
      </c>
    </row>
    <row r="285" spans="1:10" ht="19.5" thickBot="1">
      <c r="A285" s="151">
        <v>13</v>
      </c>
      <c r="B285" s="328" t="s">
        <v>389</v>
      </c>
      <c r="C285" s="328" t="s">
        <v>768</v>
      </c>
      <c r="D285" s="329">
        <v>863990</v>
      </c>
      <c r="E285" s="411">
        <v>2000000</v>
      </c>
      <c r="F285" s="331" t="s">
        <v>1158</v>
      </c>
      <c r="G285" s="292">
        <v>8.5000000000000006E-2</v>
      </c>
      <c r="H285" s="331" t="s">
        <v>1159</v>
      </c>
      <c r="I285" s="330"/>
    </row>
    <row r="286" spans="1:10" ht="18.75">
      <c r="A286" s="151">
        <v>14</v>
      </c>
      <c r="B286" s="63" t="s">
        <v>2</v>
      </c>
      <c r="C286" s="86" t="s">
        <v>82</v>
      </c>
      <c r="D286" s="63">
        <v>35314221233</v>
      </c>
      <c r="E286" s="289">
        <v>135000</v>
      </c>
      <c r="F286" s="63" t="s">
        <v>4</v>
      </c>
      <c r="G286" s="65">
        <v>7.0000000000000007E-2</v>
      </c>
      <c r="H286" s="86" t="s">
        <v>83</v>
      </c>
      <c r="I286" s="64">
        <v>190995</v>
      </c>
    </row>
    <row r="287" spans="1:10" ht="15.75">
      <c r="A287" s="349"/>
      <c r="B287" s="350"/>
      <c r="C287" s="350"/>
      <c r="D287" s="350"/>
      <c r="E287" s="407">
        <f>SUM(E272:E286)</f>
        <v>23256355.100000001</v>
      </c>
      <c r="F287" s="350"/>
      <c r="G287" s="350"/>
      <c r="H287" s="350"/>
      <c r="I287" s="423">
        <f>SUM(I272:I286)</f>
        <v>23067846.670000002</v>
      </c>
    </row>
    <row r="290" spans="1:9">
      <c r="B290" s="243" t="s">
        <v>1295</v>
      </c>
    </row>
    <row r="291" spans="1:9" ht="31.5">
      <c r="A291" s="339" t="s">
        <v>37</v>
      </c>
      <c r="B291" s="340" t="s">
        <v>0</v>
      </c>
      <c r="C291" s="340" t="s">
        <v>38</v>
      </c>
      <c r="D291" s="340" t="s">
        <v>39</v>
      </c>
      <c r="E291" s="404" t="s">
        <v>40</v>
      </c>
      <c r="F291" s="340" t="s">
        <v>41</v>
      </c>
      <c r="G291" s="340" t="s">
        <v>42</v>
      </c>
      <c r="H291" s="340" t="s">
        <v>1</v>
      </c>
      <c r="I291" s="422" t="s">
        <v>43</v>
      </c>
    </row>
    <row r="292" spans="1:9" ht="18.75">
      <c r="A292" s="370">
        <v>1</v>
      </c>
      <c r="B292" s="63" t="s">
        <v>474</v>
      </c>
      <c r="C292" s="121" t="s">
        <v>518</v>
      </c>
      <c r="D292" s="364">
        <v>242404000001542</v>
      </c>
      <c r="E292" s="289">
        <v>5000000</v>
      </c>
      <c r="F292" s="63" t="s">
        <v>1044</v>
      </c>
      <c r="G292" s="65">
        <v>5.7500000000000002E-2</v>
      </c>
      <c r="H292" s="63" t="s">
        <v>725</v>
      </c>
      <c r="I292" s="64">
        <v>5144783</v>
      </c>
    </row>
    <row r="293" spans="1:9" ht="18.75">
      <c r="A293" s="370">
        <v>2</v>
      </c>
      <c r="B293" s="63" t="s">
        <v>474</v>
      </c>
      <c r="C293" s="121" t="s">
        <v>518</v>
      </c>
      <c r="D293" s="364">
        <v>242404000001543</v>
      </c>
      <c r="E293" s="289">
        <v>5000000</v>
      </c>
      <c r="F293" s="63" t="s">
        <v>1044</v>
      </c>
      <c r="G293" s="65">
        <v>5.7500000000000002E-2</v>
      </c>
      <c r="H293" s="63" t="s">
        <v>725</v>
      </c>
      <c r="I293" s="64">
        <v>5144783</v>
      </c>
    </row>
    <row r="294" spans="1:9" ht="18.75">
      <c r="A294" s="370">
        <v>3</v>
      </c>
      <c r="B294" s="63" t="s">
        <v>2</v>
      </c>
      <c r="C294" s="86" t="s">
        <v>722</v>
      </c>
      <c r="D294" s="63">
        <v>38892131344</v>
      </c>
      <c r="E294" s="289">
        <v>550000</v>
      </c>
      <c r="F294" s="63" t="s">
        <v>696</v>
      </c>
      <c r="G294" s="65">
        <v>6.4000000000000001E-2</v>
      </c>
      <c r="H294" s="86" t="s">
        <v>725</v>
      </c>
      <c r="I294" s="64">
        <v>586054</v>
      </c>
    </row>
    <row r="295" spans="1:9" ht="18.75">
      <c r="A295" s="370">
        <v>4</v>
      </c>
      <c r="B295" s="63" t="s">
        <v>296</v>
      </c>
      <c r="C295" s="85" t="s">
        <v>708</v>
      </c>
      <c r="D295" s="85">
        <v>43</v>
      </c>
      <c r="E295" s="87">
        <v>5000000</v>
      </c>
      <c r="F295" s="85" t="s">
        <v>275</v>
      </c>
      <c r="G295" s="369">
        <v>8.5000000000000006E-2</v>
      </c>
      <c r="H295" s="85" t="s">
        <v>709</v>
      </c>
      <c r="I295" s="365">
        <v>5000000</v>
      </c>
    </row>
    <row r="296" spans="1:9" ht="18.75">
      <c r="A296" s="370">
        <v>5</v>
      </c>
      <c r="B296" s="63" t="s">
        <v>2</v>
      </c>
      <c r="C296" s="86" t="s">
        <v>734</v>
      </c>
      <c r="D296" s="63">
        <v>38917676409</v>
      </c>
      <c r="E296" s="289">
        <v>710000</v>
      </c>
      <c r="F296" s="63" t="s">
        <v>696</v>
      </c>
      <c r="G296" s="65">
        <v>6.25E-2</v>
      </c>
      <c r="H296" s="86" t="s">
        <v>735</v>
      </c>
      <c r="I296" s="64">
        <v>755426</v>
      </c>
    </row>
    <row r="297" spans="1:9" ht="18.75">
      <c r="A297" s="370">
        <v>6</v>
      </c>
      <c r="B297" s="63" t="s">
        <v>277</v>
      </c>
      <c r="C297" s="85" t="s">
        <v>278</v>
      </c>
      <c r="D297" s="266">
        <v>100410032005786</v>
      </c>
      <c r="E297" s="412">
        <v>3100000</v>
      </c>
      <c r="F297" s="63" t="s">
        <v>275</v>
      </c>
      <c r="G297" s="65">
        <v>0.08</v>
      </c>
      <c r="H297" s="85" t="s">
        <v>714</v>
      </c>
      <c r="I297" s="366">
        <v>3368667</v>
      </c>
    </row>
    <row r="298" spans="1:9" ht="18.75">
      <c r="A298" s="370">
        <v>7</v>
      </c>
      <c r="B298" s="63" t="s">
        <v>2</v>
      </c>
      <c r="C298" s="86" t="s">
        <v>736</v>
      </c>
      <c r="D298" s="63">
        <v>38927515892</v>
      </c>
      <c r="E298" s="289">
        <v>200000</v>
      </c>
      <c r="F298" s="63" t="s">
        <v>696</v>
      </c>
      <c r="G298" s="65">
        <v>6.25E-2</v>
      </c>
      <c r="H298" s="86" t="s">
        <v>714</v>
      </c>
      <c r="I298" s="64">
        <v>212796</v>
      </c>
    </row>
    <row r="299" spans="1:9" ht="18.75">
      <c r="A299" s="370">
        <v>8</v>
      </c>
      <c r="B299" s="63" t="s">
        <v>343</v>
      </c>
      <c r="C299" s="63" t="s">
        <v>530</v>
      </c>
      <c r="D299" s="267" t="s">
        <v>737</v>
      </c>
      <c r="E299" s="387">
        <v>1000000</v>
      </c>
      <c r="F299" s="63" t="s">
        <v>738</v>
      </c>
      <c r="G299" s="65">
        <v>8.2500000000000004E-2</v>
      </c>
      <c r="H299" s="63" t="s">
        <v>739</v>
      </c>
      <c r="I299" s="64">
        <v>1085232</v>
      </c>
    </row>
    <row r="300" spans="1:9" ht="18.75">
      <c r="A300" s="370">
        <v>9</v>
      </c>
      <c r="B300" s="63" t="s">
        <v>381</v>
      </c>
      <c r="C300" s="121" t="s">
        <v>740</v>
      </c>
      <c r="D300" s="121">
        <v>3720010125970</v>
      </c>
      <c r="E300" s="289">
        <v>7000000</v>
      </c>
      <c r="F300" s="63" t="s">
        <v>272</v>
      </c>
      <c r="G300" s="65">
        <v>7.2999999999999995E-2</v>
      </c>
      <c r="H300" s="63" t="s">
        <v>741</v>
      </c>
      <c r="I300" s="64">
        <v>7526665</v>
      </c>
    </row>
    <row r="301" spans="1:9" ht="18.75">
      <c r="A301" s="370">
        <v>10</v>
      </c>
      <c r="B301" s="63" t="s">
        <v>2</v>
      </c>
      <c r="C301" s="86" t="s">
        <v>743</v>
      </c>
      <c r="D301" s="63">
        <v>38952968681</v>
      </c>
      <c r="E301" s="289">
        <v>265000</v>
      </c>
      <c r="F301" s="63" t="s">
        <v>696</v>
      </c>
      <c r="G301" s="65">
        <v>6.25E-2</v>
      </c>
      <c r="H301" s="86" t="s">
        <v>744</v>
      </c>
      <c r="I301" s="64">
        <v>281955</v>
      </c>
    </row>
    <row r="302" spans="1:9" ht="18.75">
      <c r="A302" s="370">
        <v>11</v>
      </c>
      <c r="B302" s="63" t="s">
        <v>343</v>
      </c>
      <c r="C302" s="63" t="s">
        <v>60</v>
      </c>
      <c r="D302" s="267" t="s">
        <v>750</v>
      </c>
      <c r="E302" s="387">
        <v>2500000</v>
      </c>
      <c r="F302" s="63" t="s">
        <v>738</v>
      </c>
      <c r="G302" s="65">
        <v>8.5000000000000006E-2</v>
      </c>
      <c r="H302" s="63" t="s">
        <v>751</v>
      </c>
      <c r="I302" s="64">
        <v>2719711</v>
      </c>
    </row>
    <row r="303" spans="1:9" ht="18.75">
      <c r="A303" s="370">
        <v>13</v>
      </c>
      <c r="B303" s="63" t="s">
        <v>2</v>
      </c>
      <c r="C303" s="86" t="s">
        <v>84</v>
      </c>
      <c r="D303" s="63">
        <v>35368481787</v>
      </c>
      <c r="E303" s="289">
        <v>130000</v>
      </c>
      <c r="F303" s="63" t="s">
        <v>4</v>
      </c>
      <c r="G303" s="65">
        <v>7.0000000000000007E-2</v>
      </c>
      <c r="H303" s="86" t="s">
        <v>85</v>
      </c>
      <c r="I303" s="64">
        <v>183921</v>
      </c>
    </row>
    <row r="304" spans="1:9" ht="18.75">
      <c r="A304" s="349"/>
      <c r="B304" s="428"/>
      <c r="C304" s="350"/>
      <c r="D304" s="350"/>
      <c r="E304" s="426">
        <f>SUM(E292:E303)</f>
        <v>30455000</v>
      </c>
      <c r="F304" s="350"/>
      <c r="G304" s="350"/>
      <c r="H304" s="350"/>
      <c r="I304" s="427">
        <f>SUM(I292:I303)</f>
        <v>32009993</v>
      </c>
    </row>
    <row r="307" spans="1:9" ht="15.75" thickBot="1">
      <c r="B307" s="243" t="s">
        <v>1346</v>
      </c>
    </row>
    <row r="308" spans="1:9" ht="32.25" thickBot="1">
      <c r="A308" s="232" t="s">
        <v>37</v>
      </c>
      <c r="B308" s="233" t="s">
        <v>0</v>
      </c>
      <c r="C308" s="233" t="s">
        <v>38</v>
      </c>
      <c r="D308" s="233" t="s">
        <v>39</v>
      </c>
      <c r="E308" s="391" t="s">
        <v>40</v>
      </c>
      <c r="F308" s="233" t="s">
        <v>41</v>
      </c>
      <c r="G308" s="233" t="s">
        <v>42</v>
      </c>
      <c r="H308" s="233" t="s">
        <v>1</v>
      </c>
      <c r="I308" s="417" t="s">
        <v>43</v>
      </c>
    </row>
    <row r="309" spans="1:9" ht="18.75">
      <c r="A309" s="446">
        <v>1</v>
      </c>
      <c r="B309" s="447" t="s">
        <v>381</v>
      </c>
      <c r="C309" s="448" t="s">
        <v>310</v>
      </c>
      <c r="D309" s="448">
        <v>3720010126014</v>
      </c>
      <c r="E309" s="529">
        <v>10000000</v>
      </c>
      <c r="F309" s="447" t="s">
        <v>272</v>
      </c>
      <c r="G309" s="449">
        <v>7.2999999999999995E-2</v>
      </c>
      <c r="H309" s="447" t="s">
        <v>747</v>
      </c>
      <c r="I309" s="450">
        <v>10752378</v>
      </c>
    </row>
    <row r="310" spans="1:9" ht="18.75">
      <c r="A310" s="451">
        <v>2</v>
      </c>
      <c r="B310" s="63" t="s">
        <v>277</v>
      </c>
      <c r="C310" s="85" t="s">
        <v>639</v>
      </c>
      <c r="D310" s="266">
        <v>100410032005747</v>
      </c>
      <c r="E310" s="412">
        <v>32405000</v>
      </c>
      <c r="F310" s="63" t="s">
        <v>1249</v>
      </c>
      <c r="G310" s="65">
        <v>4.3999999999999997E-2</v>
      </c>
      <c r="H310" s="85" t="s">
        <v>773</v>
      </c>
      <c r="I310" s="444">
        <v>32756572</v>
      </c>
    </row>
    <row r="311" spans="1:9" ht="36.75" customHeight="1" thickBot="1">
      <c r="A311" s="451">
        <v>3</v>
      </c>
      <c r="B311" s="268" t="s">
        <v>551</v>
      </c>
      <c r="C311" s="121" t="s">
        <v>771</v>
      </c>
      <c r="D311" s="121" t="s">
        <v>895</v>
      </c>
      <c r="E311" s="289">
        <v>10000</v>
      </c>
      <c r="F311" s="63" t="s">
        <v>772</v>
      </c>
      <c r="G311" s="65">
        <v>8.5000000000000006E-2</v>
      </c>
      <c r="H311" s="63" t="s">
        <v>773</v>
      </c>
      <c r="I311" s="298">
        <v>10955</v>
      </c>
    </row>
    <row r="312" spans="1:9" ht="18.75">
      <c r="A312" s="446">
        <v>4</v>
      </c>
      <c r="B312" s="63" t="s">
        <v>2</v>
      </c>
      <c r="C312" s="86" t="s">
        <v>757</v>
      </c>
      <c r="D312" s="63">
        <v>38976529691</v>
      </c>
      <c r="E312" s="289">
        <v>500000</v>
      </c>
      <c r="F312" s="63" t="s">
        <v>582</v>
      </c>
      <c r="G312" s="65">
        <v>6.25E-2</v>
      </c>
      <c r="H312" s="86" t="s">
        <v>758</v>
      </c>
      <c r="I312" s="298">
        <v>531990</v>
      </c>
    </row>
    <row r="313" spans="1:9" ht="18.75">
      <c r="A313" s="451">
        <v>5</v>
      </c>
      <c r="B313" s="63" t="s">
        <v>277</v>
      </c>
      <c r="C313" s="85" t="s">
        <v>642</v>
      </c>
      <c r="D313" s="266">
        <v>100410032005750</v>
      </c>
      <c r="E313" s="412">
        <v>324050</v>
      </c>
      <c r="F313" s="63" t="s">
        <v>1249</v>
      </c>
      <c r="G313" s="65">
        <v>4.3999999999999997E-2</v>
      </c>
      <c r="H313" s="85" t="s">
        <v>1250</v>
      </c>
      <c r="I313" s="444">
        <v>327566</v>
      </c>
    </row>
    <row r="314" spans="1:9" ht="19.5" thickBot="1">
      <c r="A314" s="451">
        <v>6</v>
      </c>
      <c r="B314" s="63" t="s">
        <v>277</v>
      </c>
      <c r="C314" s="85" t="s">
        <v>644</v>
      </c>
      <c r="D314" s="266">
        <v>100410032005836</v>
      </c>
      <c r="E314" s="412">
        <v>330000</v>
      </c>
      <c r="F314" s="63" t="s">
        <v>1249</v>
      </c>
      <c r="G314" s="65">
        <v>4.3999999999999997E-2</v>
      </c>
      <c r="H314" s="85" t="s">
        <v>1260</v>
      </c>
      <c r="I314" s="444">
        <v>333580</v>
      </c>
    </row>
    <row r="315" spans="1:9" ht="18.75">
      <c r="A315" s="446">
        <v>7</v>
      </c>
      <c r="B315" s="63" t="s">
        <v>277</v>
      </c>
      <c r="C315" s="85" t="s">
        <v>646</v>
      </c>
      <c r="D315" s="266">
        <v>100410032005837</v>
      </c>
      <c r="E315" s="412">
        <v>550000</v>
      </c>
      <c r="F315" s="63" t="s">
        <v>1249</v>
      </c>
      <c r="G315" s="65">
        <v>4.3999999999999997E-2</v>
      </c>
      <c r="H315" s="85" t="s">
        <v>1261</v>
      </c>
      <c r="I315" s="444">
        <v>555967</v>
      </c>
    </row>
    <row r="316" spans="1:9" ht="18.75">
      <c r="A316" s="451">
        <v>8</v>
      </c>
      <c r="B316" s="63" t="s">
        <v>2</v>
      </c>
      <c r="C316" s="86" t="s">
        <v>759</v>
      </c>
      <c r="D316" s="63">
        <v>38997860095</v>
      </c>
      <c r="E316" s="289">
        <v>300000</v>
      </c>
      <c r="F316" s="63" t="s">
        <v>582</v>
      </c>
      <c r="G316" s="65">
        <v>6.25E-2</v>
      </c>
      <c r="H316" s="86" t="s">
        <v>761</v>
      </c>
      <c r="I316" s="298">
        <v>319194</v>
      </c>
    </row>
    <row r="317" spans="1:9" ht="19.5" thickBot="1">
      <c r="A317" s="451">
        <v>9</v>
      </c>
      <c r="B317" s="63" t="s">
        <v>286</v>
      </c>
      <c r="C317" s="121" t="s">
        <v>357</v>
      </c>
      <c r="D317" s="122" t="s">
        <v>732</v>
      </c>
      <c r="E317" s="289">
        <v>2500000</v>
      </c>
      <c r="F317" s="63" t="s">
        <v>275</v>
      </c>
      <c r="G317" s="65">
        <v>0.08</v>
      </c>
      <c r="H317" s="63" t="s">
        <v>733</v>
      </c>
      <c r="I317" s="298">
        <v>2716667</v>
      </c>
    </row>
    <row r="318" spans="1:9" ht="37.5">
      <c r="A318" s="446">
        <v>10</v>
      </c>
      <c r="B318" s="268" t="s">
        <v>457</v>
      </c>
      <c r="C318" s="121" t="s">
        <v>430</v>
      </c>
      <c r="D318" s="121" t="s">
        <v>429</v>
      </c>
      <c r="E318" s="289">
        <v>15000</v>
      </c>
      <c r="F318" s="63" t="s">
        <v>428</v>
      </c>
      <c r="G318" s="65">
        <v>0.08</v>
      </c>
      <c r="H318" s="63" t="s">
        <v>897</v>
      </c>
      <c r="I318" s="298">
        <v>17576</v>
      </c>
    </row>
    <row r="319" spans="1:9" ht="18.75">
      <c r="A319" s="451">
        <v>11</v>
      </c>
      <c r="B319" s="63" t="s">
        <v>364</v>
      </c>
      <c r="C319" s="63" t="s">
        <v>368</v>
      </c>
      <c r="D319" s="259" t="s">
        <v>762</v>
      </c>
      <c r="E319" s="289">
        <v>2500000</v>
      </c>
      <c r="F319" s="63" t="s">
        <v>367</v>
      </c>
      <c r="G319" s="65">
        <v>7.4999999999999997E-2</v>
      </c>
      <c r="H319" s="63" t="s">
        <v>763</v>
      </c>
      <c r="I319" s="298">
        <v>2686238</v>
      </c>
    </row>
    <row r="320" spans="1:9" ht="19.5" thickBot="1">
      <c r="A320" s="451">
        <v>12</v>
      </c>
      <c r="B320" s="63" t="s">
        <v>369</v>
      </c>
      <c r="C320" s="63" t="s">
        <v>370</v>
      </c>
      <c r="D320" s="266">
        <v>18750000418803</v>
      </c>
      <c r="E320" s="289">
        <v>1500000</v>
      </c>
      <c r="F320" s="63" t="s">
        <v>371</v>
      </c>
      <c r="G320" s="65">
        <v>0.09</v>
      </c>
      <c r="H320" s="63" t="s">
        <v>372</v>
      </c>
      <c r="I320" s="298">
        <v>1792695</v>
      </c>
    </row>
    <row r="321" spans="1:9" ht="18.75">
      <c r="A321" s="446">
        <v>13</v>
      </c>
      <c r="B321" s="63" t="s">
        <v>286</v>
      </c>
      <c r="C321" s="121" t="s">
        <v>748</v>
      </c>
      <c r="D321" s="122" t="s">
        <v>749</v>
      </c>
      <c r="E321" s="289">
        <v>1000000</v>
      </c>
      <c r="F321" s="63" t="s">
        <v>275</v>
      </c>
      <c r="G321" s="65">
        <v>0.08</v>
      </c>
      <c r="H321" s="63" t="s">
        <v>372</v>
      </c>
      <c r="I321" s="298">
        <v>1086667</v>
      </c>
    </row>
    <row r="322" spans="1:9" ht="18.75">
      <c r="A322" s="451">
        <v>14</v>
      </c>
      <c r="B322" s="63" t="s">
        <v>286</v>
      </c>
      <c r="C322" s="121" t="s">
        <v>764</v>
      </c>
      <c r="D322" s="122" t="s">
        <v>765</v>
      </c>
      <c r="E322" s="289">
        <v>2000000</v>
      </c>
      <c r="F322" s="63" t="s">
        <v>272</v>
      </c>
      <c r="G322" s="65">
        <v>0.08</v>
      </c>
      <c r="H322" s="63" t="s">
        <v>766</v>
      </c>
      <c r="I322" s="298">
        <v>2160000</v>
      </c>
    </row>
    <row r="323" spans="1:9" ht="19.5" thickBot="1">
      <c r="A323" s="451">
        <v>15</v>
      </c>
      <c r="B323" s="63" t="s">
        <v>277</v>
      </c>
      <c r="C323" s="85" t="s">
        <v>679</v>
      </c>
      <c r="D323" s="266">
        <v>100410032005839</v>
      </c>
      <c r="E323" s="412">
        <v>350000</v>
      </c>
      <c r="F323" s="63" t="s">
        <v>1249</v>
      </c>
      <c r="G323" s="65">
        <v>4.3999999999999997E-2</v>
      </c>
      <c r="H323" s="85" t="s">
        <v>766</v>
      </c>
      <c r="I323" s="444">
        <v>353797</v>
      </c>
    </row>
    <row r="324" spans="1:9" ht="18.75">
      <c r="A324" s="446">
        <v>16</v>
      </c>
      <c r="B324" s="63" t="s">
        <v>474</v>
      </c>
      <c r="C324" s="121" t="s">
        <v>764</v>
      </c>
      <c r="D324" s="364">
        <v>242404000001428</v>
      </c>
      <c r="E324" s="289">
        <v>3500000</v>
      </c>
      <c r="F324" s="63" t="s">
        <v>512</v>
      </c>
      <c r="G324" s="65">
        <v>6.25E-2</v>
      </c>
      <c r="H324" s="63" t="s">
        <v>766</v>
      </c>
      <c r="I324" s="298">
        <v>3723931</v>
      </c>
    </row>
    <row r="325" spans="1:9" ht="18.75">
      <c r="A325" s="451">
        <v>17</v>
      </c>
      <c r="B325" s="63" t="s">
        <v>474</v>
      </c>
      <c r="C325" s="121" t="s">
        <v>991</v>
      </c>
      <c r="D325" s="364">
        <v>242404000001524</v>
      </c>
      <c r="E325" s="289">
        <v>6000000</v>
      </c>
      <c r="F325" s="63" t="s">
        <v>1025</v>
      </c>
      <c r="G325" s="65">
        <v>6.25E-2</v>
      </c>
      <c r="H325" s="63" t="s">
        <v>1026</v>
      </c>
      <c r="I325" s="298">
        <v>6283283</v>
      </c>
    </row>
    <row r="326" spans="1:9" ht="19.5" thickBot="1">
      <c r="A326" s="451">
        <v>18</v>
      </c>
      <c r="B326" s="146" t="s">
        <v>2</v>
      </c>
      <c r="C326" s="445" t="s">
        <v>86</v>
      </c>
      <c r="D326" s="146">
        <v>35430759537</v>
      </c>
      <c r="E326" s="383">
        <v>135000</v>
      </c>
      <c r="F326" s="146" t="s">
        <v>4</v>
      </c>
      <c r="G326" s="147">
        <v>7.0000000000000007E-2</v>
      </c>
      <c r="H326" s="445" t="s">
        <v>87</v>
      </c>
      <c r="I326" s="148">
        <v>190995</v>
      </c>
    </row>
    <row r="327" spans="1:9" ht="19.5" thickBot="1">
      <c r="A327" s="452"/>
      <c r="B327" s="453"/>
      <c r="C327" s="454"/>
      <c r="D327" s="454"/>
      <c r="E327" s="455">
        <f>SUM(E309:E326)</f>
        <v>63919050</v>
      </c>
      <c r="F327" s="454"/>
      <c r="G327" s="454"/>
      <c r="H327" s="454"/>
      <c r="I327" s="456">
        <f>SUM(I309:I326)</f>
        <v>66600051</v>
      </c>
    </row>
    <row r="330" spans="1:9" ht="15.75" thickBot="1">
      <c r="B330" s="243" t="s">
        <v>1371</v>
      </c>
    </row>
    <row r="331" spans="1:9" ht="31.5">
      <c r="A331" s="232" t="s">
        <v>37</v>
      </c>
      <c r="B331" s="233" t="s">
        <v>0</v>
      </c>
      <c r="C331" s="233" t="s">
        <v>38</v>
      </c>
      <c r="D331" s="233" t="s">
        <v>39</v>
      </c>
      <c r="E331" s="391" t="s">
        <v>40</v>
      </c>
      <c r="F331" s="233" t="s">
        <v>41</v>
      </c>
      <c r="G331" s="233" t="s">
        <v>42</v>
      </c>
      <c r="H331" s="233" t="s">
        <v>1</v>
      </c>
      <c r="I331" s="417" t="s">
        <v>43</v>
      </c>
    </row>
    <row r="332" spans="1:9" ht="18.75">
      <c r="A332" s="151">
        <v>1</v>
      </c>
      <c r="B332" s="63" t="s">
        <v>785</v>
      </c>
      <c r="C332" s="85" t="s">
        <v>782</v>
      </c>
      <c r="D332" s="483">
        <v>6000017213</v>
      </c>
      <c r="E332" s="412">
        <v>8000000</v>
      </c>
      <c r="F332" s="85" t="s">
        <v>272</v>
      </c>
      <c r="G332" s="369">
        <v>6.4500000000000002E-2</v>
      </c>
      <c r="H332" s="85" t="s">
        <v>786</v>
      </c>
      <c r="I332" s="484">
        <v>8528615</v>
      </c>
    </row>
    <row r="333" spans="1:9" ht="18.75">
      <c r="A333" s="151">
        <v>2</v>
      </c>
      <c r="B333" s="63" t="s">
        <v>2</v>
      </c>
      <c r="C333" s="86" t="s">
        <v>780</v>
      </c>
      <c r="D333" s="63">
        <v>39040428917</v>
      </c>
      <c r="E333" s="289">
        <v>1300000</v>
      </c>
      <c r="F333" s="63" t="s">
        <v>696</v>
      </c>
      <c r="G333" s="65">
        <v>6.25E-2</v>
      </c>
      <c r="H333" s="86" t="s">
        <v>779</v>
      </c>
      <c r="I333" s="64">
        <v>1383174</v>
      </c>
    </row>
    <row r="334" spans="1:9" ht="18.75">
      <c r="A334" s="151">
        <v>3</v>
      </c>
      <c r="B334" s="63" t="s">
        <v>798</v>
      </c>
      <c r="C334" s="63" t="s">
        <v>799</v>
      </c>
      <c r="D334" s="266">
        <v>300001463273</v>
      </c>
      <c r="E334" s="289">
        <v>415000</v>
      </c>
      <c r="F334" s="63" t="s">
        <v>272</v>
      </c>
      <c r="G334" s="65">
        <v>0.08</v>
      </c>
      <c r="H334" s="63" t="s">
        <v>800</v>
      </c>
      <c r="I334" s="64">
        <v>449305</v>
      </c>
    </row>
    <row r="335" spans="1:9" ht="18.75">
      <c r="A335" s="151"/>
      <c r="B335" s="63" t="s">
        <v>286</v>
      </c>
      <c r="C335" s="121" t="s">
        <v>788</v>
      </c>
      <c r="D335" s="122" t="s">
        <v>789</v>
      </c>
      <c r="E335" s="289">
        <v>172000</v>
      </c>
      <c r="F335" s="63" t="s">
        <v>272</v>
      </c>
      <c r="G335" s="65">
        <v>0.08</v>
      </c>
      <c r="H335" s="63" t="s">
        <v>790</v>
      </c>
      <c r="I335" s="64">
        <v>185760</v>
      </c>
    </row>
    <row r="336" spans="1:9" ht="17.25">
      <c r="A336" s="151">
        <v>4</v>
      </c>
      <c r="B336" s="183" t="s">
        <v>239</v>
      </c>
      <c r="C336" s="132" t="s">
        <v>61</v>
      </c>
      <c r="D336" s="132">
        <v>165</v>
      </c>
      <c r="E336" s="396">
        <v>3000000</v>
      </c>
      <c r="F336" s="132" t="s">
        <v>418</v>
      </c>
      <c r="G336" s="134">
        <v>8.5000000000000006E-2</v>
      </c>
      <c r="H336" s="132" t="s">
        <v>767</v>
      </c>
      <c r="I336" s="133">
        <v>3271721</v>
      </c>
    </row>
    <row r="337" spans="1:9" ht="18.75">
      <c r="A337" s="151">
        <v>7</v>
      </c>
      <c r="B337" s="63" t="s">
        <v>785</v>
      </c>
      <c r="C337" s="85" t="s">
        <v>805</v>
      </c>
      <c r="D337" s="483">
        <v>6000017523</v>
      </c>
      <c r="E337" s="412">
        <v>1500000</v>
      </c>
      <c r="F337" s="85" t="s">
        <v>272</v>
      </c>
      <c r="G337" s="369">
        <v>6.4000000000000001E-2</v>
      </c>
      <c r="H337" s="85" t="s">
        <v>806</v>
      </c>
      <c r="I337" s="484">
        <v>1598329</v>
      </c>
    </row>
    <row r="338" spans="1:9" ht="18.75">
      <c r="A338" s="151"/>
      <c r="B338" s="63" t="s">
        <v>2</v>
      </c>
      <c r="C338" s="86" t="s">
        <v>805</v>
      </c>
      <c r="D338" s="63">
        <v>39091901986</v>
      </c>
      <c r="E338" s="289">
        <v>220000</v>
      </c>
      <c r="F338" s="63" t="s">
        <v>696</v>
      </c>
      <c r="G338" s="65">
        <v>6.0999999999999999E-2</v>
      </c>
      <c r="H338" s="86" t="s">
        <v>806</v>
      </c>
      <c r="I338" s="64">
        <v>233730</v>
      </c>
    </row>
    <row r="339" spans="1:9" ht="18.75">
      <c r="A339" s="151">
        <v>8</v>
      </c>
      <c r="B339" s="63" t="s">
        <v>785</v>
      </c>
      <c r="C339" s="85" t="s">
        <v>823</v>
      </c>
      <c r="D339" s="483">
        <v>6000017550</v>
      </c>
      <c r="E339" s="412">
        <v>1000000</v>
      </c>
      <c r="F339" s="85" t="s">
        <v>272</v>
      </c>
      <c r="G339" s="369">
        <v>6.4000000000000001E-2</v>
      </c>
      <c r="H339" s="85" t="s">
        <v>824</v>
      </c>
      <c r="I339" s="484">
        <v>1065552</v>
      </c>
    </row>
    <row r="340" spans="1:9" ht="18.75">
      <c r="A340" s="151">
        <v>9</v>
      </c>
      <c r="B340" s="63" t="s">
        <v>474</v>
      </c>
      <c r="C340" s="121" t="s">
        <v>807</v>
      </c>
      <c r="D340" s="364">
        <v>242404000001457</v>
      </c>
      <c r="E340" s="289">
        <v>2500000</v>
      </c>
      <c r="F340" s="63" t="s">
        <v>512</v>
      </c>
      <c r="G340" s="65">
        <v>6.25E-2</v>
      </c>
      <c r="H340" s="63" t="s">
        <v>808</v>
      </c>
      <c r="I340" s="64">
        <v>2659950</v>
      </c>
    </row>
    <row r="341" spans="1:9" ht="18.75">
      <c r="A341" s="151">
        <v>10</v>
      </c>
      <c r="B341" s="63" t="s">
        <v>474</v>
      </c>
      <c r="C341" s="121" t="s">
        <v>807</v>
      </c>
      <c r="D341" s="364">
        <v>242404000001458</v>
      </c>
      <c r="E341" s="289">
        <v>2500000</v>
      </c>
      <c r="F341" s="63" t="s">
        <v>512</v>
      </c>
      <c r="G341" s="65">
        <v>6.25E-2</v>
      </c>
      <c r="H341" s="63" t="s">
        <v>808</v>
      </c>
      <c r="I341" s="64">
        <v>2659950</v>
      </c>
    </row>
    <row r="342" spans="1:9" ht="19.5" thickBot="1">
      <c r="A342" s="451">
        <v>18</v>
      </c>
      <c r="B342" s="146"/>
      <c r="C342" s="445"/>
      <c r="D342" s="146"/>
      <c r="E342" s="383"/>
      <c r="F342" s="146"/>
      <c r="G342" s="147"/>
      <c r="H342" s="445"/>
      <c r="I342" s="148"/>
    </row>
    <row r="343" spans="1:9" ht="19.5" thickBot="1">
      <c r="A343" s="452"/>
      <c r="B343" s="453"/>
      <c r="C343" s="454"/>
      <c r="D343" s="454"/>
      <c r="E343" s="455">
        <f>SUM(E332:E342)</f>
        <v>20607000</v>
      </c>
      <c r="F343" s="454"/>
      <c r="G343" s="454"/>
      <c r="H343" s="454"/>
      <c r="I343" s="456">
        <f>SUM(I332:I342)</f>
        <v>22036086</v>
      </c>
    </row>
    <row r="346" spans="1:9" ht="15.75" thickBot="1">
      <c r="B346" s="243" t="s">
        <v>1389</v>
      </c>
    </row>
    <row r="347" spans="1:9" ht="32.25" thickBot="1">
      <c r="A347" s="232" t="s">
        <v>37</v>
      </c>
      <c r="B347" s="233" t="s">
        <v>0</v>
      </c>
      <c r="C347" s="233" t="s">
        <v>38</v>
      </c>
      <c r="D347" s="233" t="s">
        <v>39</v>
      </c>
      <c r="E347" s="391" t="s">
        <v>40</v>
      </c>
      <c r="F347" s="233" t="s">
        <v>41</v>
      </c>
      <c r="G347" s="233" t="s">
        <v>42</v>
      </c>
      <c r="H347" s="233" t="s">
        <v>1</v>
      </c>
      <c r="I347" s="417" t="s">
        <v>43</v>
      </c>
    </row>
    <row r="348" spans="1:9" ht="18.75">
      <c r="A348" s="446">
        <v>1</v>
      </c>
      <c r="B348" s="447" t="s">
        <v>2</v>
      </c>
      <c r="C348" s="520" t="s">
        <v>6</v>
      </c>
      <c r="D348" s="447">
        <v>35542299672</v>
      </c>
      <c r="E348" s="529">
        <v>136000</v>
      </c>
      <c r="F348" s="447" t="s">
        <v>4</v>
      </c>
      <c r="G348" s="449">
        <v>7.0000000000000007E-2</v>
      </c>
      <c r="H348" s="520" t="s">
        <v>7</v>
      </c>
      <c r="I348" s="450">
        <v>192410</v>
      </c>
    </row>
    <row r="349" spans="1:9" ht="18.75">
      <c r="A349" s="530"/>
      <c r="B349" s="63" t="s">
        <v>785</v>
      </c>
      <c r="C349" s="85" t="s">
        <v>838</v>
      </c>
      <c r="D349" s="483">
        <v>6000017754</v>
      </c>
      <c r="E349" s="412">
        <v>1000000</v>
      </c>
      <c r="F349" s="85" t="s">
        <v>272</v>
      </c>
      <c r="G349" s="369">
        <v>6.4000000000000001E-2</v>
      </c>
      <c r="H349" s="85" t="s">
        <v>849</v>
      </c>
      <c r="I349" s="521">
        <v>1065552</v>
      </c>
    </row>
    <row r="350" spans="1:9" ht="19.5" thickBot="1">
      <c r="A350" s="451">
        <v>2</v>
      </c>
      <c r="B350" s="63" t="s">
        <v>792</v>
      </c>
      <c r="C350" s="85" t="s">
        <v>799</v>
      </c>
      <c r="D350" s="483">
        <v>186713001975</v>
      </c>
      <c r="E350" s="87">
        <v>4000000</v>
      </c>
      <c r="F350" s="85" t="s">
        <v>794</v>
      </c>
      <c r="G350" s="369">
        <v>6.3E-2</v>
      </c>
      <c r="H350" s="85" t="s">
        <v>793</v>
      </c>
      <c r="I350" s="489">
        <v>4275655</v>
      </c>
    </row>
    <row r="351" spans="1:9" ht="18.75">
      <c r="A351" s="446">
        <v>4</v>
      </c>
      <c r="B351" s="63" t="s">
        <v>279</v>
      </c>
      <c r="C351" s="121" t="s">
        <v>729</v>
      </c>
      <c r="D351" s="121" t="s">
        <v>730</v>
      </c>
      <c r="E351" s="289">
        <v>1500000</v>
      </c>
      <c r="F351" s="63" t="s">
        <v>292</v>
      </c>
      <c r="G351" s="65">
        <v>7.0999999999999994E-2</v>
      </c>
      <c r="H351" s="63" t="s">
        <v>1117</v>
      </c>
      <c r="I351" s="298">
        <v>1637936</v>
      </c>
    </row>
    <row r="352" spans="1:9" ht="18.75">
      <c r="A352" s="451">
        <v>5</v>
      </c>
      <c r="B352" s="63" t="s">
        <v>2</v>
      </c>
      <c r="C352" s="86" t="s">
        <v>860</v>
      </c>
      <c r="D352" s="63">
        <v>39137220252</v>
      </c>
      <c r="E352" s="289">
        <v>500000</v>
      </c>
      <c r="F352" s="63" t="s">
        <v>696</v>
      </c>
      <c r="G352" s="65">
        <v>0.06</v>
      </c>
      <c r="H352" s="86" t="s">
        <v>859</v>
      </c>
      <c r="I352" s="298">
        <v>530682</v>
      </c>
    </row>
    <row r="353" spans="1:10" ht="19.5" thickBot="1">
      <c r="A353" s="451">
        <v>6</v>
      </c>
      <c r="B353" s="63" t="s">
        <v>364</v>
      </c>
      <c r="C353" s="63" t="s">
        <v>861</v>
      </c>
      <c r="D353" s="259" t="s">
        <v>862</v>
      </c>
      <c r="E353" s="289">
        <v>1500000</v>
      </c>
      <c r="F353" s="63" t="s">
        <v>367</v>
      </c>
      <c r="G353" s="65">
        <v>7.2499999999999995E-2</v>
      </c>
      <c r="H353" s="63" t="s">
        <v>863</v>
      </c>
      <c r="I353" s="298">
        <v>1611743</v>
      </c>
    </row>
    <row r="354" spans="1:10" ht="17.25">
      <c r="A354" s="446">
        <v>7</v>
      </c>
      <c r="B354" s="183" t="s">
        <v>239</v>
      </c>
      <c r="C354" s="132" t="s">
        <v>397</v>
      </c>
      <c r="D354" s="132">
        <v>78</v>
      </c>
      <c r="E354" s="396">
        <v>6000000</v>
      </c>
      <c r="F354" s="132" t="s">
        <v>281</v>
      </c>
      <c r="G354" s="134">
        <v>9.5000000000000001E-2</v>
      </c>
      <c r="H354" s="132" t="s">
        <v>864</v>
      </c>
      <c r="I354" s="297">
        <v>6568443</v>
      </c>
    </row>
    <row r="355" spans="1:10" ht="18.75">
      <c r="A355" s="451">
        <v>8</v>
      </c>
      <c r="B355" s="44" t="s">
        <v>296</v>
      </c>
      <c r="C355" s="85" t="s">
        <v>797</v>
      </c>
      <c r="D355" s="85">
        <v>301</v>
      </c>
      <c r="E355" s="87">
        <v>1500000</v>
      </c>
      <c r="F355" s="85" t="s">
        <v>275</v>
      </c>
      <c r="G355" s="369">
        <v>0.08</v>
      </c>
      <c r="H355" s="85" t="s">
        <v>796</v>
      </c>
      <c r="I355" s="489">
        <v>1634473</v>
      </c>
    </row>
    <row r="356" spans="1:10" ht="18" thickBot="1">
      <c r="A356" s="451">
        <v>9</v>
      </c>
      <c r="B356" s="183" t="s">
        <v>239</v>
      </c>
      <c r="C356" s="132" t="s">
        <v>472</v>
      </c>
      <c r="D356" s="132">
        <v>168</v>
      </c>
      <c r="E356" s="396">
        <v>1000000</v>
      </c>
      <c r="F356" s="132" t="s">
        <v>281</v>
      </c>
      <c r="G356" s="134">
        <v>9.5000000000000001E-2</v>
      </c>
      <c r="H356" s="132" t="s">
        <v>885</v>
      </c>
      <c r="I356" s="297">
        <v>1094740</v>
      </c>
    </row>
    <row r="357" spans="1:10" ht="37.5">
      <c r="A357" s="446">
        <v>10</v>
      </c>
      <c r="B357" s="120" t="s">
        <v>505</v>
      </c>
      <c r="C357" s="52" t="s">
        <v>464</v>
      </c>
      <c r="D357" s="52">
        <v>9108</v>
      </c>
      <c r="E357" s="289">
        <v>6492</v>
      </c>
      <c r="F357" s="44" t="s">
        <v>272</v>
      </c>
      <c r="G357" s="54">
        <v>6.25E-2</v>
      </c>
      <c r="H357" s="44" t="s">
        <v>885</v>
      </c>
      <c r="I357" s="144">
        <v>6898</v>
      </c>
    </row>
    <row r="358" spans="1:10" ht="17.25">
      <c r="A358" s="451">
        <v>11</v>
      </c>
      <c r="B358" s="183" t="s">
        <v>239</v>
      </c>
      <c r="C358" s="132" t="s">
        <v>396</v>
      </c>
      <c r="D358" s="132">
        <v>102</v>
      </c>
      <c r="E358" s="396">
        <v>3500000</v>
      </c>
      <c r="F358" s="132" t="s">
        <v>281</v>
      </c>
      <c r="G358" s="134">
        <v>9.5000000000000001E-2</v>
      </c>
      <c r="H358" s="132" t="s">
        <v>911</v>
      </c>
      <c r="I358" s="522">
        <v>3831592</v>
      </c>
    </row>
    <row r="359" spans="1:10" ht="19.5" thickBot="1">
      <c r="A359" s="451">
        <v>12</v>
      </c>
      <c r="B359" s="63" t="s">
        <v>674</v>
      </c>
      <c r="C359" s="63" t="s">
        <v>663</v>
      </c>
      <c r="D359" s="266">
        <v>193090044048</v>
      </c>
      <c r="E359" s="289">
        <v>400000</v>
      </c>
      <c r="F359" s="63" t="s">
        <v>676</v>
      </c>
      <c r="G359" s="65">
        <v>8.5000000000000006E-2</v>
      </c>
      <c r="H359" s="63" t="s">
        <v>911</v>
      </c>
      <c r="I359" s="298">
        <v>453896</v>
      </c>
    </row>
    <row r="360" spans="1:10" ht="18.75">
      <c r="A360" s="446">
        <v>13</v>
      </c>
      <c r="B360" s="63" t="s">
        <v>792</v>
      </c>
      <c r="C360" s="85" t="s">
        <v>835</v>
      </c>
      <c r="D360" s="483">
        <v>186713002010</v>
      </c>
      <c r="E360" s="87">
        <v>2500000</v>
      </c>
      <c r="F360" s="85" t="s">
        <v>794</v>
      </c>
      <c r="G360" s="369">
        <v>6.3E-2</v>
      </c>
      <c r="H360" s="85" t="s">
        <v>834</v>
      </c>
      <c r="I360" s="489">
        <v>2672284</v>
      </c>
    </row>
    <row r="361" spans="1:10" ht="18.75">
      <c r="A361" s="451">
        <v>14</v>
      </c>
      <c r="B361" s="63" t="s">
        <v>364</v>
      </c>
      <c r="C361" s="63" t="s">
        <v>813</v>
      </c>
      <c r="D361" s="259" t="s">
        <v>1377</v>
      </c>
      <c r="E361" s="289">
        <v>1300000</v>
      </c>
      <c r="F361" s="63" t="s">
        <v>367</v>
      </c>
      <c r="G361" s="65">
        <v>7.2499999999999995E-2</v>
      </c>
      <c r="H361" s="63" t="s">
        <v>675</v>
      </c>
      <c r="I361" s="298">
        <v>1396844</v>
      </c>
    </row>
    <row r="362" spans="1:10" ht="38.25" thickBot="1">
      <c r="A362" s="451">
        <v>15</v>
      </c>
      <c r="B362" s="120" t="s">
        <v>888</v>
      </c>
      <c r="C362" s="44" t="s">
        <v>504</v>
      </c>
      <c r="D362" s="153" t="s">
        <v>424</v>
      </c>
      <c r="E362" s="290">
        <v>51920</v>
      </c>
      <c r="F362" s="44" t="s">
        <v>422</v>
      </c>
      <c r="G362" s="54">
        <v>9.2499999999999999E-2</v>
      </c>
      <c r="H362" s="44" t="s">
        <v>675</v>
      </c>
      <c r="I362" s="144">
        <v>56723</v>
      </c>
    </row>
    <row r="363" spans="1:10" ht="19.5" thickBot="1">
      <c r="A363" s="446">
        <v>16</v>
      </c>
      <c r="B363" s="146" t="s">
        <v>2</v>
      </c>
      <c r="C363" s="445" t="s">
        <v>9</v>
      </c>
      <c r="D363" s="146">
        <v>35602355713</v>
      </c>
      <c r="E363" s="383">
        <v>140000</v>
      </c>
      <c r="F363" s="146" t="s">
        <v>4</v>
      </c>
      <c r="G363" s="147">
        <v>7.0000000000000007E-2</v>
      </c>
      <c r="H363" s="445" t="s">
        <v>10</v>
      </c>
      <c r="I363" s="148">
        <v>198069</v>
      </c>
    </row>
    <row r="364" spans="1:10" ht="19.5" thickBot="1">
      <c r="A364" s="452"/>
      <c r="B364" s="453"/>
      <c r="C364" s="454"/>
      <c r="D364" s="454"/>
      <c r="E364" s="455">
        <f>SUM(E348:E363)</f>
        <v>25034412</v>
      </c>
      <c r="F364" s="454"/>
      <c r="G364" s="454"/>
      <c r="H364" s="454"/>
      <c r="I364" s="456">
        <f>SUM(I348:I363)</f>
        <v>27227940</v>
      </c>
    </row>
    <row r="367" spans="1:10" ht="15.75" thickBot="1">
      <c r="B367" s="243" t="s">
        <v>1410</v>
      </c>
    </row>
    <row r="368" spans="1:10" ht="32.25" thickBot="1">
      <c r="A368" s="163" t="s">
        <v>37</v>
      </c>
      <c r="B368" s="164" t="s">
        <v>0</v>
      </c>
      <c r="C368" s="164" t="s">
        <v>38</v>
      </c>
      <c r="D368" s="164" t="s">
        <v>39</v>
      </c>
      <c r="E368" s="385" t="s">
        <v>40</v>
      </c>
      <c r="F368" s="164" t="s">
        <v>41</v>
      </c>
      <c r="G368" s="164" t="s">
        <v>42</v>
      </c>
      <c r="H368" s="164" t="s">
        <v>1</v>
      </c>
      <c r="I368" s="534" t="s">
        <v>43</v>
      </c>
      <c r="J368" s="1" t="s">
        <v>1411</v>
      </c>
    </row>
    <row r="369" spans="1:10" ht="18.75">
      <c r="A369" s="161">
        <v>1</v>
      </c>
      <c r="B369" s="124" t="s">
        <v>286</v>
      </c>
      <c r="C369" s="159" t="s">
        <v>492</v>
      </c>
      <c r="D369" s="499" t="s">
        <v>1047</v>
      </c>
      <c r="E369" s="533">
        <v>800000</v>
      </c>
      <c r="F369" s="124" t="s">
        <v>1048</v>
      </c>
      <c r="G369" s="126">
        <v>6.5000000000000002E-2</v>
      </c>
      <c r="H369" s="124" t="s">
        <v>1049</v>
      </c>
      <c r="I369" s="535">
        <v>844164</v>
      </c>
      <c r="J369" s="543">
        <f>I369-E369</f>
        <v>44164</v>
      </c>
    </row>
    <row r="370" spans="1:10" ht="18.75">
      <c r="A370" s="151">
        <v>2</v>
      </c>
      <c r="B370" s="63" t="s">
        <v>343</v>
      </c>
      <c r="C370" s="63" t="s">
        <v>405</v>
      </c>
      <c r="D370" s="267" t="s">
        <v>972</v>
      </c>
      <c r="E370" s="532">
        <v>80000</v>
      </c>
      <c r="F370" s="63" t="s">
        <v>281</v>
      </c>
      <c r="G370" s="65">
        <v>0.08</v>
      </c>
      <c r="H370" s="63" t="s">
        <v>973</v>
      </c>
      <c r="I370" s="536">
        <v>86586</v>
      </c>
      <c r="J370" s="542">
        <f t="shared" ref="J370:J383" si="0">I370-E370</f>
        <v>6586</v>
      </c>
    </row>
    <row r="371" spans="1:10" ht="17.25">
      <c r="A371" s="151">
        <v>3</v>
      </c>
      <c r="B371" s="183" t="s">
        <v>239</v>
      </c>
      <c r="C371" s="132" t="s">
        <v>261</v>
      </c>
      <c r="D371" s="132">
        <v>3656</v>
      </c>
      <c r="E371" s="133">
        <v>6500000</v>
      </c>
      <c r="F371" s="132" t="s">
        <v>262</v>
      </c>
      <c r="G371" s="134">
        <v>0.09</v>
      </c>
      <c r="H371" s="132" t="s">
        <v>263</v>
      </c>
      <c r="I371" s="537">
        <v>6500000</v>
      </c>
      <c r="J371" s="542">
        <f t="shared" si="0"/>
        <v>0</v>
      </c>
    </row>
    <row r="372" spans="1:10" ht="18.75">
      <c r="A372" s="151">
        <v>4</v>
      </c>
      <c r="B372" s="63" t="s">
        <v>286</v>
      </c>
      <c r="C372" s="121" t="s">
        <v>1053</v>
      </c>
      <c r="D372" s="122" t="s">
        <v>1054</v>
      </c>
      <c r="E372" s="443">
        <v>1300000</v>
      </c>
      <c r="F372" s="63" t="s">
        <v>1055</v>
      </c>
      <c r="G372" s="65">
        <v>6.5000000000000002E-2</v>
      </c>
      <c r="H372" s="63" t="s">
        <v>1043</v>
      </c>
      <c r="I372" s="536">
        <v>1371073</v>
      </c>
      <c r="J372" s="542">
        <f t="shared" si="0"/>
        <v>71073</v>
      </c>
    </row>
    <row r="373" spans="1:10" ht="18.75">
      <c r="A373" s="151">
        <v>5</v>
      </c>
      <c r="B373" s="63" t="s">
        <v>286</v>
      </c>
      <c r="C373" s="121" t="s">
        <v>1040</v>
      </c>
      <c r="D373" s="122" t="s">
        <v>1041</v>
      </c>
      <c r="E373" s="443">
        <v>1800000</v>
      </c>
      <c r="F373" s="63" t="s">
        <v>1042</v>
      </c>
      <c r="G373" s="65">
        <v>6.5000000000000002E-2</v>
      </c>
      <c r="H373" s="63" t="s">
        <v>1043</v>
      </c>
      <c r="I373" s="536">
        <v>1900973</v>
      </c>
      <c r="J373" s="542">
        <f t="shared" si="0"/>
        <v>100973</v>
      </c>
    </row>
    <row r="374" spans="1:10" ht="18.75">
      <c r="A374" s="151">
        <v>6</v>
      </c>
      <c r="B374" s="63" t="s">
        <v>343</v>
      </c>
      <c r="C374" s="63" t="s">
        <v>491</v>
      </c>
      <c r="D374" s="267" t="s">
        <v>974</v>
      </c>
      <c r="E374" s="532">
        <v>6500000</v>
      </c>
      <c r="F374" s="63" t="s">
        <v>281</v>
      </c>
      <c r="G374" s="65">
        <v>8.2500000000000004E-2</v>
      </c>
      <c r="H374" s="63" t="s">
        <v>975</v>
      </c>
      <c r="I374" s="536">
        <v>7052245</v>
      </c>
      <c r="J374" s="542">
        <f t="shared" si="0"/>
        <v>552245</v>
      </c>
    </row>
    <row r="375" spans="1:10" ht="18.75">
      <c r="A375" s="151">
        <v>7</v>
      </c>
      <c r="B375" s="63" t="s">
        <v>343</v>
      </c>
      <c r="C375" s="63" t="s">
        <v>438</v>
      </c>
      <c r="D375" s="267" t="s">
        <v>976</v>
      </c>
      <c r="E375" s="532">
        <v>150000</v>
      </c>
      <c r="F375" s="63" t="s">
        <v>281</v>
      </c>
      <c r="G375" s="65">
        <v>0.08</v>
      </c>
      <c r="H375" s="63" t="s">
        <v>977</v>
      </c>
      <c r="I375" s="536">
        <v>162346</v>
      </c>
      <c r="J375" s="542">
        <f t="shared" si="0"/>
        <v>12346</v>
      </c>
    </row>
    <row r="376" spans="1:10" ht="18.75">
      <c r="A376" s="151">
        <v>8</v>
      </c>
      <c r="B376" s="63" t="s">
        <v>343</v>
      </c>
      <c r="C376" s="63" t="s">
        <v>441</v>
      </c>
      <c r="D376" s="267" t="s">
        <v>1060</v>
      </c>
      <c r="E376" s="532">
        <v>100000</v>
      </c>
      <c r="F376" s="63" t="s">
        <v>281</v>
      </c>
      <c r="G376" s="65">
        <v>0.08</v>
      </c>
      <c r="H376" s="63" t="s">
        <v>1061</v>
      </c>
      <c r="I376" s="536">
        <v>108230</v>
      </c>
      <c r="J376" s="542">
        <f t="shared" si="0"/>
        <v>8230</v>
      </c>
    </row>
    <row r="377" spans="1:10" ht="18.75">
      <c r="A377" s="151">
        <v>9</v>
      </c>
      <c r="B377" s="63" t="s">
        <v>343</v>
      </c>
      <c r="C377" s="63" t="s">
        <v>435</v>
      </c>
      <c r="D377" s="267" t="s">
        <v>1062</v>
      </c>
      <c r="E377" s="532">
        <v>2000000</v>
      </c>
      <c r="F377" s="63" t="s">
        <v>281</v>
      </c>
      <c r="G377" s="65">
        <v>8.2500000000000004E-2</v>
      </c>
      <c r="H377" s="63" t="s">
        <v>1063</v>
      </c>
      <c r="I377" s="536">
        <v>2169901</v>
      </c>
      <c r="J377" s="542">
        <f t="shared" si="0"/>
        <v>169901</v>
      </c>
    </row>
    <row r="378" spans="1:10" ht="17.25">
      <c r="A378" s="151">
        <v>10</v>
      </c>
      <c r="B378" s="183" t="s">
        <v>239</v>
      </c>
      <c r="C378" s="132" t="s">
        <v>264</v>
      </c>
      <c r="D378" s="132">
        <v>404</v>
      </c>
      <c r="E378" s="133">
        <v>1600000</v>
      </c>
      <c r="F378" s="132" t="s">
        <v>262</v>
      </c>
      <c r="G378" s="134">
        <v>0.09</v>
      </c>
      <c r="H378" s="132" t="s">
        <v>265</v>
      </c>
      <c r="I378" s="537">
        <v>1600000</v>
      </c>
      <c r="J378" s="542">
        <f t="shared" si="0"/>
        <v>0</v>
      </c>
    </row>
    <row r="379" spans="1:10" ht="17.25">
      <c r="A379" s="151">
        <v>11</v>
      </c>
      <c r="B379" s="183" t="s">
        <v>239</v>
      </c>
      <c r="C379" s="132" t="s">
        <v>266</v>
      </c>
      <c r="D379" s="132">
        <v>2265</v>
      </c>
      <c r="E379" s="133">
        <v>1400000</v>
      </c>
      <c r="F379" s="132" t="s">
        <v>262</v>
      </c>
      <c r="G379" s="134">
        <v>0.09</v>
      </c>
      <c r="H379" s="132" t="s">
        <v>267</v>
      </c>
      <c r="I379" s="537">
        <v>1400000</v>
      </c>
      <c r="J379" s="542">
        <f t="shared" si="0"/>
        <v>0</v>
      </c>
    </row>
    <row r="380" spans="1:10" ht="18.75">
      <c r="A380" s="151">
        <v>12</v>
      </c>
      <c r="B380" s="44" t="s">
        <v>296</v>
      </c>
      <c r="C380" s="85" t="s">
        <v>467</v>
      </c>
      <c r="D380" s="85">
        <v>308</v>
      </c>
      <c r="E380" s="85">
        <v>4500000</v>
      </c>
      <c r="F380" s="85" t="s">
        <v>275</v>
      </c>
      <c r="G380" s="369">
        <v>0.08</v>
      </c>
      <c r="H380" s="85" t="s">
        <v>904</v>
      </c>
      <c r="I380" s="538">
        <v>4903418</v>
      </c>
      <c r="J380" s="542">
        <f t="shared" si="0"/>
        <v>403418</v>
      </c>
    </row>
    <row r="381" spans="1:10" ht="18.75">
      <c r="A381" s="151">
        <v>13</v>
      </c>
      <c r="B381" s="63" t="s">
        <v>343</v>
      </c>
      <c r="C381" s="63" t="s">
        <v>432</v>
      </c>
      <c r="D381" s="267" t="s">
        <v>1064</v>
      </c>
      <c r="E381" s="532">
        <v>200000</v>
      </c>
      <c r="F381" s="63" t="s">
        <v>281</v>
      </c>
      <c r="G381" s="65">
        <v>0.08</v>
      </c>
      <c r="H381" s="63" t="s">
        <v>904</v>
      </c>
      <c r="I381" s="536">
        <v>216458</v>
      </c>
      <c r="J381" s="542">
        <f t="shared" si="0"/>
        <v>16458</v>
      </c>
    </row>
    <row r="382" spans="1:10" ht="17.25">
      <c r="A382" s="151">
        <v>14</v>
      </c>
      <c r="B382" s="183" t="s">
        <v>239</v>
      </c>
      <c r="C382" s="132" t="s">
        <v>768</v>
      </c>
      <c r="D382" s="132">
        <v>170</v>
      </c>
      <c r="E382" s="133">
        <v>4000000</v>
      </c>
      <c r="F382" s="132" t="s">
        <v>281</v>
      </c>
      <c r="G382" s="134">
        <v>0.09</v>
      </c>
      <c r="H382" s="132" t="s">
        <v>983</v>
      </c>
      <c r="I382" s="539">
        <v>4360000</v>
      </c>
      <c r="J382" s="542">
        <f t="shared" si="0"/>
        <v>360000</v>
      </c>
    </row>
    <row r="383" spans="1:10" ht="19.5" customHeight="1" thickBot="1">
      <c r="A383" s="339">
        <v>15</v>
      </c>
      <c r="B383" s="88" t="s">
        <v>2</v>
      </c>
      <c r="C383" s="531" t="s">
        <v>12</v>
      </c>
      <c r="D383" s="88">
        <v>35663039150</v>
      </c>
      <c r="E383" s="89">
        <v>140000</v>
      </c>
      <c r="F383" s="88" t="s">
        <v>4</v>
      </c>
      <c r="G383" s="357">
        <v>7.0000000000000007E-2</v>
      </c>
      <c r="H383" s="531" t="s">
        <v>13</v>
      </c>
      <c r="I383" s="540">
        <v>198069</v>
      </c>
      <c r="J383" s="544">
        <f t="shared" si="0"/>
        <v>58069</v>
      </c>
    </row>
    <row r="384" spans="1:10" ht="19.5" thickBot="1">
      <c r="A384" s="452"/>
      <c r="B384" s="453"/>
      <c r="C384" s="454"/>
      <c r="D384" s="454"/>
      <c r="E384" s="455">
        <f>SUM(E369:E383)</f>
        <v>31070000</v>
      </c>
      <c r="F384" s="454"/>
      <c r="G384" s="454"/>
      <c r="H384" s="454"/>
      <c r="I384" s="541">
        <f>SUM(I369:I383)</f>
        <v>32873463</v>
      </c>
      <c r="J384" s="545">
        <f>SUM(J369:J383)</f>
        <v>1803463</v>
      </c>
    </row>
    <row r="387" spans="1:10" ht="15.75" thickBot="1">
      <c r="B387" s="243" t="s">
        <v>1466</v>
      </c>
    </row>
    <row r="388" spans="1:10" ht="32.25" thickBot="1">
      <c r="A388" s="163" t="s">
        <v>37</v>
      </c>
      <c r="B388" s="164" t="s">
        <v>0</v>
      </c>
      <c r="C388" s="164" t="s">
        <v>38</v>
      </c>
      <c r="D388" s="164" t="s">
        <v>39</v>
      </c>
      <c r="E388" s="385" t="s">
        <v>40</v>
      </c>
      <c r="F388" s="164" t="s">
        <v>41</v>
      </c>
      <c r="G388" s="164" t="s">
        <v>42</v>
      </c>
      <c r="H388" s="164" t="s">
        <v>1</v>
      </c>
      <c r="I388" s="534" t="s">
        <v>43</v>
      </c>
      <c r="J388" s="1" t="s">
        <v>1411</v>
      </c>
    </row>
    <row r="389" spans="1:10" ht="18.75">
      <c r="A389" s="151">
        <v>1</v>
      </c>
      <c r="B389" s="63" t="s">
        <v>277</v>
      </c>
      <c r="C389" s="85" t="s">
        <v>773</v>
      </c>
      <c r="D389" s="266">
        <v>100410032005853</v>
      </c>
      <c r="E389" s="366">
        <v>33000000</v>
      </c>
      <c r="F389" s="63" t="s">
        <v>1019</v>
      </c>
      <c r="G389" s="65">
        <v>4.3999999999999997E-2</v>
      </c>
      <c r="H389" s="85" t="s">
        <v>1363</v>
      </c>
      <c r="I389" s="412">
        <v>33477370</v>
      </c>
      <c r="J389" s="542"/>
    </row>
    <row r="390" spans="1:10" ht="18.75">
      <c r="A390" s="151">
        <v>2</v>
      </c>
      <c r="B390" s="88" t="s">
        <v>785</v>
      </c>
      <c r="C390" s="458" t="s">
        <v>1020</v>
      </c>
      <c r="D390" s="491">
        <v>6000018267</v>
      </c>
      <c r="E390" s="492">
        <v>4000000</v>
      </c>
      <c r="F390" s="458" t="s">
        <v>272</v>
      </c>
      <c r="G390" s="460">
        <v>5.8500000000000003E-2</v>
      </c>
      <c r="H390" s="458" t="s">
        <v>1023</v>
      </c>
      <c r="I390" s="492">
        <v>4239184</v>
      </c>
      <c r="J390" s="542"/>
    </row>
    <row r="391" spans="1:10" ht="18.75">
      <c r="A391" s="151">
        <v>3</v>
      </c>
      <c r="B391" s="63" t="s">
        <v>674</v>
      </c>
      <c r="C391" s="63" t="s">
        <v>710</v>
      </c>
      <c r="D391" s="266">
        <v>193000052314</v>
      </c>
      <c r="E391" s="64">
        <v>600000</v>
      </c>
      <c r="F391" s="63" t="s">
        <v>676</v>
      </c>
      <c r="G391" s="65">
        <v>8.5000000000000006E-2</v>
      </c>
      <c r="H391" s="63" t="s">
        <v>711</v>
      </c>
      <c r="I391" s="64">
        <v>680840</v>
      </c>
      <c r="J391" s="542"/>
    </row>
    <row r="392" spans="1:10" ht="18.75">
      <c r="A392" s="151">
        <v>4</v>
      </c>
      <c r="B392" s="88" t="s">
        <v>474</v>
      </c>
      <c r="C392" s="362" t="s">
        <v>539</v>
      </c>
      <c r="D392" s="457">
        <v>242404000001535</v>
      </c>
      <c r="E392" s="89">
        <v>1500000</v>
      </c>
      <c r="F392" s="88" t="s">
        <v>512</v>
      </c>
      <c r="G392" s="357">
        <v>6.0999999999999999E-2</v>
      </c>
      <c r="H392" s="88" t="s">
        <v>1035</v>
      </c>
      <c r="I392" s="89">
        <v>1593614</v>
      </c>
      <c r="J392" s="542"/>
    </row>
    <row r="393" spans="1:10" ht="19.5" thickBot="1">
      <c r="A393" s="151">
        <v>5</v>
      </c>
      <c r="B393" s="63" t="s">
        <v>286</v>
      </c>
      <c r="C393" s="121" t="s">
        <v>539</v>
      </c>
      <c r="D393" s="122" t="s">
        <v>1185</v>
      </c>
      <c r="E393" s="564">
        <v>1700000</v>
      </c>
      <c r="F393" s="63" t="s">
        <v>272</v>
      </c>
      <c r="G393" s="65">
        <v>7.4999999999999997E-2</v>
      </c>
      <c r="H393" s="63" t="s">
        <v>1073</v>
      </c>
      <c r="I393" s="64">
        <v>1827500</v>
      </c>
      <c r="J393" s="542"/>
    </row>
    <row r="394" spans="1:10" ht="19.5" thickBot="1">
      <c r="A394" s="452"/>
      <c r="B394" s="453"/>
      <c r="C394" s="454"/>
      <c r="D394" s="454"/>
      <c r="E394" s="455">
        <f>SUM(E389:E393)</f>
        <v>40800000</v>
      </c>
      <c r="F394" s="454"/>
      <c r="G394" s="454"/>
      <c r="H394" s="454"/>
      <c r="I394" s="541">
        <f>SUM(I389:I393)</f>
        <v>41818508</v>
      </c>
      <c r="J394" s="545">
        <f>SUM(J389:J393)</f>
        <v>0</v>
      </c>
    </row>
    <row r="395" spans="1:10">
      <c r="A395" s="567" t="s">
        <v>931</v>
      </c>
      <c r="B395" s="552" t="s">
        <v>1153</v>
      </c>
      <c r="C395" s="551" t="s">
        <v>1154</v>
      </c>
      <c r="D395" s="553">
        <v>7782</v>
      </c>
      <c r="E395" s="551">
        <v>10500</v>
      </c>
      <c r="F395" s="554">
        <v>36</v>
      </c>
      <c r="G395" s="552">
        <v>8.5</v>
      </c>
      <c r="H395" s="552" t="s">
        <v>1155</v>
      </c>
      <c r="I395" s="551">
        <v>367500</v>
      </c>
      <c r="J395" s="551">
        <v>427534</v>
      </c>
    </row>
    <row r="398" spans="1:10" ht="15.75" thickBot="1">
      <c r="B398" s="243" t="s">
        <v>1509</v>
      </c>
    </row>
    <row r="399" spans="1:10" ht="32.25" thickBot="1">
      <c r="A399" s="163" t="s">
        <v>37</v>
      </c>
      <c r="B399" s="164" t="s">
        <v>0</v>
      </c>
      <c r="C399" s="164" t="s">
        <v>38</v>
      </c>
      <c r="D399" s="164" t="s">
        <v>39</v>
      </c>
      <c r="E399" s="385" t="s">
        <v>40</v>
      </c>
      <c r="F399" s="164" t="s">
        <v>41</v>
      </c>
      <c r="G399" s="164" t="s">
        <v>42</v>
      </c>
      <c r="H399" s="164" t="s">
        <v>1</v>
      </c>
      <c r="I399" s="534" t="s">
        <v>43</v>
      </c>
      <c r="J399" s="1" t="s">
        <v>1411</v>
      </c>
    </row>
    <row r="400" spans="1:10" ht="19.5" thickBot="1">
      <c r="A400" s="151">
        <v>1</v>
      </c>
      <c r="B400" s="63" t="s">
        <v>2</v>
      </c>
      <c r="C400" s="86" t="s">
        <v>8</v>
      </c>
      <c r="D400" s="63">
        <v>35742751216</v>
      </c>
      <c r="E400" s="64">
        <v>140000</v>
      </c>
      <c r="F400" s="63" t="s">
        <v>4</v>
      </c>
      <c r="G400" s="65">
        <v>7.0000000000000007E-2</v>
      </c>
      <c r="H400" s="86" t="s">
        <v>14</v>
      </c>
      <c r="I400" s="64">
        <v>198069</v>
      </c>
      <c r="J400" s="542"/>
    </row>
    <row r="401" spans="1:10" ht="19.5" thickBot="1">
      <c r="A401" s="151">
        <v>2</v>
      </c>
      <c r="B401" s="332" t="s">
        <v>343</v>
      </c>
      <c r="C401" s="332" t="s">
        <v>1040</v>
      </c>
      <c r="D401" s="440" t="s">
        <v>1065</v>
      </c>
      <c r="E401" s="66">
        <v>200000</v>
      </c>
      <c r="F401" s="441" t="s">
        <v>281</v>
      </c>
      <c r="G401" s="333">
        <v>0.08</v>
      </c>
      <c r="H401" s="441" t="s">
        <v>1066</v>
      </c>
      <c r="I401" s="442">
        <v>216477</v>
      </c>
      <c r="J401" s="542"/>
    </row>
    <row r="402" spans="1:10" ht="19.5" thickBot="1">
      <c r="A402" s="151">
        <v>3</v>
      </c>
      <c r="B402" s="294" t="s">
        <v>620</v>
      </c>
      <c r="C402" s="88" t="s">
        <v>616</v>
      </c>
      <c r="D402" s="295" t="s">
        <v>615</v>
      </c>
      <c r="E402" s="89">
        <v>11880</v>
      </c>
      <c r="F402" s="124" t="s">
        <v>272</v>
      </c>
      <c r="G402" s="126">
        <v>7.4999999999999997E-2</v>
      </c>
      <c r="H402" s="88" t="s">
        <v>1038</v>
      </c>
      <c r="I402" s="89">
        <v>12771</v>
      </c>
      <c r="J402" s="542"/>
    </row>
    <row r="403" spans="1:10" ht="38.25" thickBot="1">
      <c r="A403" s="151">
        <v>4</v>
      </c>
      <c r="B403" s="518" t="s">
        <v>362</v>
      </c>
      <c r="C403" s="579" t="s">
        <v>1482</v>
      </c>
      <c r="D403" s="580" t="s">
        <v>502</v>
      </c>
      <c r="E403" s="475">
        <v>11881</v>
      </c>
      <c r="F403" s="332" t="s">
        <v>422</v>
      </c>
      <c r="G403" s="333">
        <v>8.2500000000000004E-2</v>
      </c>
      <c r="H403" s="581" t="s">
        <v>1465</v>
      </c>
      <c r="I403" s="424">
        <v>12861</v>
      </c>
      <c r="J403" s="542"/>
    </row>
    <row r="404" spans="1:10" ht="19.5" thickBot="1">
      <c r="A404" s="151">
        <v>5</v>
      </c>
      <c r="B404" s="332" t="s">
        <v>343</v>
      </c>
      <c r="C404" s="332" t="s">
        <v>495</v>
      </c>
      <c r="D404" s="440" t="s">
        <v>1078</v>
      </c>
      <c r="E404" s="66">
        <v>200000</v>
      </c>
      <c r="F404" s="441" t="s">
        <v>738</v>
      </c>
      <c r="G404" s="333">
        <v>7.7499999999999999E-2</v>
      </c>
      <c r="H404" s="441" t="s">
        <v>1079</v>
      </c>
      <c r="I404" s="442">
        <v>215993</v>
      </c>
      <c r="J404" s="542"/>
    </row>
    <row r="405" spans="1:10" ht="19.5" thickBot="1">
      <c r="A405" s="151">
        <v>6</v>
      </c>
      <c r="B405" s="332" t="s">
        <v>343</v>
      </c>
      <c r="C405" s="332" t="s">
        <v>1071</v>
      </c>
      <c r="D405" s="440" t="s">
        <v>1174</v>
      </c>
      <c r="E405" s="66">
        <v>100000</v>
      </c>
      <c r="F405" s="441" t="s">
        <v>738</v>
      </c>
      <c r="G405" s="333">
        <v>7.7499999999999999E-2</v>
      </c>
      <c r="H405" s="441" t="s">
        <v>1175</v>
      </c>
      <c r="I405" s="442">
        <v>107996</v>
      </c>
    </row>
    <row r="406" spans="1:10" ht="18.75">
      <c r="A406" s="151">
        <v>7</v>
      </c>
      <c r="B406" s="107" t="s">
        <v>296</v>
      </c>
      <c r="C406" s="490" t="s">
        <v>392</v>
      </c>
      <c r="D406" s="490">
        <v>318</v>
      </c>
      <c r="E406" s="570">
        <v>5000000</v>
      </c>
      <c r="F406" s="490" t="s">
        <v>275</v>
      </c>
      <c r="G406" s="571">
        <v>0.08</v>
      </c>
      <c r="H406" s="490" t="s">
        <v>1037</v>
      </c>
      <c r="I406" s="570">
        <v>5448242</v>
      </c>
      <c r="J406" s="542"/>
    </row>
    <row r="407" spans="1:10" ht="19.5" thickBot="1">
      <c r="A407" s="151">
        <v>8</v>
      </c>
      <c r="B407" s="63"/>
      <c r="C407" s="121"/>
      <c r="D407" s="122"/>
      <c r="E407" s="564"/>
      <c r="F407" s="63"/>
      <c r="G407" s="65"/>
      <c r="H407" s="63"/>
      <c r="I407" s="64"/>
      <c r="J407" s="542"/>
    </row>
    <row r="408" spans="1:10" ht="19.5" thickBot="1">
      <c r="A408" s="452"/>
      <c r="B408" s="453"/>
      <c r="C408" s="454"/>
      <c r="D408" s="454"/>
      <c r="E408" s="455">
        <f>SUM(E400:E407)</f>
        <v>5663761</v>
      </c>
      <c r="F408" s="454"/>
      <c r="G408" s="454"/>
      <c r="H408" s="454"/>
      <c r="I408" s="541">
        <f>SUM(I400:I407)</f>
        <v>6212409</v>
      </c>
      <c r="J408" s="545">
        <f>SUM(J400:J407)</f>
        <v>0</v>
      </c>
    </row>
    <row r="411" spans="1:10" ht="15.75" thickBot="1">
      <c r="B411" s="243" t="s">
        <v>1523</v>
      </c>
    </row>
    <row r="412" spans="1:10" ht="31.5">
      <c r="A412" s="232" t="s">
        <v>37</v>
      </c>
      <c r="B412" s="233" t="s">
        <v>0</v>
      </c>
      <c r="C412" s="233" t="s">
        <v>38</v>
      </c>
      <c r="D412" s="233" t="s">
        <v>39</v>
      </c>
      <c r="E412" s="391" t="s">
        <v>40</v>
      </c>
      <c r="F412" s="233" t="s">
        <v>41</v>
      </c>
      <c r="G412" s="233" t="s">
        <v>42</v>
      </c>
      <c r="H412" s="233" t="s">
        <v>1</v>
      </c>
      <c r="I412" s="591" t="s">
        <v>43</v>
      </c>
      <c r="J412" s="48" t="s">
        <v>1411</v>
      </c>
    </row>
    <row r="413" spans="1:10" ht="18.75">
      <c r="A413" s="151">
        <v>1</v>
      </c>
      <c r="B413" s="63" t="s">
        <v>2</v>
      </c>
      <c r="C413" s="86" t="s">
        <v>15</v>
      </c>
      <c r="D413" s="63">
        <v>35803948169</v>
      </c>
      <c r="E413" s="64">
        <v>150000</v>
      </c>
      <c r="F413" s="63" t="s">
        <v>4</v>
      </c>
      <c r="G413" s="65">
        <v>7.0000000000000007E-2</v>
      </c>
      <c r="H413" s="86" t="s">
        <v>16</v>
      </c>
      <c r="I413" s="64">
        <v>212217</v>
      </c>
      <c r="J413" s="152"/>
    </row>
    <row r="414" spans="1:10" ht="18.75">
      <c r="A414" s="151">
        <v>2</v>
      </c>
      <c r="B414" s="63" t="s">
        <v>343</v>
      </c>
      <c r="C414" s="63" t="s">
        <v>1075</v>
      </c>
      <c r="D414" s="267" t="s">
        <v>1080</v>
      </c>
      <c r="E414" s="532">
        <v>100000</v>
      </c>
      <c r="F414" s="63" t="s">
        <v>738</v>
      </c>
      <c r="G414" s="65">
        <v>7.7499999999999999E-2</v>
      </c>
      <c r="H414" s="63" t="s">
        <v>933</v>
      </c>
      <c r="I414" s="64">
        <v>107996</v>
      </c>
      <c r="J414" s="590"/>
    </row>
    <row r="415" spans="1:10" ht="18.75">
      <c r="A415" s="151">
        <v>3</v>
      </c>
      <c r="B415" s="63" t="s">
        <v>287</v>
      </c>
      <c r="C415" s="121" t="s">
        <v>65</v>
      </c>
      <c r="D415" s="121">
        <v>194</v>
      </c>
      <c r="E415" s="561">
        <v>4000000</v>
      </c>
      <c r="F415" s="63" t="s">
        <v>292</v>
      </c>
      <c r="G415" s="65">
        <v>0.08</v>
      </c>
      <c r="H415" s="63" t="s">
        <v>933</v>
      </c>
      <c r="I415" s="367">
        <v>4400000</v>
      </c>
      <c r="J415" s="590"/>
    </row>
    <row r="416" spans="1:10" ht="18.75">
      <c r="A416" s="151">
        <v>4</v>
      </c>
      <c r="B416" s="63" t="s">
        <v>287</v>
      </c>
      <c r="C416" s="121" t="s">
        <v>65</v>
      </c>
      <c r="D416" s="121">
        <v>193</v>
      </c>
      <c r="E416" s="561">
        <v>4000000</v>
      </c>
      <c r="F416" s="63" t="s">
        <v>292</v>
      </c>
      <c r="G416" s="65">
        <v>0.08</v>
      </c>
      <c r="H416" s="63" t="s">
        <v>933</v>
      </c>
      <c r="I416" s="367">
        <v>4400000</v>
      </c>
      <c r="J416" s="590"/>
    </row>
    <row r="417" spans="1:10" ht="18.75">
      <c r="A417" s="151">
        <v>5</v>
      </c>
      <c r="B417" s="63" t="s">
        <v>286</v>
      </c>
      <c r="C417" s="121" t="s">
        <v>1081</v>
      </c>
      <c r="D417" s="122" t="s">
        <v>1089</v>
      </c>
      <c r="E417" s="564">
        <v>905000</v>
      </c>
      <c r="F417" s="63" t="s">
        <v>281</v>
      </c>
      <c r="G417" s="65">
        <v>7.4999999999999997E-2</v>
      </c>
      <c r="H417" s="63" t="s">
        <v>1090</v>
      </c>
      <c r="I417" s="64">
        <v>972875</v>
      </c>
      <c r="J417" s="590"/>
    </row>
    <row r="418" spans="1:10" ht="18.75">
      <c r="A418" s="151">
        <v>6</v>
      </c>
      <c r="B418" s="63" t="s">
        <v>2</v>
      </c>
      <c r="C418" s="86" t="s">
        <v>88</v>
      </c>
      <c r="D418" s="63">
        <v>33050130377</v>
      </c>
      <c r="E418" s="64">
        <v>176000</v>
      </c>
      <c r="F418" s="63" t="s">
        <v>92</v>
      </c>
      <c r="G418" s="65">
        <v>8.7499999999999994E-2</v>
      </c>
      <c r="H418" s="86" t="s">
        <v>89</v>
      </c>
      <c r="I418" s="64">
        <v>351756</v>
      </c>
      <c r="J418" s="590"/>
    </row>
    <row r="419" spans="1:10" ht="18.75">
      <c r="A419" s="151">
        <v>7</v>
      </c>
      <c r="B419" s="63" t="s">
        <v>343</v>
      </c>
      <c r="C419" s="63" t="s">
        <v>561</v>
      </c>
      <c r="D419" s="267" t="s">
        <v>1131</v>
      </c>
      <c r="E419" s="532">
        <v>200000</v>
      </c>
      <c r="F419" s="63" t="s">
        <v>738</v>
      </c>
      <c r="G419" s="65">
        <v>7.7499999999999999E-2</v>
      </c>
      <c r="H419" s="63" t="s">
        <v>1132</v>
      </c>
      <c r="I419" s="64">
        <v>215990</v>
      </c>
      <c r="J419" s="590"/>
    </row>
    <row r="420" spans="1:10" ht="18.75">
      <c r="A420" s="151">
        <v>8</v>
      </c>
      <c r="B420" s="63" t="s">
        <v>343</v>
      </c>
      <c r="C420" s="63" t="s">
        <v>544</v>
      </c>
      <c r="D420" s="267" t="s">
        <v>1093</v>
      </c>
      <c r="E420" s="532">
        <v>121000</v>
      </c>
      <c r="F420" s="63" t="s">
        <v>738</v>
      </c>
      <c r="G420" s="65">
        <v>7.7499999999999999E-2</v>
      </c>
      <c r="H420" s="63" t="s">
        <v>1094</v>
      </c>
      <c r="I420" s="64">
        <v>130672</v>
      </c>
      <c r="J420" s="590"/>
    </row>
    <row r="421" spans="1:10" ht="18.75">
      <c r="A421" s="151">
        <v>9</v>
      </c>
      <c r="B421" s="63" t="s">
        <v>270</v>
      </c>
      <c r="C421" s="85" t="s">
        <v>578</v>
      </c>
      <c r="D421" s="483">
        <v>300716107704</v>
      </c>
      <c r="E421" s="85">
        <v>6547506.2300000004</v>
      </c>
      <c r="F421" s="85" t="s">
        <v>272</v>
      </c>
      <c r="G421" s="369">
        <v>7.0000000000000007E-2</v>
      </c>
      <c r="H421" s="85" t="s">
        <v>1177</v>
      </c>
      <c r="I421" s="85">
        <v>7018003.3399999999</v>
      </c>
      <c r="J421" s="590"/>
    </row>
    <row r="422" spans="1:10" ht="18.75">
      <c r="A422" s="151">
        <v>10</v>
      </c>
      <c r="B422" s="63" t="s">
        <v>474</v>
      </c>
      <c r="C422" s="121" t="s">
        <v>1095</v>
      </c>
      <c r="D422" s="364">
        <v>242404000001590</v>
      </c>
      <c r="E422" s="64">
        <v>5000000</v>
      </c>
      <c r="F422" s="63" t="s">
        <v>512</v>
      </c>
      <c r="G422" s="65">
        <v>5.6000000000000001E-2</v>
      </c>
      <c r="H422" s="63" t="s">
        <v>1097</v>
      </c>
      <c r="I422" s="64">
        <v>5285935</v>
      </c>
      <c r="J422" s="269"/>
    </row>
    <row r="423" spans="1:10" ht="18.75">
      <c r="A423" s="151">
        <v>11</v>
      </c>
      <c r="B423" s="63" t="s">
        <v>286</v>
      </c>
      <c r="C423" s="121" t="s">
        <v>1095</v>
      </c>
      <c r="D423" s="122" t="s">
        <v>1096</v>
      </c>
      <c r="E423" s="564">
        <v>2500000</v>
      </c>
      <c r="F423" s="63" t="s">
        <v>272</v>
      </c>
      <c r="G423" s="65">
        <v>7.4999999999999997E-2</v>
      </c>
      <c r="H423" s="63" t="s">
        <v>1097</v>
      </c>
      <c r="I423" s="64">
        <v>2687500</v>
      </c>
      <c r="J423" s="269"/>
    </row>
    <row r="424" spans="1:10" ht="18.75">
      <c r="A424" s="151">
        <v>12</v>
      </c>
      <c r="B424" s="63" t="s">
        <v>2</v>
      </c>
      <c r="C424" s="86" t="s">
        <v>1100</v>
      </c>
      <c r="D424" s="63">
        <v>39425005500</v>
      </c>
      <c r="E424" s="64">
        <v>314000</v>
      </c>
      <c r="F424" s="63" t="s">
        <v>582</v>
      </c>
      <c r="G424" s="65">
        <v>5.0999999999999997E-2</v>
      </c>
      <c r="H424" s="86" t="s">
        <v>1101</v>
      </c>
      <c r="I424" s="64">
        <v>330323</v>
      </c>
      <c r="J424" s="269"/>
    </row>
    <row r="425" spans="1:10" ht="18.75">
      <c r="A425" s="151">
        <v>13</v>
      </c>
      <c r="B425" s="63" t="s">
        <v>343</v>
      </c>
      <c r="C425" s="63" t="s">
        <v>1100</v>
      </c>
      <c r="D425" s="267" t="s">
        <v>1118</v>
      </c>
      <c r="E425" s="532">
        <v>381000</v>
      </c>
      <c r="F425" s="63" t="s">
        <v>738</v>
      </c>
      <c r="G425" s="65">
        <v>7.7499999999999999E-2</v>
      </c>
      <c r="H425" s="63" t="s">
        <v>1119</v>
      </c>
      <c r="I425" s="64">
        <v>411452</v>
      </c>
      <c r="J425" s="269"/>
    </row>
    <row r="426" spans="1:10" ht="18.75">
      <c r="A426" s="151">
        <v>14</v>
      </c>
      <c r="B426" s="63" t="s">
        <v>1529</v>
      </c>
      <c r="C426" s="85" t="s">
        <v>1172</v>
      </c>
      <c r="D426" s="483">
        <v>6000019327</v>
      </c>
      <c r="E426" s="484">
        <v>1500000</v>
      </c>
      <c r="F426" s="85" t="s">
        <v>272</v>
      </c>
      <c r="G426" s="369">
        <v>5.7000000000000002E-2</v>
      </c>
      <c r="H426" s="85" t="s">
        <v>1173</v>
      </c>
      <c r="I426" s="484">
        <v>1587345</v>
      </c>
      <c r="J426" s="590"/>
    </row>
    <row r="427" spans="1:10" ht="18.75">
      <c r="A427" s="151">
        <v>15</v>
      </c>
      <c r="B427" s="63" t="s">
        <v>286</v>
      </c>
      <c r="C427" s="121" t="s">
        <v>1104</v>
      </c>
      <c r="D427" s="122" t="s">
        <v>1105</v>
      </c>
      <c r="E427" s="564">
        <v>1500000</v>
      </c>
      <c r="F427" s="63" t="s">
        <v>272</v>
      </c>
      <c r="G427" s="65">
        <v>7.4999999999999997E-2</v>
      </c>
      <c r="H427" s="63" t="s">
        <v>1106</v>
      </c>
      <c r="I427" s="64">
        <v>1612500</v>
      </c>
      <c r="J427" s="590"/>
    </row>
    <row r="428" spans="1:10" ht="18.75">
      <c r="A428" s="151">
        <v>16</v>
      </c>
      <c r="B428" s="63" t="s">
        <v>343</v>
      </c>
      <c r="C428" s="63" t="s">
        <v>586</v>
      </c>
      <c r="D428" s="267" t="s">
        <v>1120</v>
      </c>
      <c r="E428" s="532">
        <v>1650000</v>
      </c>
      <c r="F428" s="63" t="s">
        <v>738</v>
      </c>
      <c r="G428" s="65">
        <v>0.08</v>
      </c>
      <c r="H428" s="63" t="s">
        <v>1103</v>
      </c>
      <c r="I428" s="64">
        <v>1786242</v>
      </c>
      <c r="J428" s="590"/>
    </row>
    <row r="429" spans="1:10" ht="18.75">
      <c r="A429" s="151">
        <v>17</v>
      </c>
      <c r="B429" s="63" t="s">
        <v>2</v>
      </c>
      <c r="C429" s="86" t="s">
        <v>1102</v>
      </c>
      <c r="D429" s="63">
        <v>39443568324</v>
      </c>
      <c r="E429" s="64">
        <v>209500</v>
      </c>
      <c r="F429" s="63" t="s">
        <v>582</v>
      </c>
      <c r="G429" s="65">
        <v>5.0999999999999997E-2</v>
      </c>
      <c r="H429" s="86" t="s">
        <v>1103</v>
      </c>
      <c r="I429" s="64">
        <v>220391</v>
      </c>
      <c r="J429" s="590"/>
    </row>
    <row r="430" spans="1:10" ht="18.75">
      <c r="A430" s="151">
        <v>18</v>
      </c>
      <c r="B430" s="63" t="s">
        <v>785</v>
      </c>
      <c r="C430" s="85" t="s">
        <v>557</v>
      </c>
      <c r="D430" s="483">
        <v>6000019497</v>
      </c>
      <c r="E430" s="484">
        <v>3000000</v>
      </c>
      <c r="F430" s="85" t="s">
        <v>272</v>
      </c>
      <c r="G430" s="369">
        <v>5.7000000000000002E-2</v>
      </c>
      <c r="H430" s="85" t="s">
        <v>90</v>
      </c>
      <c r="I430" s="484">
        <v>3174690</v>
      </c>
      <c r="J430" s="590"/>
    </row>
    <row r="431" spans="1:10" ht="18.75">
      <c r="A431" s="151">
        <v>19</v>
      </c>
      <c r="B431" s="63" t="s">
        <v>461</v>
      </c>
      <c r="C431" s="121" t="s">
        <v>557</v>
      </c>
      <c r="D431" s="121" t="s">
        <v>1112</v>
      </c>
      <c r="E431" s="64">
        <v>900000</v>
      </c>
      <c r="F431" s="63" t="s">
        <v>696</v>
      </c>
      <c r="G431" s="65">
        <v>5.5E-2</v>
      </c>
      <c r="H431" s="63" t="s">
        <v>90</v>
      </c>
      <c r="I431" s="64">
        <v>950530</v>
      </c>
      <c r="J431" s="590"/>
    </row>
    <row r="432" spans="1:10" ht="18.75">
      <c r="A432" s="151">
        <v>20</v>
      </c>
      <c r="B432" s="63" t="s">
        <v>279</v>
      </c>
      <c r="C432" s="121" t="s">
        <v>991</v>
      </c>
      <c r="D432" s="121" t="s">
        <v>1034</v>
      </c>
      <c r="E432" s="64">
        <v>2000000</v>
      </c>
      <c r="F432" s="63" t="s">
        <v>292</v>
      </c>
      <c r="G432" s="65">
        <v>7.3499999999999996E-2</v>
      </c>
      <c r="H432" s="63" t="s">
        <v>90</v>
      </c>
      <c r="I432" s="64">
        <v>2190628</v>
      </c>
      <c r="J432" s="590"/>
    </row>
    <row r="433" spans="1:10" ht="18.75">
      <c r="A433" s="151">
        <v>21</v>
      </c>
      <c r="B433" s="63" t="s">
        <v>2</v>
      </c>
      <c r="C433" s="86" t="s">
        <v>17</v>
      </c>
      <c r="D433" s="63">
        <v>35877768929</v>
      </c>
      <c r="E433" s="64">
        <v>150000</v>
      </c>
      <c r="F433" s="63" t="s">
        <v>4</v>
      </c>
      <c r="G433" s="65">
        <v>7.0000000000000007E-2</v>
      </c>
      <c r="H433" s="86" t="s">
        <v>90</v>
      </c>
      <c r="I433" s="64">
        <v>212217</v>
      </c>
      <c r="J433" s="590"/>
    </row>
    <row r="434" spans="1:10" ht="18.75">
      <c r="A434" s="151">
        <v>22</v>
      </c>
      <c r="B434" s="63" t="s">
        <v>286</v>
      </c>
      <c r="C434" s="121" t="s">
        <v>557</v>
      </c>
      <c r="D434" s="122" t="s">
        <v>1113</v>
      </c>
      <c r="E434" s="564">
        <v>2000000</v>
      </c>
      <c r="F434" s="63" t="s">
        <v>272</v>
      </c>
      <c r="G434" s="65">
        <v>7.4999999999999997E-2</v>
      </c>
      <c r="H434" s="63" t="s">
        <v>90</v>
      </c>
      <c r="I434" s="64">
        <v>2150000</v>
      </c>
      <c r="J434" s="590"/>
    </row>
    <row r="435" spans="1:10" ht="19.5" thickBot="1">
      <c r="A435" s="584"/>
      <c r="B435" s="585"/>
      <c r="C435" s="586"/>
      <c r="D435" s="586"/>
      <c r="E435" s="587">
        <f>SUM(E413:E434)</f>
        <v>37304006.230000004</v>
      </c>
      <c r="F435" s="586"/>
      <c r="G435" s="586"/>
      <c r="H435" s="586"/>
      <c r="I435" s="588">
        <f>SUM(I413:I434)</f>
        <v>40409262.340000004</v>
      </c>
      <c r="J435" s="589">
        <f>SUM(J414:J430)</f>
        <v>0</v>
      </c>
    </row>
    <row r="438" spans="1:10" ht="15.75" thickBot="1">
      <c r="B438" s="243" t="s">
        <v>1552</v>
      </c>
    </row>
    <row r="439" spans="1:10" ht="31.5">
      <c r="A439" s="232" t="s">
        <v>37</v>
      </c>
      <c r="B439" s="233" t="s">
        <v>0</v>
      </c>
      <c r="C439" s="233" t="s">
        <v>38</v>
      </c>
      <c r="D439" s="233" t="s">
        <v>39</v>
      </c>
      <c r="E439" s="391" t="s">
        <v>40</v>
      </c>
      <c r="F439" s="233" t="s">
        <v>41</v>
      </c>
      <c r="G439" s="233" t="s">
        <v>42</v>
      </c>
      <c r="H439" s="233" t="s">
        <v>1</v>
      </c>
      <c r="I439" s="591" t="s">
        <v>43</v>
      </c>
      <c r="J439" s="48" t="s">
        <v>1411</v>
      </c>
    </row>
    <row r="440" spans="1:10" ht="18.75">
      <c r="A440" s="151">
        <v>1</v>
      </c>
      <c r="B440" s="63" t="s">
        <v>343</v>
      </c>
      <c r="C440" s="63" t="s">
        <v>557</v>
      </c>
      <c r="D440" s="267" t="s">
        <v>1121</v>
      </c>
      <c r="E440" s="532">
        <v>550000</v>
      </c>
      <c r="F440" s="63" t="s">
        <v>738</v>
      </c>
      <c r="G440" s="65">
        <v>7.7499999999999999E-2</v>
      </c>
      <c r="H440" s="63" t="s">
        <v>1122</v>
      </c>
      <c r="I440" s="64">
        <v>593944</v>
      </c>
      <c r="J440" s="152"/>
    </row>
    <row r="441" spans="1:10" ht="18.75">
      <c r="A441" s="151">
        <v>2</v>
      </c>
      <c r="B441" s="63" t="s">
        <v>286</v>
      </c>
      <c r="C441" s="121" t="s">
        <v>1123</v>
      </c>
      <c r="D441" s="122" t="s">
        <v>1124</v>
      </c>
      <c r="E441" s="564">
        <v>2500000</v>
      </c>
      <c r="F441" s="63" t="s">
        <v>272</v>
      </c>
      <c r="G441" s="65">
        <v>7.0000000000000007E-2</v>
      </c>
      <c r="H441" s="63" t="s">
        <v>1125</v>
      </c>
      <c r="I441" s="64">
        <v>2675000</v>
      </c>
      <c r="J441" s="152"/>
    </row>
    <row r="442" spans="1:10" ht="18.75">
      <c r="A442" s="151">
        <v>3</v>
      </c>
      <c r="B442" s="63" t="s">
        <v>343</v>
      </c>
      <c r="C442" s="63" t="s">
        <v>397</v>
      </c>
      <c r="D442" s="267" t="s">
        <v>912</v>
      </c>
      <c r="E442" s="532">
        <v>1100000</v>
      </c>
      <c r="F442" s="63" t="s">
        <v>913</v>
      </c>
      <c r="G442" s="65">
        <v>8.5000000000000006E-2</v>
      </c>
      <c r="H442" s="63" t="s">
        <v>914</v>
      </c>
      <c r="I442" s="64">
        <v>1233878</v>
      </c>
      <c r="J442" s="152"/>
    </row>
    <row r="443" spans="1:10" ht="18.75">
      <c r="A443" s="151">
        <v>4</v>
      </c>
      <c r="B443" s="63" t="s">
        <v>343</v>
      </c>
      <c r="C443" s="63" t="s">
        <v>597</v>
      </c>
      <c r="D443" s="267" t="s">
        <v>1248</v>
      </c>
      <c r="E443" s="532">
        <v>150000</v>
      </c>
      <c r="F443" s="63" t="s">
        <v>738</v>
      </c>
      <c r="G443" s="65">
        <v>7.7499999999999999E-2</v>
      </c>
      <c r="H443" s="63" t="s">
        <v>1176</v>
      </c>
      <c r="I443" s="64">
        <v>161987</v>
      </c>
      <c r="J443" s="152"/>
    </row>
    <row r="444" spans="1:10" ht="18.75">
      <c r="A444" s="151">
        <v>5</v>
      </c>
      <c r="B444" s="63" t="s">
        <v>286</v>
      </c>
      <c r="C444" s="121" t="s">
        <v>558</v>
      </c>
      <c r="D444" s="122" t="s">
        <v>1164</v>
      </c>
      <c r="E444" s="564">
        <v>1500000</v>
      </c>
      <c r="F444" s="63" t="s">
        <v>272</v>
      </c>
      <c r="G444" s="65">
        <v>7.0000000000000007E-2</v>
      </c>
      <c r="H444" s="63" t="s">
        <v>1165</v>
      </c>
      <c r="I444" s="64">
        <v>1605000</v>
      </c>
      <c r="J444" s="152"/>
    </row>
    <row r="445" spans="1:10" ht="18.75">
      <c r="A445" s="151">
        <v>6</v>
      </c>
      <c r="B445" s="63" t="s">
        <v>270</v>
      </c>
      <c r="C445" s="85" t="s">
        <v>562</v>
      </c>
      <c r="D445" s="483">
        <v>300759389570</v>
      </c>
      <c r="E445" s="484">
        <v>3500000</v>
      </c>
      <c r="F445" s="85" t="s">
        <v>272</v>
      </c>
      <c r="G445" s="369">
        <v>7.0000000000000007E-2</v>
      </c>
      <c r="H445" s="85" t="s">
        <v>1130</v>
      </c>
      <c r="I445" s="85">
        <v>3751506.43</v>
      </c>
      <c r="J445" s="590"/>
    </row>
    <row r="446" spans="1:10" ht="18.75">
      <c r="A446" s="151">
        <v>7</v>
      </c>
      <c r="B446" s="63" t="s">
        <v>2</v>
      </c>
      <c r="C446" s="86" t="s">
        <v>562</v>
      </c>
      <c r="D446" s="63">
        <v>39481271598</v>
      </c>
      <c r="E446" s="64">
        <v>452000</v>
      </c>
      <c r="F446" s="63" t="s">
        <v>1129</v>
      </c>
      <c r="G446" s="65">
        <v>5.0999999999999997E-2</v>
      </c>
      <c r="H446" s="86" t="s">
        <v>1130</v>
      </c>
      <c r="I446" s="64">
        <v>475497</v>
      </c>
      <c r="J446" s="590"/>
    </row>
    <row r="447" spans="1:10" ht="37.5">
      <c r="A447" s="151">
        <v>8</v>
      </c>
      <c r="B447" s="120" t="s">
        <v>619</v>
      </c>
      <c r="C447" s="52" t="s">
        <v>182</v>
      </c>
      <c r="D447" s="52">
        <v>383</v>
      </c>
      <c r="E447" s="53">
        <v>10000</v>
      </c>
      <c r="F447" s="44" t="s">
        <v>262</v>
      </c>
      <c r="G447" s="54">
        <v>9.5000000000000001E-2</v>
      </c>
      <c r="H447" s="44" t="s">
        <v>301</v>
      </c>
      <c r="I447" s="53">
        <v>12850</v>
      </c>
      <c r="J447" s="590"/>
    </row>
    <row r="448" spans="1:10" ht="18.75">
      <c r="A448" s="151">
        <v>9</v>
      </c>
      <c r="B448" s="63" t="s">
        <v>286</v>
      </c>
      <c r="C448" s="121" t="s">
        <v>1156</v>
      </c>
      <c r="D448" s="122" t="s">
        <v>1166</v>
      </c>
      <c r="E448" s="564">
        <v>2000000</v>
      </c>
      <c r="F448" s="63" t="s">
        <v>272</v>
      </c>
      <c r="G448" s="65">
        <v>7.0000000000000007E-2</v>
      </c>
      <c r="H448" s="63" t="s">
        <v>1167</v>
      </c>
      <c r="I448" s="64">
        <v>2140000</v>
      </c>
      <c r="J448" s="590"/>
    </row>
    <row r="449" spans="1:10" ht="18.75">
      <c r="A449" s="151">
        <v>10</v>
      </c>
      <c r="B449" s="63" t="s">
        <v>279</v>
      </c>
      <c r="C449" s="121" t="s">
        <v>1116</v>
      </c>
      <c r="D449" s="121" t="s">
        <v>1168</v>
      </c>
      <c r="E449" s="64">
        <v>5000000</v>
      </c>
      <c r="F449" s="63" t="s">
        <v>281</v>
      </c>
      <c r="G449" s="65">
        <v>0.06</v>
      </c>
      <c r="H449" s="63" t="s">
        <v>1169</v>
      </c>
      <c r="I449" s="64">
        <v>5306818</v>
      </c>
      <c r="J449" s="590"/>
    </row>
    <row r="450" spans="1:10" ht="17.25">
      <c r="A450" s="151">
        <v>11</v>
      </c>
      <c r="B450" s="183" t="s">
        <v>239</v>
      </c>
      <c r="C450" s="132" t="s">
        <v>385</v>
      </c>
      <c r="D450" s="132">
        <v>420</v>
      </c>
      <c r="E450" s="133">
        <v>1500000</v>
      </c>
      <c r="F450" s="132" t="s">
        <v>255</v>
      </c>
      <c r="G450" s="134">
        <v>0.11</v>
      </c>
      <c r="H450" s="132" t="s">
        <v>787</v>
      </c>
      <c r="I450" s="525">
        <v>1750205</v>
      </c>
      <c r="J450" s="590"/>
    </row>
    <row r="451" spans="1:10" ht="18.75">
      <c r="A451" s="151">
        <v>12</v>
      </c>
      <c r="B451" s="63" t="s">
        <v>2</v>
      </c>
      <c r="C451" s="86" t="s">
        <v>609</v>
      </c>
      <c r="D451" s="63">
        <v>39510454322</v>
      </c>
      <c r="E451" s="64">
        <v>225000</v>
      </c>
      <c r="F451" s="63" t="s">
        <v>1129</v>
      </c>
      <c r="G451" s="65">
        <v>5.0999999999999997E-2</v>
      </c>
      <c r="H451" s="86" t="s">
        <v>787</v>
      </c>
      <c r="I451" s="64">
        <v>236696</v>
      </c>
      <c r="J451" s="590"/>
    </row>
    <row r="452" spans="1:10" ht="18.75">
      <c r="A452" s="151">
        <v>13</v>
      </c>
      <c r="B452" s="63" t="s">
        <v>2</v>
      </c>
      <c r="C452" s="86" t="s">
        <v>609</v>
      </c>
      <c r="D452" s="63">
        <v>39510455542</v>
      </c>
      <c r="E452" s="64">
        <v>216000</v>
      </c>
      <c r="F452" s="63" t="s">
        <v>1129</v>
      </c>
      <c r="G452" s="65">
        <v>5.0999999999999997E-2</v>
      </c>
      <c r="H452" s="86" t="s">
        <v>787</v>
      </c>
      <c r="I452" s="64">
        <v>227228</v>
      </c>
      <c r="J452" s="590"/>
    </row>
    <row r="453" spans="1:10" ht="18.75">
      <c r="A453" s="151">
        <v>14</v>
      </c>
      <c r="B453" s="63" t="s">
        <v>343</v>
      </c>
      <c r="C453" s="63" t="s">
        <v>630</v>
      </c>
      <c r="D453" s="267" t="s">
        <v>1199</v>
      </c>
      <c r="E453" s="532">
        <v>900000</v>
      </c>
      <c r="F453" s="63" t="s">
        <v>738</v>
      </c>
      <c r="G453" s="65">
        <v>7.4999999999999997E-2</v>
      </c>
      <c r="H453" s="63" t="s">
        <v>1198</v>
      </c>
      <c r="I453" s="64">
        <v>969597</v>
      </c>
      <c r="J453" s="132"/>
    </row>
    <row r="454" spans="1:10" ht="17.25">
      <c r="A454" s="151">
        <v>15</v>
      </c>
      <c r="B454" s="183" t="s">
        <v>239</v>
      </c>
      <c r="C454" s="132" t="s">
        <v>260</v>
      </c>
      <c r="D454" s="132">
        <v>167</v>
      </c>
      <c r="E454" s="133">
        <v>2000000</v>
      </c>
      <c r="F454" s="132" t="s">
        <v>255</v>
      </c>
      <c r="G454" s="134">
        <v>0.11</v>
      </c>
      <c r="H454" s="132" t="s">
        <v>795</v>
      </c>
      <c r="I454" s="525">
        <v>2333607</v>
      </c>
      <c r="J454" s="132"/>
    </row>
    <row r="455" spans="1:10" ht="18.75">
      <c r="A455" s="151">
        <v>16</v>
      </c>
      <c r="B455" s="63" t="s">
        <v>343</v>
      </c>
      <c r="C455" s="63" t="s">
        <v>1181</v>
      </c>
      <c r="D455" s="267" t="s">
        <v>1200</v>
      </c>
      <c r="E455" s="532">
        <v>600000</v>
      </c>
      <c r="F455" s="63" t="s">
        <v>738</v>
      </c>
      <c r="G455" s="65">
        <v>7.4999999999999997E-2</v>
      </c>
      <c r="H455" s="63" t="s">
        <v>1201</v>
      </c>
      <c r="I455" s="64">
        <v>646403</v>
      </c>
      <c r="J455" s="269"/>
    </row>
    <row r="456" spans="1:10" ht="18.75">
      <c r="A456" s="151">
        <v>17</v>
      </c>
      <c r="B456" s="63" t="s">
        <v>286</v>
      </c>
      <c r="C456" s="121" t="s">
        <v>819</v>
      </c>
      <c r="D456" s="122" t="s">
        <v>1188</v>
      </c>
      <c r="E456" s="564">
        <v>5000000</v>
      </c>
      <c r="F456" s="63" t="s">
        <v>272</v>
      </c>
      <c r="G456" s="65">
        <v>7.0000000000000007E-2</v>
      </c>
      <c r="H456" s="63" t="s">
        <v>1189</v>
      </c>
      <c r="I456" s="64">
        <v>5350000</v>
      </c>
      <c r="J456" s="590"/>
    </row>
    <row r="457" spans="1:10" ht="18.75">
      <c r="A457" s="151">
        <v>18</v>
      </c>
      <c r="B457" s="63" t="s">
        <v>286</v>
      </c>
      <c r="C457" s="121" t="s">
        <v>819</v>
      </c>
      <c r="D457" s="122" t="s">
        <v>1191</v>
      </c>
      <c r="E457" s="564">
        <v>5000000</v>
      </c>
      <c r="F457" s="63" t="s">
        <v>272</v>
      </c>
      <c r="G457" s="65">
        <v>7.0000000000000007E-2</v>
      </c>
      <c r="H457" s="63" t="s">
        <v>1189</v>
      </c>
      <c r="I457" s="64">
        <v>5350000</v>
      </c>
      <c r="J457" s="590"/>
    </row>
    <row r="458" spans="1:10" ht="18.75">
      <c r="A458" s="151">
        <v>19</v>
      </c>
      <c r="B458" s="63" t="s">
        <v>286</v>
      </c>
      <c r="C458" s="121" t="s">
        <v>819</v>
      </c>
      <c r="D458" s="122" t="s">
        <v>1192</v>
      </c>
      <c r="E458" s="564">
        <v>5000000</v>
      </c>
      <c r="F458" s="63" t="s">
        <v>272</v>
      </c>
      <c r="G458" s="65">
        <v>7.0000000000000007E-2</v>
      </c>
      <c r="H458" s="63" t="s">
        <v>1189</v>
      </c>
      <c r="I458" s="64">
        <v>5350000</v>
      </c>
      <c r="J458" s="590"/>
    </row>
    <row r="459" spans="1:10" ht="18.75">
      <c r="A459" s="151">
        <v>20</v>
      </c>
      <c r="B459" s="63" t="s">
        <v>286</v>
      </c>
      <c r="C459" s="121" t="s">
        <v>819</v>
      </c>
      <c r="D459" s="122" t="s">
        <v>1193</v>
      </c>
      <c r="E459" s="564">
        <v>5000000</v>
      </c>
      <c r="F459" s="63" t="s">
        <v>272</v>
      </c>
      <c r="G459" s="65">
        <v>7.0000000000000007E-2</v>
      </c>
      <c r="H459" s="63" t="s">
        <v>1189</v>
      </c>
      <c r="I459" s="64">
        <v>5350000</v>
      </c>
      <c r="J459" s="590"/>
    </row>
    <row r="460" spans="1:10" ht="18.75">
      <c r="A460" s="151">
        <v>21</v>
      </c>
      <c r="B460" s="63" t="s">
        <v>286</v>
      </c>
      <c r="C460" s="121" t="s">
        <v>819</v>
      </c>
      <c r="D460" s="122" t="s">
        <v>1194</v>
      </c>
      <c r="E460" s="564">
        <v>5000000</v>
      </c>
      <c r="F460" s="63" t="s">
        <v>272</v>
      </c>
      <c r="G460" s="65">
        <v>7.0000000000000007E-2</v>
      </c>
      <c r="H460" s="63" t="s">
        <v>1189</v>
      </c>
      <c r="I460" s="64">
        <v>5350000</v>
      </c>
      <c r="J460" s="590"/>
    </row>
    <row r="461" spans="1:10" ht="18.75">
      <c r="A461" s="151">
        <v>22</v>
      </c>
      <c r="B461" s="63" t="s">
        <v>286</v>
      </c>
      <c r="C461" s="121" t="s">
        <v>819</v>
      </c>
      <c r="D461" s="122" t="s">
        <v>1190</v>
      </c>
      <c r="E461" s="564">
        <v>5000000</v>
      </c>
      <c r="F461" s="63" t="s">
        <v>272</v>
      </c>
      <c r="G461" s="65">
        <v>7.0000000000000007E-2</v>
      </c>
      <c r="H461" s="63" t="s">
        <v>1189</v>
      </c>
      <c r="I461" s="64">
        <v>5350000</v>
      </c>
      <c r="J461" s="590"/>
    </row>
    <row r="462" spans="1:10" ht="18.75">
      <c r="A462" s="151">
        <v>23</v>
      </c>
      <c r="B462" s="63" t="s">
        <v>286</v>
      </c>
      <c r="C462" s="121" t="s">
        <v>1195</v>
      </c>
      <c r="D462" s="122" t="s">
        <v>1196</v>
      </c>
      <c r="E462" s="564">
        <v>700000</v>
      </c>
      <c r="F462" s="63" t="s">
        <v>272</v>
      </c>
      <c r="G462" s="65">
        <v>7.0000000000000007E-2</v>
      </c>
      <c r="H462" s="63" t="s">
        <v>1197</v>
      </c>
      <c r="I462" s="64">
        <v>749000</v>
      </c>
      <c r="J462" s="590"/>
    </row>
    <row r="463" spans="1:10" ht="18.75">
      <c r="A463" s="151">
        <v>24</v>
      </c>
      <c r="B463" s="63" t="s">
        <v>461</v>
      </c>
      <c r="C463" s="85" t="s">
        <v>1195</v>
      </c>
      <c r="D463" s="85" t="s">
        <v>1202</v>
      </c>
      <c r="E463" s="366">
        <v>1400000</v>
      </c>
      <c r="F463" s="85" t="s">
        <v>582</v>
      </c>
      <c r="G463" s="369">
        <v>5.2499999999999998E-2</v>
      </c>
      <c r="H463" s="85" t="s">
        <v>1197</v>
      </c>
      <c r="I463" s="366">
        <v>1474960</v>
      </c>
      <c r="J463" s="590"/>
    </row>
    <row r="464" spans="1:10" ht="18.75">
      <c r="A464" s="349"/>
      <c r="B464" s="428"/>
      <c r="C464" s="350"/>
      <c r="D464" s="350"/>
      <c r="E464" s="426">
        <f>SUM(E440:E463)</f>
        <v>54303000</v>
      </c>
      <c r="F464" s="350"/>
      <c r="G464" s="350"/>
      <c r="H464" s="350"/>
      <c r="I464" s="427">
        <f>SUM(I440:I463)</f>
        <v>58444176.43</v>
      </c>
      <c r="J464" s="592">
        <f>SUM(J445:J455)</f>
        <v>0</v>
      </c>
    </row>
    <row r="467" spans="1:10" ht="15.75" thickBot="1">
      <c r="B467" s="243" t="s">
        <v>1575</v>
      </c>
    </row>
    <row r="468" spans="1:10" ht="31.5">
      <c r="A468" s="232" t="s">
        <v>37</v>
      </c>
      <c r="B468" s="233" t="s">
        <v>0</v>
      </c>
      <c r="C468" s="233" t="s">
        <v>38</v>
      </c>
      <c r="D468" s="233" t="s">
        <v>39</v>
      </c>
      <c r="E468" s="391" t="s">
        <v>40</v>
      </c>
      <c r="F468" s="233" t="s">
        <v>41</v>
      </c>
      <c r="G468" s="233" t="s">
        <v>42</v>
      </c>
      <c r="H468" s="233" t="s">
        <v>1</v>
      </c>
      <c r="I468" s="591" t="s">
        <v>43</v>
      </c>
      <c r="J468" s="48" t="s">
        <v>1411</v>
      </c>
    </row>
    <row r="469" spans="1:10" ht="18.75">
      <c r="A469" s="618">
        <v>1</v>
      </c>
      <c r="B469" s="63" t="s">
        <v>277</v>
      </c>
      <c r="C469" s="85" t="s">
        <v>1363</v>
      </c>
      <c r="D469" s="266">
        <v>100410032005853</v>
      </c>
      <c r="E469" s="366">
        <v>33469016</v>
      </c>
      <c r="F469" s="63" t="s">
        <v>1019</v>
      </c>
      <c r="G469" s="65">
        <v>4.3999999999999997E-2</v>
      </c>
      <c r="H469" s="85" t="s">
        <v>1507</v>
      </c>
      <c r="I469" s="412">
        <v>33953171</v>
      </c>
      <c r="J469" s="617"/>
    </row>
    <row r="470" spans="1:10" ht="17.25">
      <c r="A470" s="618">
        <v>2</v>
      </c>
      <c r="B470" s="183" t="s">
        <v>239</v>
      </c>
      <c r="C470" s="132" t="s">
        <v>420</v>
      </c>
      <c r="D470" s="132">
        <v>1787</v>
      </c>
      <c r="E470" s="133">
        <v>4000000</v>
      </c>
      <c r="F470" s="132" t="s">
        <v>255</v>
      </c>
      <c r="G470" s="134">
        <v>0.11</v>
      </c>
      <c r="H470" s="132" t="s">
        <v>804</v>
      </c>
      <c r="I470" s="525">
        <v>4667213</v>
      </c>
      <c r="J470" s="617"/>
    </row>
    <row r="471" spans="1:10" ht="18.75">
      <c r="A471" s="618">
        <v>3</v>
      </c>
      <c r="B471" s="63" t="s">
        <v>343</v>
      </c>
      <c r="C471" s="63" t="s">
        <v>601</v>
      </c>
      <c r="D471" s="267" t="s">
        <v>1246</v>
      </c>
      <c r="E471" s="532">
        <v>100000</v>
      </c>
      <c r="F471" s="63" t="s">
        <v>738</v>
      </c>
      <c r="G471" s="65">
        <v>7.4999999999999997E-2</v>
      </c>
      <c r="H471" s="63" t="s">
        <v>1247</v>
      </c>
      <c r="I471" s="64">
        <v>107735</v>
      </c>
      <c r="J471" s="617"/>
    </row>
    <row r="472" spans="1:10" ht="18.75">
      <c r="A472" s="618">
        <v>4</v>
      </c>
      <c r="B472" s="63" t="s">
        <v>286</v>
      </c>
      <c r="C472" s="121" t="s">
        <v>1207</v>
      </c>
      <c r="D472" s="122" t="s">
        <v>1208</v>
      </c>
      <c r="E472" s="564">
        <v>2000000</v>
      </c>
      <c r="F472" s="63" t="s">
        <v>272</v>
      </c>
      <c r="G472" s="65">
        <v>7.0000000000000007E-2</v>
      </c>
      <c r="H472" s="63" t="s">
        <v>1209</v>
      </c>
      <c r="I472" s="64">
        <v>2140000</v>
      </c>
      <c r="J472" s="617"/>
    </row>
    <row r="473" spans="1:10" ht="18.75">
      <c r="A473" s="618">
        <v>5</v>
      </c>
      <c r="B473" s="63" t="s">
        <v>286</v>
      </c>
      <c r="C473" s="121" t="s">
        <v>1207</v>
      </c>
      <c r="D473" s="122" t="s">
        <v>1210</v>
      </c>
      <c r="E473" s="564">
        <v>2000000</v>
      </c>
      <c r="F473" s="63" t="s">
        <v>272</v>
      </c>
      <c r="G473" s="65">
        <v>7.0000000000000007E-2</v>
      </c>
      <c r="H473" s="63" t="s">
        <v>1209</v>
      </c>
      <c r="I473" s="64">
        <v>2140000</v>
      </c>
      <c r="J473" s="617"/>
    </row>
    <row r="474" spans="1:10" ht="18.75">
      <c r="A474" s="618">
        <v>6</v>
      </c>
      <c r="B474" s="63" t="s">
        <v>2</v>
      </c>
      <c r="C474" s="86" t="s">
        <v>18</v>
      </c>
      <c r="D474" s="63">
        <v>35996712313</v>
      </c>
      <c r="E474" s="64">
        <v>150000</v>
      </c>
      <c r="F474" s="63" t="s">
        <v>4</v>
      </c>
      <c r="G474" s="65">
        <v>7.0000000000000007E-2</v>
      </c>
      <c r="H474" s="86" t="s">
        <v>19</v>
      </c>
      <c r="I474" s="64">
        <v>212217</v>
      </c>
      <c r="J474" s="617"/>
    </row>
    <row r="475" spans="1:10" ht="18.75">
      <c r="A475" s="618">
        <v>7</v>
      </c>
      <c r="B475" s="63" t="s">
        <v>286</v>
      </c>
      <c r="C475" s="121" t="s">
        <v>1213</v>
      </c>
      <c r="D475" s="122" t="s">
        <v>1215</v>
      </c>
      <c r="E475" s="564">
        <v>1000000</v>
      </c>
      <c r="F475" s="63" t="s">
        <v>281</v>
      </c>
      <c r="G475" s="65">
        <v>7.0000000000000007E-2</v>
      </c>
      <c r="H475" s="63" t="s">
        <v>1216</v>
      </c>
      <c r="I475" s="64">
        <v>1070000</v>
      </c>
      <c r="J475" s="617"/>
    </row>
    <row r="476" spans="1:10" ht="17.25">
      <c r="A476" s="618">
        <v>8</v>
      </c>
      <c r="B476" s="183" t="s">
        <v>239</v>
      </c>
      <c r="C476" s="132" t="s">
        <v>1056</v>
      </c>
      <c r="D476" s="132">
        <v>172</v>
      </c>
      <c r="E476" s="133">
        <v>100000</v>
      </c>
      <c r="F476" s="132" t="s">
        <v>292</v>
      </c>
      <c r="G476" s="134">
        <v>0.09</v>
      </c>
      <c r="H476" s="132" t="s">
        <v>1057</v>
      </c>
      <c r="I476" s="526">
        <v>111250</v>
      </c>
      <c r="J476" s="617"/>
    </row>
    <row r="477" spans="1:10" ht="17.25">
      <c r="A477" s="618">
        <v>9</v>
      </c>
      <c r="B477" s="183" t="s">
        <v>239</v>
      </c>
      <c r="C477" s="132" t="s">
        <v>1056</v>
      </c>
      <c r="D477" s="132">
        <v>60</v>
      </c>
      <c r="E477" s="133">
        <v>200000</v>
      </c>
      <c r="F477" s="132" t="s">
        <v>292</v>
      </c>
      <c r="G477" s="134">
        <v>0.09</v>
      </c>
      <c r="H477" s="132" t="s">
        <v>1057</v>
      </c>
      <c r="I477" s="526">
        <v>222500</v>
      </c>
      <c r="J477" s="617"/>
    </row>
    <row r="478" spans="1:10" ht="17.25">
      <c r="A478" s="618">
        <v>10</v>
      </c>
      <c r="B478" s="183" t="s">
        <v>239</v>
      </c>
      <c r="C478" s="132" t="s">
        <v>495</v>
      </c>
      <c r="D478" s="132">
        <v>61</v>
      </c>
      <c r="E478" s="133">
        <v>1350000</v>
      </c>
      <c r="F478" s="132" t="s">
        <v>292</v>
      </c>
      <c r="G478" s="134">
        <v>0.09</v>
      </c>
      <c r="H478" s="132" t="s">
        <v>1058</v>
      </c>
      <c r="I478" s="526">
        <v>1501875</v>
      </c>
      <c r="J478" s="617"/>
    </row>
    <row r="479" spans="1:10" ht="17.25">
      <c r="A479" s="618">
        <v>11</v>
      </c>
      <c r="B479" s="183" t="s">
        <v>239</v>
      </c>
      <c r="C479" s="132" t="s">
        <v>495</v>
      </c>
      <c r="D479" s="132">
        <v>172</v>
      </c>
      <c r="E479" s="133">
        <v>2000000</v>
      </c>
      <c r="F479" s="132" t="s">
        <v>292</v>
      </c>
      <c r="G479" s="134">
        <v>0.09</v>
      </c>
      <c r="H479" s="132" t="s">
        <v>1058</v>
      </c>
      <c r="I479" s="526">
        <v>2225000</v>
      </c>
      <c r="J479" s="617"/>
    </row>
    <row r="480" spans="1:10" ht="18.75">
      <c r="A480" s="618">
        <v>12</v>
      </c>
      <c r="B480" s="63" t="s">
        <v>279</v>
      </c>
      <c r="C480" s="121" t="s">
        <v>1225</v>
      </c>
      <c r="D480" s="121" t="s">
        <v>1226</v>
      </c>
      <c r="E480" s="64">
        <v>4500000</v>
      </c>
      <c r="F480" s="63" t="s">
        <v>272</v>
      </c>
      <c r="G480" s="65">
        <v>0.06</v>
      </c>
      <c r="H480" s="63" t="s">
        <v>1490</v>
      </c>
      <c r="I480" s="64">
        <v>4776136</v>
      </c>
      <c r="J480" s="617"/>
    </row>
    <row r="481" spans="1:10" ht="17.25">
      <c r="A481" s="618">
        <v>13</v>
      </c>
      <c r="B481" s="183" t="s">
        <v>239</v>
      </c>
      <c r="C481" s="132" t="s">
        <v>534</v>
      </c>
      <c r="D481" s="132">
        <v>86</v>
      </c>
      <c r="E481" s="133">
        <v>3500000</v>
      </c>
      <c r="F481" s="132" t="s">
        <v>292</v>
      </c>
      <c r="G481" s="134">
        <v>0.09</v>
      </c>
      <c r="H481" s="132" t="s">
        <v>1059</v>
      </c>
      <c r="I481" s="526">
        <v>3893750</v>
      </c>
      <c r="J481" s="617"/>
    </row>
    <row r="482" spans="1:10" ht="17.25">
      <c r="A482" s="618">
        <v>14</v>
      </c>
      <c r="B482" s="183" t="s">
        <v>239</v>
      </c>
      <c r="C482" s="132" t="s">
        <v>536</v>
      </c>
      <c r="D482" s="132">
        <v>87</v>
      </c>
      <c r="E482" s="133">
        <v>1300000</v>
      </c>
      <c r="F482" s="132" t="s">
        <v>292</v>
      </c>
      <c r="G482" s="134">
        <v>0.09</v>
      </c>
      <c r="H482" s="132" t="s">
        <v>1171</v>
      </c>
      <c r="I482" s="526">
        <v>1446250</v>
      </c>
      <c r="J482" s="617"/>
    </row>
    <row r="483" spans="1:10" ht="18.75">
      <c r="A483" s="618">
        <v>15</v>
      </c>
      <c r="B483" s="63" t="s">
        <v>287</v>
      </c>
      <c r="C483" s="85" t="s">
        <v>395</v>
      </c>
      <c r="D483" s="85">
        <v>216</v>
      </c>
      <c r="E483" s="484">
        <v>4500000</v>
      </c>
      <c r="F483" s="85" t="s">
        <v>282</v>
      </c>
      <c r="G483" s="65">
        <v>0.08</v>
      </c>
      <c r="H483" s="85" t="s">
        <v>1067</v>
      </c>
      <c r="I483" s="366">
        <v>4949753</v>
      </c>
      <c r="J483" s="617"/>
    </row>
    <row r="484" spans="1:10" ht="18.75">
      <c r="A484" s="618">
        <v>16</v>
      </c>
      <c r="B484" s="63" t="s">
        <v>286</v>
      </c>
      <c r="C484" s="121" t="s">
        <v>1219</v>
      </c>
      <c r="D484" s="122" t="s">
        <v>1220</v>
      </c>
      <c r="E484" s="564">
        <v>1500000</v>
      </c>
      <c r="F484" s="63" t="s">
        <v>272</v>
      </c>
      <c r="G484" s="65">
        <v>7.0000000000000007E-2</v>
      </c>
      <c r="H484" s="63" t="s">
        <v>1067</v>
      </c>
      <c r="I484" s="64">
        <v>1605000</v>
      </c>
      <c r="J484" s="617"/>
    </row>
    <row r="485" spans="1:10" ht="18.75">
      <c r="A485" s="618">
        <v>17</v>
      </c>
      <c r="B485" s="63" t="s">
        <v>286</v>
      </c>
      <c r="C485" s="121" t="s">
        <v>1219</v>
      </c>
      <c r="D485" s="122" t="s">
        <v>1221</v>
      </c>
      <c r="E485" s="564">
        <v>1600000</v>
      </c>
      <c r="F485" s="63" t="s">
        <v>272</v>
      </c>
      <c r="G485" s="65">
        <v>7.0000000000000007E-2</v>
      </c>
      <c r="H485" s="63" t="s">
        <v>1067</v>
      </c>
      <c r="I485" s="64">
        <v>1712000</v>
      </c>
      <c r="J485" s="617"/>
    </row>
    <row r="486" spans="1:10" ht="18.75">
      <c r="A486" s="618">
        <v>18</v>
      </c>
      <c r="B486" s="63" t="s">
        <v>792</v>
      </c>
      <c r="C486" s="85" t="s">
        <v>638</v>
      </c>
      <c r="D486" s="483">
        <v>186713002556</v>
      </c>
      <c r="E486" s="484">
        <v>3500000</v>
      </c>
      <c r="F486" s="85" t="s">
        <v>1229</v>
      </c>
      <c r="G486" s="369">
        <v>0.05</v>
      </c>
      <c r="H486" s="85" t="s">
        <v>1230</v>
      </c>
      <c r="I486" s="85">
        <v>3678309</v>
      </c>
      <c r="J486" s="617"/>
    </row>
    <row r="487" spans="1:10" ht="18.75">
      <c r="A487" s="618">
        <v>19</v>
      </c>
      <c r="B487" s="63" t="s">
        <v>286</v>
      </c>
      <c r="C487" s="121" t="s">
        <v>1239</v>
      </c>
      <c r="D487" s="122" t="s">
        <v>1240</v>
      </c>
      <c r="E487" s="564">
        <v>2000000</v>
      </c>
      <c r="F487" s="63" t="s">
        <v>272</v>
      </c>
      <c r="G487" s="65">
        <v>7.0000000000000007E-2</v>
      </c>
      <c r="H487" s="63" t="s">
        <v>1241</v>
      </c>
      <c r="I487" s="64">
        <v>2140000</v>
      </c>
      <c r="J487" s="617"/>
    </row>
    <row r="488" spans="1:10" ht="17.25">
      <c r="A488" s="618">
        <v>20</v>
      </c>
      <c r="B488" s="183" t="s">
        <v>239</v>
      </c>
      <c r="C488" s="132" t="s">
        <v>73</v>
      </c>
      <c r="D488" s="132">
        <v>88</v>
      </c>
      <c r="E488" s="133">
        <v>3000000</v>
      </c>
      <c r="F488" s="132" t="s">
        <v>292</v>
      </c>
      <c r="G488" s="134">
        <v>0.09</v>
      </c>
      <c r="H488" s="132" t="s">
        <v>1068</v>
      </c>
      <c r="I488" s="526">
        <v>3337500</v>
      </c>
      <c r="J488" s="619"/>
    </row>
    <row r="489" spans="1:10" ht="17.25">
      <c r="A489" s="618">
        <v>21</v>
      </c>
      <c r="B489" s="183" t="s">
        <v>239</v>
      </c>
      <c r="C489" s="132" t="s">
        <v>73</v>
      </c>
      <c r="D489" s="132">
        <v>173</v>
      </c>
      <c r="E489" s="359">
        <v>1000000</v>
      </c>
      <c r="F489" s="132" t="s">
        <v>292</v>
      </c>
      <c r="G489" s="134">
        <v>0.09</v>
      </c>
      <c r="H489" s="132" t="s">
        <v>1068</v>
      </c>
      <c r="I489" s="526">
        <v>1112500</v>
      </c>
      <c r="J489" s="619"/>
    </row>
    <row r="490" spans="1:10" ht="17.25">
      <c r="A490" s="618">
        <v>22</v>
      </c>
      <c r="B490" s="183" t="s">
        <v>239</v>
      </c>
      <c r="C490" s="132" t="s">
        <v>513</v>
      </c>
      <c r="D490" s="132">
        <v>104</v>
      </c>
      <c r="E490" s="133">
        <v>610000</v>
      </c>
      <c r="F490" s="132" t="s">
        <v>292</v>
      </c>
      <c r="G490" s="134">
        <v>0.09</v>
      </c>
      <c r="H490" s="132" t="s">
        <v>1069</v>
      </c>
      <c r="I490" s="526">
        <v>678625</v>
      </c>
      <c r="J490" s="619"/>
    </row>
    <row r="491" spans="1:10" ht="17.25">
      <c r="A491" s="618">
        <v>23</v>
      </c>
      <c r="B491" s="183" t="s">
        <v>239</v>
      </c>
      <c r="C491" s="132" t="s">
        <v>513</v>
      </c>
      <c r="D491" s="132">
        <v>450</v>
      </c>
      <c r="E491" s="133">
        <v>3000000</v>
      </c>
      <c r="F491" s="132" t="s">
        <v>292</v>
      </c>
      <c r="G491" s="134">
        <v>0.09</v>
      </c>
      <c r="H491" s="132" t="s">
        <v>1069</v>
      </c>
      <c r="I491" s="526">
        <v>3337500</v>
      </c>
      <c r="J491" s="619"/>
    </row>
    <row r="492" spans="1:10" ht="18.75">
      <c r="A492" s="618">
        <v>24</v>
      </c>
      <c r="B492" s="63" t="s">
        <v>461</v>
      </c>
      <c r="C492" s="85" t="s">
        <v>673</v>
      </c>
      <c r="D492" s="85" t="s">
        <v>1245</v>
      </c>
      <c r="E492" s="366">
        <v>1000000</v>
      </c>
      <c r="F492" s="85" t="s">
        <v>582</v>
      </c>
      <c r="G492" s="65">
        <v>5.2499999999999998E-2</v>
      </c>
      <c r="H492" s="85" t="s">
        <v>1069</v>
      </c>
      <c r="I492" s="366">
        <v>1053543</v>
      </c>
      <c r="J492" s="619"/>
    </row>
    <row r="493" spans="1:10" ht="18.75">
      <c r="A493" s="618">
        <v>25</v>
      </c>
      <c r="B493" s="63" t="s">
        <v>2</v>
      </c>
      <c r="C493" s="86" t="s">
        <v>79</v>
      </c>
      <c r="D493" s="63">
        <v>39618157646</v>
      </c>
      <c r="E493" s="64">
        <v>500000</v>
      </c>
      <c r="F493" s="63" t="s">
        <v>582</v>
      </c>
      <c r="G493" s="65">
        <v>5.0999999999999997E-2</v>
      </c>
      <c r="H493" s="86" t="s">
        <v>1235</v>
      </c>
      <c r="I493" s="64">
        <v>525992</v>
      </c>
      <c r="J493" s="620"/>
    </row>
    <row r="494" spans="1:10" ht="18.75">
      <c r="A494" s="618">
        <v>26</v>
      </c>
      <c r="B494" s="63" t="s">
        <v>286</v>
      </c>
      <c r="C494" s="121" t="s">
        <v>79</v>
      </c>
      <c r="D494" s="122" t="s">
        <v>1242</v>
      </c>
      <c r="E494" s="564">
        <v>1000000</v>
      </c>
      <c r="F494" s="63" t="s">
        <v>272</v>
      </c>
      <c r="G494" s="65">
        <v>7.0000000000000007E-2</v>
      </c>
      <c r="H494" s="63" t="s">
        <v>1235</v>
      </c>
      <c r="I494" s="64">
        <v>1070000</v>
      </c>
      <c r="J494" s="620"/>
    </row>
    <row r="495" spans="1:10" ht="18.75">
      <c r="A495" s="349"/>
      <c r="B495" s="428"/>
      <c r="C495" s="350"/>
      <c r="D495" s="350"/>
      <c r="E495" s="426">
        <f>SUM(E469:E494)</f>
        <v>78879016</v>
      </c>
      <c r="F495" s="350"/>
      <c r="G495" s="350"/>
      <c r="H495" s="350"/>
      <c r="I495" s="427">
        <f>SUM(I469:I494)</f>
        <v>83667819</v>
      </c>
      <c r="J495" s="592">
        <f>SUM(J493:J494)</f>
        <v>0</v>
      </c>
    </row>
    <row r="497" spans="1:9">
      <c r="E497" s="403"/>
    </row>
    <row r="498" spans="1:9" ht="15.75" thickBot="1">
      <c r="B498" s="243" t="s">
        <v>1658</v>
      </c>
    </row>
    <row r="499" spans="1:9" ht="31.5">
      <c r="A499" s="232" t="s">
        <v>37</v>
      </c>
      <c r="B499" s="233" t="s">
        <v>0</v>
      </c>
      <c r="C499" s="233" t="s">
        <v>38</v>
      </c>
      <c r="D499" s="233" t="s">
        <v>39</v>
      </c>
      <c r="E499" s="391" t="s">
        <v>40</v>
      </c>
      <c r="F499" s="233" t="s">
        <v>41</v>
      </c>
      <c r="G499" s="233" t="s">
        <v>42</v>
      </c>
      <c r="H499" s="233" t="s">
        <v>1</v>
      </c>
      <c r="I499" s="591" t="s">
        <v>43</v>
      </c>
    </row>
    <row r="500" spans="1:9" ht="17.25">
      <c r="A500" s="618"/>
      <c r="B500" s="285" t="s">
        <v>239</v>
      </c>
      <c r="C500" s="132" t="s">
        <v>1075</v>
      </c>
      <c r="D500" s="132">
        <v>89</v>
      </c>
      <c r="E500" s="359">
        <v>331000</v>
      </c>
      <c r="F500" s="360" t="s">
        <v>292</v>
      </c>
      <c r="G500" s="361">
        <v>0.09</v>
      </c>
      <c r="H500" s="132" t="s">
        <v>1076</v>
      </c>
      <c r="I500" s="526">
        <v>368238</v>
      </c>
    </row>
    <row r="501" spans="1:9" ht="18.75">
      <c r="A501" s="618"/>
      <c r="B501" s="63" t="s">
        <v>286</v>
      </c>
      <c r="C501" s="121" t="s">
        <v>1251</v>
      </c>
      <c r="D501" s="122" t="s">
        <v>1252</v>
      </c>
      <c r="E501" s="564">
        <v>2500000</v>
      </c>
      <c r="F501" s="63" t="s">
        <v>272</v>
      </c>
      <c r="G501" s="65">
        <v>6.5000000000000002E-2</v>
      </c>
      <c r="H501" s="63" t="s">
        <v>1253</v>
      </c>
      <c r="I501" s="64">
        <v>2662500</v>
      </c>
    </row>
    <row r="502" spans="1:9" ht="18.75">
      <c r="A502" s="618"/>
      <c r="B502" s="44" t="s">
        <v>296</v>
      </c>
      <c r="C502" s="85" t="s">
        <v>1217</v>
      </c>
      <c r="D502" s="266">
        <v>100540131000003</v>
      </c>
      <c r="E502" s="484">
        <v>512000</v>
      </c>
      <c r="F502" s="85" t="s">
        <v>275</v>
      </c>
      <c r="G502" s="369">
        <v>7.4999999999999997E-2</v>
      </c>
      <c r="H502" s="85" t="s">
        <v>1218</v>
      </c>
      <c r="I502" s="484">
        <v>554940</v>
      </c>
    </row>
    <row r="503" spans="1:9" ht="18.75">
      <c r="A503" s="618"/>
      <c r="B503" s="63" t="s">
        <v>286</v>
      </c>
      <c r="C503" s="121" t="s">
        <v>639</v>
      </c>
      <c r="D503" s="122" t="s">
        <v>1254</v>
      </c>
      <c r="E503" s="564">
        <v>500000</v>
      </c>
      <c r="F503" s="63" t="s">
        <v>272</v>
      </c>
      <c r="G503" s="65">
        <v>6.5000000000000002E-2</v>
      </c>
      <c r="H503" s="63" t="s">
        <v>1255</v>
      </c>
      <c r="I503" s="64">
        <v>532500</v>
      </c>
    </row>
    <row r="504" spans="1:9" ht="18.75">
      <c r="A504" s="618"/>
      <c r="B504" s="63" t="s">
        <v>286</v>
      </c>
      <c r="C504" s="121" t="s">
        <v>639</v>
      </c>
      <c r="D504" s="122" t="s">
        <v>1256</v>
      </c>
      <c r="E504" s="564">
        <v>1500000</v>
      </c>
      <c r="F504" s="63" t="s">
        <v>272</v>
      </c>
      <c r="G504" s="65">
        <v>6.5000000000000002E-2</v>
      </c>
      <c r="H504" s="63" t="s">
        <v>1255</v>
      </c>
      <c r="I504" s="64">
        <v>1597500</v>
      </c>
    </row>
    <row r="505" spans="1:9" ht="18.75">
      <c r="A505" s="618"/>
      <c r="B505" s="63" t="s">
        <v>2</v>
      </c>
      <c r="C505" s="86" t="s">
        <v>20</v>
      </c>
      <c r="D505" s="63">
        <v>36071812572</v>
      </c>
      <c r="E505" s="64">
        <v>155000</v>
      </c>
      <c r="F505" s="63" t="s">
        <v>4</v>
      </c>
      <c r="G505" s="65">
        <v>7.0000000000000007E-2</v>
      </c>
      <c r="H505" s="86" t="s">
        <v>21</v>
      </c>
      <c r="I505" s="64">
        <v>219291</v>
      </c>
    </row>
    <row r="506" spans="1:9" ht="17.25">
      <c r="A506" s="618"/>
      <c r="B506" s="285" t="s">
        <v>239</v>
      </c>
      <c r="C506" s="132" t="s">
        <v>1081</v>
      </c>
      <c r="D506" s="132">
        <v>106</v>
      </c>
      <c r="E506" s="359">
        <v>4000000</v>
      </c>
      <c r="F506" s="360" t="s">
        <v>292</v>
      </c>
      <c r="G506" s="361">
        <v>0.09</v>
      </c>
      <c r="H506" s="132" t="s">
        <v>1082</v>
      </c>
      <c r="I506" s="526">
        <v>4450000</v>
      </c>
    </row>
    <row r="507" spans="1:9" ht="17.25">
      <c r="A507" s="618"/>
      <c r="B507" s="285" t="s">
        <v>239</v>
      </c>
      <c r="C507" s="132" t="s">
        <v>1081</v>
      </c>
      <c r="D507" s="132">
        <v>174</v>
      </c>
      <c r="E507" s="359">
        <v>3500000</v>
      </c>
      <c r="F507" s="360" t="s">
        <v>292</v>
      </c>
      <c r="G507" s="361">
        <v>0.09</v>
      </c>
      <c r="H507" s="132" t="s">
        <v>1082</v>
      </c>
      <c r="I507" s="526">
        <v>3893750</v>
      </c>
    </row>
    <row r="508" spans="1:9" ht="17.25">
      <c r="A508" s="618"/>
      <c r="B508" s="285" t="s">
        <v>239</v>
      </c>
      <c r="C508" s="132" t="s">
        <v>527</v>
      </c>
      <c r="D508" s="132">
        <v>175</v>
      </c>
      <c r="E508" s="359">
        <v>3000000</v>
      </c>
      <c r="F508" s="360" t="s">
        <v>292</v>
      </c>
      <c r="G508" s="361">
        <v>0.09</v>
      </c>
      <c r="H508" s="132" t="s">
        <v>1085</v>
      </c>
      <c r="I508" s="526">
        <v>3337500</v>
      </c>
    </row>
    <row r="509" spans="1:9" ht="17.25">
      <c r="A509" s="618"/>
      <c r="B509" s="285" t="s">
        <v>239</v>
      </c>
      <c r="C509" s="132" t="s">
        <v>544</v>
      </c>
      <c r="D509" s="132">
        <v>422</v>
      </c>
      <c r="E509" s="359">
        <v>1400000</v>
      </c>
      <c r="F509" s="360" t="s">
        <v>292</v>
      </c>
      <c r="G509" s="361">
        <v>0.09</v>
      </c>
      <c r="H509" s="132" t="s">
        <v>1084</v>
      </c>
      <c r="I509" s="526">
        <v>1557500</v>
      </c>
    </row>
    <row r="510" spans="1:9" ht="17.25">
      <c r="A510" s="618">
        <v>1</v>
      </c>
      <c r="B510" s="285" t="s">
        <v>239</v>
      </c>
      <c r="C510" s="132" t="s">
        <v>544</v>
      </c>
      <c r="D510" s="132">
        <v>107</v>
      </c>
      <c r="E510" s="359">
        <v>1400000</v>
      </c>
      <c r="F510" s="360" t="s">
        <v>292</v>
      </c>
      <c r="G510" s="361">
        <v>0.09</v>
      </c>
      <c r="H510" s="132" t="s">
        <v>1084</v>
      </c>
      <c r="I510" s="526">
        <v>1557500</v>
      </c>
    </row>
    <row r="511" spans="1:9" ht="17.25">
      <c r="A511" s="618"/>
      <c r="B511" s="285" t="s">
        <v>239</v>
      </c>
      <c r="C511" s="132" t="s">
        <v>544</v>
      </c>
      <c r="D511" s="132">
        <v>176</v>
      </c>
      <c r="E511" s="359">
        <v>3000000</v>
      </c>
      <c r="F511" s="360" t="s">
        <v>292</v>
      </c>
      <c r="G511" s="361">
        <v>0.09</v>
      </c>
      <c r="H511" s="132" t="s">
        <v>1084</v>
      </c>
      <c r="I511" s="526">
        <v>3337500</v>
      </c>
    </row>
    <row r="512" spans="1:9" ht="17.25">
      <c r="A512" s="618"/>
      <c r="B512" s="285" t="s">
        <v>239</v>
      </c>
      <c r="C512" s="132" t="s">
        <v>544</v>
      </c>
      <c r="D512" s="132">
        <v>90</v>
      </c>
      <c r="E512" s="468">
        <v>600000</v>
      </c>
      <c r="F512" s="360" t="s">
        <v>292</v>
      </c>
      <c r="G512" s="361">
        <v>0.09</v>
      </c>
      <c r="H512" s="132" t="s">
        <v>1084</v>
      </c>
      <c r="I512" s="528">
        <v>667500</v>
      </c>
    </row>
    <row r="513" spans="1:9" ht="18.75">
      <c r="A513" s="618">
        <v>2</v>
      </c>
      <c r="B513" s="44" t="s">
        <v>296</v>
      </c>
      <c r="C513" s="85" t="s">
        <v>1222</v>
      </c>
      <c r="D513" s="266">
        <v>100540131000014</v>
      </c>
      <c r="E513" s="484">
        <v>330000</v>
      </c>
      <c r="F513" s="85" t="s">
        <v>275</v>
      </c>
      <c r="G513" s="369">
        <v>7.4999999999999997E-2</v>
      </c>
      <c r="H513" s="85" t="s">
        <v>1223</v>
      </c>
      <c r="I513" s="484">
        <v>357676</v>
      </c>
    </row>
    <row r="514" spans="1:9" ht="18.75">
      <c r="A514" s="618">
        <v>3</v>
      </c>
      <c r="B514" s="63" t="s">
        <v>2</v>
      </c>
      <c r="C514" s="86" t="s">
        <v>91</v>
      </c>
      <c r="D514" s="63">
        <v>33313706766</v>
      </c>
      <c r="E514" s="64">
        <v>1062234</v>
      </c>
      <c r="F514" s="63" t="s">
        <v>92</v>
      </c>
      <c r="G514" s="65">
        <v>0.09</v>
      </c>
      <c r="H514" s="86" t="s">
        <v>93</v>
      </c>
      <c r="I514" s="64">
        <v>2164942</v>
      </c>
    </row>
    <row r="515" spans="1:9" ht="37.5">
      <c r="A515" s="618">
        <v>4</v>
      </c>
      <c r="B515" s="32" t="s">
        <v>622</v>
      </c>
      <c r="C515" s="13" t="s">
        <v>302</v>
      </c>
      <c r="D515" s="13" t="s">
        <v>303</v>
      </c>
      <c r="E515" s="29">
        <v>10000</v>
      </c>
      <c r="F515" s="3" t="s">
        <v>304</v>
      </c>
      <c r="G515" s="7">
        <v>8.5000000000000006E-2</v>
      </c>
      <c r="H515" s="3" t="s">
        <v>93</v>
      </c>
      <c r="I515" s="8">
        <v>15228</v>
      </c>
    </row>
    <row r="516" spans="1:9" ht="18.75">
      <c r="A516" s="618">
        <v>5</v>
      </c>
      <c r="B516" s="88" t="s">
        <v>474</v>
      </c>
      <c r="C516" s="121" t="s">
        <v>662</v>
      </c>
      <c r="D516" s="364">
        <v>242404000001725</v>
      </c>
      <c r="E516" s="64">
        <v>6000000</v>
      </c>
      <c r="F516" s="63" t="s">
        <v>512</v>
      </c>
      <c r="G516" s="65">
        <v>5.1999999999999998E-2</v>
      </c>
      <c r="H516" s="63" t="s">
        <v>1269</v>
      </c>
      <c r="I516" s="64">
        <v>6318137</v>
      </c>
    </row>
    <row r="517" spans="1:9" ht="18.75">
      <c r="A517" s="618">
        <v>6</v>
      </c>
      <c r="B517" s="88" t="s">
        <v>474</v>
      </c>
      <c r="C517" s="362" t="s">
        <v>662</v>
      </c>
      <c r="D517" s="457">
        <v>242404000001726</v>
      </c>
      <c r="E517" s="89">
        <v>6000000</v>
      </c>
      <c r="F517" s="88" t="s">
        <v>512</v>
      </c>
      <c r="G517" s="357">
        <v>5.1999999999999998E-2</v>
      </c>
      <c r="H517" s="88" t="s">
        <v>1269</v>
      </c>
      <c r="I517" s="89">
        <v>6318137</v>
      </c>
    </row>
    <row r="518" spans="1:9" ht="18.75">
      <c r="A518" s="618">
        <v>7</v>
      </c>
      <c r="B518" s="63" t="s">
        <v>2</v>
      </c>
      <c r="C518" s="86" t="s">
        <v>678</v>
      </c>
      <c r="D518" s="63">
        <v>39682878683</v>
      </c>
      <c r="E518" s="64">
        <v>200000</v>
      </c>
      <c r="F518" s="63" t="s">
        <v>582</v>
      </c>
      <c r="G518" s="65">
        <v>4.9000000000000002E-2</v>
      </c>
      <c r="H518" s="86" t="s">
        <v>1271</v>
      </c>
      <c r="I518" s="64">
        <v>209982</v>
      </c>
    </row>
    <row r="519" spans="1:9" ht="18.75">
      <c r="A519" s="618">
        <v>8</v>
      </c>
      <c r="B519" s="63" t="s">
        <v>2</v>
      </c>
      <c r="C519" s="86" t="s">
        <v>22</v>
      </c>
      <c r="D519" s="63">
        <v>36138068003</v>
      </c>
      <c r="E519" s="64">
        <v>152000</v>
      </c>
      <c r="F519" s="63" t="s">
        <v>4</v>
      </c>
      <c r="G519" s="65">
        <v>7.0000000000000007E-2</v>
      </c>
      <c r="H519" s="86" t="s">
        <v>23</v>
      </c>
      <c r="I519" s="64">
        <v>215046</v>
      </c>
    </row>
    <row r="520" spans="1:9" ht="18.75">
      <c r="A520" s="618">
        <v>9</v>
      </c>
      <c r="B520" s="63" t="s">
        <v>1276</v>
      </c>
      <c r="C520" s="63" t="s">
        <v>673</v>
      </c>
      <c r="D520" s="259">
        <v>175134</v>
      </c>
      <c r="E520" s="64">
        <v>5000000</v>
      </c>
      <c r="F520" s="63" t="s">
        <v>1277</v>
      </c>
      <c r="G520" s="65">
        <v>7.2499999999999995E-2</v>
      </c>
      <c r="H520" s="63" t="s">
        <v>23</v>
      </c>
      <c r="I520" s="64">
        <v>5405581</v>
      </c>
    </row>
    <row r="521" spans="1:9" ht="18.75">
      <c r="A521" s="618">
        <v>10</v>
      </c>
      <c r="B521" s="63" t="s">
        <v>1276</v>
      </c>
      <c r="C521" s="63" t="s">
        <v>673</v>
      </c>
      <c r="D521" s="259">
        <v>175135</v>
      </c>
      <c r="E521" s="64">
        <v>5000000</v>
      </c>
      <c r="F521" s="63" t="s">
        <v>1277</v>
      </c>
      <c r="G521" s="65">
        <v>7.2499999999999995E-2</v>
      </c>
      <c r="H521" s="63" t="s">
        <v>23</v>
      </c>
      <c r="I521" s="64">
        <v>5405581</v>
      </c>
    </row>
    <row r="522" spans="1:9" ht="17.25">
      <c r="A522" s="618">
        <v>11</v>
      </c>
      <c r="B522" s="285" t="s">
        <v>239</v>
      </c>
      <c r="C522" s="132" t="s">
        <v>557</v>
      </c>
      <c r="D522" s="132">
        <v>180</v>
      </c>
      <c r="E522" s="359">
        <v>1250000</v>
      </c>
      <c r="F522" s="360" t="s">
        <v>292</v>
      </c>
      <c r="G522" s="361">
        <v>0.09</v>
      </c>
      <c r="H522" s="132" t="s">
        <v>1111</v>
      </c>
      <c r="I522" s="526">
        <v>1390625</v>
      </c>
    </row>
    <row r="523" spans="1:9" ht="18.75">
      <c r="A523" s="349"/>
      <c r="B523" s="428"/>
      <c r="C523" s="350"/>
      <c r="D523" s="350"/>
      <c r="E523" s="426">
        <f>SUM(E500:E522)</f>
        <v>47402234</v>
      </c>
      <c r="F523" s="350"/>
      <c r="G523" s="350"/>
      <c r="H523" s="350"/>
      <c r="I523" s="427">
        <f>SUM(I500:I522)</f>
        <v>52537154</v>
      </c>
    </row>
    <row r="526" spans="1:9" ht="15.75" thickBot="1">
      <c r="B526" s="243" t="s">
        <v>1689</v>
      </c>
    </row>
    <row r="527" spans="1:9" ht="31.5">
      <c r="A527" s="232" t="s">
        <v>37</v>
      </c>
      <c r="B527" s="233" t="s">
        <v>0</v>
      </c>
      <c r="C527" s="233" t="s">
        <v>38</v>
      </c>
      <c r="D527" s="233" t="s">
        <v>39</v>
      </c>
      <c r="E527" s="391" t="s">
        <v>40</v>
      </c>
      <c r="F527" s="233" t="s">
        <v>41</v>
      </c>
      <c r="G527" s="233" t="s">
        <v>42</v>
      </c>
      <c r="H527" s="233" t="s">
        <v>1</v>
      </c>
      <c r="I527" s="591" t="s">
        <v>43</v>
      </c>
    </row>
    <row r="528" spans="1:9" ht="18" thickBot="1">
      <c r="A528" s="618"/>
      <c r="B528" s="285" t="s">
        <v>239</v>
      </c>
      <c r="C528" s="132" t="s">
        <v>554</v>
      </c>
      <c r="D528" s="132">
        <v>181</v>
      </c>
      <c r="E528" s="359">
        <v>850000</v>
      </c>
      <c r="F528" s="360" t="s">
        <v>292</v>
      </c>
      <c r="G528" s="361">
        <v>0.09</v>
      </c>
      <c r="H528" s="132" t="s">
        <v>1114</v>
      </c>
      <c r="I528" s="526">
        <v>945625</v>
      </c>
    </row>
    <row r="529" spans="1:11" ht="19.5" thickBot="1">
      <c r="A529" s="618"/>
      <c r="B529" s="38" t="s">
        <v>621</v>
      </c>
      <c r="C529" s="22" t="s">
        <v>608</v>
      </c>
      <c r="D529" s="23" t="s">
        <v>293</v>
      </c>
      <c r="E529" s="24">
        <v>11664</v>
      </c>
      <c r="F529" s="21" t="s">
        <v>272</v>
      </c>
      <c r="G529" s="25">
        <v>6.5000000000000002E-2</v>
      </c>
      <c r="H529" s="21" t="s">
        <v>1114</v>
      </c>
      <c r="I529" s="26">
        <v>12422</v>
      </c>
    </row>
    <row r="530" spans="1:11" ht="18.75">
      <c r="A530" s="618"/>
      <c r="B530" s="63" t="s">
        <v>461</v>
      </c>
      <c r="C530" s="85" t="s">
        <v>608</v>
      </c>
      <c r="D530" s="85" t="s">
        <v>1294</v>
      </c>
      <c r="E530" s="366">
        <v>225000</v>
      </c>
      <c r="F530" s="85" t="s">
        <v>696</v>
      </c>
      <c r="G530" s="65">
        <v>5.1999999999999998E-2</v>
      </c>
      <c r="H530" s="85" t="s">
        <v>1114</v>
      </c>
      <c r="I530" s="366">
        <v>236700</v>
      </c>
    </row>
    <row r="531" spans="1:11" ht="17.25">
      <c r="A531" s="618"/>
      <c r="B531" s="285" t="s">
        <v>239</v>
      </c>
      <c r="C531" s="132" t="s">
        <v>562</v>
      </c>
      <c r="D531" s="132">
        <v>1807</v>
      </c>
      <c r="E531" s="359">
        <v>2500000</v>
      </c>
      <c r="F531" s="360" t="s">
        <v>292</v>
      </c>
      <c r="G531" s="361">
        <v>0.09</v>
      </c>
      <c r="H531" s="132" t="s">
        <v>1161</v>
      </c>
      <c r="I531" s="526">
        <v>2781250</v>
      </c>
    </row>
    <row r="532" spans="1:11" ht="17.25">
      <c r="A532" s="618"/>
      <c r="B532" s="285" t="s">
        <v>239</v>
      </c>
      <c r="C532" s="132" t="s">
        <v>1162</v>
      </c>
      <c r="D532" s="132">
        <v>62</v>
      </c>
      <c r="E532" s="359">
        <v>1150000</v>
      </c>
      <c r="F532" s="360" t="s">
        <v>292</v>
      </c>
      <c r="G532" s="361">
        <v>0.09</v>
      </c>
      <c r="H532" s="132" t="s">
        <v>1163</v>
      </c>
      <c r="I532" s="526">
        <v>1279375</v>
      </c>
    </row>
    <row r="533" spans="1:11" ht="17.25">
      <c r="A533" s="618"/>
      <c r="B533" s="285" t="s">
        <v>239</v>
      </c>
      <c r="C533" s="132" t="s">
        <v>1162</v>
      </c>
      <c r="D533" s="132">
        <v>92</v>
      </c>
      <c r="E533" s="359">
        <v>4200000</v>
      </c>
      <c r="F533" s="360" t="s">
        <v>292</v>
      </c>
      <c r="G533" s="361">
        <v>0.09</v>
      </c>
      <c r="H533" s="132" t="s">
        <v>1163</v>
      </c>
      <c r="I533" s="526">
        <v>4672500</v>
      </c>
    </row>
    <row r="534" spans="1:11" ht="18.75">
      <c r="A534" s="618"/>
      <c r="B534" s="124" t="s">
        <v>279</v>
      </c>
      <c r="C534" s="159" t="s">
        <v>651</v>
      </c>
      <c r="D534" s="159" t="s">
        <v>1264</v>
      </c>
      <c r="E534" s="125">
        <v>7000000</v>
      </c>
      <c r="F534" s="124" t="s">
        <v>275</v>
      </c>
      <c r="G534" s="126">
        <v>5.6000000000000001E-2</v>
      </c>
      <c r="H534" s="124" t="s">
        <v>1491</v>
      </c>
      <c r="I534" s="125">
        <v>7437844</v>
      </c>
    </row>
    <row r="535" spans="1:11" ht="18.75">
      <c r="A535" s="618"/>
      <c r="B535" s="88" t="s">
        <v>474</v>
      </c>
      <c r="C535" s="121" t="s">
        <v>699</v>
      </c>
      <c r="D535" s="364">
        <v>242404000001795</v>
      </c>
      <c r="E535" s="64">
        <v>2500000</v>
      </c>
      <c r="F535" s="63" t="s">
        <v>512</v>
      </c>
      <c r="G535" s="65">
        <v>5.1999999999999998E-2</v>
      </c>
      <c r="H535" s="63" t="s">
        <v>95</v>
      </c>
      <c r="I535" s="64">
        <v>2632557</v>
      </c>
    </row>
    <row r="536" spans="1:11" ht="18.75">
      <c r="A536" s="618"/>
      <c r="B536" s="88" t="s">
        <v>474</v>
      </c>
      <c r="C536" s="121" t="s">
        <v>699</v>
      </c>
      <c r="D536" s="364">
        <v>242404000001796</v>
      </c>
      <c r="E536" s="64">
        <v>2500000</v>
      </c>
      <c r="F536" s="63" t="s">
        <v>512</v>
      </c>
      <c r="G536" s="65">
        <v>5.1999999999999998E-2</v>
      </c>
      <c r="H536" s="63" t="s">
        <v>95</v>
      </c>
      <c r="I536" s="64">
        <v>2632557</v>
      </c>
    </row>
    <row r="537" spans="1:11" ht="18.75">
      <c r="A537" s="618"/>
      <c r="B537" s="63" t="s">
        <v>2</v>
      </c>
      <c r="C537" s="86" t="s">
        <v>94</v>
      </c>
      <c r="D537" s="63">
        <v>33388274012</v>
      </c>
      <c r="E537" s="64">
        <v>1260000</v>
      </c>
      <c r="F537" s="63" t="s">
        <v>92</v>
      </c>
      <c r="G537" s="65">
        <v>0.09</v>
      </c>
      <c r="H537" s="86" t="s">
        <v>95</v>
      </c>
      <c r="I537" s="64">
        <v>2568010</v>
      </c>
    </row>
    <row r="538" spans="1:11" ht="18.75">
      <c r="A538" s="618"/>
      <c r="B538" s="63" t="s">
        <v>286</v>
      </c>
      <c r="C538" s="362" t="s">
        <v>699</v>
      </c>
      <c r="D538" s="363" t="s">
        <v>1303</v>
      </c>
      <c r="E538" s="565">
        <v>2500000</v>
      </c>
      <c r="F538" s="63" t="s">
        <v>272</v>
      </c>
      <c r="G538" s="65">
        <v>6.5000000000000002E-2</v>
      </c>
      <c r="H538" s="88" t="s">
        <v>95</v>
      </c>
      <c r="I538" s="89">
        <v>2662500</v>
      </c>
    </row>
    <row r="539" spans="1:11" ht="18.75">
      <c r="A539" s="618"/>
      <c r="B539" s="63" t="s">
        <v>461</v>
      </c>
      <c r="C539" s="85" t="s">
        <v>694</v>
      </c>
      <c r="D539" s="85" t="s">
        <v>1301</v>
      </c>
      <c r="E539" s="484">
        <v>2000000</v>
      </c>
      <c r="F539" s="85" t="s">
        <v>696</v>
      </c>
      <c r="G539" s="65">
        <v>5.1999999999999998E-2</v>
      </c>
      <c r="H539" s="85" t="s">
        <v>1302</v>
      </c>
      <c r="I539" s="366">
        <v>2106046</v>
      </c>
      <c r="J539" s="33"/>
      <c r="K539" s="33"/>
    </row>
    <row r="540" spans="1:11" ht="18.75">
      <c r="A540" s="618"/>
      <c r="B540" s="63" t="s">
        <v>286</v>
      </c>
      <c r="C540" s="362" t="s">
        <v>1159</v>
      </c>
      <c r="D540" s="363" t="s">
        <v>1311</v>
      </c>
      <c r="E540" s="565">
        <v>1500000</v>
      </c>
      <c r="F540" s="63" t="s">
        <v>272</v>
      </c>
      <c r="G540" s="65">
        <v>6.5000000000000002E-2</v>
      </c>
      <c r="H540" s="88" t="s">
        <v>1312</v>
      </c>
      <c r="I540" s="89">
        <v>1597500</v>
      </c>
      <c r="J540" s="33"/>
      <c r="K540" s="33"/>
    </row>
    <row r="541" spans="1:11" ht="18.75">
      <c r="A541" s="618"/>
      <c r="B541" s="63" t="s">
        <v>286</v>
      </c>
      <c r="C541" s="362" t="s">
        <v>1159</v>
      </c>
      <c r="D541" s="363" t="s">
        <v>1313</v>
      </c>
      <c r="E541" s="565">
        <v>1500000</v>
      </c>
      <c r="F541" s="63" t="s">
        <v>272</v>
      </c>
      <c r="G541" s="65">
        <v>6.5000000000000002E-2</v>
      </c>
      <c r="H541" s="88" t="s">
        <v>1312</v>
      </c>
      <c r="I541" s="89">
        <v>1597500</v>
      </c>
      <c r="J541" s="33"/>
      <c r="K541" s="33"/>
    </row>
    <row r="542" spans="1:11" ht="18.75">
      <c r="A542" s="618">
        <v>1</v>
      </c>
      <c r="B542" s="63" t="s">
        <v>2</v>
      </c>
      <c r="C542" s="86" t="s">
        <v>1315</v>
      </c>
      <c r="D542" s="63">
        <v>39762353133</v>
      </c>
      <c r="E542" s="64">
        <v>650000</v>
      </c>
      <c r="F542" s="63" t="s">
        <v>582</v>
      </c>
      <c r="G542" s="65">
        <v>4.9000000000000002E-2</v>
      </c>
      <c r="H542" s="86" t="s">
        <v>1316</v>
      </c>
      <c r="I542" s="64">
        <v>682440</v>
      </c>
      <c r="J542" s="33" t="s">
        <v>1690</v>
      </c>
      <c r="K542" s="33"/>
    </row>
    <row r="543" spans="1:11" ht="18.75">
      <c r="A543" s="618"/>
      <c r="B543" s="63" t="s">
        <v>286</v>
      </c>
      <c r="C543" s="362" t="s">
        <v>1322</v>
      </c>
      <c r="D543" s="363" t="s">
        <v>1323</v>
      </c>
      <c r="E543" s="565">
        <v>2500000</v>
      </c>
      <c r="F543" s="63" t="s">
        <v>272</v>
      </c>
      <c r="G543" s="65">
        <v>6.5000000000000002E-2</v>
      </c>
      <c r="H543" s="88" t="s">
        <v>1324</v>
      </c>
      <c r="I543" s="89">
        <v>2662500</v>
      </c>
    </row>
    <row r="544" spans="1:11" ht="18.75">
      <c r="A544" s="618"/>
      <c r="B544" s="63" t="s">
        <v>286</v>
      </c>
      <c r="C544" s="362" t="s">
        <v>1322</v>
      </c>
      <c r="D544" s="363" t="s">
        <v>1325</v>
      </c>
      <c r="E544" s="565">
        <v>2500000</v>
      </c>
      <c r="F544" s="63" t="s">
        <v>272</v>
      </c>
      <c r="G544" s="65">
        <v>6.5000000000000002E-2</v>
      </c>
      <c r="H544" s="88" t="s">
        <v>1324</v>
      </c>
      <c r="I544" s="89">
        <v>2662500</v>
      </c>
    </row>
    <row r="545" spans="1:11" ht="18.75">
      <c r="A545" s="349"/>
      <c r="B545" s="428"/>
      <c r="C545" s="350"/>
      <c r="D545" s="350"/>
      <c r="E545" s="426">
        <f>SUM(E528:E544)</f>
        <v>35346664</v>
      </c>
      <c r="F545" s="350"/>
      <c r="G545" s="350"/>
      <c r="H545" s="350"/>
      <c r="I545" s="427">
        <f>SUM(I528:I544)</f>
        <v>39169826</v>
      </c>
    </row>
    <row r="547" spans="1:11">
      <c r="B547" s="625" t="s">
        <v>1150</v>
      </c>
      <c r="C547" s="625" t="s">
        <v>1326</v>
      </c>
      <c r="D547" s="625">
        <v>5745</v>
      </c>
      <c r="E547" s="625">
        <v>500000</v>
      </c>
      <c r="F547" s="626">
        <v>6</v>
      </c>
      <c r="G547" s="625">
        <v>12</v>
      </c>
      <c r="H547" s="625" t="s">
        <v>1141</v>
      </c>
      <c r="I547" s="625" t="s">
        <v>1327</v>
      </c>
    </row>
    <row r="548" spans="1:11">
      <c r="B548" s="625" t="s">
        <v>1150</v>
      </c>
      <c r="C548" s="625" t="s">
        <v>1326</v>
      </c>
      <c r="D548" s="625">
        <v>5746</v>
      </c>
      <c r="E548" s="625">
        <v>500000</v>
      </c>
      <c r="F548" s="626">
        <v>6</v>
      </c>
      <c r="G548" s="625">
        <v>12</v>
      </c>
      <c r="H548" s="625" t="s">
        <v>1141</v>
      </c>
      <c r="I548" s="625" t="s">
        <v>1327</v>
      </c>
    </row>
    <row r="549" spans="1:11">
      <c r="B549" s="625" t="s">
        <v>1150</v>
      </c>
      <c r="C549" s="625" t="s">
        <v>1326</v>
      </c>
      <c r="D549" s="625">
        <v>5747</v>
      </c>
      <c r="E549" s="625">
        <v>500000</v>
      </c>
      <c r="F549" s="626">
        <v>6</v>
      </c>
      <c r="G549" s="625">
        <v>12</v>
      </c>
      <c r="H549" s="625" t="s">
        <v>1141</v>
      </c>
      <c r="I549" s="625" t="s">
        <v>1327</v>
      </c>
    </row>
    <row r="553" spans="1:11" ht="15.75" thickBot="1">
      <c r="B553" s="243" t="s">
        <v>1712</v>
      </c>
    </row>
    <row r="554" spans="1:11" ht="31.5">
      <c r="A554" s="232" t="s">
        <v>37</v>
      </c>
      <c r="B554" s="233" t="s">
        <v>0</v>
      </c>
      <c r="C554" s="233" t="s">
        <v>38</v>
      </c>
      <c r="D554" s="233" t="s">
        <v>39</v>
      </c>
      <c r="E554" s="391" t="s">
        <v>40</v>
      </c>
      <c r="F554" s="233" t="s">
        <v>41</v>
      </c>
      <c r="G554" s="233" t="s">
        <v>42</v>
      </c>
      <c r="H554" s="233" t="s">
        <v>1</v>
      </c>
      <c r="I554" s="651" t="s">
        <v>43</v>
      </c>
    </row>
    <row r="555" spans="1:11" ht="18.75">
      <c r="A555" s="618">
        <v>1</v>
      </c>
      <c r="B555" s="44" t="s">
        <v>2</v>
      </c>
      <c r="C555" s="639" t="s">
        <v>49</v>
      </c>
      <c r="D555" s="44">
        <v>34355000991</v>
      </c>
      <c r="E555" s="64">
        <v>496000</v>
      </c>
      <c r="F555" s="44" t="s">
        <v>96</v>
      </c>
      <c r="G555" s="54">
        <v>8.5000000000000006E-2</v>
      </c>
      <c r="H555" s="639" t="s">
        <v>97</v>
      </c>
      <c r="I555" s="290">
        <v>893675</v>
      </c>
      <c r="J555" s="269"/>
    </row>
    <row r="556" spans="1:11" ht="18.75">
      <c r="A556" s="618">
        <v>2</v>
      </c>
      <c r="B556" s="44" t="s">
        <v>474</v>
      </c>
      <c r="C556" s="52" t="s">
        <v>725</v>
      </c>
      <c r="D556" s="149">
        <v>242404000001810</v>
      </c>
      <c r="E556" s="64">
        <v>5500000</v>
      </c>
      <c r="F556" s="44" t="s">
        <v>512</v>
      </c>
      <c r="G556" s="54">
        <v>5.1999999999999998E-2</v>
      </c>
      <c r="H556" s="44" t="s">
        <v>1331</v>
      </c>
      <c r="I556" s="290">
        <v>5791625</v>
      </c>
      <c r="J556" s="269"/>
    </row>
    <row r="557" spans="1:11" ht="18.75">
      <c r="A557" s="618">
        <v>3</v>
      </c>
      <c r="B557" s="44" t="s">
        <v>474</v>
      </c>
      <c r="C557" s="52" t="s">
        <v>725</v>
      </c>
      <c r="D557" s="149">
        <v>242404000001811</v>
      </c>
      <c r="E557" s="64">
        <v>5500000</v>
      </c>
      <c r="F557" s="44" t="s">
        <v>512</v>
      </c>
      <c r="G557" s="54">
        <v>5.1999999999999998E-2</v>
      </c>
      <c r="H557" s="44" t="s">
        <v>1331</v>
      </c>
      <c r="I557" s="290">
        <v>5791625</v>
      </c>
      <c r="J557" s="269"/>
    </row>
    <row r="558" spans="1:11" ht="17.25">
      <c r="A558" s="618">
        <v>4</v>
      </c>
      <c r="B558" s="116" t="s">
        <v>239</v>
      </c>
      <c r="C558" s="640" t="s">
        <v>601</v>
      </c>
      <c r="D558" s="640">
        <v>182</v>
      </c>
      <c r="E558" s="359">
        <v>2800000</v>
      </c>
      <c r="F558" s="640" t="s">
        <v>292</v>
      </c>
      <c r="G558" s="119">
        <v>0.09</v>
      </c>
      <c r="H558" s="640" t="s">
        <v>1205</v>
      </c>
      <c r="I558" s="642">
        <v>3115000</v>
      </c>
      <c r="J558" s="132"/>
    </row>
    <row r="559" spans="1:11" ht="17.25">
      <c r="A559" s="618">
        <v>5</v>
      </c>
      <c r="B559" s="116" t="s">
        <v>239</v>
      </c>
      <c r="C559" s="640" t="s">
        <v>601</v>
      </c>
      <c r="D559" s="640">
        <v>183</v>
      </c>
      <c r="E559" s="359">
        <v>1700000</v>
      </c>
      <c r="F559" s="640" t="s">
        <v>292</v>
      </c>
      <c r="G559" s="119">
        <v>0.09</v>
      </c>
      <c r="H559" s="640" t="s">
        <v>1205</v>
      </c>
      <c r="I559" s="642">
        <v>1891250</v>
      </c>
      <c r="J559" s="132"/>
    </row>
    <row r="560" spans="1:11" ht="18.75">
      <c r="A560" s="618">
        <v>6</v>
      </c>
      <c r="B560" s="44" t="s">
        <v>2</v>
      </c>
      <c r="C560" s="555" t="s">
        <v>1329</v>
      </c>
      <c r="D560" s="555">
        <v>39775723258</v>
      </c>
      <c r="E560" s="64">
        <v>600000</v>
      </c>
      <c r="F560" s="555" t="s">
        <v>582</v>
      </c>
      <c r="G560" s="643">
        <v>4.9000000000000002E-2</v>
      </c>
      <c r="H560" s="555" t="s">
        <v>1205</v>
      </c>
      <c r="I560" s="290">
        <v>629945</v>
      </c>
      <c r="J560" s="87" t="s">
        <v>1487</v>
      </c>
      <c r="K560" s="33"/>
    </row>
    <row r="561" spans="1:11" ht="17.25">
      <c r="A561" s="618">
        <v>7</v>
      </c>
      <c r="B561" s="116" t="s">
        <v>239</v>
      </c>
      <c r="C561" s="640" t="s">
        <v>492</v>
      </c>
      <c r="D561" s="640">
        <v>1801</v>
      </c>
      <c r="E561" s="133">
        <v>3500000</v>
      </c>
      <c r="F561" s="640" t="s">
        <v>255</v>
      </c>
      <c r="G561" s="119">
        <v>0.09</v>
      </c>
      <c r="H561" s="640" t="s">
        <v>1046</v>
      </c>
      <c r="I561" s="642">
        <v>3978973</v>
      </c>
      <c r="J561" s="132"/>
    </row>
    <row r="562" spans="1:11" ht="18.75">
      <c r="A562" s="618">
        <v>8</v>
      </c>
      <c r="B562" s="44" t="s">
        <v>2</v>
      </c>
      <c r="C562" s="639" t="s">
        <v>735</v>
      </c>
      <c r="D562" s="44">
        <v>39803275181</v>
      </c>
      <c r="E562" s="64">
        <v>850000</v>
      </c>
      <c r="F562" s="44" t="s">
        <v>582</v>
      </c>
      <c r="G562" s="54">
        <v>4.9000000000000002E-2</v>
      </c>
      <c r="H562" s="639" t="s">
        <v>1336</v>
      </c>
      <c r="I562" s="290">
        <v>892422</v>
      </c>
      <c r="J562" s="87" t="s">
        <v>1487</v>
      </c>
      <c r="K562" s="33"/>
    </row>
    <row r="563" spans="1:11" ht="18.75">
      <c r="A563" s="618">
        <v>9</v>
      </c>
      <c r="B563" s="44" t="s">
        <v>270</v>
      </c>
      <c r="C563" s="555" t="s">
        <v>693</v>
      </c>
      <c r="D563" s="644">
        <v>300713470290</v>
      </c>
      <c r="E563" s="484">
        <v>14449412.300000001</v>
      </c>
      <c r="F563" s="555" t="s">
        <v>275</v>
      </c>
      <c r="G563" s="643">
        <v>7.0000000000000007E-2</v>
      </c>
      <c r="H563" s="555" t="s">
        <v>1296</v>
      </c>
      <c r="I563" s="652">
        <v>15579810.07</v>
      </c>
      <c r="J563" s="132"/>
    </row>
    <row r="564" spans="1:11" ht="18.75">
      <c r="A564" s="618">
        <v>10</v>
      </c>
      <c r="B564" s="44" t="s">
        <v>1276</v>
      </c>
      <c r="C564" s="44" t="s">
        <v>693</v>
      </c>
      <c r="D564" s="646">
        <v>173474</v>
      </c>
      <c r="E564" s="53">
        <v>5000000</v>
      </c>
      <c r="F564" s="44" t="s">
        <v>1277</v>
      </c>
      <c r="G564" s="54">
        <v>7.0000000000000007E-2</v>
      </c>
      <c r="H564" s="44" t="s">
        <v>1296</v>
      </c>
      <c r="I564" s="290">
        <v>5391363</v>
      </c>
      <c r="J564" s="132"/>
    </row>
    <row r="565" spans="1:11" ht="18.75">
      <c r="A565" s="618">
        <v>11</v>
      </c>
      <c r="B565" s="44" t="s">
        <v>2</v>
      </c>
      <c r="C565" s="639" t="s">
        <v>739</v>
      </c>
      <c r="D565" s="44">
        <v>39808877180</v>
      </c>
      <c r="E565" s="53">
        <v>300000</v>
      </c>
      <c r="F565" s="44" t="s">
        <v>696</v>
      </c>
      <c r="G565" s="54">
        <v>4.9000000000000002E-2</v>
      </c>
      <c r="H565" s="639" t="s">
        <v>1335</v>
      </c>
      <c r="I565" s="290">
        <v>314972</v>
      </c>
      <c r="J565" s="87" t="s">
        <v>1487</v>
      </c>
    </row>
    <row r="566" spans="1:11" ht="18.75">
      <c r="A566" s="618">
        <v>12</v>
      </c>
      <c r="B566" s="44" t="s">
        <v>286</v>
      </c>
      <c r="C566" s="52" t="s">
        <v>739</v>
      </c>
      <c r="D566" s="150" t="s">
        <v>1334</v>
      </c>
      <c r="E566" s="647">
        <v>1050000</v>
      </c>
      <c r="F566" s="44" t="s">
        <v>272</v>
      </c>
      <c r="G566" s="54">
        <v>6.5000000000000002E-2</v>
      </c>
      <c r="H566" s="44" t="s">
        <v>1335</v>
      </c>
      <c r="I566" s="290">
        <v>1118250</v>
      </c>
      <c r="J566" s="87"/>
    </row>
    <row r="567" spans="1:11" ht="18.75">
      <c r="A567" s="618">
        <v>13</v>
      </c>
      <c r="B567" s="44" t="s">
        <v>343</v>
      </c>
      <c r="C567" s="44" t="s">
        <v>1357</v>
      </c>
      <c r="D567" s="648" t="s">
        <v>1358</v>
      </c>
      <c r="E567" s="638">
        <v>1100000</v>
      </c>
      <c r="F567" s="44" t="s">
        <v>738</v>
      </c>
      <c r="G567" s="54">
        <v>7.0000000000000007E-2</v>
      </c>
      <c r="H567" s="44" t="s">
        <v>1359</v>
      </c>
      <c r="I567" s="290">
        <v>1179332</v>
      </c>
      <c r="J567" s="132"/>
    </row>
    <row r="568" spans="1:11" ht="17.25">
      <c r="A568" s="618">
        <v>14</v>
      </c>
      <c r="B568" s="116" t="s">
        <v>239</v>
      </c>
      <c r="C568" s="640" t="s">
        <v>638</v>
      </c>
      <c r="D568" s="640">
        <v>185</v>
      </c>
      <c r="E568" s="118">
        <v>1500000</v>
      </c>
      <c r="F568" s="640" t="s">
        <v>292</v>
      </c>
      <c r="G568" s="119">
        <v>0.09</v>
      </c>
      <c r="H568" s="640" t="s">
        <v>1243</v>
      </c>
      <c r="I568" s="642">
        <v>1668750</v>
      </c>
      <c r="J568" s="132"/>
    </row>
    <row r="569" spans="1:11" ht="17.25">
      <c r="A569" s="618">
        <v>15</v>
      </c>
      <c r="B569" s="116" t="s">
        <v>239</v>
      </c>
      <c r="C569" s="640" t="s">
        <v>1501</v>
      </c>
      <c r="D569" s="640">
        <v>99</v>
      </c>
      <c r="E569" s="641">
        <v>2000000</v>
      </c>
      <c r="F569" s="640" t="s">
        <v>1505</v>
      </c>
      <c r="G569" s="119">
        <v>7.4999999999999997E-2</v>
      </c>
      <c r="H569" s="640" t="s">
        <v>1356</v>
      </c>
      <c r="I569" s="642">
        <v>2098630</v>
      </c>
      <c r="J569" s="132"/>
    </row>
    <row r="570" spans="1:11" ht="17.25">
      <c r="A570" s="618">
        <v>16</v>
      </c>
      <c r="B570" s="116" t="s">
        <v>239</v>
      </c>
      <c r="C570" s="640" t="s">
        <v>1501</v>
      </c>
      <c r="D570" s="640">
        <v>202</v>
      </c>
      <c r="E570" s="641">
        <v>2000000</v>
      </c>
      <c r="F570" s="640" t="s">
        <v>1505</v>
      </c>
      <c r="G570" s="119">
        <v>7.4999999999999997E-2</v>
      </c>
      <c r="H570" s="640" t="s">
        <v>1356</v>
      </c>
      <c r="I570" s="642">
        <v>2098630</v>
      </c>
      <c r="J570" s="132"/>
    </row>
    <row r="571" spans="1:11" ht="18.75">
      <c r="A571" s="618">
        <v>17</v>
      </c>
      <c r="B571" s="44" t="s">
        <v>461</v>
      </c>
      <c r="C571" s="555" t="s">
        <v>1355</v>
      </c>
      <c r="D571" s="555" t="s">
        <v>1354</v>
      </c>
      <c r="E571" s="649">
        <v>800000</v>
      </c>
      <c r="F571" s="555" t="s">
        <v>582</v>
      </c>
      <c r="G571" s="643">
        <v>5.1999999999999998E-2</v>
      </c>
      <c r="H571" s="555" t="s">
        <v>1356</v>
      </c>
      <c r="I571" s="650">
        <v>842418</v>
      </c>
      <c r="J571" s="132"/>
    </row>
    <row r="572" spans="1:11" ht="18.75">
      <c r="A572" s="618">
        <v>18</v>
      </c>
      <c r="B572" s="44" t="s">
        <v>474</v>
      </c>
      <c r="C572" s="52" t="s">
        <v>744</v>
      </c>
      <c r="D572" s="149">
        <v>242404000001856</v>
      </c>
      <c r="E572" s="53">
        <v>4000000</v>
      </c>
      <c r="F572" s="44" t="s">
        <v>512</v>
      </c>
      <c r="G572" s="54">
        <v>5.1499999999999997E-2</v>
      </c>
      <c r="H572" s="44" t="s">
        <v>1353</v>
      </c>
      <c r="I572" s="290">
        <v>4210013</v>
      </c>
      <c r="J572" s="132"/>
    </row>
    <row r="573" spans="1:11" ht="18.75">
      <c r="A573" s="618">
        <v>19</v>
      </c>
      <c r="B573" s="44" t="s">
        <v>2</v>
      </c>
      <c r="C573" s="555" t="s">
        <v>744</v>
      </c>
      <c r="D573" s="555">
        <v>39830148955</v>
      </c>
      <c r="E573" s="53">
        <v>350000</v>
      </c>
      <c r="F573" s="555" t="s">
        <v>582</v>
      </c>
      <c r="G573" s="643">
        <v>4.9000000000000002E-2</v>
      </c>
      <c r="H573" s="555" t="s">
        <v>1353</v>
      </c>
      <c r="I573" s="290">
        <v>367468</v>
      </c>
      <c r="J573" s="132" t="s">
        <v>1487</v>
      </c>
    </row>
    <row r="574" spans="1:11" ht="18.75">
      <c r="A574" s="618">
        <v>20</v>
      </c>
      <c r="B574" s="44" t="s">
        <v>286</v>
      </c>
      <c r="C574" s="52" t="s">
        <v>744</v>
      </c>
      <c r="D574" s="150" t="s">
        <v>1456</v>
      </c>
      <c r="E574" s="647">
        <v>1500000</v>
      </c>
      <c r="F574" s="44" t="s">
        <v>272</v>
      </c>
      <c r="G574" s="54">
        <v>6.5000000000000002E-2</v>
      </c>
      <c r="H574" s="44" t="s">
        <v>1353</v>
      </c>
      <c r="I574" s="290">
        <v>1597500</v>
      </c>
      <c r="J574" s="132"/>
    </row>
    <row r="575" spans="1:11" ht="18.75">
      <c r="A575" s="618">
        <v>21</v>
      </c>
      <c r="B575" s="44" t="s">
        <v>286</v>
      </c>
      <c r="C575" s="52" t="s">
        <v>744</v>
      </c>
      <c r="D575" s="150" t="s">
        <v>1360</v>
      </c>
      <c r="E575" s="647">
        <v>1500000</v>
      </c>
      <c r="F575" s="44" t="s">
        <v>272</v>
      </c>
      <c r="G575" s="54">
        <v>6.5000000000000002E-2</v>
      </c>
      <c r="H575" s="44" t="s">
        <v>1353</v>
      </c>
      <c r="I575" s="290">
        <v>1597500</v>
      </c>
      <c r="J575" s="132"/>
    </row>
    <row r="576" spans="1:11" ht="17.25">
      <c r="A576" s="618">
        <v>22</v>
      </c>
      <c r="B576" s="116" t="s">
        <v>239</v>
      </c>
      <c r="C576" s="640" t="s">
        <v>637</v>
      </c>
      <c r="D576" s="640">
        <v>108</v>
      </c>
      <c r="E576" s="641">
        <v>2500000</v>
      </c>
      <c r="F576" s="640" t="s">
        <v>292</v>
      </c>
      <c r="G576" s="119">
        <v>0.09</v>
      </c>
      <c r="H576" s="640" t="s">
        <v>1244</v>
      </c>
      <c r="I576" s="642">
        <v>2781250</v>
      </c>
      <c r="J576" s="269"/>
    </row>
    <row r="577" spans="1:11" ht="18.75">
      <c r="A577" s="618">
        <v>23</v>
      </c>
      <c r="B577" s="44" t="s">
        <v>277</v>
      </c>
      <c r="C577" s="555" t="s">
        <v>1507</v>
      </c>
      <c r="D577" s="90">
        <v>100410032005853</v>
      </c>
      <c r="E577" s="649">
        <v>33864859</v>
      </c>
      <c r="F577" s="44" t="s">
        <v>1019</v>
      </c>
      <c r="G577" s="54">
        <v>4.3999999999999997E-2</v>
      </c>
      <c r="H577" s="555" t="s">
        <v>1631</v>
      </c>
      <c r="I577" s="650">
        <v>34354740</v>
      </c>
      <c r="J577" s="85" t="s">
        <v>1487</v>
      </c>
    </row>
    <row r="578" spans="1:11" ht="18.75">
      <c r="A578" s="618">
        <v>24</v>
      </c>
      <c r="B578" s="44" t="s">
        <v>1341</v>
      </c>
      <c r="C578" s="44" t="s">
        <v>1318</v>
      </c>
      <c r="D578" s="646" t="s">
        <v>1342</v>
      </c>
      <c r="E578" s="53">
        <v>3000000</v>
      </c>
      <c r="F578" s="44" t="s">
        <v>1277</v>
      </c>
      <c r="G578" s="54">
        <v>0.08</v>
      </c>
      <c r="H578" s="44" t="s">
        <v>1343</v>
      </c>
      <c r="I578" s="290">
        <v>3268945</v>
      </c>
      <c r="J578" s="269"/>
    </row>
    <row r="579" spans="1:11" ht="18.75">
      <c r="A579" s="618">
        <v>25</v>
      </c>
      <c r="B579" s="44" t="s">
        <v>296</v>
      </c>
      <c r="C579" s="555" t="s">
        <v>1318</v>
      </c>
      <c r="D579" s="90">
        <v>100540131000223</v>
      </c>
      <c r="E579" s="645">
        <v>4000000</v>
      </c>
      <c r="F579" s="555" t="s">
        <v>275</v>
      </c>
      <c r="G579" s="643">
        <v>7.4999999999999997E-2</v>
      </c>
      <c r="H579" s="555" t="s">
        <v>1343</v>
      </c>
      <c r="I579" s="650">
        <v>4335472</v>
      </c>
      <c r="J579" s="269"/>
    </row>
    <row r="580" spans="1:11" ht="18.75">
      <c r="A580" s="349"/>
      <c r="B580" s="634"/>
      <c r="C580" s="635"/>
      <c r="D580" s="635"/>
      <c r="E580" s="636">
        <f>SUM(E555:E579)</f>
        <v>99860271.299999997</v>
      </c>
      <c r="F580" s="635"/>
      <c r="G580" s="635"/>
      <c r="H580" s="635"/>
      <c r="I580" s="637">
        <f>SUM(I555:I579)</f>
        <v>105789558.06999999</v>
      </c>
    </row>
    <row r="581" spans="1:11" ht="16.5">
      <c r="B581" s="657" t="s">
        <v>1148</v>
      </c>
      <c r="C581" s="653" t="s">
        <v>1348</v>
      </c>
      <c r="D581" s="654" t="s">
        <v>1438</v>
      </c>
      <c r="E581" s="653">
        <v>200000</v>
      </c>
      <c r="F581" s="655">
        <v>5.6</v>
      </c>
      <c r="G581" s="658">
        <v>0.12</v>
      </c>
      <c r="H581" s="653" t="s">
        <v>1439</v>
      </c>
      <c r="I581" s="653">
        <v>2473747</v>
      </c>
      <c r="J581" s="656">
        <v>2400000</v>
      </c>
    </row>
    <row r="584" spans="1:11" ht="19.5" thickBot="1">
      <c r="B584" s="243" t="s">
        <v>1738</v>
      </c>
      <c r="K584" s="33"/>
    </row>
    <row r="585" spans="1:11" ht="32.25" thickBot="1">
      <c r="A585" s="232" t="s">
        <v>37</v>
      </c>
      <c r="B585" s="233" t="s">
        <v>0</v>
      </c>
      <c r="C585" s="233" t="s">
        <v>38</v>
      </c>
      <c r="D585" s="233" t="s">
        <v>39</v>
      </c>
      <c r="E585" s="391" t="s">
        <v>40</v>
      </c>
      <c r="F585" s="233" t="s">
        <v>41</v>
      </c>
      <c r="G585" s="233" t="s">
        <v>42</v>
      </c>
      <c r="H585" s="233" t="s">
        <v>1</v>
      </c>
      <c r="I585" s="651" t="s">
        <v>43</v>
      </c>
      <c r="J585" s="269"/>
      <c r="K585" s="33"/>
    </row>
    <row r="586" spans="1:11" ht="19.5" thickBot="1">
      <c r="A586" s="618">
        <v>1</v>
      </c>
      <c r="B586" s="332" t="s">
        <v>343</v>
      </c>
      <c r="C586" s="332" t="s">
        <v>747</v>
      </c>
      <c r="D586" s="440" t="s">
        <v>1362</v>
      </c>
      <c r="E586" s="66">
        <v>2800000</v>
      </c>
      <c r="F586" s="441" t="s">
        <v>738</v>
      </c>
      <c r="G586" s="333">
        <v>7.2499999999999995E-2</v>
      </c>
      <c r="H586" s="441" t="s">
        <v>25</v>
      </c>
      <c r="I586" s="442">
        <v>3009346</v>
      </c>
      <c r="J586" s="269"/>
    </row>
    <row r="587" spans="1:11" ht="18.75">
      <c r="A587" s="618">
        <v>2</v>
      </c>
      <c r="B587" s="63" t="s">
        <v>2</v>
      </c>
      <c r="C587" s="86" t="s">
        <v>24</v>
      </c>
      <c r="D587" s="63">
        <v>36282005034</v>
      </c>
      <c r="E587" s="64">
        <v>160000</v>
      </c>
      <c r="F587" s="63" t="s">
        <v>4</v>
      </c>
      <c r="G587" s="65">
        <v>6.5000000000000002E-2</v>
      </c>
      <c r="H587" s="86" t="s">
        <v>25</v>
      </c>
      <c r="I587" s="536">
        <v>220867</v>
      </c>
      <c r="J587" s="87" t="s">
        <v>1487</v>
      </c>
    </row>
    <row r="588" spans="1:11" ht="18.75">
      <c r="A588" s="618">
        <v>3</v>
      </c>
      <c r="B588" s="44" t="s">
        <v>296</v>
      </c>
      <c r="C588" s="85" t="s">
        <v>1329</v>
      </c>
      <c r="D588" s="266">
        <v>100540131000237</v>
      </c>
      <c r="E588" s="484">
        <v>5000000</v>
      </c>
      <c r="F588" s="85" t="s">
        <v>275</v>
      </c>
      <c r="G588" s="369">
        <v>7.4999999999999997E-2</v>
      </c>
      <c r="H588" s="85" t="s">
        <v>1332</v>
      </c>
      <c r="I588" s="661">
        <v>5419340</v>
      </c>
      <c r="J588" s="269"/>
    </row>
    <row r="589" spans="1:11" ht="18.75">
      <c r="A589" s="618">
        <v>4</v>
      </c>
      <c r="B589" s="44" t="s">
        <v>296</v>
      </c>
      <c r="C589" s="85" t="s">
        <v>1329</v>
      </c>
      <c r="D589" s="266">
        <v>100540131000248</v>
      </c>
      <c r="E589" s="484">
        <v>5000000</v>
      </c>
      <c r="F589" s="85" t="s">
        <v>275</v>
      </c>
      <c r="G589" s="369">
        <v>7.4999999999999997E-2</v>
      </c>
      <c r="H589" s="85" t="s">
        <v>1332</v>
      </c>
      <c r="I589" s="661">
        <v>5419340</v>
      </c>
      <c r="J589" s="132"/>
    </row>
    <row r="590" spans="1:11" ht="18.75">
      <c r="A590" s="618">
        <v>5</v>
      </c>
      <c r="B590" s="44" t="s">
        <v>296</v>
      </c>
      <c r="C590" s="85" t="s">
        <v>709</v>
      </c>
      <c r="D590" s="266">
        <v>100540131000259</v>
      </c>
      <c r="E590" s="484">
        <v>5500000</v>
      </c>
      <c r="F590" s="85" t="s">
        <v>275</v>
      </c>
      <c r="G590" s="369">
        <v>7.4999999999999997E-2</v>
      </c>
      <c r="H590" s="85" t="s">
        <v>1344</v>
      </c>
      <c r="I590" s="661">
        <v>5961274</v>
      </c>
      <c r="J590" s="132"/>
    </row>
    <row r="591" spans="1:11" ht="18.75">
      <c r="A591" s="618">
        <v>6</v>
      </c>
      <c r="B591" s="63" t="s">
        <v>2</v>
      </c>
      <c r="C591" s="86" t="s">
        <v>758</v>
      </c>
      <c r="D591" s="63">
        <v>39849109685</v>
      </c>
      <c r="E591" s="64">
        <v>550000</v>
      </c>
      <c r="F591" s="63" t="s">
        <v>582</v>
      </c>
      <c r="G591" s="65">
        <v>4.9000000000000002E-2</v>
      </c>
      <c r="H591" s="86" t="s">
        <v>1344</v>
      </c>
      <c r="I591" s="536">
        <v>577449</v>
      </c>
      <c r="J591" s="87" t="s">
        <v>1487</v>
      </c>
    </row>
    <row r="592" spans="1:11" ht="18.75">
      <c r="A592" s="618">
        <v>7</v>
      </c>
      <c r="B592" s="63" t="s">
        <v>461</v>
      </c>
      <c r="C592" s="121" t="s">
        <v>1260</v>
      </c>
      <c r="D592" s="121" t="s">
        <v>1365</v>
      </c>
      <c r="E592" s="64">
        <v>500000</v>
      </c>
      <c r="F592" s="85" t="s">
        <v>582</v>
      </c>
      <c r="G592" s="369">
        <v>5.1999999999999998E-2</v>
      </c>
      <c r="H592" s="63" t="s">
        <v>1366</v>
      </c>
      <c r="I592" s="536">
        <v>526511</v>
      </c>
      <c r="J592" s="132"/>
    </row>
    <row r="593" spans="1:10" ht="17.25">
      <c r="A593" s="618">
        <v>8</v>
      </c>
      <c r="B593" s="285" t="s">
        <v>239</v>
      </c>
      <c r="C593" s="132" t="s">
        <v>646</v>
      </c>
      <c r="D593" s="132">
        <v>1810</v>
      </c>
      <c r="E593" s="359">
        <v>1300000</v>
      </c>
      <c r="F593" s="360" t="s">
        <v>292</v>
      </c>
      <c r="G593" s="361">
        <v>0.09</v>
      </c>
      <c r="H593" s="132" t="s">
        <v>1257</v>
      </c>
      <c r="I593" s="539">
        <v>1446250</v>
      </c>
      <c r="J593" s="132"/>
    </row>
    <row r="594" spans="1:10" ht="18.75">
      <c r="A594" s="618">
        <v>9</v>
      </c>
      <c r="B594" s="44" t="s">
        <v>296</v>
      </c>
      <c r="C594" s="85" t="s">
        <v>1147</v>
      </c>
      <c r="D594" s="266">
        <v>100540131000260</v>
      </c>
      <c r="E594" s="484">
        <v>1500000</v>
      </c>
      <c r="F594" s="85" t="s">
        <v>275</v>
      </c>
      <c r="G594" s="369">
        <v>7.4999999999999997E-2</v>
      </c>
      <c r="H594" s="85" t="s">
        <v>1345</v>
      </c>
      <c r="I594" s="661">
        <v>1625802</v>
      </c>
      <c r="J594" s="87"/>
    </row>
    <row r="595" spans="1:10" ht="17.25">
      <c r="A595" s="618">
        <v>10</v>
      </c>
      <c r="B595" s="285" t="s">
        <v>239</v>
      </c>
      <c r="C595" s="132" t="s">
        <v>1258</v>
      </c>
      <c r="D595" s="132">
        <v>1811</v>
      </c>
      <c r="E595" s="359">
        <v>1100000</v>
      </c>
      <c r="F595" s="360" t="s">
        <v>292</v>
      </c>
      <c r="G595" s="361">
        <v>0.09</v>
      </c>
      <c r="H595" s="132" t="s">
        <v>1259</v>
      </c>
      <c r="I595" s="539">
        <v>1223750</v>
      </c>
      <c r="J595" s="132"/>
    </row>
    <row r="596" spans="1:10" ht="17.25">
      <c r="A596" s="618">
        <v>11</v>
      </c>
      <c r="B596" s="285" t="s">
        <v>239</v>
      </c>
      <c r="C596" s="132" t="s">
        <v>1258</v>
      </c>
      <c r="D596" s="132">
        <v>186</v>
      </c>
      <c r="E596" s="359">
        <v>1100000</v>
      </c>
      <c r="F596" s="360" t="s">
        <v>292</v>
      </c>
      <c r="G596" s="361">
        <v>0.09</v>
      </c>
      <c r="H596" s="132" t="s">
        <v>1259</v>
      </c>
      <c r="I596" s="539">
        <v>1223750</v>
      </c>
      <c r="J596" s="132"/>
    </row>
    <row r="597" spans="1:10" ht="17.25">
      <c r="A597" s="618">
        <v>12</v>
      </c>
      <c r="B597" s="285" t="s">
        <v>239</v>
      </c>
      <c r="C597" s="132" t="s">
        <v>660</v>
      </c>
      <c r="D597" s="132">
        <v>187</v>
      </c>
      <c r="E597" s="359">
        <v>1800000</v>
      </c>
      <c r="F597" s="360" t="s">
        <v>292</v>
      </c>
      <c r="G597" s="361">
        <v>0.09</v>
      </c>
      <c r="H597" s="132" t="s">
        <v>1262</v>
      </c>
      <c r="I597" s="539">
        <v>2002500</v>
      </c>
      <c r="J597" s="132"/>
    </row>
    <row r="598" spans="1:10" ht="18.75">
      <c r="A598" s="618">
        <v>13</v>
      </c>
      <c r="B598" s="63" t="s">
        <v>2</v>
      </c>
      <c r="C598" s="86" t="s">
        <v>733</v>
      </c>
      <c r="D598" s="63">
        <v>39866415901</v>
      </c>
      <c r="E598" s="64">
        <v>325000</v>
      </c>
      <c r="F598" s="63" t="s">
        <v>582</v>
      </c>
      <c r="G598" s="65">
        <v>4.9000000000000002E-2</v>
      </c>
      <c r="H598" s="86" t="s">
        <v>1262</v>
      </c>
      <c r="I598" s="536">
        <v>341220</v>
      </c>
      <c r="J598" s="87" t="s">
        <v>1487</v>
      </c>
    </row>
    <row r="599" spans="1:10" ht="18.75">
      <c r="A599" s="618">
        <v>14</v>
      </c>
      <c r="B599" s="63" t="s">
        <v>286</v>
      </c>
      <c r="C599" s="121" t="s">
        <v>733</v>
      </c>
      <c r="D599" s="122" t="s">
        <v>1364</v>
      </c>
      <c r="E599" s="564">
        <v>2800000</v>
      </c>
      <c r="F599" s="63" t="s">
        <v>272</v>
      </c>
      <c r="G599" s="65">
        <v>6.5000000000000002E-2</v>
      </c>
      <c r="H599" s="63" t="s">
        <v>1262</v>
      </c>
      <c r="I599" s="536">
        <v>2982000</v>
      </c>
      <c r="J599" s="87"/>
    </row>
    <row r="600" spans="1:10" ht="18.75">
      <c r="A600" s="618">
        <v>15</v>
      </c>
      <c r="B600" s="63" t="s">
        <v>2</v>
      </c>
      <c r="C600" s="86" t="s">
        <v>1374</v>
      </c>
      <c r="D600" s="63">
        <v>39879546745</v>
      </c>
      <c r="E600" s="64">
        <v>850000</v>
      </c>
      <c r="F600" s="63" t="s">
        <v>582</v>
      </c>
      <c r="G600" s="65">
        <v>4.9000000000000002E-2</v>
      </c>
      <c r="H600" s="86" t="s">
        <v>1375</v>
      </c>
      <c r="I600" s="536">
        <v>892422</v>
      </c>
      <c r="J600" s="87" t="s">
        <v>1487</v>
      </c>
    </row>
    <row r="601" spans="1:10" ht="17.25">
      <c r="A601" s="618">
        <v>16</v>
      </c>
      <c r="B601" s="285" t="s">
        <v>239</v>
      </c>
      <c r="C601" s="132" t="s">
        <v>678</v>
      </c>
      <c r="D601" s="132">
        <v>188</v>
      </c>
      <c r="E601" s="359">
        <v>1300000</v>
      </c>
      <c r="F601" s="360" t="s">
        <v>292</v>
      </c>
      <c r="G601" s="361">
        <v>0.09</v>
      </c>
      <c r="H601" s="132" t="s">
        <v>1274</v>
      </c>
      <c r="I601" s="539">
        <v>1446250</v>
      </c>
      <c r="J601" s="132"/>
    </row>
    <row r="602" spans="1:10" ht="17.25">
      <c r="A602" s="618">
        <v>17</v>
      </c>
      <c r="B602" s="285" t="s">
        <v>239</v>
      </c>
      <c r="C602" s="360" t="s">
        <v>678</v>
      </c>
      <c r="D602" s="360">
        <v>189</v>
      </c>
      <c r="E602" s="467">
        <v>1400000</v>
      </c>
      <c r="F602" s="360" t="s">
        <v>292</v>
      </c>
      <c r="G602" s="361">
        <v>0.09</v>
      </c>
      <c r="H602" s="360" t="s">
        <v>1274</v>
      </c>
      <c r="I602" s="662">
        <v>1557500</v>
      </c>
      <c r="J602" s="132"/>
    </row>
    <row r="603" spans="1:10" ht="18.75">
      <c r="A603" s="618">
        <v>18</v>
      </c>
      <c r="B603" s="88" t="s">
        <v>364</v>
      </c>
      <c r="C603" s="88" t="s">
        <v>763</v>
      </c>
      <c r="D603" s="295" t="s">
        <v>1379</v>
      </c>
      <c r="E603" s="560">
        <v>2700000</v>
      </c>
      <c r="F603" s="88" t="s">
        <v>367</v>
      </c>
      <c r="G603" s="357">
        <v>0.06</v>
      </c>
      <c r="H603" s="88" t="s">
        <v>1274</v>
      </c>
      <c r="I603" s="540">
        <v>2865683</v>
      </c>
      <c r="J603" s="132"/>
    </row>
    <row r="604" spans="1:10" ht="17.25">
      <c r="A604" s="618">
        <v>19</v>
      </c>
      <c r="B604" s="285" t="s">
        <v>239</v>
      </c>
      <c r="C604" s="132" t="s">
        <v>679</v>
      </c>
      <c r="D604" s="132">
        <v>190</v>
      </c>
      <c r="E604" s="359">
        <v>1500000</v>
      </c>
      <c r="F604" s="360" t="s">
        <v>292</v>
      </c>
      <c r="G604" s="361">
        <v>0.09</v>
      </c>
      <c r="H604" s="132" t="s">
        <v>1278</v>
      </c>
      <c r="I604" s="539">
        <v>1668750</v>
      </c>
      <c r="J604" s="132"/>
    </row>
    <row r="605" spans="1:10" ht="17.25">
      <c r="A605" s="618">
        <v>20</v>
      </c>
      <c r="B605" s="285" t="s">
        <v>239</v>
      </c>
      <c r="C605" s="132" t="s">
        <v>679</v>
      </c>
      <c r="D605" s="132">
        <v>1813</v>
      </c>
      <c r="E605" s="359">
        <v>2100000</v>
      </c>
      <c r="F605" s="360" t="s">
        <v>292</v>
      </c>
      <c r="G605" s="361">
        <v>0.09</v>
      </c>
      <c r="H605" s="132" t="s">
        <v>1278</v>
      </c>
      <c r="I605" s="539">
        <v>2336250</v>
      </c>
      <c r="J605" s="132"/>
    </row>
    <row r="606" spans="1:10" ht="18.75">
      <c r="A606" s="618">
        <v>22</v>
      </c>
      <c r="B606" s="88" t="s">
        <v>474</v>
      </c>
      <c r="C606" s="86" t="s">
        <v>1026</v>
      </c>
      <c r="D606" s="364">
        <v>242404000001889</v>
      </c>
      <c r="E606" s="64">
        <v>6300000</v>
      </c>
      <c r="F606" s="88" t="s">
        <v>512</v>
      </c>
      <c r="G606" s="65">
        <v>5.1499999999999997E-2</v>
      </c>
      <c r="H606" s="86" t="s">
        <v>1278</v>
      </c>
      <c r="I606" s="536">
        <v>6630770</v>
      </c>
      <c r="J606" s="132"/>
    </row>
    <row r="607" spans="1:10" ht="18.75">
      <c r="A607" s="618">
        <v>23</v>
      </c>
      <c r="B607" s="88" t="s">
        <v>474</v>
      </c>
      <c r="C607" s="86" t="s">
        <v>1026</v>
      </c>
      <c r="D607" s="364">
        <v>242404000001888</v>
      </c>
      <c r="E607" s="64">
        <v>3800000</v>
      </c>
      <c r="F607" s="88" t="s">
        <v>512</v>
      </c>
      <c r="G607" s="65">
        <v>5.1499999999999997E-2</v>
      </c>
      <c r="H607" s="86" t="s">
        <v>1278</v>
      </c>
      <c r="I607" s="536">
        <v>3999512</v>
      </c>
      <c r="J607" s="132"/>
    </row>
    <row r="608" spans="1:10" ht="18.75">
      <c r="A608" s="618">
        <v>24</v>
      </c>
      <c r="B608" s="501" t="s">
        <v>286</v>
      </c>
      <c r="C608" s="512" t="s">
        <v>1026</v>
      </c>
      <c r="D608" s="499" t="s">
        <v>1372</v>
      </c>
      <c r="E608" s="566">
        <v>1100000</v>
      </c>
      <c r="F608" s="501" t="s">
        <v>272</v>
      </c>
      <c r="G608" s="562">
        <v>6.5000000000000002E-2</v>
      </c>
      <c r="H608" s="124" t="s">
        <v>1278</v>
      </c>
      <c r="I608" s="535">
        <v>1171500</v>
      </c>
      <c r="J608" s="132"/>
    </row>
    <row r="609" spans="1:10" ht="18.75">
      <c r="A609" s="618">
        <v>25</v>
      </c>
      <c r="B609" s="88" t="s">
        <v>286</v>
      </c>
      <c r="C609" s="512" t="s">
        <v>1026</v>
      </c>
      <c r="D609" s="122" t="s">
        <v>1373</v>
      </c>
      <c r="E609" s="564">
        <v>2200000</v>
      </c>
      <c r="F609" s="88" t="s">
        <v>272</v>
      </c>
      <c r="G609" s="357">
        <v>6.5000000000000002E-2</v>
      </c>
      <c r="H609" s="63" t="s">
        <v>1278</v>
      </c>
      <c r="I609" s="536">
        <v>2343000</v>
      </c>
      <c r="J609" s="132"/>
    </row>
    <row r="610" spans="1:10" ht="17.25">
      <c r="A610" s="618">
        <v>26</v>
      </c>
      <c r="B610" s="285" t="s">
        <v>239</v>
      </c>
      <c r="C610" s="132" t="s">
        <v>683</v>
      </c>
      <c r="D610" s="132">
        <v>191</v>
      </c>
      <c r="E610" s="359">
        <v>700000</v>
      </c>
      <c r="F610" s="360" t="s">
        <v>292</v>
      </c>
      <c r="G610" s="361">
        <v>0.09</v>
      </c>
      <c r="H610" s="132" t="s">
        <v>1279</v>
      </c>
      <c r="I610" s="539">
        <v>778750</v>
      </c>
      <c r="J610" s="132"/>
    </row>
    <row r="611" spans="1:10" ht="18.75">
      <c r="A611" s="618">
        <v>27</v>
      </c>
      <c r="B611" s="63" t="s">
        <v>2</v>
      </c>
      <c r="C611" s="86" t="s">
        <v>26</v>
      </c>
      <c r="D611" s="63">
        <v>36385344367</v>
      </c>
      <c r="E611" s="64">
        <v>160000</v>
      </c>
      <c r="F611" s="63" t="s">
        <v>4</v>
      </c>
      <c r="G611" s="65">
        <v>6.5000000000000002E-2</v>
      </c>
      <c r="H611" s="86" t="s">
        <v>27</v>
      </c>
      <c r="I611" s="536">
        <v>220867</v>
      </c>
      <c r="J611" s="87" t="s">
        <v>1487</v>
      </c>
    </row>
    <row r="614" spans="1:10" ht="15.75" thickBot="1">
      <c r="B614" s="243" t="s">
        <v>1774</v>
      </c>
    </row>
    <row r="615" spans="1:10" ht="31.5">
      <c r="A615" s="232" t="s">
        <v>37</v>
      </c>
      <c r="B615" s="233" t="s">
        <v>0</v>
      </c>
      <c r="C615" s="233" t="s">
        <v>38</v>
      </c>
      <c r="D615" s="233" t="s">
        <v>39</v>
      </c>
      <c r="E615" s="391" t="s">
        <v>40</v>
      </c>
      <c r="F615" s="233" t="s">
        <v>41</v>
      </c>
      <c r="G615" s="233" t="s">
        <v>42</v>
      </c>
      <c r="H615" s="233" t="s">
        <v>1</v>
      </c>
      <c r="I615" s="651" t="s">
        <v>43</v>
      </c>
      <c r="J615" s="669"/>
    </row>
    <row r="616" spans="1:10" ht="18.75">
      <c r="A616" s="151">
        <v>1</v>
      </c>
      <c r="B616" s="63" t="s">
        <v>785</v>
      </c>
      <c r="C616" s="85" t="s">
        <v>786</v>
      </c>
      <c r="D616" s="483" t="s">
        <v>386</v>
      </c>
      <c r="E616" s="670">
        <v>8494971.0899999999</v>
      </c>
      <c r="F616" s="85" t="s">
        <v>272</v>
      </c>
      <c r="G616" s="369">
        <v>0.05</v>
      </c>
      <c r="H616" s="85" t="s">
        <v>1385</v>
      </c>
      <c r="I616" s="484">
        <v>8927750.0899999999</v>
      </c>
      <c r="J616" s="85" t="s">
        <v>1668</v>
      </c>
    </row>
    <row r="617" spans="1:10" ht="18.75">
      <c r="A617" s="151">
        <v>2</v>
      </c>
      <c r="B617" s="63" t="s">
        <v>2</v>
      </c>
      <c r="C617" s="86" t="s">
        <v>779</v>
      </c>
      <c r="D617" s="63">
        <v>39910178516</v>
      </c>
      <c r="E617" s="443">
        <v>1500000</v>
      </c>
      <c r="F617" s="63" t="s">
        <v>582</v>
      </c>
      <c r="G617" s="65">
        <v>4.9000000000000002E-2</v>
      </c>
      <c r="H617" s="86" t="s">
        <v>1383</v>
      </c>
      <c r="I617" s="443">
        <v>1574862</v>
      </c>
      <c r="J617" s="85" t="s">
        <v>1487</v>
      </c>
    </row>
    <row r="618" spans="1:10" ht="37.5">
      <c r="A618" s="151">
        <v>3</v>
      </c>
      <c r="B618" s="268" t="s">
        <v>457</v>
      </c>
      <c r="C618" s="121" t="s">
        <v>897</v>
      </c>
      <c r="D618" s="121">
        <v>112140060000034</v>
      </c>
      <c r="E618" s="443">
        <v>18000</v>
      </c>
      <c r="F618" s="63" t="s">
        <v>1277</v>
      </c>
      <c r="G618" s="65">
        <v>7.4999999999999997E-2</v>
      </c>
      <c r="H618" s="63" t="s">
        <v>1378</v>
      </c>
      <c r="I618" s="443">
        <v>19510</v>
      </c>
      <c r="J618" s="85"/>
    </row>
    <row r="619" spans="1:10" ht="37.5">
      <c r="A619" s="151">
        <v>4</v>
      </c>
      <c r="B619" s="268" t="s">
        <v>551</v>
      </c>
      <c r="C619" s="121" t="s">
        <v>1367</v>
      </c>
      <c r="D619" s="121" t="s">
        <v>1368</v>
      </c>
      <c r="E619" s="443">
        <v>11000</v>
      </c>
      <c r="F619" s="63" t="s">
        <v>772</v>
      </c>
      <c r="G619" s="65">
        <v>0.08</v>
      </c>
      <c r="H619" s="63" t="s">
        <v>1369</v>
      </c>
      <c r="I619" s="443">
        <v>11986</v>
      </c>
      <c r="J619" s="85"/>
    </row>
    <row r="620" spans="1:10" ht="18.75">
      <c r="A620" s="151">
        <v>5</v>
      </c>
      <c r="B620" s="63" t="s">
        <v>2</v>
      </c>
      <c r="C620" s="86" t="s">
        <v>1386</v>
      </c>
      <c r="D620" s="63">
        <v>39933374081</v>
      </c>
      <c r="E620" s="443">
        <v>1000000</v>
      </c>
      <c r="F620" s="63" t="s">
        <v>582</v>
      </c>
      <c r="G620" s="65">
        <v>0.05</v>
      </c>
      <c r="H620" s="86" t="s">
        <v>1387</v>
      </c>
      <c r="I620" s="443">
        <v>1050945</v>
      </c>
      <c r="J620" s="85" t="s">
        <v>1487</v>
      </c>
    </row>
    <row r="621" spans="1:10" ht="18.75">
      <c r="A621" s="151">
        <v>6</v>
      </c>
      <c r="B621" s="63" t="s">
        <v>286</v>
      </c>
      <c r="C621" s="121" t="s">
        <v>800</v>
      </c>
      <c r="D621" s="122" t="s">
        <v>1395</v>
      </c>
      <c r="E621" s="561">
        <v>2000000</v>
      </c>
      <c r="F621" s="63" t="s">
        <v>272</v>
      </c>
      <c r="G621" s="65">
        <v>6.5000000000000002E-2</v>
      </c>
      <c r="H621" s="63" t="s">
        <v>1396</v>
      </c>
      <c r="I621" s="443">
        <v>2130000</v>
      </c>
      <c r="J621" s="85"/>
    </row>
    <row r="622" spans="1:10" ht="18.75">
      <c r="A622" s="151">
        <v>7</v>
      </c>
      <c r="B622" s="63" t="s">
        <v>286</v>
      </c>
      <c r="C622" s="121" t="s">
        <v>790</v>
      </c>
      <c r="D622" s="122" t="s">
        <v>1397</v>
      </c>
      <c r="E622" s="561">
        <v>200000</v>
      </c>
      <c r="F622" s="63" t="s">
        <v>272</v>
      </c>
      <c r="G622" s="65">
        <v>6.5000000000000002E-2</v>
      </c>
      <c r="H622" s="63" t="s">
        <v>1398</v>
      </c>
      <c r="I622" s="443">
        <v>213000</v>
      </c>
      <c r="J622" s="85"/>
    </row>
    <row r="623" spans="1:10" ht="18.75">
      <c r="A623" s="151">
        <v>8</v>
      </c>
      <c r="B623" s="63" t="s">
        <v>286</v>
      </c>
      <c r="C623" s="121" t="s">
        <v>1390</v>
      </c>
      <c r="D623" s="122" t="s">
        <v>1399</v>
      </c>
      <c r="E623" s="561">
        <v>2000000</v>
      </c>
      <c r="F623" s="63" t="s">
        <v>272</v>
      </c>
      <c r="G623" s="65">
        <v>6.5000000000000002E-2</v>
      </c>
      <c r="H623" s="63" t="s">
        <v>1400</v>
      </c>
      <c r="I623" s="443">
        <v>2130000</v>
      </c>
      <c r="J623" s="85"/>
    </row>
    <row r="624" spans="1:10" ht="18.75">
      <c r="A624" s="151">
        <v>9</v>
      </c>
      <c r="B624" s="63" t="s">
        <v>785</v>
      </c>
      <c r="C624" s="85" t="s">
        <v>806</v>
      </c>
      <c r="D624" s="483">
        <v>6000017523</v>
      </c>
      <c r="E624" s="670">
        <v>1592865.35</v>
      </c>
      <c r="F624" s="85" t="s">
        <v>272</v>
      </c>
      <c r="G624" s="369">
        <v>0.05</v>
      </c>
      <c r="H624" s="85" t="s">
        <v>1401</v>
      </c>
      <c r="I624" s="484">
        <v>1674014.35</v>
      </c>
      <c r="J624" s="85" t="s">
        <v>1668</v>
      </c>
    </row>
    <row r="625" spans="1:12" ht="18.75">
      <c r="A625" s="151">
        <v>10</v>
      </c>
      <c r="B625" s="183" t="s">
        <v>239</v>
      </c>
      <c r="C625" s="132" t="s">
        <v>1393</v>
      </c>
      <c r="D625" s="132">
        <v>1835</v>
      </c>
      <c r="E625" s="671">
        <v>1000000</v>
      </c>
      <c r="F625" s="132" t="s">
        <v>738</v>
      </c>
      <c r="G625" s="134">
        <v>7.4999999999999997E-2</v>
      </c>
      <c r="H625" s="132" t="s">
        <v>1401</v>
      </c>
      <c r="I625" s="671">
        <v>1075205</v>
      </c>
      <c r="J625" s="85"/>
    </row>
    <row r="626" spans="1:12" ht="18.75">
      <c r="A626" s="151">
        <v>11</v>
      </c>
      <c r="B626" s="63" t="s">
        <v>785</v>
      </c>
      <c r="C626" s="85" t="s">
        <v>824</v>
      </c>
      <c r="D626" s="483">
        <v>6000017550</v>
      </c>
      <c r="E626" s="670">
        <v>1061927.6299999999</v>
      </c>
      <c r="F626" s="85" t="s">
        <v>272</v>
      </c>
      <c r="G626" s="369">
        <v>0.05</v>
      </c>
      <c r="H626" s="85" t="s">
        <v>1402</v>
      </c>
      <c r="I626" s="484">
        <v>1116027.6299999999</v>
      </c>
      <c r="J626" s="85" t="s">
        <v>1668</v>
      </c>
    </row>
    <row r="627" spans="1:12" ht="18.75">
      <c r="A627" s="151">
        <v>12</v>
      </c>
      <c r="B627" s="63" t="s">
        <v>2</v>
      </c>
      <c r="C627" s="86" t="s">
        <v>1403</v>
      </c>
      <c r="D627" s="63">
        <v>39960147942</v>
      </c>
      <c r="E627" s="443">
        <v>235000</v>
      </c>
      <c r="F627" s="63" t="s">
        <v>582</v>
      </c>
      <c r="G627" s="65">
        <v>0.05</v>
      </c>
      <c r="H627" s="86" t="s">
        <v>1404</v>
      </c>
      <c r="I627" s="443">
        <v>246972</v>
      </c>
      <c r="J627" s="85" t="s">
        <v>1487</v>
      </c>
    </row>
    <row r="628" spans="1:12" ht="18.75">
      <c r="A628" s="151">
        <v>13</v>
      </c>
      <c r="B628" s="63" t="s">
        <v>474</v>
      </c>
      <c r="C628" s="86" t="s">
        <v>1408</v>
      </c>
      <c r="D628" s="364">
        <v>242404000001947</v>
      </c>
      <c r="E628" s="443">
        <v>2700000</v>
      </c>
      <c r="F628" s="63" t="s">
        <v>512</v>
      </c>
      <c r="G628" s="65">
        <v>5.1499999999999997E-2</v>
      </c>
      <c r="H628" s="86" t="s">
        <v>1407</v>
      </c>
      <c r="I628" s="443">
        <v>2841759</v>
      </c>
      <c r="J628" s="247"/>
    </row>
    <row r="629" spans="1:12" ht="18.75">
      <c r="A629" s="151">
        <v>14</v>
      </c>
      <c r="B629" s="63" t="s">
        <v>474</v>
      </c>
      <c r="C629" s="86" t="s">
        <v>1408</v>
      </c>
      <c r="D629" s="364">
        <v>242404000001948</v>
      </c>
      <c r="E629" s="443">
        <v>2700000</v>
      </c>
      <c r="F629" s="63" t="s">
        <v>512</v>
      </c>
      <c r="G629" s="65">
        <v>5.1499999999999997E-2</v>
      </c>
      <c r="H629" s="86" t="s">
        <v>1407</v>
      </c>
      <c r="I629" s="443">
        <v>2841759</v>
      </c>
      <c r="J629" s="247"/>
    </row>
    <row r="630" spans="1:12" ht="18.75">
      <c r="A630" s="151">
        <v>15</v>
      </c>
      <c r="B630" s="63" t="s">
        <v>674</v>
      </c>
      <c r="C630" s="63" t="s">
        <v>63</v>
      </c>
      <c r="D630" s="266">
        <v>203050006118</v>
      </c>
      <c r="E630" s="443">
        <v>415000</v>
      </c>
      <c r="F630" s="63" t="s">
        <v>1489</v>
      </c>
      <c r="G630" s="65">
        <v>8.5000000000000006E-2</v>
      </c>
      <c r="H630" s="63" t="s">
        <v>833</v>
      </c>
      <c r="I630" s="443">
        <v>491142</v>
      </c>
      <c r="J630" s="247"/>
    </row>
    <row r="631" spans="1:12" ht="18.75">
      <c r="A631" s="151">
        <v>16</v>
      </c>
      <c r="B631" s="63" t="s">
        <v>2</v>
      </c>
      <c r="C631" s="86" t="s">
        <v>28</v>
      </c>
      <c r="D631" s="63">
        <v>36502325230</v>
      </c>
      <c r="E631" s="443">
        <v>160000</v>
      </c>
      <c r="F631" s="63" t="s">
        <v>4</v>
      </c>
      <c r="G631" s="65">
        <v>6.5000000000000002E-2</v>
      </c>
      <c r="H631" s="86" t="s">
        <v>29</v>
      </c>
      <c r="I631" s="443">
        <v>220867</v>
      </c>
      <c r="J631" s="85" t="s">
        <v>1487</v>
      </c>
    </row>
    <row r="632" spans="1:12" ht="18.75">
      <c r="E632" s="672">
        <f>SUM(E616:E631)</f>
        <v>25088764.07</v>
      </c>
      <c r="I632" s="673">
        <f>SUM(I616:I631)</f>
        <v>26565799.07</v>
      </c>
    </row>
    <row r="633" spans="1:12" ht="16.5">
      <c r="B633" s="653">
        <v>1000012</v>
      </c>
      <c r="C633" s="659" t="s">
        <v>1152</v>
      </c>
      <c r="D633" s="653" t="s">
        <v>1434</v>
      </c>
      <c r="E633" s="654" t="s">
        <v>1435</v>
      </c>
      <c r="F633" s="653">
        <v>500000</v>
      </c>
      <c r="G633" s="655">
        <v>5.8</v>
      </c>
      <c r="H633" s="653">
        <v>13</v>
      </c>
      <c r="I633" s="653" t="s">
        <v>1141</v>
      </c>
      <c r="J633" s="653" t="s">
        <v>1436</v>
      </c>
      <c r="K633" s="653">
        <v>6723380</v>
      </c>
      <c r="L633" s="656">
        <v>6500000</v>
      </c>
    </row>
    <row r="634" spans="1:12" ht="16.5">
      <c r="B634" s="653">
        <v>1000013</v>
      </c>
      <c r="C634" s="659" t="s">
        <v>1152</v>
      </c>
      <c r="D634" s="653" t="s">
        <v>1434</v>
      </c>
      <c r="E634" s="654" t="s">
        <v>1437</v>
      </c>
      <c r="F634" s="653">
        <v>500000</v>
      </c>
      <c r="G634" s="655">
        <v>5.8</v>
      </c>
      <c r="H634" s="653">
        <v>13</v>
      </c>
      <c r="I634" s="653" t="s">
        <v>1141</v>
      </c>
      <c r="J634" s="653" t="s">
        <v>1436</v>
      </c>
      <c r="K634" s="653">
        <v>6723380</v>
      </c>
      <c r="L634" s="656">
        <v>6500000</v>
      </c>
    </row>
    <row r="636" spans="1:12" ht="19.5" thickBot="1">
      <c r="B636" s="685" t="s">
        <v>1784</v>
      </c>
    </row>
    <row r="637" spans="1:12" ht="32.25" thickBot="1">
      <c r="A637" s="163" t="s">
        <v>37</v>
      </c>
      <c r="B637" s="164" t="s">
        <v>0</v>
      </c>
      <c r="C637" s="164" t="s">
        <v>38</v>
      </c>
      <c r="D637" s="164" t="s">
        <v>39</v>
      </c>
      <c r="E637" s="385" t="s">
        <v>40</v>
      </c>
      <c r="F637" s="164" t="s">
        <v>41</v>
      </c>
      <c r="G637" s="164" t="s">
        <v>42</v>
      </c>
      <c r="H637" s="164" t="s">
        <v>1</v>
      </c>
      <c r="I637" s="682" t="s">
        <v>43</v>
      </c>
      <c r="J637" s="681"/>
    </row>
    <row r="638" spans="1:12" ht="18.75">
      <c r="A638" s="161">
        <v>1</v>
      </c>
      <c r="B638" s="501" t="s">
        <v>1414</v>
      </c>
      <c r="C638" s="501" t="s">
        <v>1144</v>
      </c>
      <c r="D638" s="632" t="s">
        <v>1415</v>
      </c>
      <c r="E638" s="502">
        <v>1600000</v>
      </c>
      <c r="F638" s="501" t="s">
        <v>512</v>
      </c>
      <c r="G638" s="562">
        <v>0.06</v>
      </c>
      <c r="H638" s="501" t="s">
        <v>1416</v>
      </c>
      <c r="I638" s="502">
        <v>1698182</v>
      </c>
      <c r="J638" s="85"/>
    </row>
    <row r="639" spans="1:12" ht="18.75">
      <c r="A639" s="151">
        <v>2</v>
      </c>
      <c r="B639" s="88" t="s">
        <v>785</v>
      </c>
      <c r="C639" s="458" t="s">
        <v>849</v>
      </c>
      <c r="D639" s="491">
        <v>6000017754</v>
      </c>
      <c r="E639" s="633">
        <v>1062094.52</v>
      </c>
      <c r="F639" s="458" t="s">
        <v>272</v>
      </c>
      <c r="G639" s="460">
        <v>0.05</v>
      </c>
      <c r="H639" s="458" t="s">
        <v>1417</v>
      </c>
      <c r="I639" s="458">
        <v>1116203.52</v>
      </c>
      <c r="J639" s="33" t="s">
        <v>1487</v>
      </c>
    </row>
    <row r="640" spans="1:12" ht="18.75">
      <c r="A640" s="683">
        <v>3</v>
      </c>
      <c r="B640" s="63" t="s">
        <v>2</v>
      </c>
      <c r="C640" s="86" t="s">
        <v>98</v>
      </c>
      <c r="D640" s="63">
        <v>33637751733</v>
      </c>
      <c r="E640" s="64">
        <v>550000</v>
      </c>
      <c r="F640" s="63" t="s">
        <v>92</v>
      </c>
      <c r="G640" s="65">
        <v>0.09</v>
      </c>
      <c r="H640" s="86" t="s">
        <v>99</v>
      </c>
      <c r="I640" s="64">
        <v>1120957</v>
      </c>
    </row>
    <row r="641" spans="1:12" ht="18.75">
      <c r="A641" s="161">
        <v>4</v>
      </c>
      <c r="B641" s="88" t="s">
        <v>1448</v>
      </c>
      <c r="C641" s="88" t="s">
        <v>1117</v>
      </c>
      <c r="D641" s="459" t="s">
        <v>1449</v>
      </c>
      <c r="E641" s="89">
        <v>1000000</v>
      </c>
      <c r="F641" s="88" t="s">
        <v>1450</v>
      </c>
      <c r="G641" s="357">
        <v>0.15</v>
      </c>
      <c r="H641" s="88" t="s">
        <v>1451</v>
      </c>
      <c r="I641" s="628">
        <v>1158650</v>
      </c>
    </row>
    <row r="642" spans="1:12" ht="18.75">
      <c r="A642" s="151">
        <v>5</v>
      </c>
      <c r="B642" s="63" t="s">
        <v>2</v>
      </c>
      <c r="C642" s="86" t="s">
        <v>859</v>
      </c>
      <c r="D642" s="63">
        <v>40007006701</v>
      </c>
      <c r="E642" s="64">
        <v>550000</v>
      </c>
      <c r="F642" s="63" t="s">
        <v>582</v>
      </c>
      <c r="G642" s="65">
        <v>0.05</v>
      </c>
      <c r="H642" s="86" t="s">
        <v>1418</v>
      </c>
      <c r="I642" s="64">
        <v>578020</v>
      </c>
      <c r="J642" s="33" t="s">
        <v>1487</v>
      </c>
    </row>
    <row r="643" spans="1:12" ht="18.75">
      <c r="A643" s="683">
        <v>6</v>
      </c>
      <c r="B643" s="88" t="s">
        <v>364</v>
      </c>
      <c r="C643" s="88" t="s">
        <v>863</v>
      </c>
      <c r="D643" s="547">
        <v>33110100000004</v>
      </c>
      <c r="E643" s="549">
        <v>7500000</v>
      </c>
      <c r="F643" s="88" t="s">
        <v>367</v>
      </c>
      <c r="G643" s="357">
        <v>0.06</v>
      </c>
      <c r="H643" s="548" t="s">
        <v>1423</v>
      </c>
      <c r="I643" s="549">
        <v>7500000</v>
      </c>
      <c r="J643" s="85"/>
    </row>
    <row r="644" spans="1:12" ht="18.75">
      <c r="A644" s="161">
        <v>7</v>
      </c>
      <c r="B644" s="63" t="s">
        <v>364</v>
      </c>
      <c r="C644" s="63" t="s">
        <v>1488</v>
      </c>
      <c r="D644" s="547">
        <v>33110100000005</v>
      </c>
      <c r="E644" s="549">
        <v>7500000</v>
      </c>
      <c r="F644" s="63" t="s">
        <v>367</v>
      </c>
      <c r="G644" s="65">
        <v>0.06</v>
      </c>
      <c r="H644" s="548" t="s">
        <v>1423</v>
      </c>
      <c r="I644" s="549">
        <v>7500000</v>
      </c>
      <c r="J644" s="85"/>
    </row>
    <row r="645" spans="1:12" ht="36.75" customHeight="1">
      <c r="A645" s="151">
        <v>8</v>
      </c>
      <c r="B645" s="513" t="s">
        <v>505</v>
      </c>
      <c r="C645" s="515" t="s">
        <v>885</v>
      </c>
      <c r="D645" s="515">
        <v>9108</v>
      </c>
      <c r="E645" s="29">
        <v>6898</v>
      </c>
      <c r="F645" s="516" t="s">
        <v>272</v>
      </c>
      <c r="G645" s="517">
        <v>0.05</v>
      </c>
      <c r="H645" s="516" t="s">
        <v>1457</v>
      </c>
      <c r="I645" s="29">
        <v>7143</v>
      </c>
      <c r="J645" s="85"/>
    </row>
    <row r="646" spans="1:12" ht="18.75">
      <c r="A646" s="683">
        <v>9</v>
      </c>
      <c r="B646" s="88" t="s">
        <v>674</v>
      </c>
      <c r="C646" s="63" t="s">
        <v>911</v>
      </c>
      <c r="D646" s="266">
        <v>213050038102</v>
      </c>
      <c r="E646" s="64">
        <v>500000</v>
      </c>
      <c r="F646" s="63" t="s">
        <v>1443</v>
      </c>
      <c r="G646" s="65">
        <v>6.7500000000000004E-2</v>
      </c>
      <c r="H646" s="63" t="s">
        <v>1444</v>
      </c>
      <c r="I646" s="64">
        <v>534715</v>
      </c>
      <c r="J646" s="85"/>
    </row>
    <row r="647" spans="1:12" ht="19.5" thickBot="1">
      <c r="A647" s="161">
        <v>10</v>
      </c>
      <c r="B647" s="63" t="s">
        <v>364</v>
      </c>
      <c r="C647" s="548" t="s">
        <v>675</v>
      </c>
      <c r="D647" s="548" t="s">
        <v>1458</v>
      </c>
      <c r="E647" s="549">
        <v>1390238.92</v>
      </c>
      <c r="F647" s="63" t="s">
        <v>367</v>
      </c>
      <c r="G647" s="65">
        <v>0.06</v>
      </c>
      <c r="H647" s="548" t="s">
        <v>1442</v>
      </c>
      <c r="I647" s="549">
        <v>1475548.92</v>
      </c>
      <c r="J647" s="85"/>
    </row>
    <row r="648" spans="1:12" ht="38.25" thickBot="1">
      <c r="A648" s="151">
        <v>11</v>
      </c>
      <c r="B648" s="518" t="s">
        <v>888</v>
      </c>
      <c r="C648" s="519" t="s">
        <v>675</v>
      </c>
      <c r="D648" s="504" t="s">
        <v>424</v>
      </c>
      <c r="E648" s="505">
        <v>56723</v>
      </c>
      <c r="F648" s="441" t="s">
        <v>422</v>
      </c>
      <c r="G648" s="333">
        <v>7.0000000000000007E-2</v>
      </c>
      <c r="H648" s="441" t="s">
        <v>1442</v>
      </c>
      <c r="I648" s="505">
        <v>60694</v>
      </c>
      <c r="J648" s="85"/>
    </row>
    <row r="649" spans="1:12" ht="18.75">
      <c r="E649" s="679">
        <f>SUM(E638:E648)</f>
        <v>21715954.439999998</v>
      </c>
      <c r="F649" s="243"/>
      <c r="G649" s="243"/>
      <c r="H649" s="243"/>
      <c r="I649" s="680">
        <f>SUM(I638:I648)</f>
        <v>22750113.439999998</v>
      </c>
    </row>
    <row r="650" spans="1:12" ht="16.5">
      <c r="B650" s="659" t="s">
        <v>1143</v>
      </c>
      <c r="C650" s="655" t="s">
        <v>1144</v>
      </c>
      <c r="D650" s="660">
        <v>1004</v>
      </c>
      <c r="E650" s="653">
        <v>500000</v>
      </c>
      <c r="F650" s="655">
        <v>6</v>
      </c>
      <c r="G650" s="653">
        <v>12</v>
      </c>
      <c r="H650" s="653" t="s">
        <v>1141</v>
      </c>
      <c r="I650" s="655" t="s">
        <v>1416</v>
      </c>
      <c r="J650" s="653">
        <v>6197719</v>
      </c>
      <c r="K650" s="653"/>
      <c r="L650" s="656"/>
    </row>
    <row r="651" spans="1:12" ht="16.5">
      <c r="B651" s="659" t="s">
        <v>1146</v>
      </c>
      <c r="C651" s="653" t="s">
        <v>1473</v>
      </c>
      <c r="D651" s="660">
        <v>214000003300</v>
      </c>
      <c r="E651" s="653">
        <v>500000</v>
      </c>
      <c r="F651" s="655">
        <v>6.75</v>
      </c>
      <c r="G651" s="653">
        <v>12</v>
      </c>
      <c r="H651" s="653" t="s">
        <v>1141</v>
      </c>
      <c r="I651" s="653" t="s">
        <v>1444</v>
      </c>
      <c r="J651" s="653"/>
      <c r="K651" s="653"/>
      <c r="L651" s="656"/>
    </row>
    <row r="652" spans="1:12" ht="16.5">
      <c r="B652" s="659" t="s">
        <v>1146</v>
      </c>
      <c r="C652" s="653" t="s">
        <v>1473</v>
      </c>
      <c r="D652" s="660">
        <v>214060003259</v>
      </c>
      <c r="E652" s="653">
        <v>500000</v>
      </c>
      <c r="F652" s="655">
        <v>6.75</v>
      </c>
      <c r="G652" s="653">
        <v>12</v>
      </c>
      <c r="H652" s="653" t="s">
        <v>1141</v>
      </c>
      <c r="I652" s="653" t="s">
        <v>1444</v>
      </c>
      <c r="J652" s="653"/>
    </row>
    <row r="653" spans="1:12" ht="16.5">
      <c r="B653" s="659" t="s">
        <v>1150</v>
      </c>
      <c r="C653" s="653" t="s">
        <v>863</v>
      </c>
      <c r="D653" s="654" t="s">
        <v>1433</v>
      </c>
      <c r="E653" s="653">
        <v>500000</v>
      </c>
      <c r="F653" s="655">
        <v>6</v>
      </c>
      <c r="G653" s="653">
        <v>12</v>
      </c>
      <c r="H653" s="653" t="s">
        <v>1141</v>
      </c>
      <c r="I653" s="653" t="s">
        <v>1423</v>
      </c>
      <c r="J653" s="653">
        <v>6197617</v>
      </c>
    </row>
    <row r="654" spans="1:12" ht="16.5">
      <c r="B654" s="659" t="s">
        <v>1150</v>
      </c>
      <c r="C654" s="653" t="s">
        <v>1480</v>
      </c>
      <c r="D654" s="654" t="s">
        <v>1441</v>
      </c>
      <c r="E654" s="653">
        <v>500000</v>
      </c>
      <c r="F654" s="655">
        <v>6</v>
      </c>
      <c r="G654" s="653">
        <v>12</v>
      </c>
      <c r="H654" s="653" t="s">
        <v>1141</v>
      </c>
      <c r="I654" s="653" t="s">
        <v>1440</v>
      </c>
      <c r="J654" s="653">
        <v>6197617</v>
      </c>
    </row>
    <row r="656" spans="1:12" ht="19.5" thickBot="1">
      <c r="B656" s="685" t="s">
        <v>1827</v>
      </c>
    </row>
    <row r="657" spans="1:10" ht="32.25" thickBot="1">
      <c r="A657" s="163" t="s">
        <v>37</v>
      </c>
      <c r="B657" s="164" t="s">
        <v>0</v>
      </c>
      <c r="C657" s="164" t="s">
        <v>38</v>
      </c>
      <c r="D657" s="164" t="s">
        <v>39</v>
      </c>
      <c r="E657" s="385" t="s">
        <v>40</v>
      </c>
      <c r="F657" s="164" t="s">
        <v>41</v>
      </c>
      <c r="G657" s="164" t="s">
        <v>42</v>
      </c>
      <c r="H657" s="164" t="s">
        <v>1</v>
      </c>
      <c r="I657" s="682" t="s">
        <v>43</v>
      </c>
      <c r="J657" s="723"/>
    </row>
    <row r="658" spans="1:10" ht="18.75">
      <c r="A658" s="161">
        <v>1</v>
      </c>
      <c r="B658" s="713" t="s">
        <v>2</v>
      </c>
      <c r="C658" s="722" t="s">
        <v>11</v>
      </c>
      <c r="D658" s="713">
        <v>36592313262</v>
      </c>
      <c r="E658" s="714">
        <v>160000</v>
      </c>
      <c r="F658" s="713" t="s">
        <v>4</v>
      </c>
      <c r="G658" s="715">
        <v>6.5000000000000002E-2</v>
      </c>
      <c r="H658" s="722" t="s">
        <v>30</v>
      </c>
      <c r="I658" s="714">
        <v>220867</v>
      </c>
      <c r="J658" s="703" t="s">
        <v>1487</v>
      </c>
    </row>
    <row r="659" spans="1:10" ht="18.75">
      <c r="A659" s="151">
        <v>2</v>
      </c>
      <c r="B659" s="559" t="s">
        <v>792</v>
      </c>
      <c r="C659" s="704" t="s">
        <v>793</v>
      </c>
      <c r="D659" s="705">
        <v>186713003047</v>
      </c>
      <c r="E659" s="704">
        <v>4500000</v>
      </c>
      <c r="F659" s="704" t="s">
        <v>794</v>
      </c>
      <c r="G659" s="706">
        <v>4.9000000000000002E-2</v>
      </c>
      <c r="H659" s="704" t="s">
        <v>1428</v>
      </c>
      <c r="I659" s="704">
        <v>4740441</v>
      </c>
      <c r="J659" s="707"/>
    </row>
    <row r="660" spans="1:10" ht="18.75">
      <c r="A660" s="151">
        <v>3</v>
      </c>
      <c r="B660" s="558" t="s">
        <v>296</v>
      </c>
      <c r="C660" s="704" t="s">
        <v>1117</v>
      </c>
      <c r="D660" s="708">
        <v>100540131000379</v>
      </c>
      <c r="E660" s="709">
        <v>7000000</v>
      </c>
      <c r="F660" s="704" t="s">
        <v>275</v>
      </c>
      <c r="G660" s="706">
        <v>7.0000000000000007E-2</v>
      </c>
      <c r="H660" s="704" t="s">
        <v>1420</v>
      </c>
      <c r="I660" s="709">
        <v>7546781</v>
      </c>
      <c r="J660" s="707"/>
    </row>
    <row r="661" spans="1:10" ht="18.75">
      <c r="A661" s="151">
        <v>4</v>
      </c>
      <c r="B661" s="558" t="s">
        <v>296</v>
      </c>
      <c r="C661" s="704" t="s">
        <v>1117</v>
      </c>
      <c r="D661" s="708">
        <v>100540131000365</v>
      </c>
      <c r="E661" s="709">
        <v>7000000</v>
      </c>
      <c r="F661" s="704" t="s">
        <v>275</v>
      </c>
      <c r="G661" s="706">
        <v>7.0000000000000007E-2</v>
      </c>
      <c r="H661" s="704" t="s">
        <v>1420</v>
      </c>
      <c r="I661" s="709">
        <v>7546781</v>
      </c>
      <c r="J661" s="707"/>
    </row>
    <row r="662" spans="1:10" ht="18.75">
      <c r="A662" s="151">
        <v>5</v>
      </c>
      <c r="B662" s="559" t="s">
        <v>286</v>
      </c>
      <c r="C662" s="710" t="s">
        <v>1049</v>
      </c>
      <c r="D662" s="724" t="s">
        <v>1460</v>
      </c>
      <c r="E662" s="711">
        <v>1000000</v>
      </c>
      <c r="F662" s="559" t="s">
        <v>272</v>
      </c>
      <c r="G662" s="702">
        <v>6.5000000000000002E-2</v>
      </c>
      <c r="H662" s="559" t="s">
        <v>1461</v>
      </c>
      <c r="I662" s="701">
        <v>1065000</v>
      </c>
      <c r="J662" s="703" t="s">
        <v>1487</v>
      </c>
    </row>
    <row r="663" spans="1:10" ht="18.75">
      <c r="A663" s="151">
        <v>6</v>
      </c>
      <c r="B663" s="559" t="s">
        <v>286</v>
      </c>
      <c r="C663" s="710" t="s">
        <v>1043</v>
      </c>
      <c r="D663" s="724" t="s">
        <v>1462</v>
      </c>
      <c r="E663" s="711">
        <v>1400000</v>
      </c>
      <c r="F663" s="559" t="s">
        <v>272</v>
      </c>
      <c r="G663" s="702">
        <v>6.5000000000000002E-2</v>
      </c>
      <c r="H663" s="559" t="s">
        <v>1463</v>
      </c>
      <c r="I663" s="701">
        <v>1491000</v>
      </c>
      <c r="J663" s="703" t="s">
        <v>1487</v>
      </c>
    </row>
    <row r="664" spans="1:10" ht="18.75">
      <c r="A664" s="151">
        <v>7</v>
      </c>
      <c r="B664" s="559" t="s">
        <v>286</v>
      </c>
      <c r="C664" s="710" t="s">
        <v>1043</v>
      </c>
      <c r="D664" s="724" t="s">
        <v>1464</v>
      </c>
      <c r="E664" s="711">
        <v>2000000</v>
      </c>
      <c r="F664" s="559" t="s">
        <v>272</v>
      </c>
      <c r="G664" s="702">
        <v>6.5000000000000002E-2</v>
      </c>
      <c r="H664" s="559" t="s">
        <v>1463</v>
      </c>
      <c r="I664" s="701">
        <v>2130000</v>
      </c>
      <c r="J664" s="703" t="s">
        <v>1487</v>
      </c>
    </row>
    <row r="665" spans="1:10" ht="18.75">
      <c r="A665" s="151">
        <v>8</v>
      </c>
      <c r="B665" s="559" t="s">
        <v>343</v>
      </c>
      <c r="C665" s="559" t="s">
        <v>975</v>
      </c>
      <c r="D665" s="719" t="s">
        <v>1468</v>
      </c>
      <c r="E665" s="720">
        <v>100000</v>
      </c>
      <c r="F665" s="559" t="s">
        <v>738</v>
      </c>
      <c r="G665" s="702">
        <v>7.0000000000000007E-2</v>
      </c>
      <c r="H665" s="559" t="s">
        <v>1528</v>
      </c>
      <c r="I665" s="701">
        <v>107211</v>
      </c>
      <c r="J665" s="703"/>
    </row>
    <row r="666" spans="1:10" ht="18.75">
      <c r="A666" s="151">
        <v>9</v>
      </c>
      <c r="B666" s="559" t="s">
        <v>343</v>
      </c>
      <c r="C666" s="559" t="s">
        <v>975</v>
      </c>
      <c r="D666" s="719" t="s">
        <v>1469</v>
      </c>
      <c r="E666" s="720">
        <v>3500000</v>
      </c>
      <c r="F666" s="559" t="s">
        <v>738</v>
      </c>
      <c r="G666" s="702">
        <v>7.0000000000000007E-2</v>
      </c>
      <c r="H666" s="559" t="s">
        <v>1528</v>
      </c>
      <c r="I666" s="701">
        <v>3752377</v>
      </c>
      <c r="J666" s="712"/>
    </row>
    <row r="667" spans="1:10" ht="18.75">
      <c r="A667" s="151">
        <v>10</v>
      </c>
      <c r="B667" s="559" t="s">
        <v>343</v>
      </c>
      <c r="C667" s="559" t="s">
        <v>975</v>
      </c>
      <c r="D667" s="719" t="s">
        <v>1470</v>
      </c>
      <c r="E667" s="720">
        <v>3600000</v>
      </c>
      <c r="F667" s="559" t="s">
        <v>738</v>
      </c>
      <c r="G667" s="702">
        <v>7.0000000000000007E-2</v>
      </c>
      <c r="H667" s="559" t="s">
        <v>1528</v>
      </c>
      <c r="I667" s="701">
        <v>3859587</v>
      </c>
      <c r="J667" s="717"/>
    </row>
    <row r="668" spans="1:10" ht="18.75">
      <c r="A668" s="151">
        <v>11</v>
      </c>
      <c r="B668" s="559" t="s">
        <v>343</v>
      </c>
      <c r="C668" s="559" t="s">
        <v>977</v>
      </c>
      <c r="D668" s="719" t="s">
        <v>1492</v>
      </c>
      <c r="E668" s="720">
        <v>500000</v>
      </c>
      <c r="F668" s="559" t="s">
        <v>738</v>
      </c>
      <c r="G668" s="702">
        <v>7.0000000000000007E-2</v>
      </c>
      <c r="H668" s="559" t="s">
        <v>1493</v>
      </c>
      <c r="I668" s="701">
        <v>536053</v>
      </c>
      <c r="J668" s="717"/>
    </row>
    <row r="669" spans="1:10" ht="18.75">
      <c r="A669" s="151">
        <v>12</v>
      </c>
      <c r="B669" s="558" t="s">
        <v>296</v>
      </c>
      <c r="C669" s="704" t="s">
        <v>796</v>
      </c>
      <c r="D669" s="708">
        <v>100540131000383</v>
      </c>
      <c r="E669" s="709">
        <v>1700000</v>
      </c>
      <c r="F669" s="704" t="s">
        <v>275</v>
      </c>
      <c r="G669" s="706">
        <v>7.0000000000000007E-2</v>
      </c>
      <c r="H669" s="704" t="s">
        <v>1419</v>
      </c>
      <c r="I669" s="709">
        <v>1832790</v>
      </c>
      <c r="J669" s="717"/>
    </row>
    <row r="670" spans="1:10" ht="18.75">
      <c r="A670" s="151">
        <v>13</v>
      </c>
      <c r="B670" s="559" t="s">
        <v>343</v>
      </c>
      <c r="C670" s="559" t="s">
        <v>1061</v>
      </c>
      <c r="D670" s="719" t="s">
        <v>1494</v>
      </c>
      <c r="E670" s="720">
        <v>200000</v>
      </c>
      <c r="F670" s="559" t="s">
        <v>738</v>
      </c>
      <c r="G670" s="702">
        <v>7.0000000000000007E-2</v>
      </c>
      <c r="H670" s="559" t="s">
        <v>1419</v>
      </c>
      <c r="I670" s="701">
        <v>214420</v>
      </c>
      <c r="J670" s="717"/>
    </row>
    <row r="671" spans="1:10" ht="18.75">
      <c r="A671" s="151">
        <v>14</v>
      </c>
      <c r="B671" s="559" t="s">
        <v>343</v>
      </c>
      <c r="C671" s="559" t="s">
        <v>1063</v>
      </c>
      <c r="D671" s="719" t="s">
        <v>1495</v>
      </c>
      <c r="E671" s="720">
        <v>2200000</v>
      </c>
      <c r="F671" s="559" t="s">
        <v>738</v>
      </c>
      <c r="G671" s="702">
        <v>7.0000000000000007E-2</v>
      </c>
      <c r="H671" s="559" t="s">
        <v>1496</v>
      </c>
      <c r="I671" s="701">
        <v>2358615</v>
      </c>
      <c r="J671" s="717"/>
    </row>
    <row r="672" spans="1:10" ht="18.75">
      <c r="A672" s="151">
        <v>15</v>
      </c>
      <c r="B672" s="559" t="s">
        <v>792</v>
      </c>
      <c r="C672" s="704" t="s">
        <v>834</v>
      </c>
      <c r="D672" s="705">
        <v>186713003118</v>
      </c>
      <c r="E672" s="704">
        <v>3000000</v>
      </c>
      <c r="F672" s="704" t="s">
        <v>794</v>
      </c>
      <c r="G672" s="706">
        <v>4.9000000000000002E-2</v>
      </c>
      <c r="H672" s="704" t="s">
        <v>1476</v>
      </c>
      <c r="I672" s="704">
        <v>3160294</v>
      </c>
      <c r="J672" s="718"/>
    </row>
    <row r="673" spans="1:12" ht="18.75">
      <c r="A673" s="151">
        <v>16</v>
      </c>
      <c r="B673" s="559" t="s">
        <v>343</v>
      </c>
      <c r="C673" s="559" t="s">
        <v>904</v>
      </c>
      <c r="D673" s="719" t="s">
        <v>1498</v>
      </c>
      <c r="E673" s="720">
        <v>300000</v>
      </c>
      <c r="F673" s="559" t="s">
        <v>738</v>
      </c>
      <c r="G673" s="702">
        <v>7.0000000000000007E-2</v>
      </c>
      <c r="H673" s="559" t="s">
        <v>100</v>
      </c>
      <c r="I673" s="701">
        <v>321626</v>
      </c>
      <c r="J673" s="718"/>
    </row>
    <row r="674" spans="1:12" ht="18.75">
      <c r="A674" s="151">
        <v>17</v>
      </c>
      <c r="B674" s="559" t="s">
        <v>2</v>
      </c>
      <c r="C674" s="700" t="s">
        <v>44</v>
      </c>
      <c r="D674" s="559">
        <v>33747733773</v>
      </c>
      <c r="E674" s="701">
        <v>500000</v>
      </c>
      <c r="F674" s="559" t="s">
        <v>92</v>
      </c>
      <c r="G674" s="702">
        <v>8.5000000000000006E-2</v>
      </c>
      <c r="H674" s="700" t="s">
        <v>100</v>
      </c>
      <c r="I674" s="701">
        <v>979933</v>
      </c>
      <c r="J674" s="718"/>
    </row>
    <row r="675" spans="1:12" ht="18.75">
      <c r="A675" s="151">
        <v>18</v>
      </c>
      <c r="B675" s="559" t="s">
        <v>474</v>
      </c>
      <c r="C675" s="710" t="s">
        <v>393</v>
      </c>
      <c r="D675" s="721">
        <v>242404000001156</v>
      </c>
      <c r="E675" s="701">
        <v>10000000</v>
      </c>
      <c r="F675" s="559" t="s">
        <v>477</v>
      </c>
      <c r="G675" s="702">
        <v>6.8000000000000005E-2</v>
      </c>
      <c r="H675" s="559" t="s">
        <v>476</v>
      </c>
      <c r="I675" s="701">
        <v>12241974</v>
      </c>
      <c r="J675" s="718"/>
    </row>
    <row r="676" spans="1:12" ht="18.75">
      <c r="A676" s="151">
        <v>19</v>
      </c>
      <c r="B676" s="559" t="s">
        <v>674</v>
      </c>
      <c r="C676" s="559" t="s">
        <v>472</v>
      </c>
      <c r="D676" s="708">
        <v>203040012878</v>
      </c>
      <c r="E676" s="701">
        <v>450000</v>
      </c>
      <c r="F676" s="559" t="s">
        <v>954</v>
      </c>
      <c r="G676" s="702">
        <v>8.5000000000000006E-2</v>
      </c>
      <c r="H676" s="559" t="s">
        <v>476</v>
      </c>
      <c r="I676" s="701">
        <v>535998</v>
      </c>
      <c r="J676" s="718"/>
    </row>
    <row r="677" spans="1:12" ht="18.75">
      <c r="A677" s="151">
        <v>20</v>
      </c>
      <c r="B677" s="559" t="s">
        <v>2</v>
      </c>
      <c r="C677" s="700" t="s">
        <v>31</v>
      </c>
      <c r="D677" s="559">
        <v>36719249467</v>
      </c>
      <c r="E677" s="701">
        <v>160000</v>
      </c>
      <c r="F677" s="559" t="s">
        <v>4</v>
      </c>
      <c r="G677" s="702">
        <v>6.5000000000000002E-2</v>
      </c>
      <c r="H677" s="700" t="s">
        <v>32</v>
      </c>
      <c r="I677" s="701">
        <v>220867</v>
      </c>
      <c r="J677" s="703" t="s">
        <v>1487</v>
      </c>
    </row>
    <row r="678" spans="1:12" ht="18.75">
      <c r="A678" s="151">
        <v>21</v>
      </c>
      <c r="B678" s="559" t="s">
        <v>277</v>
      </c>
      <c r="C678" s="704" t="s">
        <v>1631</v>
      </c>
      <c r="D678" s="708">
        <v>100410032005853</v>
      </c>
      <c r="E678" s="709">
        <v>34305752</v>
      </c>
      <c r="F678" s="559" t="s">
        <v>1019</v>
      </c>
      <c r="G678" s="702">
        <v>4.3999999999999997E-2</v>
      </c>
      <c r="H678" s="704" t="s">
        <v>1754</v>
      </c>
      <c r="I678" s="709">
        <v>34802011</v>
      </c>
      <c r="J678" s="716" t="s">
        <v>1388</v>
      </c>
    </row>
    <row r="680" spans="1:12" ht="16.5">
      <c r="B680" s="689" t="s">
        <v>1471</v>
      </c>
      <c r="C680" s="688" t="s">
        <v>1452</v>
      </c>
      <c r="D680" s="690">
        <v>100410025001097</v>
      </c>
      <c r="E680" s="688">
        <v>1000000</v>
      </c>
      <c r="F680" s="691">
        <v>5.6</v>
      </c>
      <c r="G680" s="688">
        <v>12</v>
      </c>
      <c r="H680" s="688" t="s">
        <v>30</v>
      </c>
      <c r="I680" s="688">
        <v>12368734</v>
      </c>
      <c r="J680" s="692">
        <f>E680*12</f>
        <v>12000000</v>
      </c>
    </row>
    <row r="681" spans="1:12" ht="16.5">
      <c r="B681" s="694" t="s">
        <v>1140</v>
      </c>
      <c r="C681" s="693" t="s">
        <v>65</v>
      </c>
      <c r="D681" s="695">
        <v>422</v>
      </c>
      <c r="E681" s="693">
        <v>500000</v>
      </c>
      <c r="F681" s="693">
        <v>8.25</v>
      </c>
      <c r="G681" s="693">
        <v>24</v>
      </c>
      <c r="H681" s="693" t="s">
        <v>1142</v>
      </c>
      <c r="I681" s="693">
        <v>13080336</v>
      </c>
      <c r="J681" s="696">
        <f>E681*24</f>
        <v>12000000</v>
      </c>
      <c r="L681" s="696"/>
    </row>
    <row r="682" spans="1:12" ht="16.5">
      <c r="B682" s="694" t="s">
        <v>1145</v>
      </c>
      <c r="C682" s="693" t="s">
        <v>1430</v>
      </c>
      <c r="D682" s="695">
        <v>542</v>
      </c>
      <c r="E682" s="693">
        <v>500000</v>
      </c>
      <c r="F682" s="697">
        <v>7</v>
      </c>
      <c r="G682" s="693">
        <v>13</v>
      </c>
      <c r="H682" s="697" t="s">
        <v>1431</v>
      </c>
      <c r="I682" s="693">
        <v>6770469</v>
      </c>
      <c r="J682" s="696">
        <f>E682*12</f>
        <v>6000000</v>
      </c>
    </row>
    <row r="683" spans="1:12" ht="16.5">
      <c r="B683" s="694" t="s">
        <v>1145</v>
      </c>
      <c r="C683" s="693" t="s">
        <v>1665</v>
      </c>
      <c r="D683" s="695">
        <v>557</v>
      </c>
      <c r="E683" s="693">
        <v>500000</v>
      </c>
      <c r="F683" s="697">
        <v>7</v>
      </c>
      <c r="G683" s="693">
        <v>13</v>
      </c>
      <c r="H683" s="697" t="s">
        <v>1432</v>
      </c>
      <c r="I683" s="693">
        <v>6770469</v>
      </c>
      <c r="J683" s="696">
        <f>+E683*12</f>
        <v>6000000</v>
      </c>
    </row>
    <row r="684" spans="1:12" ht="16.5">
      <c r="B684" s="694" t="s">
        <v>1149</v>
      </c>
      <c r="C684" s="693" t="s">
        <v>975</v>
      </c>
      <c r="D684" s="695" t="s">
        <v>1479</v>
      </c>
      <c r="E684" s="693">
        <v>200000</v>
      </c>
      <c r="F684" s="697">
        <v>5.75</v>
      </c>
      <c r="G684" s="693">
        <v>12</v>
      </c>
      <c r="H684" s="693" t="s">
        <v>1474</v>
      </c>
      <c r="I684" s="693">
        <v>2475600</v>
      </c>
      <c r="J684" s="696">
        <f>+E684*11</f>
        <v>2200000</v>
      </c>
    </row>
    <row r="685" spans="1:12" ht="16.5">
      <c r="B685" s="694" t="s">
        <v>1151</v>
      </c>
      <c r="C685" s="693" t="s">
        <v>983</v>
      </c>
      <c r="D685" s="693">
        <v>67</v>
      </c>
      <c r="E685" s="693">
        <v>100000</v>
      </c>
      <c r="F685" s="697">
        <v>5.3</v>
      </c>
      <c r="G685" s="693">
        <v>13</v>
      </c>
      <c r="H685" s="693" t="s">
        <v>476</v>
      </c>
      <c r="I685" s="693">
        <v>1340754</v>
      </c>
      <c r="J685" s="696">
        <f>+E685*11</f>
        <v>1100000</v>
      </c>
    </row>
    <row r="686" spans="1:12" ht="16.5">
      <c r="B686" s="694" t="s">
        <v>1151</v>
      </c>
      <c r="C686" s="693" t="s">
        <v>983</v>
      </c>
      <c r="D686" s="693" t="s">
        <v>1561</v>
      </c>
      <c r="E686" s="693">
        <v>100000</v>
      </c>
      <c r="F686" s="697">
        <v>5.3</v>
      </c>
      <c r="G686" s="693">
        <v>13</v>
      </c>
      <c r="H686" s="693" t="s">
        <v>476</v>
      </c>
      <c r="I686" s="693">
        <v>1340728</v>
      </c>
      <c r="J686" s="696">
        <f>+E686*11</f>
        <v>1100000</v>
      </c>
    </row>
    <row r="687" spans="1:12" ht="16.5">
      <c r="B687" s="694" t="s">
        <v>1153</v>
      </c>
      <c r="C687" s="693" t="s">
        <v>393</v>
      </c>
      <c r="D687" s="695">
        <v>2252</v>
      </c>
      <c r="E687" s="693">
        <v>900000</v>
      </c>
      <c r="F687" s="697">
        <v>9.61</v>
      </c>
      <c r="G687" s="693">
        <v>36</v>
      </c>
      <c r="H687" s="693" t="s">
        <v>32</v>
      </c>
      <c r="I687" s="693">
        <v>37200195</v>
      </c>
      <c r="J687" s="696">
        <f>E687*35</f>
        <v>31500000</v>
      </c>
    </row>
    <row r="690" spans="1:10" ht="19.5" thickBot="1">
      <c r="B690" s="685" t="s">
        <v>1846</v>
      </c>
    </row>
    <row r="691" spans="1:10" ht="32.25" thickBot="1">
      <c r="A691" s="163" t="s">
        <v>37</v>
      </c>
      <c r="B691" s="164" t="s">
        <v>0</v>
      </c>
      <c r="C691" s="164" t="s">
        <v>38</v>
      </c>
      <c r="D691" s="164" t="s">
        <v>39</v>
      </c>
      <c r="E691" s="385" t="s">
        <v>40</v>
      </c>
      <c r="F691" s="164" t="s">
        <v>41</v>
      </c>
      <c r="G691" s="164" t="s">
        <v>42</v>
      </c>
      <c r="H691" s="164" t="s">
        <v>1</v>
      </c>
      <c r="I691" s="682" t="s">
        <v>43</v>
      </c>
      <c r="J691" s="736"/>
    </row>
    <row r="692" spans="1:10" ht="18.75">
      <c r="A692" s="735">
        <v>1</v>
      </c>
      <c r="B692" s="713" t="s">
        <v>785</v>
      </c>
      <c r="C692" s="490" t="s">
        <v>1023</v>
      </c>
      <c r="D692" s="740">
        <v>1439106000018260</v>
      </c>
      <c r="E692" s="742">
        <v>4230542.6500000004</v>
      </c>
      <c r="F692" s="490" t="s">
        <v>272</v>
      </c>
      <c r="G692" s="571">
        <v>0.05</v>
      </c>
      <c r="H692" s="490" t="s">
        <v>1508</v>
      </c>
      <c r="I692" s="741">
        <v>4446068.6500000004</v>
      </c>
      <c r="J692" s="490" t="s">
        <v>1487</v>
      </c>
    </row>
    <row r="693" spans="1:10" ht="18.75">
      <c r="A693" s="161">
        <v>2</v>
      </c>
      <c r="B693" s="739" t="s">
        <v>239</v>
      </c>
      <c r="C693" s="132" t="s">
        <v>81</v>
      </c>
      <c r="D693" s="132">
        <v>192</v>
      </c>
      <c r="E693" s="743">
        <v>5000000</v>
      </c>
      <c r="F693" s="360" t="s">
        <v>255</v>
      </c>
      <c r="G693" s="361">
        <v>9.5000000000000001E-2</v>
      </c>
      <c r="H693" s="132" t="s">
        <v>1286</v>
      </c>
      <c r="I693" s="526">
        <v>5722260</v>
      </c>
      <c r="J693" s="704"/>
    </row>
    <row r="694" spans="1:10" ht="18.75">
      <c r="A694" s="151">
        <v>3</v>
      </c>
      <c r="B694" s="739" t="s">
        <v>239</v>
      </c>
      <c r="C694" s="132" t="s">
        <v>81</v>
      </c>
      <c r="D694" s="132">
        <v>93</v>
      </c>
      <c r="E694" s="743">
        <v>5000000</v>
      </c>
      <c r="F694" s="360" t="s">
        <v>255</v>
      </c>
      <c r="G694" s="361">
        <v>9.5000000000000001E-2</v>
      </c>
      <c r="H694" s="132" t="s">
        <v>1286</v>
      </c>
      <c r="I694" s="526">
        <v>5722260</v>
      </c>
      <c r="J694" s="704"/>
    </row>
    <row r="695" spans="1:10" ht="18.75">
      <c r="A695" s="735">
        <v>4</v>
      </c>
      <c r="B695" s="739" t="s">
        <v>239</v>
      </c>
      <c r="C695" s="132" t="s">
        <v>81</v>
      </c>
      <c r="D695" s="132">
        <v>94</v>
      </c>
      <c r="E695" s="743">
        <v>5000000</v>
      </c>
      <c r="F695" s="360" t="s">
        <v>255</v>
      </c>
      <c r="G695" s="361">
        <v>9.5000000000000001E-2</v>
      </c>
      <c r="H695" s="132" t="s">
        <v>1286</v>
      </c>
      <c r="I695" s="526">
        <v>5722260</v>
      </c>
      <c r="J695" s="704"/>
    </row>
    <row r="696" spans="1:10" ht="18.75">
      <c r="A696" s="161">
        <v>5</v>
      </c>
      <c r="B696" s="739" t="s">
        <v>239</v>
      </c>
      <c r="C696" s="132" t="s">
        <v>81</v>
      </c>
      <c r="D696" s="132">
        <v>1817</v>
      </c>
      <c r="E696" s="743">
        <v>2500000</v>
      </c>
      <c r="F696" s="360" t="s">
        <v>255</v>
      </c>
      <c r="G696" s="361">
        <v>9.5000000000000001E-2</v>
      </c>
      <c r="H696" s="132" t="s">
        <v>1286</v>
      </c>
      <c r="I696" s="526">
        <v>2861130</v>
      </c>
      <c r="J696" s="704"/>
    </row>
    <row r="697" spans="1:10" ht="18.75">
      <c r="A697" s="151">
        <v>6</v>
      </c>
      <c r="B697" s="739" t="s">
        <v>239</v>
      </c>
      <c r="C697" s="132" t="s">
        <v>687</v>
      </c>
      <c r="D697" s="132">
        <v>194</v>
      </c>
      <c r="E697" s="743">
        <v>1500000</v>
      </c>
      <c r="F697" s="360" t="s">
        <v>255</v>
      </c>
      <c r="G697" s="361">
        <v>9.5000000000000001E-2</v>
      </c>
      <c r="H697" s="132" t="s">
        <v>1297</v>
      </c>
      <c r="I697" s="526">
        <v>1716678</v>
      </c>
      <c r="J697" s="704"/>
    </row>
    <row r="698" spans="1:10" ht="18.75">
      <c r="A698" s="735">
        <v>7</v>
      </c>
      <c r="B698" s="559" t="s">
        <v>1484</v>
      </c>
      <c r="C698" s="490" t="s">
        <v>1485</v>
      </c>
      <c r="D698" s="264">
        <v>506088</v>
      </c>
      <c r="E698" s="742">
        <v>1400000</v>
      </c>
      <c r="F698" s="124" t="s">
        <v>1486</v>
      </c>
      <c r="G698" s="126">
        <v>5.2999999999999999E-2</v>
      </c>
      <c r="H698" s="490" t="s">
        <v>1524</v>
      </c>
      <c r="I698" s="737">
        <v>1482330</v>
      </c>
      <c r="J698" s="269"/>
    </row>
    <row r="699" spans="1:10" ht="18.75">
      <c r="A699" s="161">
        <v>8</v>
      </c>
      <c r="B699" s="559" t="s">
        <v>474</v>
      </c>
      <c r="C699" s="86" t="s">
        <v>1155</v>
      </c>
      <c r="D699" s="364">
        <v>242404000002071</v>
      </c>
      <c r="E699" s="744">
        <v>1600000</v>
      </c>
      <c r="F699" s="88" t="s">
        <v>512</v>
      </c>
      <c r="G699" s="357">
        <v>5.1499999999999997E-2</v>
      </c>
      <c r="H699" s="86" t="s">
        <v>1305</v>
      </c>
      <c r="I699" s="289">
        <v>1684005</v>
      </c>
      <c r="J699" s="704"/>
    </row>
    <row r="700" spans="1:10" ht="18.75">
      <c r="A700" s="151">
        <v>9</v>
      </c>
      <c r="B700" s="558" t="s">
        <v>381</v>
      </c>
      <c r="C700" s="121" t="s">
        <v>889</v>
      </c>
      <c r="D700" s="121">
        <v>371502019318</v>
      </c>
      <c r="E700" s="744">
        <v>4000000</v>
      </c>
      <c r="F700" s="63" t="s">
        <v>1304</v>
      </c>
      <c r="G700" s="65">
        <v>0.06</v>
      </c>
      <c r="H700" s="63" t="s">
        <v>1305</v>
      </c>
      <c r="I700" s="289">
        <v>4000000</v>
      </c>
      <c r="J700" s="704"/>
    </row>
    <row r="701" spans="1:10" ht="18.75">
      <c r="A701" s="735">
        <v>10</v>
      </c>
      <c r="B701" s="559" t="s">
        <v>296</v>
      </c>
      <c r="C701" s="85" t="s">
        <v>904</v>
      </c>
      <c r="D701" s="266">
        <v>100540131000412</v>
      </c>
      <c r="E701" s="743">
        <v>4000000</v>
      </c>
      <c r="F701" s="85" t="s">
        <v>275</v>
      </c>
      <c r="G701" s="369">
        <v>6.5000000000000002E-2</v>
      </c>
      <c r="H701" s="85" t="s">
        <v>1499</v>
      </c>
      <c r="I701" s="412">
        <v>4289516</v>
      </c>
      <c r="J701" s="158" t="s">
        <v>1487</v>
      </c>
    </row>
    <row r="702" spans="1:10" ht="18.75">
      <c r="A702" s="161">
        <v>11</v>
      </c>
      <c r="B702" s="559" t="s">
        <v>296</v>
      </c>
      <c r="C702" s="85" t="s">
        <v>904</v>
      </c>
      <c r="D702" s="266">
        <v>100540131000429</v>
      </c>
      <c r="E702" s="743">
        <v>4000000</v>
      </c>
      <c r="F702" s="85" t="s">
        <v>275</v>
      </c>
      <c r="G702" s="369">
        <v>6.5000000000000002E-2</v>
      </c>
      <c r="H702" s="85" t="s">
        <v>1499</v>
      </c>
      <c r="I702" s="412">
        <v>4289516</v>
      </c>
      <c r="J702" s="158" t="s">
        <v>1487</v>
      </c>
    </row>
    <row r="703" spans="1:10" ht="18.75">
      <c r="A703" s="151">
        <v>12</v>
      </c>
      <c r="B703" s="559" t="s">
        <v>296</v>
      </c>
      <c r="C703" s="85" t="s">
        <v>904</v>
      </c>
      <c r="D703" s="266">
        <v>100540131000438</v>
      </c>
      <c r="E703" s="743">
        <v>4000000</v>
      </c>
      <c r="F703" s="85" t="s">
        <v>275</v>
      </c>
      <c r="G703" s="369">
        <v>6.5000000000000002E-2</v>
      </c>
      <c r="H703" s="85" t="s">
        <v>1499</v>
      </c>
      <c r="I703" s="412">
        <v>4289516</v>
      </c>
      <c r="J703" s="158" t="s">
        <v>1487</v>
      </c>
    </row>
    <row r="704" spans="1:10" ht="18.75">
      <c r="A704" s="735">
        <v>13</v>
      </c>
      <c r="B704" s="739" t="s">
        <v>239</v>
      </c>
      <c r="C704" s="132" t="s">
        <v>699</v>
      </c>
      <c r="D704" s="132">
        <v>184</v>
      </c>
      <c r="E704" s="743">
        <v>1500000</v>
      </c>
      <c r="F704" s="360" t="s">
        <v>255</v>
      </c>
      <c r="G704" s="361">
        <v>9.5000000000000001E-2</v>
      </c>
      <c r="H704" s="132" t="s">
        <v>1298</v>
      </c>
      <c r="I704" s="526">
        <v>1716678</v>
      </c>
      <c r="J704" s="557"/>
    </row>
    <row r="705" spans="1:10" ht="18.75">
      <c r="A705" s="735"/>
      <c r="B705" s="63" t="s">
        <v>2</v>
      </c>
      <c r="C705" s="86" t="s">
        <v>33</v>
      </c>
      <c r="D705" s="63">
        <v>36817395697</v>
      </c>
      <c r="E705" s="64">
        <v>160000</v>
      </c>
      <c r="F705" s="63" t="s">
        <v>4</v>
      </c>
      <c r="G705" s="65">
        <v>6.5000000000000002E-2</v>
      </c>
      <c r="H705" s="86" t="s">
        <v>34</v>
      </c>
      <c r="I705" s="64">
        <v>220867</v>
      </c>
      <c r="J705" s="33" t="s">
        <v>1487</v>
      </c>
    </row>
    <row r="706" spans="1:10" ht="18.75">
      <c r="A706" s="735"/>
      <c r="B706" s="63" t="s">
        <v>2</v>
      </c>
      <c r="C706" s="86" t="s">
        <v>1514</v>
      </c>
      <c r="D706" s="63">
        <v>40157892083</v>
      </c>
      <c r="E706" s="64">
        <v>966000</v>
      </c>
      <c r="F706" s="63" t="s">
        <v>582</v>
      </c>
      <c r="G706" s="65">
        <v>0.05</v>
      </c>
      <c r="H706" s="86" t="s">
        <v>1516</v>
      </c>
      <c r="I706" s="64">
        <v>1015213</v>
      </c>
      <c r="J706" s="33" t="s">
        <v>1487</v>
      </c>
    </row>
    <row r="707" spans="1:10" ht="18.75">
      <c r="A707" s="161">
        <v>14</v>
      </c>
      <c r="B707" s="559" t="s">
        <v>1484</v>
      </c>
      <c r="C707" s="458" t="s">
        <v>1501</v>
      </c>
      <c r="D707" s="459">
        <v>142596</v>
      </c>
      <c r="E707" s="745">
        <v>1500000</v>
      </c>
      <c r="F707" s="63" t="s">
        <v>1486</v>
      </c>
      <c r="G707" s="65">
        <v>5.2999999999999999E-2</v>
      </c>
      <c r="H707" s="458" t="s">
        <v>101</v>
      </c>
      <c r="I707" s="412">
        <v>1587982</v>
      </c>
      <c r="J707" s="557"/>
    </row>
    <row r="708" spans="1:10" ht="18.75">
      <c r="A708" s="151">
        <v>15</v>
      </c>
      <c r="B708" s="559" t="s">
        <v>1484</v>
      </c>
      <c r="C708" s="458" t="s">
        <v>13</v>
      </c>
      <c r="D708" s="459">
        <v>133787</v>
      </c>
      <c r="E708" s="745">
        <v>1500000</v>
      </c>
      <c r="F708" s="88" t="s">
        <v>1486</v>
      </c>
      <c r="G708" s="357">
        <v>5.2999999999999999E-2</v>
      </c>
      <c r="H708" s="458" t="s">
        <v>101</v>
      </c>
      <c r="I708" s="738">
        <v>1588211</v>
      </c>
      <c r="J708" s="704"/>
    </row>
    <row r="709" spans="1:10" ht="18.75">
      <c r="A709" s="735">
        <v>16</v>
      </c>
      <c r="B709" s="559" t="s">
        <v>2</v>
      </c>
      <c r="C709" s="86" t="s">
        <v>45</v>
      </c>
      <c r="D709" s="63">
        <v>33809828409</v>
      </c>
      <c r="E709" s="744">
        <v>520000</v>
      </c>
      <c r="F709" s="63" t="s">
        <v>92</v>
      </c>
      <c r="G709" s="65">
        <v>8.5000000000000006E-2</v>
      </c>
      <c r="H709" s="86" t="s">
        <v>101</v>
      </c>
      <c r="I709" s="289">
        <v>1019130</v>
      </c>
      <c r="J709" s="704"/>
    </row>
    <row r="710" spans="1:10" ht="18.75">
      <c r="A710" s="161">
        <v>17</v>
      </c>
      <c r="B710" s="559" t="s">
        <v>1276</v>
      </c>
      <c r="C710" s="63" t="s">
        <v>1412</v>
      </c>
      <c r="D710" s="259">
        <v>182813</v>
      </c>
      <c r="E710" s="744">
        <v>2000000</v>
      </c>
      <c r="F710" s="63" t="s">
        <v>1413</v>
      </c>
      <c r="G710" s="65">
        <v>7.0000000000000007E-2</v>
      </c>
      <c r="H710" s="63" t="s">
        <v>101</v>
      </c>
      <c r="I710" s="289">
        <v>2181200</v>
      </c>
      <c r="J710" s="704"/>
    </row>
    <row r="711" spans="1:10" ht="18.75">
      <c r="A711" s="151">
        <v>18</v>
      </c>
      <c r="B711" s="559" t="s">
        <v>1522</v>
      </c>
      <c r="C711" s="121" t="s">
        <v>1073</v>
      </c>
      <c r="D711" s="122" t="s">
        <v>1547</v>
      </c>
      <c r="E711" s="744">
        <v>2000000</v>
      </c>
      <c r="F711" s="63" t="s">
        <v>272</v>
      </c>
      <c r="G711" s="65">
        <v>6.5000000000000002E-2</v>
      </c>
      <c r="H711" s="63" t="s">
        <v>101</v>
      </c>
      <c r="I711" s="289">
        <v>2130000</v>
      </c>
      <c r="J711" s="85" t="s">
        <v>1487</v>
      </c>
    </row>
    <row r="712" spans="1:10">
      <c r="E712" s="746">
        <f>SUM(E692:E711)</f>
        <v>52376542.649999999</v>
      </c>
      <c r="I712" s="413">
        <f>SUM(I692:I711)</f>
        <v>57684820.649999999</v>
      </c>
    </row>
    <row r="713" spans="1:10" ht="17.25">
      <c r="E713" s="747">
        <v>48376542.649999999</v>
      </c>
    </row>
    <row r="714" spans="1:10">
      <c r="E714" s="746">
        <f>E712-E713</f>
        <v>4000000</v>
      </c>
    </row>
    <row r="715" spans="1:10" ht="16.5">
      <c r="B715" s="659" t="s">
        <v>1151</v>
      </c>
      <c r="C715" s="653" t="s">
        <v>977</v>
      </c>
      <c r="D715" s="660">
        <v>269</v>
      </c>
      <c r="E715" s="653">
        <v>200000</v>
      </c>
      <c r="F715" s="655">
        <v>5.3</v>
      </c>
      <c r="G715" s="653">
        <v>13</v>
      </c>
      <c r="H715" s="653" t="s">
        <v>1475</v>
      </c>
      <c r="I715" s="653">
        <v>2681507</v>
      </c>
      <c r="J715" s="656"/>
    </row>
    <row r="716" spans="1:10" ht="16.5">
      <c r="B716" s="659" t="s">
        <v>1145</v>
      </c>
      <c r="C716" s="653" t="s">
        <v>265</v>
      </c>
      <c r="D716" s="654" t="s">
        <v>1820</v>
      </c>
      <c r="E716" s="653">
        <v>500000</v>
      </c>
      <c r="F716" s="655">
        <v>6.5</v>
      </c>
      <c r="G716" s="653">
        <v>13</v>
      </c>
      <c r="H716" s="653" t="s">
        <v>1481</v>
      </c>
      <c r="I716" s="653">
        <v>6750813</v>
      </c>
      <c r="J716" s="656"/>
    </row>
    <row r="717" spans="1:10" ht="16.5">
      <c r="B717" s="659" t="s">
        <v>1145</v>
      </c>
      <c r="C717" s="653" t="s">
        <v>983</v>
      </c>
      <c r="D717" s="653">
        <v>665</v>
      </c>
      <c r="E717" s="653">
        <v>500000</v>
      </c>
      <c r="F717" s="655">
        <v>6.5</v>
      </c>
      <c r="G717" s="653">
        <v>13</v>
      </c>
      <c r="H717" s="653" t="s">
        <v>1503</v>
      </c>
      <c r="I717" s="653">
        <v>6750813</v>
      </c>
      <c r="J717" s="656"/>
    </row>
    <row r="720" spans="1:10" ht="19.5" thickBot="1">
      <c r="B720" s="685" t="s">
        <v>1913</v>
      </c>
    </row>
    <row r="721" spans="1:10" ht="31.5">
      <c r="A721" s="232" t="s">
        <v>37</v>
      </c>
      <c r="B721" s="233" t="s">
        <v>0</v>
      </c>
      <c r="C721" s="233" t="s">
        <v>38</v>
      </c>
      <c r="D721" s="233" t="s">
        <v>39</v>
      </c>
      <c r="E721" s="391" t="s">
        <v>40</v>
      </c>
      <c r="F721" s="233" t="s">
        <v>41</v>
      </c>
      <c r="G721" s="233" t="s">
        <v>42</v>
      </c>
      <c r="H721" s="233" t="s">
        <v>1</v>
      </c>
      <c r="I721" s="814" t="s">
        <v>43</v>
      </c>
      <c r="J721" s="815"/>
    </row>
    <row r="722" spans="1:10" ht="18.75">
      <c r="A722" s="151">
        <v>1</v>
      </c>
      <c r="B722" s="559" t="s">
        <v>343</v>
      </c>
      <c r="C722" s="85" t="s">
        <v>1525</v>
      </c>
      <c r="D722" s="483" t="s">
        <v>1526</v>
      </c>
      <c r="E722" s="743">
        <v>250000</v>
      </c>
      <c r="F722" s="85" t="s">
        <v>738</v>
      </c>
      <c r="G722" s="369">
        <v>7.0000000000000007E-2</v>
      </c>
      <c r="H722" s="291" t="s">
        <v>1527</v>
      </c>
      <c r="I722" s="87">
        <v>268035</v>
      </c>
      <c r="J722" s="85"/>
    </row>
    <row r="723" spans="1:10" ht="18.75">
      <c r="A723" s="151">
        <v>2</v>
      </c>
      <c r="B723" s="559" t="s">
        <v>620</v>
      </c>
      <c r="C723" s="86" t="s">
        <v>1038</v>
      </c>
      <c r="D723" s="364" t="s">
        <v>615</v>
      </c>
      <c r="E723" s="744">
        <v>12694</v>
      </c>
      <c r="F723" s="63" t="s">
        <v>272</v>
      </c>
      <c r="G723" s="65">
        <v>6.5000000000000002E-2</v>
      </c>
      <c r="H723" s="820" t="s">
        <v>1521</v>
      </c>
      <c r="I723" s="289">
        <v>13519</v>
      </c>
      <c r="J723" s="85"/>
    </row>
    <row r="724" spans="1:10" ht="18.75">
      <c r="A724" s="151">
        <v>3</v>
      </c>
      <c r="B724" s="559" t="s">
        <v>362</v>
      </c>
      <c r="C724" s="85" t="s">
        <v>1465</v>
      </c>
      <c r="D724" s="266">
        <v>132581</v>
      </c>
      <c r="E724" s="743">
        <v>12861</v>
      </c>
      <c r="F724" s="63" t="s">
        <v>422</v>
      </c>
      <c r="G724" s="65">
        <v>7.0000000000000007E-2</v>
      </c>
      <c r="H724" s="291" t="s">
        <v>1598</v>
      </c>
      <c r="I724" s="412">
        <v>13761</v>
      </c>
      <c r="J724" s="269"/>
    </row>
    <row r="725" spans="1:10" ht="18.75">
      <c r="A725" s="151">
        <v>4</v>
      </c>
      <c r="B725" s="739" t="s">
        <v>279</v>
      </c>
      <c r="C725" s="132" t="s">
        <v>1117</v>
      </c>
      <c r="D725" s="132" t="s">
        <v>1421</v>
      </c>
      <c r="E725" s="743">
        <v>3000000</v>
      </c>
      <c r="F725" s="132" t="s">
        <v>292</v>
      </c>
      <c r="G725" s="134">
        <v>5.6000000000000001E-2</v>
      </c>
      <c r="H725" s="309" t="s">
        <v>1422</v>
      </c>
      <c r="I725" s="526">
        <v>3215963</v>
      </c>
      <c r="J725" s="704"/>
    </row>
    <row r="726" spans="1:10" ht="18.75">
      <c r="A726" s="151">
        <v>5</v>
      </c>
      <c r="B726" s="739" t="s">
        <v>343</v>
      </c>
      <c r="C726" s="132" t="s">
        <v>1079</v>
      </c>
      <c r="D726" s="132" t="s">
        <v>1533</v>
      </c>
      <c r="E726" s="743">
        <v>250000</v>
      </c>
      <c r="F726" s="132" t="s">
        <v>738</v>
      </c>
      <c r="G726" s="134">
        <v>6.5000000000000002E-2</v>
      </c>
      <c r="H726" s="309" t="s">
        <v>1534</v>
      </c>
      <c r="I726" s="526">
        <v>266714</v>
      </c>
      <c r="J726" s="704"/>
    </row>
    <row r="727" spans="1:10" ht="18.75">
      <c r="A727" s="151">
        <v>6</v>
      </c>
      <c r="B727" s="44" t="s">
        <v>381</v>
      </c>
      <c r="C727" s="121" t="s">
        <v>741</v>
      </c>
      <c r="D727" s="121">
        <v>371502019415</v>
      </c>
      <c r="E727" s="64">
        <v>10000000</v>
      </c>
      <c r="F727" s="63" t="s">
        <v>1304</v>
      </c>
      <c r="G727" s="65">
        <v>0.06</v>
      </c>
      <c r="H727" s="261" t="s">
        <v>1350</v>
      </c>
      <c r="I727" s="64">
        <v>10000000</v>
      </c>
      <c r="J727" s="704"/>
    </row>
    <row r="728" spans="1:10" ht="18.75">
      <c r="A728" s="151">
        <v>7</v>
      </c>
      <c r="B728" s="739" t="s">
        <v>343</v>
      </c>
      <c r="C728" s="132" t="s">
        <v>1175</v>
      </c>
      <c r="D728" s="132" t="s">
        <v>1535</v>
      </c>
      <c r="E728" s="743">
        <v>110000</v>
      </c>
      <c r="F728" s="132" t="s">
        <v>738</v>
      </c>
      <c r="G728" s="134">
        <v>6.5000000000000002E-2</v>
      </c>
      <c r="H728" s="309" t="s">
        <v>1536</v>
      </c>
      <c r="I728" s="526">
        <v>117354</v>
      </c>
      <c r="J728" s="704"/>
    </row>
    <row r="729" spans="1:10" ht="18.75">
      <c r="A729" s="151">
        <v>8</v>
      </c>
      <c r="B729" s="559" t="s">
        <v>2</v>
      </c>
      <c r="C729" s="86" t="s">
        <v>35</v>
      </c>
      <c r="D729" s="63">
        <v>36911934101</v>
      </c>
      <c r="E729" s="64">
        <v>160000</v>
      </c>
      <c r="F729" s="63" t="s">
        <v>4</v>
      </c>
      <c r="G729" s="65">
        <v>6.25E-2</v>
      </c>
      <c r="H729" s="820" t="s">
        <v>36</v>
      </c>
      <c r="I729" s="64">
        <v>218166</v>
      </c>
      <c r="J729" s="33" t="s">
        <v>1487</v>
      </c>
    </row>
    <row r="730" spans="1:10" ht="18.75">
      <c r="A730" s="151"/>
      <c r="B730" s="559"/>
      <c r="C730" s="121"/>
      <c r="D730" s="122"/>
      <c r="E730" s="744"/>
      <c r="F730" s="63"/>
      <c r="G730" s="65"/>
      <c r="H730" s="63"/>
      <c r="I730" s="289"/>
      <c r="J730" s="85"/>
    </row>
    <row r="731" spans="1:10">
      <c r="A731" s="247"/>
      <c r="B731" s="269"/>
      <c r="C731" s="269"/>
      <c r="D731" s="269"/>
      <c r="E731" s="816">
        <f>SUM(E722:E730)</f>
        <v>13795555</v>
      </c>
      <c r="F731" s="269"/>
      <c r="G731" s="269"/>
      <c r="H731" s="269"/>
      <c r="I731" s="817">
        <f>SUM(I722:I730)</f>
        <v>14113512</v>
      </c>
      <c r="J731" s="269"/>
    </row>
    <row r="732" spans="1:10">
      <c r="E732" s="746"/>
    </row>
    <row r="733" spans="1:10" ht="16.5">
      <c r="B733" s="689" t="s">
        <v>1148</v>
      </c>
      <c r="C733" s="688" t="s">
        <v>1117</v>
      </c>
      <c r="D733" s="690">
        <v>112001060000968</v>
      </c>
      <c r="E733" s="688">
        <v>200000</v>
      </c>
      <c r="F733" s="688" t="s">
        <v>1914</v>
      </c>
      <c r="G733" s="691">
        <v>5.6</v>
      </c>
      <c r="H733" s="688" t="s">
        <v>1422</v>
      </c>
      <c r="I733" s="688">
        <v>3113979</v>
      </c>
      <c r="J733" s="656"/>
    </row>
    <row r="734" spans="1:10" ht="16.5">
      <c r="B734" s="659"/>
      <c r="C734" s="653"/>
      <c r="D734" s="654"/>
      <c r="E734" s="653"/>
      <c r="F734" s="655"/>
      <c r="G734" s="653"/>
      <c r="H734" s="653"/>
      <c r="I734" s="653"/>
      <c r="J734" s="656"/>
    </row>
    <row r="735" spans="1:10" ht="16.5">
      <c r="B735" s="659"/>
      <c r="C735" s="653"/>
      <c r="D735" s="653"/>
      <c r="E735" s="653"/>
      <c r="F735" s="655"/>
      <c r="G735" s="653"/>
      <c r="H735" s="653"/>
      <c r="I735" s="653"/>
      <c r="J735" s="656"/>
    </row>
    <row r="740" spans="1:10" ht="19.5" thickBot="1">
      <c r="B740" s="685" t="s">
        <v>1936</v>
      </c>
    </row>
    <row r="741" spans="1:10" ht="32.25" thickBot="1">
      <c r="A741" s="163" t="s">
        <v>37</v>
      </c>
      <c r="B741" s="164" t="s">
        <v>0</v>
      </c>
      <c r="C741" s="164" t="s">
        <v>38</v>
      </c>
      <c r="D741" s="164" t="s">
        <v>39</v>
      </c>
      <c r="E741" s="164" t="s">
        <v>40</v>
      </c>
      <c r="F741" s="164" t="s">
        <v>41</v>
      </c>
      <c r="G741" s="164" t="s">
        <v>42</v>
      </c>
      <c r="H741" s="164" t="s">
        <v>1</v>
      </c>
      <c r="I741" s="164" t="s">
        <v>43</v>
      </c>
      <c r="J741" s="962"/>
    </row>
    <row r="742" spans="1:10" ht="18.75">
      <c r="A742" s="286">
        <v>1</v>
      </c>
      <c r="B742" s="124" t="s">
        <v>381</v>
      </c>
      <c r="C742" s="159" t="s">
        <v>747</v>
      </c>
      <c r="D742" s="159">
        <v>371502019424</v>
      </c>
      <c r="E742" s="938">
        <v>11000000</v>
      </c>
      <c r="F742" s="124" t="s">
        <v>1304</v>
      </c>
      <c r="G742" s="126">
        <v>0.06</v>
      </c>
      <c r="H742" s="124" t="s">
        <v>105</v>
      </c>
      <c r="I742" s="125">
        <v>11000000</v>
      </c>
      <c r="J742" s="490"/>
    </row>
    <row r="743" spans="1:10" ht="18.75">
      <c r="A743" s="961">
        <v>2</v>
      </c>
      <c r="B743" s="63" t="s">
        <v>2</v>
      </c>
      <c r="C743" s="86" t="s">
        <v>104</v>
      </c>
      <c r="D743" s="63">
        <v>33869367693</v>
      </c>
      <c r="E743" s="818">
        <v>585000</v>
      </c>
      <c r="F743" s="63" t="s">
        <v>92</v>
      </c>
      <c r="G743" s="65">
        <v>8.5000000000000006E-2</v>
      </c>
      <c r="H743" s="86" t="s">
        <v>105</v>
      </c>
      <c r="I743" s="64">
        <v>1146521</v>
      </c>
      <c r="J743" s="85" t="s">
        <v>511</v>
      </c>
    </row>
    <row r="744" spans="1:10" ht="18.75">
      <c r="A744" s="960">
        <v>3</v>
      </c>
      <c r="B744" s="63" t="s">
        <v>343</v>
      </c>
      <c r="C744" s="63" t="s">
        <v>933</v>
      </c>
      <c r="D744" s="267" t="s">
        <v>1543</v>
      </c>
      <c r="E744" s="996">
        <v>110000</v>
      </c>
      <c r="F744" s="63" t="s">
        <v>738</v>
      </c>
      <c r="G744" s="65">
        <v>6.5000000000000002E-2</v>
      </c>
      <c r="H744" s="63" t="s">
        <v>1544</v>
      </c>
      <c r="I744" s="64">
        <v>117354</v>
      </c>
      <c r="J744" s="85"/>
    </row>
    <row r="745" spans="1:10" ht="18.75">
      <c r="A745" s="960"/>
      <c r="B745" s="63" t="s">
        <v>277</v>
      </c>
      <c r="C745" s="85" t="s">
        <v>1600</v>
      </c>
      <c r="D745" s="266">
        <v>100410032005907</v>
      </c>
      <c r="E745" s="994">
        <v>2500000</v>
      </c>
      <c r="F745" s="63" t="s">
        <v>1601</v>
      </c>
      <c r="G745" s="65">
        <v>5.6000000000000001E-2</v>
      </c>
      <c r="H745" s="85" t="s">
        <v>1602</v>
      </c>
      <c r="I745" s="412">
        <v>2640000</v>
      </c>
      <c r="J745" s="85"/>
    </row>
    <row r="746" spans="1:10" ht="18.75">
      <c r="A746" s="961">
        <v>4</v>
      </c>
      <c r="B746" s="63" t="s">
        <v>286</v>
      </c>
      <c r="C746" s="121" t="s">
        <v>1090</v>
      </c>
      <c r="D746" s="122" t="s">
        <v>1540</v>
      </c>
      <c r="E746" s="997">
        <v>1000000</v>
      </c>
      <c r="F746" s="63" t="s">
        <v>281</v>
      </c>
      <c r="G746" s="65">
        <v>6.5000000000000002E-2</v>
      </c>
      <c r="H746" s="63" t="s">
        <v>1541</v>
      </c>
      <c r="I746" s="64">
        <v>1065000</v>
      </c>
      <c r="J746" s="85" t="s">
        <v>1487</v>
      </c>
    </row>
    <row r="747" spans="1:10" ht="18.75">
      <c r="A747" s="960">
        <v>5</v>
      </c>
      <c r="B747" s="63" t="s">
        <v>343</v>
      </c>
      <c r="C747" s="63" t="s">
        <v>1132</v>
      </c>
      <c r="D747" s="267" t="s">
        <v>1545</v>
      </c>
      <c r="E747" s="996">
        <v>220000</v>
      </c>
      <c r="F747" s="63" t="s">
        <v>738</v>
      </c>
      <c r="G747" s="65">
        <v>6.5000000000000002E-2</v>
      </c>
      <c r="H747" s="63" t="s">
        <v>1546</v>
      </c>
      <c r="I747" s="64">
        <v>234703</v>
      </c>
      <c r="J747" s="85"/>
    </row>
    <row r="748" spans="1:10" ht="37.5">
      <c r="A748" s="961">
        <v>6</v>
      </c>
      <c r="B748" s="268" t="s">
        <v>323</v>
      </c>
      <c r="C748" s="121" t="s">
        <v>325</v>
      </c>
      <c r="D748" s="121">
        <v>303</v>
      </c>
      <c r="E748" s="818">
        <v>10000</v>
      </c>
      <c r="F748" s="63" t="s">
        <v>324</v>
      </c>
      <c r="G748" s="65">
        <v>6.25E-2</v>
      </c>
      <c r="H748" s="63" t="s">
        <v>1083</v>
      </c>
      <c r="I748" s="64">
        <v>10000</v>
      </c>
      <c r="J748" s="85" t="s">
        <v>1314</v>
      </c>
    </row>
    <row r="749" spans="1:10" ht="18.75">
      <c r="A749" s="960">
        <v>7</v>
      </c>
      <c r="B749" s="63" t="s">
        <v>270</v>
      </c>
      <c r="C749" s="85" t="s">
        <v>1177</v>
      </c>
      <c r="D749" s="483">
        <v>300716107704</v>
      </c>
      <c r="E749" s="994">
        <v>6979306.4900000002</v>
      </c>
      <c r="F749" s="85" t="s">
        <v>272</v>
      </c>
      <c r="G749" s="369">
        <v>0.06</v>
      </c>
      <c r="H749" s="85" t="s">
        <v>1551</v>
      </c>
      <c r="I749" s="366">
        <v>7407581.25</v>
      </c>
      <c r="J749" s="704"/>
    </row>
    <row r="750" spans="1:10" ht="18.75">
      <c r="A750" s="961">
        <v>8</v>
      </c>
      <c r="B750" s="63" t="s">
        <v>343</v>
      </c>
      <c r="C750" s="63" t="s">
        <v>1094</v>
      </c>
      <c r="D750" s="267" t="s">
        <v>1559</v>
      </c>
      <c r="E750" s="996">
        <v>135000</v>
      </c>
      <c r="F750" s="63" t="s">
        <v>738</v>
      </c>
      <c r="G750" s="65">
        <v>6.5000000000000002E-2</v>
      </c>
      <c r="H750" s="63" t="s">
        <v>1551</v>
      </c>
      <c r="I750" s="64">
        <v>144022</v>
      </c>
      <c r="J750" s="85"/>
    </row>
    <row r="751" spans="1:10" ht="18.75">
      <c r="A751" s="960">
        <v>9</v>
      </c>
      <c r="B751" s="63" t="s">
        <v>474</v>
      </c>
      <c r="C751" s="86" t="s">
        <v>1097</v>
      </c>
      <c r="D751" s="364">
        <v>242404000001590</v>
      </c>
      <c r="E751" s="818">
        <v>5262917</v>
      </c>
      <c r="F751" s="63" t="s">
        <v>512</v>
      </c>
      <c r="G751" s="65">
        <v>5.1499999999999997E-2</v>
      </c>
      <c r="H751" s="86" t="s">
        <v>1549</v>
      </c>
      <c r="I751" s="64">
        <v>5539237</v>
      </c>
      <c r="J751" s="954"/>
    </row>
    <row r="752" spans="1:10" ht="18.75">
      <c r="A752" s="961">
        <v>10</v>
      </c>
      <c r="B752" s="63" t="s">
        <v>286</v>
      </c>
      <c r="C752" s="121" t="s">
        <v>1097</v>
      </c>
      <c r="D752" s="122" t="s">
        <v>1548</v>
      </c>
      <c r="E752" s="997">
        <v>3000000</v>
      </c>
      <c r="F752" s="63" t="s">
        <v>272</v>
      </c>
      <c r="G752" s="65">
        <v>6.5000000000000002E-2</v>
      </c>
      <c r="H752" s="63" t="s">
        <v>1549</v>
      </c>
      <c r="I752" s="64">
        <v>3195000</v>
      </c>
      <c r="J752" s="85" t="s">
        <v>1487</v>
      </c>
    </row>
    <row r="753" spans="1:11" ht="18.75">
      <c r="A753" s="960">
        <v>11</v>
      </c>
      <c r="B753" s="63" t="s">
        <v>2</v>
      </c>
      <c r="C753" s="86" t="s">
        <v>1119</v>
      </c>
      <c r="D753" s="63">
        <v>40239886703</v>
      </c>
      <c r="E753" s="818">
        <v>500000</v>
      </c>
      <c r="F753" s="63" t="s">
        <v>582</v>
      </c>
      <c r="G753" s="65">
        <v>0.05</v>
      </c>
      <c r="H753" s="86" t="s">
        <v>1550</v>
      </c>
      <c r="I753" s="64">
        <v>525473</v>
      </c>
      <c r="J753" s="85" t="s">
        <v>1487</v>
      </c>
    </row>
    <row r="754" spans="1:11" ht="18.75">
      <c r="A754" s="961">
        <v>12</v>
      </c>
      <c r="B754" s="63" t="s">
        <v>343</v>
      </c>
      <c r="C754" s="63" t="s">
        <v>1119</v>
      </c>
      <c r="D754" s="267" t="s">
        <v>1560</v>
      </c>
      <c r="E754" s="532">
        <v>500000</v>
      </c>
      <c r="F754" s="63" t="s">
        <v>738</v>
      </c>
      <c r="G754" s="65">
        <v>6.5000000000000002E-2</v>
      </c>
      <c r="H754" s="63" t="s">
        <v>1497</v>
      </c>
      <c r="I754" s="64">
        <v>533407</v>
      </c>
      <c r="J754" s="85"/>
    </row>
    <row r="755" spans="1:11" ht="18.75">
      <c r="A755" s="960">
        <v>13</v>
      </c>
      <c r="B755" s="63" t="s">
        <v>1276</v>
      </c>
      <c r="C755" s="63" t="s">
        <v>265</v>
      </c>
      <c r="D755" s="259">
        <v>182838</v>
      </c>
      <c r="E755" s="818">
        <v>5500000</v>
      </c>
      <c r="F755" s="63" t="s">
        <v>1413</v>
      </c>
      <c r="G755" s="65">
        <v>7.0000000000000007E-2</v>
      </c>
      <c r="H755" s="63" t="s">
        <v>1497</v>
      </c>
      <c r="I755" s="64">
        <v>5998300</v>
      </c>
      <c r="J755" s="85"/>
    </row>
    <row r="756" spans="1:11" ht="18.75">
      <c r="A756" s="961">
        <v>14</v>
      </c>
      <c r="B756" s="63" t="s">
        <v>1276</v>
      </c>
      <c r="C756" s="63" t="s">
        <v>265</v>
      </c>
      <c r="D756" s="259">
        <v>182839</v>
      </c>
      <c r="E756" s="818">
        <v>5000000</v>
      </c>
      <c r="F756" s="63" t="s">
        <v>1413</v>
      </c>
      <c r="G756" s="65">
        <v>7.0000000000000007E-2</v>
      </c>
      <c r="H756" s="63" t="s">
        <v>1497</v>
      </c>
      <c r="I756" s="64">
        <v>5453000</v>
      </c>
      <c r="J756" s="85"/>
    </row>
    <row r="757" spans="1:11" ht="18.75">
      <c r="A757" s="960">
        <v>15</v>
      </c>
      <c r="B757" s="63" t="s">
        <v>785</v>
      </c>
      <c r="C757" s="85" t="s">
        <v>1106</v>
      </c>
      <c r="D757" s="483">
        <v>1439106000023100</v>
      </c>
      <c r="E757" s="994">
        <v>2000000</v>
      </c>
      <c r="F757" s="85" t="s">
        <v>272</v>
      </c>
      <c r="G757" s="369">
        <v>4.9000000000000002E-2</v>
      </c>
      <c r="H757" s="85" t="s">
        <v>1556</v>
      </c>
      <c r="I757" s="366">
        <v>2099816</v>
      </c>
      <c r="J757" s="85"/>
    </row>
    <row r="758" spans="1:11" ht="18.75">
      <c r="A758" s="961">
        <v>16</v>
      </c>
      <c r="B758" s="63" t="s">
        <v>286</v>
      </c>
      <c r="C758" s="121" t="s">
        <v>1106</v>
      </c>
      <c r="D758" s="122" t="s">
        <v>1562</v>
      </c>
      <c r="E758" s="997">
        <v>2000000</v>
      </c>
      <c r="F758" s="63" t="s">
        <v>272</v>
      </c>
      <c r="G758" s="65">
        <v>6.5000000000000002E-2</v>
      </c>
      <c r="H758" s="63" t="s">
        <v>1556</v>
      </c>
      <c r="I758" s="64">
        <v>2130000</v>
      </c>
      <c r="J758" s="85" t="s">
        <v>1487</v>
      </c>
    </row>
    <row r="759" spans="1:11" ht="18.75">
      <c r="A759" s="960">
        <v>17</v>
      </c>
      <c r="B759" s="63" t="s">
        <v>296</v>
      </c>
      <c r="C759" s="85" t="s">
        <v>1037</v>
      </c>
      <c r="D759" s="266">
        <v>100540131000528</v>
      </c>
      <c r="E759" s="994">
        <v>3000000</v>
      </c>
      <c r="F759" s="85" t="s">
        <v>275</v>
      </c>
      <c r="G759" s="369">
        <v>6.5000000000000002E-2</v>
      </c>
      <c r="H759" s="85" t="s">
        <v>107</v>
      </c>
      <c r="I759" s="366">
        <v>3217137</v>
      </c>
      <c r="J759" s="85"/>
    </row>
    <row r="760" spans="1:11" ht="18.75">
      <c r="A760" s="961">
        <v>18</v>
      </c>
      <c r="B760" s="63" t="s">
        <v>296</v>
      </c>
      <c r="C760" s="85" t="s">
        <v>1037</v>
      </c>
      <c r="D760" s="266">
        <v>100540131000518</v>
      </c>
      <c r="E760" s="994">
        <v>3000000</v>
      </c>
      <c r="F760" s="85" t="s">
        <v>275</v>
      </c>
      <c r="G760" s="369">
        <v>6.5000000000000002E-2</v>
      </c>
      <c r="H760" s="85" t="s">
        <v>107</v>
      </c>
      <c r="I760" s="366">
        <v>3217137</v>
      </c>
      <c r="J760" s="993"/>
    </row>
    <row r="761" spans="1:11" ht="37.5">
      <c r="A761" s="960">
        <v>19</v>
      </c>
      <c r="B761" s="63" t="s">
        <v>2</v>
      </c>
      <c r="C761" s="86" t="s">
        <v>106</v>
      </c>
      <c r="D761" s="63">
        <v>36972513465</v>
      </c>
      <c r="E761" s="818">
        <v>160000</v>
      </c>
      <c r="F761" s="63" t="s">
        <v>4</v>
      </c>
      <c r="G761" s="65">
        <v>6.25E-2</v>
      </c>
      <c r="H761" s="86" t="s">
        <v>107</v>
      </c>
      <c r="I761" s="64">
        <v>218166</v>
      </c>
      <c r="J761" s="548" t="s">
        <v>1940</v>
      </c>
    </row>
    <row r="762" spans="1:11" ht="18.75">
      <c r="A762" s="961">
        <v>20</v>
      </c>
      <c r="B762" s="63" t="s">
        <v>2</v>
      </c>
      <c r="C762" s="86" t="s">
        <v>1553</v>
      </c>
      <c r="D762" s="63">
        <v>40252367735</v>
      </c>
      <c r="E762" s="818">
        <v>300000</v>
      </c>
      <c r="F762" s="63" t="s">
        <v>582</v>
      </c>
      <c r="G762" s="65">
        <v>0.05</v>
      </c>
      <c r="H762" s="86" t="s">
        <v>107</v>
      </c>
      <c r="I762" s="64">
        <v>315284</v>
      </c>
      <c r="J762" s="85" t="s">
        <v>1487</v>
      </c>
    </row>
    <row r="763" spans="1:11" ht="18.75">
      <c r="A763" s="960">
        <v>21</v>
      </c>
      <c r="B763" s="63" t="s">
        <v>343</v>
      </c>
      <c r="C763" s="63" t="s">
        <v>1553</v>
      </c>
      <c r="D763" s="267" t="s">
        <v>1557</v>
      </c>
      <c r="E763" s="996">
        <v>2000000</v>
      </c>
      <c r="F763" s="63" t="s">
        <v>738</v>
      </c>
      <c r="G763" s="65">
        <v>6.5000000000000002E-2</v>
      </c>
      <c r="H763" s="63" t="s">
        <v>1558</v>
      </c>
      <c r="I763" s="64">
        <v>2133594</v>
      </c>
      <c r="J763" s="85"/>
    </row>
    <row r="764" spans="1:11" ht="18.75">
      <c r="A764" s="961">
        <v>22</v>
      </c>
      <c r="B764" s="63" t="s">
        <v>286</v>
      </c>
      <c r="C764" s="121" t="s">
        <v>90</v>
      </c>
      <c r="D764" s="122" t="s">
        <v>1563</v>
      </c>
      <c r="E764" s="936">
        <v>2500000</v>
      </c>
      <c r="F764" s="63" t="s">
        <v>272</v>
      </c>
      <c r="G764" s="65">
        <v>6.5000000000000002E-2</v>
      </c>
      <c r="H764" s="63" t="s">
        <v>1564</v>
      </c>
      <c r="I764" s="289">
        <v>2662500</v>
      </c>
      <c r="J764" s="85" t="s">
        <v>1487</v>
      </c>
    </row>
    <row r="765" spans="1:11" ht="18.75">
      <c r="A765" s="960">
        <v>23</v>
      </c>
      <c r="B765" s="63" t="s">
        <v>461</v>
      </c>
      <c r="C765" s="121" t="s">
        <v>90</v>
      </c>
      <c r="D765" s="121" t="s">
        <v>1576</v>
      </c>
      <c r="E765" s="818">
        <v>1000000</v>
      </c>
      <c r="F765" s="85" t="s">
        <v>582</v>
      </c>
      <c r="G765" s="369">
        <v>5.0999999999999997E-2</v>
      </c>
      <c r="H765" s="63" t="s">
        <v>1564</v>
      </c>
      <c r="I765" s="64">
        <v>1051984</v>
      </c>
      <c r="J765" s="704"/>
    </row>
    <row r="766" spans="1:11" ht="18.75">
      <c r="A766" s="247"/>
      <c r="B766" s="269"/>
      <c r="C766" s="269"/>
      <c r="D766" s="964" t="s">
        <v>442</v>
      </c>
      <c r="E766" s="963">
        <f>SUM(E742:E765)</f>
        <v>58262223.490000002</v>
      </c>
      <c r="F766" s="269"/>
      <c r="G766" s="269"/>
      <c r="H766" s="269"/>
      <c r="I766" s="427">
        <f>SUM(I742:I765)</f>
        <v>62055216.25</v>
      </c>
      <c r="J766" s="269"/>
      <c r="K766" s="33"/>
    </row>
  </sheetData>
  <autoFilter ref="A691:J712"/>
  <pageMargins left="0.45" right="0" top="0.75" bottom="0.75" header="0.3" footer="0.3"/>
  <pageSetup paperSize="9" scale="85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5"/>
  <sheetViews>
    <sheetView topLeftCell="A58" zoomScaleNormal="100" workbookViewId="0">
      <selection activeCell="C71" sqref="C71"/>
    </sheetView>
  </sheetViews>
  <sheetFormatPr defaultRowHeight="15"/>
  <cols>
    <col min="1" max="1" width="65.28515625" bestFit="1" customWidth="1"/>
    <col min="2" max="2" width="24.5703125" customWidth="1"/>
    <col min="3" max="3" width="56.85546875" bestFit="1" customWidth="1"/>
    <col min="4" max="4" width="20.42578125" bestFit="1" customWidth="1"/>
  </cols>
  <sheetData>
    <row r="1" spans="1:2" ht="21" thickBot="1">
      <c r="A1" s="990" t="s">
        <v>715</v>
      </c>
      <c r="B1" s="991"/>
    </row>
    <row r="2" spans="1:2" ht="21" thickBot="1">
      <c r="A2" s="170"/>
      <c r="B2" s="171"/>
    </row>
    <row r="3" spans="1:2" ht="20.25">
      <c r="A3" s="165" t="s">
        <v>716</v>
      </c>
      <c r="B3" s="166">
        <v>317280115.94</v>
      </c>
    </row>
    <row r="4" spans="1:2" ht="20.25">
      <c r="A4" s="167" t="s">
        <v>717</v>
      </c>
      <c r="B4" s="168">
        <v>100000</v>
      </c>
    </row>
    <row r="5" spans="1:2" ht="20.25">
      <c r="A5" s="167" t="s">
        <v>718</v>
      </c>
      <c r="B5" s="168">
        <f>B3-B4</f>
        <v>317180115.94</v>
      </c>
    </row>
    <row r="6" spans="1:2" ht="20.25">
      <c r="A6" s="172" t="s">
        <v>719</v>
      </c>
      <c r="B6" s="168">
        <v>320000</v>
      </c>
    </row>
    <row r="7" spans="1:2" ht="21" thickBot="1">
      <c r="A7" s="173" t="s">
        <v>720</v>
      </c>
      <c r="B7" s="174">
        <v>2400000</v>
      </c>
    </row>
    <row r="8" spans="1:2" ht="15.75" thickBot="1"/>
    <row r="9" spans="1:2" ht="21" thickBot="1">
      <c r="A9" s="992">
        <v>43769</v>
      </c>
      <c r="B9" s="991"/>
    </row>
    <row r="10" spans="1:2" ht="21" thickBot="1">
      <c r="A10" s="170"/>
      <c r="B10" s="171"/>
    </row>
    <row r="11" spans="1:2" ht="20.25">
      <c r="A11" s="165" t="s">
        <v>716</v>
      </c>
      <c r="B11" s="166">
        <v>293104724.94</v>
      </c>
    </row>
    <row r="12" spans="1:2" ht="40.5">
      <c r="A12" s="169" t="s">
        <v>721</v>
      </c>
      <c r="B12" s="168">
        <v>100000</v>
      </c>
    </row>
    <row r="13" spans="1:2" ht="20.25">
      <c r="A13" s="167" t="s">
        <v>718</v>
      </c>
      <c r="B13" s="168">
        <v>293104724.94</v>
      </c>
    </row>
    <row r="14" spans="1:2" ht="20.25">
      <c r="A14" s="172" t="s">
        <v>719</v>
      </c>
      <c r="B14" s="168">
        <v>320000</v>
      </c>
    </row>
    <row r="15" spans="1:2" ht="21" thickBot="1">
      <c r="A15" s="173" t="s">
        <v>720</v>
      </c>
      <c r="B15" s="174">
        <v>4600000</v>
      </c>
    </row>
    <row r="16" spans="1:2" ht="15.75" thickBot="1"/>
    <row r="17" spans="1:5">
      <c r="A17" s="981">
        <v>43799</v>
      </c>
      <c r="B17" s="982"/>
      <c r="C17" s="982"/>
      <c r="D17" s="983"/>
    </row>
    <row r="18" spans="1:5" ht="15.75" thickBot="1">
      <c r="A18" s="984"/>
      <c r="B18" s="985"/>
      <c r="C18" s="985"/>
      <c r="D18" s="986"/>
    </row>
    <row r="19" spans="1:5" ht="21" thickBot="1">
      <c r="A19" s="199" t="s">
        <v>716</v>
      </c>
      <c r="B19" s="200">
        <v>319083024.94</v>
      </c>
      <c r="C19" s="201" t="s">
        <v>754</v>
      </c>
      <c r="D19" s="202">
        <v>317583024.94</v>
      </c>
    </row>
    <row r="20" spans="1:5" ht="20.25">
      <c r="A20" s="195" t="s">
        <v>753</v>
      </c>
      <c r="B20" s="196">
        <v>5109000</v>
      </c>
      <c r="C20" s="197"/>
      <c r="D20" s="198"/>
    </row>
    <row r="21" spans="1:5" ht="20.25">
      <c r="A21" s="188" t="s">
        <v>752</v>
      </c>
      <c r="B21" s="190">
        <v>1500000</v>
      </c>
      <c r="C21" s="193"/>
      <c r="D21" s="194"/>
    </row>
    <row r="22" spans="1:5" ht="20.25">
      <c r="A22" s="189" t="s">
        <v>719</v>
      </c>
      <c r="B22" s="190">
        <v>320000</v>
      </c>
      <c r="C22" s="193"/>
      <c r="D22" s="194"/>
    </row>
    <row r="23" spans="1:5" ht="20.25">
      <c r="A23" s="189" t="s">
        <v>720</v>
      </c>
      <c r="B23" s="192">
        <v>6800000</v>
      </c>
      <c r="C23" s="193"/>
      <c r="D23" s="194"/>
    </row>
    <row r="24" spans="1:5" ht="20.25">
      <c r="A24" s="188" t="s">
        <v>753</v>
      </c>
      <c r="B24" s="194"/>
      <c r="C24" s="187"/>
      <c r="D24" s="191">
        <v>10109000</v>
      </c>
    </row>
    <row r="25" spans="1:5" ht="20.25">
      <c r="A25" s="188" t="s">
        <v>752</v>
      </c>
      <c r="B25" s="194"/>
      <c r="C25" s="187"/>
      <c r="D25" s="191">
        <v>0</v>
      </c>
    </row>
    <row r="26" spans="1:5" ht="20.25">
      <c r="A26" s="189" t="s">
        <v>719</v>
      </c>
      <c r="B26" s="194"/>
      <c r="C26" s="187"/>
      <c r="D26" s="190">
        <v>320000</v>
      </c>
    </row>
    <row r="27" spans="1:5" ht="21" thickBot="1">
      <c r="A27" s="203" t="s">
        <v>720</v>
      </c>
      <c r="B27" s="204"/>
      <c r="C27" s="205"/>
      <c r="D27" s="206">
        <v>6800000</v>
      </c>
    </row>
    <row r="28" spans="1:5" ht="21" thickBot="1">
      <c r="A28" s="185" t="s">
        <v>755</v>
      </c>
      <c r="B28" s="186">
        <f>SUM(B19:B27)</f>
        <v>332812024.94</v>
      </c>
      <c r="C28" s="185" t="s">
        <v>756</v>
      </c>
      <c r="D28" s="186">
        <f>SUM(D19:D27)</f>
        <v>334812024.94</v>
      </c>
    </row>
    <row r="29" spans="1:5" ht="20.25">
      <c r="A29" s="221"/>
      <c r="B29" s="230"/>
      <c r="C29" s="221"/>
      <c r="D29" s="230"/>
    </row>
    <row r="31" spans="1:5" ht="15.75" thickBot="1"/>
    <row r="32" spans="1:5" ht="15" customHeight="1">
      <c r="A32" s="981">
        <v>43830</v>
      </c>
      <c r="B32" s="982"/>
      <c r="C32" s="983"/>
      <c r="D32" s="211"/>
      <c r="E32" s="210"/>
    </row>
    <row r="33" spans="1:5" ht="21" thickBot="1">
      <c r="A33" s="984"/>
      <c r="B33" s="985"/>
      <c r="C33" s="986"/>
      <c r="D33" s="211"/>
      <c r="E33" s="210"/>
    </row>
    <row r="34" spans="1:5" ht="20.25">
      <c r="A34" s="212" t="s">
        <v>716</v>
      </c>
      <c r="B34" s="227">
        <v>327149526.94</v>
      </c>
      <c r="C34" s="213"/>
      <c r="D34" s="208"/>
      <c r="E34" s="210"/>
    </row>
    <row r="35" spans="1:5" ht="20.25">
      <c r="A35" s="214" t="s">
        <v>777</v>
      </c>
      <c r="B35" s="215">
        <v>33498</v>
      </c>
      <c r="C35" s="216"/>
      <c r="D35" s="209"/>
    </row>
    <row r="36" spans="1:5" ht="20.25">
      <c r="A36" s="217" t="s">
        <v>774</v>
      </c>
      <c r="B36" s="187"/>
      <c r="C36" s="224">
        <v>327020024.94</v>
      </c>
    </row>
    <row r="37" spans="1:5" ht="21" thickBot="1">
      <c r="A37" s="218" t="s">
        <v>778</v>
      </c>
      <c r="B37" s="219"/>
      <c r="C37" s="225">
        <v>163000</v>
      </c>
    </row>
    <row r="38" spans="1:5" ht="21" thickBot="1">
      <c r="A38" s="220" t="s">
        <v>5</v>
      </c>
      <c r="B38" s="228">
        <f>SUM(B34:B37)</f>
        <v>327183024.94</v>
      </c>
      <c r="C38" s="229">
        <f>SUM(C36:C37)</f>
        <v>327183024.94</v>
      </c>
    </row>
    <row r="39" spans="1:5" s="210" customFormat="1" ht="20.25">
      <c r="A39" s="221"/>
      <c r="B39" s="221"/>
      <c r="C39" s="221"/>
    </row>
    <row r="40" spans="1:5" s="210" customFormat="1" ht="20.25">
      <c r="A40" s="221"/>
      <c r="B40" s="221"/>
      <c r="C40" s="221"/>
    </row>
    <row r="41" spans="1:5" s="210" customFormat="1" ht="20.25">
      <c r="A41" s="222" t="s">
        <v>775</v>
      </c>
      <c r="B41" s="221">
        <v>9000000</v>
      </c>
      <c r="C41" s="221"/>
    </row>
    <row r="42" spans="1:5" s="210" customFormat="1" ht="23.25">
      <c r="A42" s="223" t="s">
        <v>776</v>
      </c>
      <c r="B42" s="226">
        <f>SUM(B38:B41)</f>
        <v>336183024.94</v>
      </c>
      <c r="C42" s="221"/>
    </row>
    <row r="44" spans="1:5" ht="15.75" thickBot="1"/>
    <row r="45" spans="1:5">
      <c r="A45" s="981">
        <v>43861</v>
      </c>
      <c r="B45" s="982"/>
      <c r="C45" s="983"/>
    </row>
    <row r="46" spans="1:5" ht="15.75" thickBot="1">
      <c r="A46" s="984"/>
      <c r="B46" s="985"/>
      <c r="C46" s="986"/>
    </row>
    <row r="47" spans="1:5" ht="20.25">
      <c r="A47" s="251" t="s">
        <v>716</v>
      </c>
      <c r="B47" s="252">
        <v>383159013.94</v>
      </c>
      <c r="C47" s="253"/>
    </row>
    <row r="48" spans="1:5" ht="20.25">
      <c r="A48" s="273"/>
      <c r="B48" s="269"/>
      <c r="C48" s="274"/>
    </row>
    <row r="49" spans="1:3" ht="21" thickBot="1">
      <c r="A49" s="254" t="s">
        <v>774</v>
      </c>
      <c r="B49" s="187"/>
      <c r="C49" s="255">
        <v>383166211.94</v>
      </c>
    </row>
    <row r="50" spans="1:3" ht="21" thickBot="1">
      <c r="A50" s="220" t="s">
        <v>5</v>
      </c>
      <c r="B50" s="228">
        <f>SUM(B47:B49)</f>
        <v>383159013.94</v>
      </c>
      <c r="C50" s="229">
        <f>SUM(C49:C49)</f>
        <v>383166211.94</v>
      </c>
    </row>
    <row r="51" spans="1:3" ht="20.25">
      <c r="A51" s="221"/>
      <c r="B51" s="221"/>
      <c r="C51" s="221"/>
    </row>
    <row r="52" spans="1:3" ht="20.25">
      <c r="A52" s="221"/>
      <c r="B52" s="221"/>
      <c r="C52" s="221"/>
    </row>
    <row r="53" spans="1:3" ht="20.25">
      <c r="A53" s="222" t="s">
        <v>775</v>
      </c>
      <c r="B53" s="221">
        <v>11000000</v>
      </c>
      <c r="C53" s="221"/>
    </row>
    <row r="54" spans="1:3" ht="40.5">
      <c r="A54" s="256" t="s">
        <v>832</v>
      </c>
      <c r="B54" s="257">
        <f>354088024.94+11000000+64970600</f>
        <v>430058624.94</v>
      </c>
      <c r="C54" s="221"/>
    </row>
    <row r="56" spans="1:3" ht="15.75" thickBot="1"/>
    <row r="57" spans="1:3" ht="15" customHeight="1">
      <c r="A57" s="981" t="s">
        <v>929</v>
      </c>
      <c r="B57" s="982"/>
      <c r="C57" s="983"/>
    </row>
    <row r="58" spans="1:3" ht="15.75" customHeight="1">
      <c r="A58" s="987"/>
      <c r="B58" s="988"/>
      <c r="C58" s="989"/>
    </row>
    <row r="59" spans="1:3" ht="20.25">
      <c r="A59" s="217" t="s">
        <v>716</v>
      </c>
      <c r="B59" s="278">
        <v>383459013.94</v>
      </c>
      <c r="C59" s="217"/>
    </row>
    <row r="60" spans="1:3" ht="20.25">
      <c r="A60" s="279" t="s">
        <v>924</v>
      </c>
      <c r="B60" s="280">
        <v>4396</v>
      </c>
      <c r="C60" s="188"/>
    </row>
    <row r="61" spans="1:3" ht="20.25">
      <c r="A61" s="279" t="s">
        <v>925</v>
      </c>
      <c r="B61" s="280">
        <v>382</v>
      </c>
      <c r="C61" s="188"/>
    </row>
    <row r="62" spans="1:3" ht="20.25">
      <c r="A62" s="279" t="s">
        <v>926</v>
      </c>
      <c r="B62" s="280">
        <v>2420</v>
      </c>
      <c r="C62" s="188"/>
    </row>
    <row r="63" spans="1:3" ht="20.25">
      <c r="A63" s="279" t="s">
        <v>930</v>
      </c>
      <c r="B63" s="280">
        <v>300000</v>
      </c>
      <c r="C63" s="188"/>
    </row>
    <row r="64" spans="1:3" ht="20.25">
      <c r="A64" s="217" t="s">
        <v>774</v>
      </c>
      <c r="B64" s="187"/>
      <c r="C64" s="224">
        <v>383166211.94</v>
      </c>
    </row>
    <row r="65" spans="1:3" ht="20.25">
      <c r="A65" s="188" t="s">
        <v>928</v>
      </c>
      <c r="B65" s="187"/>
      <c r="C65" s="224">
        <v>450000</v>
      </c>
    </row>
    <row r="66" spans="1:3" ht="20.25">
      <c r="A66" s="188" t="s">
        <v>927</v>
      </c>
      <c r="B66" s="187"/>
      <c r="C66" s="224">
        <v>1500000</v>
      </c>
    </row>
    <row r="67" spans="1:3" ht="21" thickBot="1">
      <c r="A67" s="275" t="s">
        <v>5</v>
      </c>
      <c r="B67" s="276">
        <f>B59+B60+B61+B62-B63</f>
        <v>383166211.94</v>
      </c>
      <c r="C67" s="277">
        <f>SUM(C64:C64)</f>
        <v>383166211.94</v>
      </c>
    </row>
    <row r="68" spans="1:3" ht="20.25">
      <c r="A68" s="221"/>
      <c r="B68" s="221"/>
      <c r="C68" s="221"/>
    </row>
    <row r="69" spans="1:3" ht="20.25">
      <c r="A69" s="221"/>
      <c r="B69" s="221"/>
      <c r="C69" s="221"/>
    </row>
    <row r="70" spans="1:3" ht="20.25">
      <c r="A70" s="222" t="s">
        <v>775</v>
      </c>
      <c r="B70" s="221">
        <v>12800000</v>
      </c>
      <c r="C70" s="221"/>
    </row>
    <row r="71" spans="1:3" ht="20.25">
      <c r="A71" s="222" t="s">
        <v>931</v>
      </c>
      <c r="B71" s="281">
        <v>57792700</v>
      </c>
      <c r="C71" s="221"/>
    </row>
    <row r="72" spans="1:3" ht="40.5">
      <c r="A72" s="256" t="s">
        <v>923</v>
      </c>
      <c r="B72" s="257">
        <f>SUM(B67:B71)</f>
        <v>453758911.94</v>
      </c>
      <c r="C72" s="221"/>
    </row>
    <row r="73" spans="1:3" ht="15.75" thickBot="1"/>
    <row r="74" spans="1:3">
      <c r="A74" s="981">
        <v>43921</v>
      </c>
      <c r="B74" s="982"/>
      <c r="C74" s="983"/>
    </row>
    <row r="75" spans="1:3">
      <c r="A75" s="987"/>
      <c r="B75" s="988"/>
      <c r="C75" s="989"/>
    </row>
    <row r="76" spans="1:3" ht="20.25">
      <c r="A76" s="217" t="s">
        <v>716</v>
      </c>
      <c r="B76" s="278">
        <v>430814907.94</v>
      </c>
      <c r="C76" s="217"/>
    </row>
    <row r="77" spans="1:3" ht="20.25">
      <c r="A77" s="279"/>
      <c r="B77" s="280"/>
      <c r="C77" s="188"/>
    </row>
    <row r="78" spans="1:3" ht="20.25">
      <c r="A78" s="217" t="s">
        <v>774</v>
      </c>
      <c r="B78" s="187"/>
      <c r="C78" s="224">
        <v>430814907.94</v>
      </c>
    </row>
    <row r="79" spans="1:3" ht="20.25">
      <c r="A79" s="188"/>
      <c r="B79" s="187"/>
      <c r="C79" s="224"/>
    </row>
    <row r="80" spans="1:3" ht="20.25">
      <c r="A80" s="188"/>
      <c r="B80" s="187"/>
      <c r="C80" s="224"/>
    </row>
    <row r="81" spans="1:3" ht="21" thickBot="1">
      <c r="A81" s="275" t="s">
        <v>5</v>
      </c>
      <c r="B81" s="276">
        <f>SUM(B76:B80)</f>
        <v>430814907.94</v>
      </c>
      <c r="C81" s="277">
        <f>SUM(C78:C80)</f>
        <v>430814907.94</v>
      </c>
    </row>
    <row r="82" spans="1:3" ht="20.25">
      <c r="A82" s="221"/>
      <c r="B82" s="221"/>
      <c r="C82" s="221"/>
    </row>
    <row r="83" spans="1:3" ht="20.25">
      <c r="A83" s="221"/>
      <c r="B83" s="221"/>
      <c r="C83" s="221"/>
    </row>
    <row r="84" spans="1:3" ht="20.25">
      <c r="A84" s="222" t="s">
        <v>775</v>
      </c>
      <c r="B84" s="221">
        <v>14900000</v>
      </c>
      <c r="C84" s="221"/>
    </row>
    <row r="85" spans="1:3" ht="20.25">
      <c r="A85" s="222" t="s">
        <v>931</v>
      </c>
      <c r="B85" s="281">
        <v>54914800</v>
      </c>
      <c r="C85" s="221"/>
    </row>
    <row r="86" spans="1:3" ht="40.5">
      <c r="A86" s="256" t="s">
        <v>994</v>
      </c>
      <c r="B86" s="257">
        <f>SUM(B81:B85)</f>
        <v>500629707.94</v>
      </c>
      <c r="C86" s="221"/>
    </row>
    <row r="88" spans="1:3" ht="15.75" thickBot="1"/>
    <row r="89" spans="1:3">
      <c r="A89" s="981">
        <v>43951</v>
      </c>
      <c r="B89" s="982"/>
      <c r="C89" s="983"/>
    </row>
    <row r="90" spans="1:3">
      <c r="A90" s="987"/>
      <c r="B90" s="988"/>
      <c r="C90" s="989"/>
    </row>
    <row r="91" spans="1:3" ht="20.25">
      <c r="A91" s="217" t="s">
        <v>716</v>
      </c>
      <c r="B91" s="278"/>
      <c r="C91" s="217"/>
    </row>
    <row r="92" spans="1:3" ht="20.25">
      <c r="A92" s="279"/>
      <c r="B92" s="280"/>
      <c r="C92" s="188"/>
    </row>
    <row r="93" spans="1:3" ht="20.25">
      <c r="A93" s="217" t="s">
        <v>774</v>
      </c>
      <c r="B93" s="187"/>
      <c r="C93" s="224"/>
    </row>
    <row r="94" spans="1:3" ht="20.25">
      <c r="A94" s="188"/>
      <c r="B94" s="187"/>
      <c r="C94" s="224"/>
    </row>
    <row r="95" spans="1:3" ht="20.25">
      <c r="A95" s="188"/>
      <c r="B95" s="187"/>
      <c r="C95" s="224"/>
    </row>
    <row r="96" spans="1:3" ht="21" thickBot="1">
      <c r="A96" s="275" t="s">
        <v>5</v>
      </c>
      <c r="B96" s="276">
        <f>SUM(B91:B95)</f>
        <v>0</v>
      </c>
      <c r="C96" s="277">
        <f>SUM(C93:C95)</f>
        <v>0</v>
      </c>
    </row>
    <row r="97" spans="1:3" ht="20.25">
      <c r="A97" s="221"/>
      <c r="B97" s="221"/>
      <c r="C97" s="221"/>
    </row>
    <row r="98" spans="1:3" ht="20.25">
      <c r="A98" s="221"/>
      <c r="B98" s="221"/>
      <c r="C98" s="221"/>
    </row>
    <row r="99" spans="1:3" ht="20.25">
      <c r="A99" s="222" t="s">
        <v>775</v>
      </c>
      <c r="B99" s="221"/>
      <c r="C99" s="221"/>
    </row>
    <row r="100" spans="1:3" ht="20.25">
      <c r="A100" s="222" t="s">
        <v>931</v>
      </c>
      <c r="B100" s="281"/>
      <c r="C100" s="221"/>
    </row>
    <row r="101" spans="1:3" ht="40.5">
      <c r="A101" s="256" t="s">
        <v>1029</v>
      </c>
      <c r="B101" s="257">
        <f>SUM(B96:B100)</f>
        <v>0</v>
      </c>
      <c r="C101" s="221"/>
    </row>
    <row r="103" spans="1:3" ht="15.75" thickBot="1"/>
    <row r="104" spans="1:3">
      <c r="A104" s="981">
        <v>43981</v>
      </c>
      <c r="B104" s="982"/>
      <c r="C104" s="983"/>
    </row>
    <row r="105" spans="1:3">
      <c r="A105" s="987"/>
      <c r="B105" s="988"/>
      <c r="C105" s="989"/>
    </row>
    <row r="106" spans="1:3" ht="20.25">
      <c r="A106" s="217" t="s">
        <v>716</v>
      </c>
      <c r="B106" s="278">
        <v>460673508.94</v>
      </c>
      <c r="C106" s="217"/>
    </row>
    <row r="107" spans="1:3" ht="20.25">
      <c r="A107" s="279"/>
      <c r="B107" s="280"/>
      <c r="C107" s="188"/>
    </row>
    <row r="108" spans="1:3" ht="20.25">
      <c r="A108" s="217" t="s">
        <v>774</v>
      </c>
      <c r="B108" s="187"/>
      <c r="C108" s="224">
        <v>460673508.94</v>
      </c>
    </row>
    <row r="109" spans="1:3" ht="20.25">
      <c r="A109" s="188"/>
      <c r="B109" s="187"/>
      <c r="C109" s="224"/>
    </row>
    <row r="110" spans="1:3" ht="20.25">
      <c r="A110" s="188"/>
      <c r="B110" s="187"/>
      <c r="C110" s="224"/>
    </row>
    <row r="111" spans="1:3" ht="21" thickBot="1">
      <c r="A111" s="275" t="s">
        <v>5</v>
      </c>
      <c r="B111" s="276">
        <f>SUM(B106:B110)</f>
        <v>460673508.94</v>
      </c>
      <c r="C111" s="277">
        <f>SUM(C108:C110)</f>
        <v>460673508.94</v>
      </c>
    </row>
    <row r="112" spans="1:3" ht="20.25">
      <c r="A112" s="221"/>
      <c r="B112" s="221"/>
      <c r="C112" s="221"/>
    </row>
    <row r="113" spans="1:3" ht="20.25">
      <c r="A113" s="221"/>
      <c r="B113" s="221"/>
      <c r="C113" s="221"/>
    </row>
    <row r="114" spans="1:3" ht="20.25">
      <c r="A114" s="222" t="s">
        <v>775</v>
      </c>
      <c r="B114" s="221">
        <v>2750000</v>
      </c>
      <c r="C114" s="221"/>
    </row>
    <row r="115" spans="1:3" ht="20.25">
      <c r="A115" s="222" t="s">
        <v>931</v>
      </c>
      <c r="B115" s="281">
        <v>74759000</v>
      </c>
      <c r="C115" s="221"/>
    </row>
    <row r="116" spans="1:3" ht="40.5">
      <c r="A116" s="256" t="s">
        <v>1074</v>
      </c>
      <c r="B116" s="257">
        <f>SUM(B111:B115)</f>
        <v>538182508.94000006</v>
      </c>
      <c r="C116" s="221"/>
    </row>
    <row r="118" spans="1:3" ht="15.75" thickBot="1"/>
    <row r="119" spans="1:3">
      <c r="A119" s="981">
        <v>44012</v>
      </c>
      <c r="B119" s="982"/>
      <c r="C119" s="983"/>
    </row>
    <row r="120" spans="1:3">
      <c r="A120" s="987"/>
      <c r="B120" s="988"/>
      <c r="C120" s="989"/>
    </row>
    <row r="121" spans="1:3" ht="20.25">
      <c r="A121" s="217" t="s">
        <v>716</v>
      </c>
      <c r="B121" s="278"/>
      <c r="C121" s="217"/>
    </row>
    <row r="122" spans="1:3" ht="20.25">
      <c r="A122" s="279"/>
      <c r="B122" s="280"/>
      <c r="C122" s="188"/>
    </row>
    <row r="123" spans="1:3" ht="20.25">
      <c r="A123" s="217" t="s">
        <v>774</v>
      </c>
      <c r="B123" s="187"/>
      <c r="C123" s="224"/>
    </row>
    <row r="124" spans="1:3" ht="20.25">
      <c r="A124" s="188"/>
      <c r="B124" s="187"/>
      <c r="C124" s="224"/>
    </row>
    <row r="125" spans="1:3" ht="20.25">
      <c r="A125" s="188"/>
      <c r="B125" s="187"/>
      <c r="C125" s="224"/>
    </row>
    <row r="126" spans="1:3" ht="21" thickBot="1">
      <c r="A126" s="275" t="s">
        <v>5</v>
      </c>
      <c r="B126" s="276">
        <f>SUM(B121:B125)</f>
        <v>0</v>
      </c>
      <c r="C126" s="277">
        <f>SUM(C123:C125)</f>
        <v>0</v>
      </c>
    </row>
    <row r="127" spans="1:3" ht="20.25">
      <c r="A127" s="221"/>
      <c r="B127" s="221"/>
      <c r="C127" s="221"/>
    </row>
    <row r="128" spans="1:3" ht="20.25">
      <c r="A128" s="221"/>
      <c r="B128" s="221"/>
      <c r="C128" s="221"/>
    </row>
    <row r="129" spans="1:3" ht="20.25">
      <c r="A129" s="222" t="s">
        <v>775</v>
      </c>
      <c r="B129" s="221"/>
      <c r="C129" s="221"/>
    </row>
    <row r="130" spans="1:3" ht="20.25">
      <c r="A130" s="222" t="s">
        <v>931</v>
      </c>
      <c r="B130" s="281"/>
      <c r="C130" s="221"/>
    </row>
    <row r="131" spans="1:3" ht="40.5">
      <c r="A131" s="256" t="s">
        <v>1179</v>
      </c>
      <c r="B131" s="257">
        <f>SUM(B126:B130)</f>
        <v>0</v>
      </c>
      <c r="C131" s="221"/>
    </row>
    <row r="134" spans="1:3" ht="15.75" thickBot="1"/>
    <row r="135" spans="1:3">
      <c r="A135" s="981">
        <v>44043</v>
      </c>
      <c r="B135" s="982"/>
      <c r="C135" s="983"/>
    </row>
    <row r="136" spans="1:3">
      <c r="A136" s="987"/>
      <c r="B136" s="988"/>
      <c r="C136" s="989"/>
    </row>
    <row r="137" spans="1:3" ht="20.25">
      <c r="A137" s="217" t="s">
        <v>716</v>
      </c>
      <c r="B137" s="278">
        <v>508043657.32999998</v>
      </c>
      <c r="C137" s="217"/>
    </row>
    <row r="138" spans="1:3" ht="20.25">
      <c r="A138" s="279"/>
      <c r="B138" s="280"/>
      <c r="C138" s="188"/>
    </row>
    <row r="139" spans="1:3" ht="20.25">
      <c r="A139" s="217" t="s">
        <v>774</v>
      </c>
      <c r="B139" s="187"/>
      <c r="C139" s="224">
        <v>508043657.32999998</v>
      </c>
    </row>
    <row r="140" spans="1:3" ht="20.25">
      <c r="A140" s="188"/>
      <c r="B140" s="187"/>
      <c r="C140" s="224"/>
    </row>
    <row r="141" spans="1:3" ht="20.25">
      <c r="A141" s="188"/>
      <c r="B141" s="187"/>
      <c r="C141" s="224"/>
    </row>
    <row r="142" spans="1:3" ht="21" thickBot="1">
      <c r="A142" s="275" t="s">
        <v>5</v>
      </c>
      <c r="B142" s="276">
        <f>SUM(B137:B141)</f>
        <v>508043657.32999998</v>
      </c>
      <c r="C142" s="277">
        <f>SUM(C139:C141)</f>
        <v>508043657.32999998</v>
      </c>
    </row>
    <row r="143" spans="1:3" ht="20.25">
      <c r="A143" s="221"/>
      <c r="B143" s="221"/>
      <c r="C143" s="221"/>
    </row>
    <row r="144" spans="1:3" ht="20.25">
      <c r="A144" s="221"/>
      <c r="B144" s="221"/>
      <c r="C144" s="221"/>
    </row>
    <row r="145" spans="1:3" ht="20.25">
      <c r="A145" s="222" t="s">
        <v>775</v>
      </c>
      <c r="B145" s="221">
        <v>8000000</v>
      </c>
      <c r="C145" s="221"/>
    </row>
    <row r="146" spans="1:3" ht="20.25">
      <c r="A146" s="222" t="s">
        <v>931</v>
      </c>
      <c r="B146" s="281">
        <v>88395500</v>
      </c>
      <c r="C146" s="221"/>
    </row>
    <row r="147" spans="1:3" ht="40.5">
      <c r="A147" s="256" t="s">
        <v>1180</v>
      </c>
      <c r="B147" s="257">
        <f>SUM(B142:B146)</f>
        <v>604439157.32999992</v>
      </c>
      <c r="C147" s="221"/>
    </row>
    <row r="149" spans="1:3" ht="15.75" thickBot="1"/>
    <row r="150" spans="1:3">
      <c r="A150" s="981">
        <v>44074</v>
      </c>
      <c r="B150" s="982"/>
      <c r="C150" s="983"/>
    </row>
    <row r="151" spans="1:3">
      <c r="A151" s="987"/>
      <c r="B151" s="988"/>
      <c r="C151" s="989"/>
    </row>
    <row r="152" spans="1:3" ht="20.25">
      <c r="A152" s="217" t="s">
        <v>716</v>
      </c>
      <c r="B152" s="278">
        <v>552499307.33000004</v>
      </c>
      <c r="C152" s="217"/>
    </row>
    <row r="153" spans="1:3" ht="20.25">
      <c r="A153" s="279"/>
      <c r="B153" s="280"/>
      <c r="C153" s="188"/>
    </row>
    <row r="154" spans="1:3" ht="20.25">
      <c r="A154" s="217" t="s">
        <v>774</v>
      </c>
      <c r="B154" s="187"/>
      <c r="C154" s="224">
        <v>552499307.33000004</v>
      </c>
    </row>
    <row r="155" spans="1:3" ht="20.25">
      <c r="A155" s="188"/>
      <c r="B155" s="187"/>
      <c r="C155" s="224"/>
    </row>
    <row r="156" spans="1:3" ht="20.25">
      <c r="A156" s="188"/>
      <c r="B156" s="187"/>
      <c r="C156" s="224"/>
    </row>
    <row r="157" spans="1:3" ht="21" thickBot="1">
      <c r="A157" s="275" t="s">
        <v>5</v>
      </c>
      <c r="B157" s="276">
        <f>SUM(B152:B156)</f>
        <v>552499307.33000004</v>
      </c>
      <c r="C157" s="277">
        <f>SUM(C154:C156)</f>
        <v>552499307.33000004</v>
      </c>
    </row>
    <row r="158" spans="1:3" ht="20.25">
      <c r="A158" s="221"/>
      <c r="B158" s="221"/>
      <c r="C158" s="221"/>
    </row>
    <row r="159" spans="1:3" ht="20.25">
      <c r="A159" s="222" t="s">
        <v>1287</v>
      </c>
      <c r="B159" s="221">
        <v>100000</v>
      </c>
      <c r="C159" s="221"/>
    </row>
    <row r="160" spans="1:3" ht="20.25">
      <c r="A160" s="222" t="s">
        <v>1288</v>
      </c>
      <c r="B160" s="221">
        <v>1450000</v>
      </c>
      <c r="C160" s="221"/>
    </row>
    <row r="161" spans="1:3" ht="20.25">
      <c r="A161" s="222" t="s">
        <v>931</v>
      </c>
      <c r="B161" s="281">
        <v>98440500</v>
      </c>
      <c r="C161" s="221"/>
    </row>
    <row r="162" spans="1:3" ht="40.5">
      <c r="A162" s="256" t="s">
        <v>1292</v>
      </c>
      <c r="B162" s="257">
        <f>SUM(B157:B161)</f>
        <v>652489807.33000004</v>
      </c>
      <c r="C162" s="221"/>
    </row>
    <row r="164" spans="1:3" ht="15.75" thickBot="1"/>
    <row r="165" spans="1:3">
      <c r="A165" s="981">
        <v>44104</v>
      </c>
      <c r="B165" s="982"/>
      <c r="C165" s="983"/>
    </row>
    <row r="166" spans="1:3">
      <c r="A166" s="987"/>
      <c r="B166" s="988"/>
      <c r="C166" s="989"/>
    </row>
    <row r="167" spans="1:3" ht="20.25">
      <c r="A167" s="217" t="s">
        <v>716</v>
      </c>
      <c r="B167" s="354">
        <v>608432357.33000004</v>
      </c>
      <c r="C167" s="355"/>
    </row>
    <row r="168" spans="1:3" ht="20.25">
      <c r="A168" s="279"/>
      <c r="B168" s="280"/>
      <c r="C168" s="356"/>
    </row>
    <row r="169" spans="1:3" ht="20.25">
      <c r="A169" s="217" t="s">
        <v>774</v>
      </c>
      <c r="B169" s="224"/>
      <c r="C169" s="224">
        <v>607832357.33000004</v>
      </c>
    </row>
    <row r="170" spans="1:3" ht="20.25">
      <c r="A170" s="188" t="s">
        <v>1290</v>
      </c>
      <c r="B170" s="224">
        <v>600000</v>
      </c>
      <c r="C170" s="224"/>
    </row>
    <row r="171" spans="1:3" ht="20.25">
      <c r="A171" s="188"/>
      <c r="B171" s="224"/>
      <c r="C171" s="224"/>
    </row>
    <row r="172" spans="1:3" ht="21" thickBot="1">
      <c r="A172" s="275" t="s">
        <v>5</v>
      </c>
      <c r="B172" s="276">
        <f>B167-B170</f>
        <v>607832357.33000004</v>
      </c>
      <c r="C172" s="277">
        <f>SUM(C169:C171)</f>
        <v>607832357.33000004</v>
      </c>
    </row>
    <row r="173" spans="1:3" ht="20.25">
      <c r="A173" s="221"/>
      <c r="B173" s="221"/>
      <c r="C173" s="221"/>
    </row>
    <row r="174" spans="1:3" ht="20.25">
      <c r="A174" s="222" t="s">
        <v>1289</v>
      </c>
      <c r="B174" s="221">
        <v>5450000</v>
      </c>
      <c r="C174" s="221"/>
    </row>
    <row r="175" spans="1:3" ht="20.25">
      <c r="A175" s="222" t="s">
        <v>931</v>
      </c>
      <c r="B175" s="281">
        <v>100263000</v>
      </c>
      <c r="C175" s="221"/>
    </row>
    <row r="176" spans="1:3" ht="40.5">
      <c r="A176" s="256" t="s">
        <v>1291</v>
      </c>
      <c r="B176" s="257">
        <f>SUM(B172:B175)</f>
        <v>713545357.33000004</v>
      </c>
      <c r="C176" s="221"/>
    </row>
    <row r="178" spans="1:3" ht="15.75" thickBot="1"/>
    <row r="179" spans="1:3">
      <c r="A179" s="981">
        <v>44135</v>
      </c>
      <c r="B179" s="982"/>
      <c r="C179" s="983"/>
    </row>
    <row r="180" spans="1:3" ht="15.75" thickBot="1">
      <c r="A180" s="984"/>
      <c r="B180" s="985"/>
      <c r="C180" s="986"/>
    </row>
    <row r="181" spans="1:3" ht="20.25">
      <c r="A181" s="212" t="s">
        <v>716</v>
      </c>
      <c r="B181" s="429">
        <v>661112078.52999997</v>
      </c>
      <c r="C181" s="430"/>
    </row>
    <row r="182" spans="1:3" ht="20.25">
      <c r="A182" s="431"/>
      <c r="B182" s="280"/>
      <c r="C182" s="432"/>
    </row>
    <row r="183" spans="1:3" ht="20.25">
      <c r="A183" s="254" t="s">
        <v>774</v>
      </c>
      <c r="B183" s="224"/>
      <c r="C183" s="255">
        <v>661112078.52999997</v>
      </c>
    </row>
    <row r="184" spans="1:3" ht="20.25">
      <c r="A184" s="433"/>
      <c r="B184" s="224"/>
      <c r="C184" s="255"/>
    </row>
    <row r="185" spans="1:3" ht="21" thickBot="1">
      <c r="A185" s="275" t="s">
        <v>5</v>
      </c>
      <c r="B185" s="276"/>
      <c r="C185" s="277">
        <f>SUM(C183:C184)</f>
        <v>661112078.52999997</v>
      </c>
    </row>
    <row r="186" spans="1:3" ht="20.25">
      <c r="A186" s="434"/>
      <c r="B186" s="221"/>
      <c r="C186" s="435"/>
    </row>
    <row r="187" spans="1:3" ht="20.25">
      <c r="A187" s="436" t="s">
        <v>1289</v>
      </c>
      <c r="B187" s="221">
        <v>19900000</v>
      </c>
      <c r="C187" s="435"/>
    </row>
    <row r="188" spans="1:3" ht="20.25">
      <c r="A188" s="436" t="s">
        <v>931</v>
      </c>
      <c r="B188" s="281">
        <v>107085500</v>
      </c>
      <c r="C188" s="435"/>
    </row>
    <row r="189" spans="1:3" ht="41.25" thickBot="1">
      <c r="A189" s="437" t="s">
        <v>1328</v>
      </c>
      <c r="B189" s="438">
        <f>B187+B188+B181</f>
        <v>788097578.52999997</v>
      </c>
      <c r="C189" s="439"/>
    </row>
    <row r="191" spans="1:3" ht="15.75" thickBot="1"/>
    <row r="192" spans="1:3">
      <c r="A192" s="981">
        <v>44165</v>
      </c>
      <c r="B192" s="982"/>
      <c r="C192" s="983"/>
    </row>
    <row r="193" spans="1:3" ht="15.75" thickBot="1">
      <c r="A193" s="984"/>
      <c r="B193" s="985"/>
      <c r="C193" s="986"/>
    </row>
    <row r="194" spans="1:3" ht="20.25">
      <c r="A194" s="212" t="s">
        <v>716</v>
      </c>
      <c r="B194" s="429">
        <v>693002078.52999997</v>
      </c>
      <c r="C194" s="430"/>
    </row>
    <row r="195" spans="1:3" ht="20.25">
      <c r="A195" s="431"/>
      <c r="B195" s="280"/>
      <c r="C195" s="432"/>
    </row>
    <row r="196" spans="1:3" ht="20.25">
      <c r="A196" s="254" t="s">
        <v>774</v>
      </c>
      <c r="B196" s="224"/>
      <c r="C196" s="255">
        <v>693002078.52999997</v>
      </c>
    </row>
    <row r="197" spans="1:3" ht="20.25">
      <c r="A197" s="433"/>
      <c r="B197" s="224"/>
      <c r="C197" s="255"/>
    </row>
    <row r="198" spans="1:3" ht="21" thickBot="1">
      <c r="A198" s="275" t="s">
        <v>5</v>
      </c>
      <c r="B198" s="276"/>
      <c r="C198" s="277">
        <f>SUM(C196:C197)</f>
        <v>693002078.52999997</v>
      </c>
    </row>
    <row r="199" spans="1:3" ht="20.25">
      <c r="A199" s="434"/>
      <c r="B199" s="221"/>
      <c r="C199" s="435"/>
    </row>
    <row r="200" spans="1:3" ht="20.25">
      <c r="A200" s="436" t="s">
        <v>1289</v>
      </c>
      <c r="B200" s="221">
        <v>48100000</v>
      </c>
      <c r="C200" s="435"/>
    </row>
    <row r="201" spans="1:3" ht="20.25">
      <c r="A201" s="436" t="s">
        <v>931</v>
      </c>
      <c r="B201" s="281">
        <v>116608000</v>
      </c>
      <c r="C201" s="435"/>
    </row>
    <row r="202" spans="1:3" ht="41.25" thickBot="1">
      <c r="A202" s="437" t="s">
        <v>1347</v>
      </c>
      <c r="B202" s="438">
        <f>B200+B201+B194</f>
        <v>857710078.52999997</v>
      </c>
      <c r="C202" s="439"/>
    </row>
    <row r="204" spans="1:3" ht="15.75" thickBot="1"/>
    <row r="205" spans="1:3">
      <c r="A205" s="981">
        <v>44196</v>
      </c>
      <c r="B205" s="982"/>
      <c r="C205" s="983"/>
    </row>
    <row r="206" spans="1:3" ht="15.75" thickBot="1">
      <c r="A206" s="984"/>
      <c r="B206" s="985"/>
      <c r="C206" s="986"/>
    </row>
    <row r="207" spans="1:3" ht="20.25">
      <c r="A207" s="212" t="s">
        <v>716</v>
      </c>
      <c r="B207" s="429">
        <f>'CONOLIDATED ( FD )'!D35</f>
        <v>973301736.5</v>
      </c>
      <c r="C207" s="430"/>
    </row>
    <row r="208" spans="1:3" ht="20.25">
      <c r="A208" s="431"/>
      <c r="B208" s="280"/>
      <c r="C208" s="432"/>
    </row>
    <row r="209" spans="1:3" ht="20.25">
      <c r="A209" s="254" t="s">
        <v>774</v>
      </c>
      <c r="B209" s="224"/>
      <c r="C209" s="255"/>
    </row>
    <row r="210" spans="1:3" ht="20.25">
      <c r="A210" s="433"/>
      <c r="B210" s="224"/>
      <c r="C210" s="255"/>
    </row>
    <row r="211" spans="1:3" ht="21" thickBot="1">
      <c r="A211" s="275" t="s">
        <v>5</v>
      </c>
      <c r="B211" s="276"/>
      <c r="C211" s="277">
        <f>'CONOLIDATED ( FD )'!D35</f>
        <v>973301736.5</v>
      </c>
    </row>
    <row r="212" spans="1:3" ht="20.25">
      <c r="A212" s="434"/>
      <c r="B212" s="221"/>
      <c r="C212" s="435"/>
    </row>
    <row r="213" spans="1:3" ht="20.25">
      <c r="A213" s="436" t="s">
        <v>1289</v>
      </c>
      <c r="B213" s="221">
        <f>'CONOLIDATED ( FD )'!D37</f>
        <v>7000000</v>
      </c>
      <c r="C213" s="435"/>
    </row>
    <row r="214" spans="1:3" ht="20.25">
      <c r="A214" s="436" t="s">
        <v>931</v>
      </c>
      <c r="B214" s="281">
        <f>'CONOLIDATED ( FD )'!D36</f>
        <v>67800000</v>
      </c>
      <c r="C214" s="435"/>
    </row>
    <row r="215" spans="1:3" ht="41.25" thickBot="1">
      <c r="A215" s="437" t="s">
        <v>1381</v>
      </c>
      <c r="B215" s="438">
        <f>B213+B214+B207</f>
        <v>1048101736.5</v>
      </c>
      <c r="C215" s="439"/>
    </row>
    <row r="217" spans="1:3" ht="15.75" thickBot="1"/>
    <row r="218" spans="1:3">
      <c r="A218" s="981">
        <v>44227</v>
      </c>
      <c r="B218" s="982"/>
      <c r="C218" s="983"/>
    </row>
    <row r="219" spans="1:3" ht="15.75" thickBot="1">
      <c r="A219" s="984"/>
      <c r="B219" s="985"/>
      <c r="C219" s="986"/>
    </row>
    <row r="220" spans="1:3" ht="20.25">
      <c r="A220" s="212" t="s">
        <v>716</v>
      </c>
      <c r="B220" s="429">
        <v>717941792.60000002</v>
      </c>
      <c r="C220" s="430"/>
    </row>
    <row r="221" spans="1:3" ht="20.25">
      <c r="A221" s="431"/>
      <c r="B221" s="280"/>
      <c r="C221" s="432"/>
    </row>
    <row r="222" spans="1:3" ht="20.25">
      <c r="A222" s="254" t="s">
        <v>774</v>
      </c>
      <c r="B222" s="224"/>
      <c r="C222" s="255">
        <v>717941792.60000002</v>
      </c>
    </row>
    <row r="223" spans="1:3" ht="20.25">
      <c r="A223" s="433"/>
      <c r="B223" s="224"/>
      <c r="C223" s="255"/>
    </row>
    <row r="224" spans="1:3" ht="21" thickBot="1">
      <c r="A224" s="275" t="s">
        <v>5</v>
      </c>
      <c r="B224" s="276">
        <f>SUM(B220:B223)</f>
        <v>717941792.60000002</v>
      </c>
      <c r="C224" s="277">
        <f>SUM(C222:C223)</f>
        <v>717941792.60000002</v>
      </c>
    </row>
    <row r="225" spans="1:3" ht="20.25">
      <c r="A225" s="434"/>
      <c r="B225" s="221"/>
      <c r="C225" s="435"/>
    </row>
    <row r="226" spans="1:3" ht="20.25">
      <c r="A226" s="436" t="s">
        <v>1289</v>
      </c>
      <c r="B226" s="221">
        <v>57100000</v>
      </c>
      <c r="C226" s="435"/>
    </row>
    <row r="227" spans="1:3" ht="20.25">
      <c r="A227" s="436" t="s">
        <v>931</v>
      </c>
      <c r="B227" s="281">
        <v>125253000</v>
      </c>
      <c r="C227" s="435"/>
    </row>
    <row r="228" spans="1:3" ht="41.25" thickBot="1">
      <c r="A228" s="437" t="s">
        <v>1405</v>
      </c>
      <c r="B228" s="438">
        <f>B226+B227+B220</f>
        <v>900294792.60000002</v>
      </c>
      <c r="C228" s="439"/>
    </row>
    <row r="230" spans="1:3" ht="15.75" thickBot="1"/>
    <row r="231" spans="1:3">
      <c r="A231" s="981">
        <v>44255</v>
      </c>
      <c r="B231" s="982"/>
      <c r="C231" s="983"/>
    </row>
    <row r="232" spans="1:3" ht="15.75" thickBot="1">
      <c r="A232" s="984"/>
      <c r="B232" s="985"/>
      <c r="C232" s="986"/>
    </row>
    <row r="233" spans="1:3" ht="20.25">
      <c r="A233" s="212" t="s">
        <v>716</v>
      </c>
      <c r="B233" s="429">
        <f>'CONOLIDATED ( FD )'!D35</f>
        <v>973301736.5</v>
      </c>
      <c r="C233" s="430"/>
    </row>
    <row r="234" spans="1:3" ht="20.25">
      <c r="A234" s="431"/>
      <c r="B234" s="280"/>
      <c r="C234" s="432"/>
    </row>
    <row r="235" spans="1:3" ht="20.25">
      <c r="A235" s="254" t="s">
        <v>774</v>
      </c>
      <c r="B235" s="224"/>
      <c r="C235" s="255">
        <f>B233</f>
        <v>973301736.5</v>
      </c>
    </row>
    <row r="236" spans="1:3" ht="20.25">
      <c r="A236" s="433"/>
      <c r="B236" s="224"/>
      <c r="C236" s="255"/>
    </row>
    <row r="237" spans="1:3" ht="21" thickBot="1">
      <c r="A237" s="275" t="s">
        <v>5</v>
      </c>
      <c r="B237" s="276">
        <f>SUM(B233:B236)</f>
        <v>973301736.5</v>
      </c>
      <c r="C237" s="277">
        <f>SUM(C235:C236)</f>
        <v>973301736.5</v>
      </c>
    </row>
    <row r="238" spans="1:3" ht="20.25">
      <c r="A238" s="434"/>
      <c r="B238" s="221"/>
      <c r="C238" s="435"/>
    </row>
    <row r="239" spans="1:3" ht="20.25">
      <c r="A239" s="436" t="s">
        <v>1289</v>
      </c>
      <c r="B239" s="221">
        <f>'CONOLIDATED ( FD )'!D37</f>
        <v>7000000</v>
      </c>
      <c r="C239" s="435"/>
    </row>
    <row r="240" spans="1:3" ht="20.25">
      <c r="A240" s="436" t="s">
        <v>931</v>
      </c>
      <c r="B240" s="281" t="str">
        <f>'CONSOLIDATED ( RD )'!K25</f>
        <v>17.02.2023</v>
      </c>
      <c r="C240" s="435"/>
    </row>
    <row r="241" spans="1:3" ht="41.25" thickBot="1">
      <c r="A241" s="437" t="s">
        <v>1405</v>
      </c>
      <c r="B241" s="438" t="e">
        <f>B239+B240+B233</f>
        <v>#VALUE!</v>
      </c>
      <c r="C241" s="439"/>
    </row>
    <row r="244" spans="1:3" ht="15.75" thickBot="1"/>
    <row r="245" spans="1:3">
      <c r="A245" s="981">
        <v>44316</v>
      </c>
      <c r="B245" s="982"/>
      <c r="C245" s="983"/>
    </row>
    <row r="246" spans="1:3" ht="15.75" thickBot="1">
      <c r="A246" s="984"/>
      <c r="B246" s="985"/>
      <c r="C246" s="986"/>
    </row>
    <row r="247" spans="1:3" ht="21" thickBot="1">
      <c r="A247" s="212" t="s">
        <v>716</v>
      </c>
      <c r="B247" s="583">
        <v>792688774.69000006</v>
      </c>
      <c r="C247" s="430"/>
    </row>
    <row r="248" spans="1:3" ht="21" thickTop="1">
      <c r="A248" s="431"/>
      <c r="B248" s="280"/>
      <c r="C248" s="432"/>
    </row>
    <row r="249" spans="1:3" ht="21" thickBot="1">
      <c r="A249" s="254" t="s">
        <v>774</v>
      </c>
      <c r="B249" s="583"/>
      <c r="C249" s="255">
        <f>B247</f>
        <v>792688774.69000006</v>
      </c>
    </row>
    <row r="250" spans="1:3" ht="21" thickTop="1">
      <c r="A250" s="433"/>
      <c r="B250" s="224"/>
      <c r="C250" s="255"/>
    </row>
    <row r="251" spans="1:3" ht="20.25">
      <c r="A251" s="572" t="s">
        <v>5</v>
      </c>
      <c r="B251" s="573">
        <f>SUM(B247:B250)</f>
        <v>792688774.69000006</v>
      </c>
      <c r="C251" s="574">
        <f>SUM(C249:C250)</f>
        <v>792688774.69000006</v>
      </c>
    </row>
    <row r="252" spans="1:3" ht="20.25">
      <c r="A252" s="187"/>
      <c r="B252" s="187"/>
      <c r="C252" s="187"/>
    </row>
    <row r="253" spans="1:3" ht="20.25">
      <c r="A253" s="189" t="s">
        <v>1289</v>
      </c>
      <c r="B253" s="187">
        <v>66700000</v>
      </c>
      <c r="C253" s="187"/>
    </row>
    <row r="254" spans="1:3" ht="21" thickBot="1">
      <c r="A254" s="203" t="s">
        <v>931</v>
      </c>
      <c r="B254" s="575">
        <v>76432000</v>
      </c>
      <c r="C254" s="575"/>
    </row>
    <row r="255" spans="1:3" ht="41.25" thickBot="1">
      <c r="A255" s="576" t="s">
        <v>1510</v>
      </c>
      <c r="B255" s="578">
        <f>B253+B254+B247</f>
        <v>935820774.69000006</v>
      </c>
      <c r="C255" s="577"/>
    </row>
  </sheetData>
  <mergeCells count="19">
    <mergeCell ref="A74:C75"/>
    <mergeCell ref="A57:C58"/>
    <mergeCell ref="A150:C151"/>
    <mergeCell ref="A165:C166"/>
    <mergeCell ref="A119:C120"/>
    <mergeCell ref="A135:C136"/>
    <mergeCell ref="A104:C105"/>
    <mergeCell ref="A1:B1"/>
    <mergeCell ref="A9:B9"/>
    <mergeCell ref="A17:D18"/>
    <mergeCell ref="A32:C33"/>
    <mergeCell ref="A45:C46"/>
    <mergeCell ref="A245:C246"/>
    <mergeCell ref="A205:C206"/>
    <mergeCell ref="A192:C193"/>
    <mergeCell ref="A179:C180"/>
    <mergeCell ref="A89:C90"/>
    <mergeCell ref="A231:C232"/>
    <mergeCell ref="A218:C219"/>
  </mergeCells>
  <pageMargins left="0.75" right="0" top="1.25" bottom="0.75" header="0.3" footer="0.3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J10"/>
  <sheetViews>
    <sheetView workbookViewId="0">
      <selection activeCell="G15" sqref="G15"/>
    </sheetView>
  </sheetViews>
  <sheetFormatPr defaultRowHeight="18.75"/>
  <cols>
    <col min="1" max="1" width="4.7109375" style="10" bestFit="1" customWidth="1"/>
    <col min="2" max="2" width="37.28515625" style="10" bestFit="1" customWidth="1"/>
    <col min="3" max="3" width="14.42578125" style="10" bestFit="1" customWidth="1"/>
    <col min="4" max="4" width="27.140625" style="10" bestFit="1" customWidth="1"/>
    <col min="5" max="5" width="18" style="10" bestFit="1" customWidth="1"/>
    <col min="6" max="6" width="15.140625" style="10" bestFit="1" customWidth="1"/>
    <col min="7" max="7" width="10.140625" style="10" bestFit="1" customWidth="1"/>
    <col min="8" max="8" width="15.7109375" style="10" bestFit="1" customWidth="1"/>
    <col min="9" max="9" width="18" style="10" bestFit="1" customWidth="1"/>
    <col min="10" max="16384" width="9.140625" style="10"/>
  </cols>
  <sheetData>
    <row r="1" spans="1:10">
      <c r="A1" s="965" t="s">
        <v>381</v>
      </c>
      <c r="B1" s="966"/>
      <c r="C1" s="966"/>
      <c r="D1" s="966"/>
      <c r="E1" s="966"/>
      <c r="F1" s="966"/>
      <c r="G1" s="966"/>
      <c r="H1" s="966"/>
      <c r="I1" s="966"/>
    </row>
    <row r="2" spans="1:10" ht="19.5" thickBot="1">
      <c r="A2" s="9"/>
      <c r="B2" s="5"/>
      <c r="C2" s="5"/>
      <c r="D2" s="5"/>
      <c r="E2" s="5"/>
      <c r="F2" s="5"/>
      <c r="G2" s="5"/>
      <c r="H2" s="5"/>
      <c r="I2" s="5"/>
    </row>
    <row r="3" spans="1:10" ht="32.25" thickBot="1">
      <c r="A3" s="6" t="s">
        <v>37</v>
      </c>
      <c r="B3" s="2" t="s">
        <v>0</v>
      </c>
      <c r="C3" s="1" t="s">
        <v>38</v>
      </c>
      <c r="D3" s="2" t="s">
        <v>39</v>
      </c>
      <c r="E3" s="1" t="s">
        <v>40</v>
      </c>
      <c r="F3" s="2" t="s">
        <v>41</v>
      </c>
      <c r="G3" s="1" t="s">
        <v>42</v>
      </c>
      <c r="H3" s="2" t="s">
        <v>1</v>
      </c>
      <c r="I3" s="1" t="s">
        <v>43</v>
      </c>
      <c r="J3" s="36"/>
    </row>
    <row r="4" spans="1:10">
      <c r="A4" s="107">
        <v>1</v>
      </c>
      <c r="B4" s="829" t="s">
        <v>381</v>
      </c>
      <c r="C4" s="937" t="s">
        <v>747</v>
      </c>
      <c r="D4" s="937">
        <v>371502019424</v>
      </c>
      <c r="E4" s="938">
        <v>11000000</v>
      </c>
      <c r="F4" s="829" t="s">
        <v>1304</v>
      </c>
      <c r="G4" s="830">
        <v>0.06</v>
      </c>
      <c r="H4" s="829" t="s">
        <v>105</v>
      </c>
      <c r="I4" s="938">
        <v>11000000</v>
      </c>
    </row>
    <row r="5" spans="1:10">
      <c r="A5" s="44">
        <v>2</v>
      </c>
      <c r="B5" s="44" t="s">
        <v>381</v>
      </c>
      <c r="C5" s="121" t="s">
        <v>1799</v>
      </c>
      <c r="D5" s="121">
        <v>3728320107</v>
      </c>
      <c r="E5" s="64">
        <v>1000000</v>
      </c>
      <c r="F5" s="63" t="s">
        <v>891</v>
      </c>
      <c r="G5" s="65">
        <v>7.2499999999999995E-2</v>
      </c>
      <c r="H5" s="63" t="s">
        <v>1800</v>
      </c>
      <c r="I5" s="64">
        <v>1000000</v>
      </c>
      <c r="J5" s="10" t="s">
        <v>1801</v>
      </c>
    </row>
    <row r="6" spans="1:10">
      <c r="A6" s="44">
        <v>3</v>
      </c>
      <c r="B6" s="733" t="s">
        <v>381</v>
      </c>
      <c r="C6" s="731" t="s">
        <v>1305</v>
      </c>
      <c r="D6" s="731"/>
      <c r="E6" s="734">
        <v>4000000</v>
      </c>
      <c r="F6" s="730" t="s">
        <v>1304</v>
      </c>
      <c r="G6" s="732">
        <v>0.06</v>
      </c>
      <c r="H6" s="730"/>
      <c r="I6" s="734">
        <v>4000000</v>
      </c>
    </row>
    <row r="7" spans="1:10" ht="19.5" thickBot="1">
      <c r="A7" s="56">
        <v>4</v>
      </c>
      <c r="B7" s="894" t="s">
        <v>381</v>
      </c>
      <c r="C7" s="459" t="s">
        <v>1350</v>
      </c>
      <c r="D7" s="459">
        <v>371502019415</v>
      </c>
      <c r="E7" s="895">
        <v>10000000</v>
      </c>
      <c r="F7" s="458" t="s">
        <v>275</v>
      </c>
      <c r="G7" s="460">
        <v>5.2999999999999999E-2</v>
      </c>
      <c r="H7" s="458" t="s">
        <v>1937</v>
      </c>
      <c r="I7" s="895">
        <v>10587182</v>
      </c>
    </row>
    <row r="8" spans="1:10" ht="19.5" thickBot="1">
      <c r="A8" s="11"/>
      <c r="B8" s="890" t="s">
        <v>381</v>
      </c>
      <c r="C8" s="28"/>
      <c r="D8" s="18" t="s">
        <v>5</v>
      </c>
      <c r="E8" s="931">
        <f>SUM(E4:E7)</f>
        <v>26000000</v>
      </c>
      <c r="F8" s="18"/>
      <c r="G8" s="686"/>
      <c r="H8" s="18"/>
      <c r="I8" s="19">
        <f>SUM(I4:I5)</f>
        <v>12000000</v>
      </c>
    </row>
    <row r="10" spans="1:10">
      <c r="D10" s="182"/>
    </row>
  </sheetData>
  <mergeCells count="1">
    <mergeCell ref="A1:I1"/>
  </mergeCells>
  <pageMargins left="0.7" right="0.7" top="0.75" bottom="0.75" header="0.3" footer="0.3"/>
  <pageSetup paperSize="9" scale="7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70"/>
  <sheetViews>
    <sheetView zoomScaleNormal="100" workbookViewId="0">
      <selection activeCell="H88" sqref="H88"/>
    </sheetView>
  </sheetViews>
  <sheetFormatPr defaultRowHeight="17.25"/>
  <cols>
    <col min="1" max="1" width="4.42578125" style="462" bestFit="1" customWidth="1"/>
    <col min="2" max="2" width="26" style="462" bestFit="1" customWidth="1"/>
    <col min="3" max="3" width="13.28515625" style="462" bestFit="1" customWidth="1"/>
    <col min="4" max="4" width="8.5703125" style="462" bestFit="1" customWidth="1"/>
    <col min="5" max="5" width="19.42578125" style="469" bestFit="1" customWidth="1"/>
    <col min="6" max="6" width="12.28515625" style="462" bestFit="1" customWidth="1"/>
    <col min="7" max="7" width="9.140625" style="462" bestFit="1" customWidth="1"/>
    <col min="8" max="8" width="15.5703125" style="462" bestFit="1" customWidth="1"/>
    <col min="9" max="9" width="18" style="528" bestFit="1" customWidth="1"/>
    <col min="10" max="10" width="10" style="462" bestFit="1" customWidth="1"/>
    <col min="11" max="16384" width="9.140625" style="462"/>
  </cols>
  <sheetData>
    <row r="1" spans="1:10">
      <c r="A1" s="967" t="s">
        <v>269</v>
      </c>
      <c r="B1" s="967"/>
      <c r="C1" s="967"/>
      <c r="D1" s="967"/>
      <c r="E1" s="967"/>
      <c r="F1" s="967"/>
      <c r="G1" s="967"/>
      <c r="H1" s="967"/>
      <c r="I1" s="967"/>
      <c r="J1" s="967"/>
    </row>
    <row r="2" spans="1:10" ht="18" thickBot="1">
      <c r="A2" s="968"/>
      <c r="B2" s="968"/>
      <c r="C2" s="968"/>
      <c r="D2" s="968"/>
      <c r="E2" s="968"/>
      <c r="F2" s="968"/>
      <c r="G2" s="968"/>
      <c r="H2" s="968"/>
      <c r="I2" s="968"/>
      <c r="J2" s="968"/>
    </row>
    <row r="3" spans="1:10" ht="31.5" customHeight="1" thickBot="1">
      <c r="A3" s="463" t="s">
        <v>37</v>
      </c>
      <c r="B3" s="464" t="s">
        <v>0</v>
      </c>
      <c r="C3" s="465" t="s">
        <v>38</v>
      </c>
      <c r="D3" s="464" t="s">
        <v>39</v>
      </c>
      <c r="E3" s="466" t="s">
        <v>40</v>
      </c>
      <c r="F3" s="464" t="s">
        <v>41</v>
      </c>
      <c r="G3" s="465" t="s">
        <v>42</v>
      </c>
      <c r="H3" s="465" t="s">
        <v>1</v>
      </c>
      <c r="I3" s="524" t="s">
        <v>43</v>
      </c>
      <c r="J3" s="465" t="s">
        <v>284</v>
      </c>
    </row>
    <row r="4" spans="1:10">
      <c r="A4" s="260">
        <v>1</v>
      </c>
      <c r="B4" s="285" t="s">
        <v>239</v>
      </c>
      <c r="C4" s="360" t="s">
        <v>767</v>
      </c>
      <c r="D4" s="360">
        <v>196</v>
      </c>
      <c r="E4" s="523">
        <v>3300000</v>
      </c>
      <c r="F4" s="360" t="s">
        <v>255</v>
      </c>
      <c r="G4" s="361">
        <v>8.5000000000000006E-2</v>
      </c>
      <c r="H4" s="360" t="s">
        <v>111</v>
      </c>
      <c r="I4" s="527">
        <v>3726514</v>
      </c>
      <c r="J4" s="360"/>
    </row>
    <row r="5" spans="1:10">
      <c r="A5" s="260">
        <v>2</v>
      </c>
      <c r="B5" s="183" t="s">
        <v>239</v>
      </c>
      <c r="C5" s="132" t="s">
        <v>1393</v>
      </c>
      <c r="D5" s="132">
        <v>197</v>
      </c>
      <c r="E5" s="359">
        <v>1500000</v>
      </c>
      <c r="F5" s="132" t="s">
        <v>255</v>
      </c>
      <c r="G5" s="134">
        <v>8.5000000000000006E-2</v>
      </c>
      <c r="H5" s="132" t="s">
        <v>1394</v>
      </c>
      <c r="I5" s="526">
        <v>1693870</v>
      </c>
      <c r="J5" s="132"/>
    </row>
    <row r="6" spans="1:10">
      <c r="A6" s="260">
        <v>3</v>
      </c>
      <c r="B6" s="183" t="s">
        <v>239</v>
      </c>
      <c r="C6" s="132" t="s">
        <v>1393</v>
      </c>
      <c r="D6" s="132">
        <v>427</v>
      </c>
      <c r="E6" s="359">
        <v>1500000</v>
      </c>
      <c r="F6" s="132" t="s">
        <v>255</v>
      </c>
      <c r="G6" s="134">
        <v>8.5000000000000006E-2</v>
      </c>
      <c r="H6" s="132" t="s">
        <v>1394</v>
      </c>
      <c r="I6" s="526">
        <v>1693870</v>
      </c>
      <c r="J6" s="132"/>
    </row>
    <row r="7" spans="1:10">
      <c r="A7" s="260">
        <v>4</v>
      </c>
      <c r="B7" s="183" t="s">
        <v>239</v>
      </c>
      <c r="C7" s="132" t="s">
        <v>796</v>
      </c>
      <c r="D7" s="132">
        <v>97</v>
      </c>
      <c r="E7" s="359">
        <v>6600000</v>
      </c>
      <c r="F7" s="132" t="s">
        <v>255</v>
      </c>
      <c r="G7" s="134">
        <v>8.5000000000000006E-2</v>
      </c>
      <c r="H7" s="132" t="s">
        <v>672</v>
      </c>
      <c r="I7" s="526">
        <v>7453027</v>
      </c>
      <c r="J7" s="132"/>
    </row>
    <row r="8" spans="1:10">
      <c r="A8" s="260">
        <v>5</v>
      </c>
      <c r="B8" s="183" t="s">
        <v>239</v>
      </c>
      <c r="C8" s="132" t="s">
        <v>911</v>
      </c>
      <c r="D8" s="132">
        <v>117</v>
      </c>
      <c r="E8" s="359">
        <v>3900000</v>
      </c>
      <c r="F8" s="132" t="s">
        <v>255</v>
      </c>
      <c r="G8" s="134">
        <v>8.5000000000000006E-2</v>
      </c>
      <c r="H8" s="132" t="s">
        <v>1426</v>
      </c>
      <c r="I8" s="526">
        <v>4404062</v>
      </c>
      <c r="J8" s="132"/>
    </row>
    <row r="9" spans="1:10">
      <c r="A9" s="260">
        <v>6</v>
      </c>
      <c r="B9" s="183" t="s">
        <v>239</v>
      </c>
      <c r="C9" s="132" t="s">
        <v>885</v>
      </c>
      <c r="D9" s="132">
        <v>198</v>
      </c>
      <c r="E9" s="359">
        <v>1100000</v>
      </c>
      <c r="F9" s="132" t="s">
        <v>255</v>
      </c>
      <c r="G9" s="134">
        <v>8.5000000000000006E-2</v>
      </c>
      <c r="H9" s="132" t="s">
        <v>1427</v>
      </c>
      <c r="I9" s="526">
        <v>1237990</v>
      </c>
      <c r="J9" s="132"/>
    </row>
    <row r="10" spans="1:10">
      <c r="A10" s="260">
        <v>7</v>
      </c>
      <c r="B10" s="183" t="s">
        <v>239</v>
      </c>
      <c r="C10" s="132" t="s">
        <v>263</v>
      </c>
      <c r="D10" s="132">
        <v>459</v>
      </c>
      <c r="E10" s="359">
        <v>3500000</v>
      </c>
      <c r="F10" s="132" t="s">
        <v>255</v>
      </c>
      <c r="G10" s="134">
        <v>0.09</v>
      </c>
      <c r="H10" s="132" t="s">
        <v>1459</v>
      </c>
      <c r="I10" s="526">
        <v>3978973</v>
      </c>
      <c r="J10" s="132"/>
    </row>
    <row r="11" spans="1:10">
      <c r="A11" s="260">
        <v>8</v>
      </c>
      <c r="B11" s="183" t="s">
        <v>239</v>
      </c>
      <c r="C11" s="132" t="s">
        <v>263</v>
      </c>
      <c r="D11" s="132">
        <v>460</v>
      </c>
      <c r="E11" s="526">
        <v>3500000</v>
      </c>
      <c r="F11" s="132" t="s">
        <v>255</v>
      </c>
      <c r="G11" s="134">
        <v>0.09</v>
      </c>
      <c r="H11" s="132" t="s">
        <v>1459</v>
      </c>
      <c r="I11" s="526">
        <v>3978973</v>
      </c>
      <c r="J11" s="360"/>
    </row>
    <row r="12" spans="1:10">
      <c r="A12" s="260">
        <v>9</v>
      </c>
      <c r="B12" s="183" t="s">
        <v>239</v>
      </c>
      <c r="C12" s="132" t="s">
        <v>975</v>
      </c>
      <c r="D12" s="132">
        <v>98</v>
      </c>
      <c r="E12" s="359">
        <v>200000</v>
      </c>
      <c r="F12" s="132" t="s">
        <v>255</v>
      </c>
      <c r="G12" s="134">
        <v>8.2500000000000004E-2</v>
      </c>
      <c r="H12" s="132" t="s">
        <v>1467</v>
      </c>
      <c r="I12" s="526">
        <v>225089</v>
      </c>
      <c r="J12" s="132"/>
    </row>
    <row r="13" spans="1:10">
      <c r="A13" s="260">
        <v>10</v>
      </c>
      <c r="B13" s="183" t="s">
        <v>239</v>
      </c>
      <c r="C13" s="132" t="s">
        <v>265</v>
      </c>
      <c r="D13" s="132">
        <v>200</v>
      </c>
      <c r="E13" s="359">
        <v>2000000</v>
      </c>
      <c r="F13" s="132" t="s">
        <v>255</v>
      </c>
      <c r="G13" s="134">
        <v>8.5000000000000006E-2</v>
      </c>
      <c r="H13" s="132" t="s">
        <v>1477</v>
      </c>
      <c r="I13" s="526">
        <v>2258493</v>
      </c>
      <c r="J13" s="132"/>
    </row>
    <row r="14" spans="1:10">
      <c r="A14" s="260">
        <v>11</v>
      </c>
      <c r="B14" s="183" t="s">
        <v>239</v>
      </c>
      <c r="C14" s="132" t="s">
        <v>267</v>
      </c>
      <c r="D14" s="132">
        <v>71</v>
      </c>
      <c r="E14" s="359">
        <v>1500000</v>
      </c>
      <c r="F14" s="132" t="s">
        <v>255</v>
      </c>
      <c r="G14" s="134">
        <v>0.09</v>
      </c>
      <c r="H14" s="132" t="s">
        <v>1478</v>
      </c>
      <c r="I14" s="526">
        <v>1705274</v>
      </c>
      <c r="J14" s="132"/>
    </row>
    <row r="15" spans="1:10">
      <c r="A15" s="260">
        <v>12</v>
      </c>
      <c r="B15" s="183" t="s">
        <v>239</v>
      </c>
      <c r="C15" s="132" t="s">
        <v>983</v>
      </c>
      <c r="D15" s="132">
        <v>201</v>
      </c>
      <c r="E15" s="359">
        <v>4500000</v>
      </c>
      <c r="F15" s="132" t="s">
        <v>255</v>
      </c>
      <c r="G15" s="134">
        <v>8.5000000000000006E-2</v>
      </c>
      <c r="H15" s="132" t="s">
        <v>1500</v>
      </c>
      <c r="I15" s="526">
        <v>5081610</v>
      </c>
      <c r="J15" s="132"/>
    </row>
    <row r="16" spans="1:10">
      <c r="A16" s="260">
        <v>13</v>
      </c>
      <c r="B16" s="183" t="s">
        <v>239</v>
      </c>
      <c r="C16" s="132" t="s">
        <v>1501</v>
      </c>
      <c r="D16" s="132">
        <v>431</v>
      </c>
      <c r="E16" s="359">
        <v>1800000</v>
      </c>
      <c r="F16" s="132" t="s">
        <v>255</v>
      </c>
      <c r="G16" s="134">
        <v>8.5000000000000006E-2</v>
      </c>
      <c r="H16" s="132" t="s">
        <v>1504</v>
      </c>
      <c r="I16" s="526">
        <v>2032644</v>
      </c>
      <c r="J16" s="132"/>
    </row>
    <row r="17" spans="1:10">
      <c r="A17" s="260">
        <v>14</v>
      </c>
      <c r="B17" s="183" t="s">
        <v>239</v>
      </c>
      <c r="C17" s="132" t="s">
        <v>1155</v>
      </c>
      <c r="D17" s="132">
        <v>75</v>
      </c>
      <c r="E17" s="359">
        <v>500000</v>
      </c>
      <c r="F17" s="132" t="s">
        <v>255</v>
      </c>
      <c r="G17" s="134">
        <v>7.0000000000000007E-2</v>
      </c>
      <c r="H17" s="132" t="s">
        <v>893</v>
      </c>
      <c r="I17" s="526">
        <v>553219</v>
      </c>
      <c r="J17" s="132"/>
    </row>
    <row r="18" spans="1:10">
      <c r="A18" s="260">
        <v>15</v>
      </c>
      <c r="B18" s="183" t="s">
        <v>239</v>
      </c>
      <c r="C18" s="132" t="s">
        <v>1519</v>
      </c>
      <c r="D18" s="132">
        <v>203</v>
      </c>
      <c r="E18" s="359">
        <v>1500000</v>
      </c>
      <c r="F18" s="132" t="s">
        <v>255</v>
      </c>
      <c r="G18" s="134">
        <v>7.4999999999999997E-2</v>
      </c>
      <c r="H18" s="132" t="s">
        <v>1520</v>
      </c>
      <c r="I18" s="526">
        <v>1671062</v>
      </c>
      <c r="J18" s="132"/>
    </row>
    <row r="19" spans="1:10">
      <c r="A19" s="260">
        <v>16</v>
      </c>
      <c r="B19" s="183" t="s">
        <v>239</v>
      </c>
      <c r="C19" s="360" t="s">
        <v>1538</v>
      </c>
      <c r="D19" s="360">
        <v>1858</v>
      </c>
      <c r="E19" s="467">
        <v>2500000</v>
      </c>
      <c r="F19" s="132" t="s">
        <v>255</v>
      </c>
      <c r="G19" s="361">
        <v>7.2499999999999995E-2</v>
      </c>
      <c r="H19" s="360" t="s">
        <v>1539</v>
      </c>
      <c r="I19" s="527">
        <v>2775599</v>
      </c>
      <c r="J19" s="360"/>
    </row>
    <row r="20" spans="1:10">
      <c r="A20" s="260">
        <v>17</v>
      </c>
      <c r="B20" s="183" t="s">
        <v>239</v>
      </c>
      <c r="C20" s="360" t="s">
        <v>1587</v>
      </c>
      <c r="D20" s="360">
        <v>435</v>
      </c>
      <c r="E20" s="467">
        <v>2000000</v>
      </c>
      <c r="F20" s="360" t="s">
        <v>1588</v>
      </c>
      <c r="G20" s="361">
        <v>0.09</v>
      </c>
      <c r="H20" s="360" t="s">
        <v>1589</v>
      </c>
      <c r="I20" s="527">
        <v>2345205</v>
      </c>
      <c r="J20" s="360"/>
    </row>
    <row r="21" spans="1:10">
      <c r="A21" s="260">
        <v>18</v>
      </c>
      <c r="B21" s="183" t="s">
        <v>239</v>
      </c>
      <c r="C21" s="360" t="s">
        <v>795</v>
      </c>
      <c r="D21" s="360">
        <v>204</v>
      </c>
      <c r="E21" s="467">
        <v>2500000</v>
      </c>
      <c r="F21" s="360" t="s">
        <v>1588</v>
      </c>
      <c r="G21" s="361">
        <v>0.09</v>
      </c>
      <c r="H21" s="360" t="s">
        <v>1679</v>
      </c>
      <c r="I21" s="527">
        <v>2931507</v>
      </c>
      <c r="J21" s="360"/>
    </row>
    <row r="22" spans="1:10">
      <c r="A22" s="260">
        <v>19</v>
      </c>
      <c r="B22" s="183" t="s">
        <v>239</v>
      </c>
      <c r="C22" s="360" t="s">
        <v>804</v>
      </c>
      <c r="D22" s="360">
        <v>1870</v>
      </c>
      <c r="E22" s="467">
        <v>5000000</v>
      </c>
      <c r="F22" s="360" t="s">
        <v>255</v>
      </c>
      <c r="G22" s="361">
        <v>0.08</v>
      </c>
      <c r="H22" s="360" t="s">
        <v>1613</v>
      </c>
      <c r="I22" s="527">
        <v>5608219</v>
      </c>
      <c r="J22" s="360"/>
    </row>
    <row r="23" spans="1:10">
      <c r="A23" s="260">
        <v>20</v>
      </c>
      <c r="B23" s="183" t="s">
        <v>239</v>
      </c>
      <c r="C23" s="360" t="s">
        <v>1490</v>
      </c>
      <c r="D23" s="360">
        <v>204</v>
      </c>
      <c r="E23" s="467">
        <v>200000</v>
      </c>
      <c r="F23" s="360" t="s">
        <v>255</v>
      </c>
      <c r="G23" s="361">
        <v>7.2499999999999995E-2</v>
      </c>
      <c r="H23" s="360" t="s">
        <v>1635</v>
      </c>
      <c r="I23" s="527">
        <v>222048</v>
      </c>
      <c r="J23" s="360"/>
    </row>
    <row r="24" spans="1:10">
      <c r="A24" s="260">
        <v>21</v>
      </c>
      <c r="B24" s="183" t="s">
        <v>239</v>
      </c>
      <c r="C24" s="360" t="s">
        <v>1490</v>
      </c>
      <c r="D24" s="360">
        <v>89</v>
      </c>
      <c r="E24" s="467">
        <v>300000</v>
      </c>
      <c r="F24" s="360" t="s">
        <v>255</v>
      </c>
      <c r="G24" s="361">
        <v>7.2499999999999995E-2</v>
      </c>
      <c r="H24" s="360" t="s">
        <v>1635</v>
      </c>
      <c r="I24" s="527">
        <v>333072</v>
      </c>
      <c r="J24" s="360"/>
    </row>
    <row r="25" spans="1:10">
      <c r="A25" s="260">
        <v>22</v>
      </c>
      <c r="B25" s="183" t="s">
        <v>239</v>
      </c>
      <c r="C25" s="360" t="s">
        <v>1490</v>
      </c>
      <c r="D25" s="360">
        <v>90</v>
      </c>
      <c r="E25" s="467">
        <v>2000000</v>
      </c>
      <c r="F25" s="360" t="s">
        <v>255</v>
      </c>
      <c r="G25" s="361">
        <v>7.2499999999999995E-2</v>
      </c>
      <c r="H25" s="360" t="s">
        <v>1635</v>
      </c>
      <c r="I25" s="527">
        <v>2220479</v>
      </c>
      <c r="J25" s="360"/>
    </row>
    <row r="26" spans="1:10">
      <c r="A26" s="260">
        <v>23</v>
      </c>
      <c r="B26" s="183" t="s">
        <v>239</v>
      </c>
      <c r="C26" s="360" t="s">
        <v>1490</v>
      </c>
      <c r="D26" s="360">
        <v>205</v>
      </c>
      <c r="E26" s="467">
        <v>2500000</v>
      </c>
      <c r="F26" s="360" t="s">
        <v>255</v>
      </c>
      <c r="G26" s="361">
        <v>7.2499999999999995E-2</v>
      </c>
      <c r="H26" s="360" t="s">
        <v>1635</v>
      </c>
      <c r="I26" s="527">
        <v>2775599</v>
      </c>
      <c r="J26" s="360"/>
    </row>
    <row r="27" spans="1:10">
      <c r="A27" s="260">
        <v>24</v>
      </c>
      <c r="B27" s="183" t="s">
        <v>239</v>
      </c>
      <c r="C27" s="360" t="s">
        <v>1059</v>
      </c>
      <c r="D27" s="360">
        <v>102</v>
      </c>
      <c r="E27" s="467">
        <v>4000000</v>
      </c>
      <c r="F27" s="360" t="s">
        <v>255</v>
      </c>
      <c r="G27" s="361">
        <v>7.2499999999999995E-2</v>
      </c>
      <c r="H27" s="360" t="s">
        <v>1647</v>
      </c>
      <c r="I27" s="527">
        <v>4440959</v>
      </c>
      <c r="J27" s="360"/>
    </row>
    <row r="28" spans="1:10">
      <c r="A28" s="260">
        <v>25</v>
      </c>
      <c r="B28" s="183" t="s">
        <v>239</v>
      </c>
      <c r="C28" s="360" t="s">
        <v>1171</v>
      </c>
      <c r="D28" s="360">
        <v>103</v>
      </c>
      <c r="E28" s="467">
        <v>1500000</v>
      </c>
      <c r="F28" s="360" t="s">
        <v>255</v>
      </c>
      <c r="G28" s="361">
        <v>7.2499999999999995E-2</v>
      </c>
      <c r="H28" s="360" t="s">
        <v>902</v>
      </c>
      <c r="I28" s="527">
        <v>1665360</v>
      </c>
      <c r="J28" s="360"/>
    </row>
    <row r="29" spans="1:10">
      <c r="A29" s="260">
        <v>26</v>
      </c>
      <c r="B29" s="183" t="s">
        <v>239</v>
      </c>
      <c r="C29" s="360" t="s">
        <v>1661</v>
      </c>
      <c r="D29" s="360">
        <v>133</v>
      </c>
      <c r="E29" s="467">
        <v>1000000</v>
      </c>
      <c r="F29" s="360" t="s">
        <v>255</v>
      </c>
      <c r="G29" s="361">
        <v>7.2499999999999995E-2</v>
      </c>
      <c r="H29" s="360" t="s">
        <v>1662</v>
      </c>
      <c r="I29" s="527">
        <v>1110240</v>
      </c>
      <c r="J29" s="360"/>
    </row>
    <row r="30" spans="1:10">
      <c r="A30" s="260">
        <v>27</v>
      </c>
      <c r="B30" s="183" t="s">
        <v>239</v>
      </c>
      <c r="C30" s="132" t="s">
        <v>1661</v>
      </c>
      <c r="D30" s="132">
        <v>463</v>
      </c>
      <c r="E30" s="359">
        <v>3500000</v>
      </c>
      <c r="F30" s="132" t="s">
        <v>255</v>
      </c>
      <c r="G30" s="134">
        <v>7.2499999999999995E-2</v>
      </c>
      <c r="H30" s="132" t="s">
        <v>1662</v>
      </c>
      <c r="I30" s="526">
        <v>3885839</v>
      </c>
      <c r="J30" s="132"/>
    </row>
    <row r="31" spans="1:10">
      <c r="A31" s="260">
        <v>28</v>
      </c>
      <c r="B31" s="183" t="s">
        <v>239</v>
      </c>
      <c r="C31" s="132" t="s">
        <v>1661</v>
      </c>
      <c r="D31" s="132">
        <v>207</v>
      </c>
      <c r="E31" s="359">
        <v>1200000</v>
      </c>
      <c r="F31" s="132" t="s">
        <v>255</v>
      </c>
      <c r="G31" s="134">
        <v>7.2499999999999995E-2</v>
      </c>
      <c r="H31" s="132" t="s">
        <v>1662</v>
      </c>
      <c r="I31" s="526">
        <v>1332288</v>
      </c>
      <c r="J31" s="132"/>
    </row>
    <row r="32" spans="1:10">
      <c r="A32" s="260">
        <v>29</v>
      </c>
      <c r="B32" s="183" t="s">
        <v>239</v>
      </c>
      <c r="C32" s="132" t="s">
        <v>1661</v>
      </c>
      <c r="D32" s="132">
        <v>104</v>
      </c>
      <c r="E32" s="359">
        <v>3500000</v>
      </c>
      <c r="F32" s="132" t="s">
        <v>255</v>
      </c>
      <c r="G32" s="134">
        <v>7.2499999999999995E-2</v>
      </c>
      <c r="H32" s="132" t="s">
        <v>1662</v>
      </c>
      <c r="I32" s="526">
        <v>3885839</v>
      </c>
      <c r="J32" s="132"/>
    </row>
    <row r="33" spans="1:10">
      <c r="A33" s="260">
        <v>30</v>
      </c>
      <c r="B33" s="183" t="s">
        <v>239</v>
      </c>
      <c r="C33" s="132" t="s">
        <v>1076</v>
      </c>
      <c r="D33" s="132">
        <v>105</v>
      </c>
      <c r="E33" s="359">
        <v>400000</v>
      </c>
      <c r="F33" s="132" t="s">
        <v>255</v>
      </c>
      <c r="G33" s="134">
        <v>7.2499999999999995E-2</v>
      </c>
      <c r="H33" s="132" t="s">
        <v>1674</v>
      </c>
      <c r="I33" s="526">
        <v>444096</v>
      </c>
      <c r="J33" s="132"/>
    </row>
    <row r="34" spans="1:10">
      <c r="A34" s="260">
        <v>31</v>
      </c>
      <c r="B34" s="183" t="s">
        <v>239</v>
      </c>
      <c r="C34" s="132" t="s">
        <v>1082</v>
      </c>
      <c r="D34" s="132">
        <v>135</v>
      </c>
      <c r="E34" s="359">
        <v>5000000</v>
      </c>
      <c r="F34" s="132" t="s">
        <v>255</v>
      </c>
      <c r="G34" s="134">
        <v>7.4999999999999997E-2</v>
      </c>
      <c r="H34" s="132" t="s">
        <v>1675</v>
      </c>
      <c r="I34" s="526">
        <v>5570205</v>
      </c>
      <c r="J34" s="132"/>
    </row>
    <row r="35" spans="1:10">
      <c r="A35" s="260">
        <v>32</v>
      </c>
      <c r="B35" s="183" t="s">
        <v>239</v>
      </c>
      <c r="C35" s="132" t="s">
        <v>1082</v>
      </c>
      <c r="D35" s="132">
        <v>209</v>
      </c>
      <c r="E35" s="359">
        <v>4000000</v>
      </c>
      <c r="F35" s="132" t="s">
        <v>255</v>
      </c>
      <c r="G35" s="134">
        <v>7.2499999999999995E-2</v>
      </c>
      <c r="H35" s="132" t="s">
        <v>1675</v>
      </c>
      <c r="I35" s="526">
        <v>4440959</v>
      </c>
      <c r="J35" s="132"/>
    </row>
    <row r="36" spans="1:10">
      <c r="A36" s="260">
        <v>33</v>
      </c>
      <c r="B36" s="183" t="s">
        <v>239</v>
      </c>
      <c r="C36" s="132" t="s">
        <v>1085</v>
      </c>
      <c r="D36" s="132">
        <v>210</v>
      </c>
      <c r="E36" s="359">
        <v>4000000</v>
      </c>
      <c r="F36" s="132" t="s">
        <v>255</v>
      </c>
      <c r="G36" s="134">
        <v>7.2499999999999995E-2</v>
      </c>
      <c r="H36" s="132" t="s">
        <v>1681</v>
      </c>
      <c r="I36" s="526">
        <v>4440959</v>
      </c>
      <c r="J36" s="132"/>
    </row>
    <row r="37" spans="1:10">
      <c r="A37" s="260">
        <v>34</v>
      </c>
      <c r="B37" s="183" t="s">
        <v>239</v>
      </c>
      <c r="C37" s="132" t="s">
        <v>1084</v>
      </c>
      <c r="D37" s="132">
        <v>211</v>
      </c>
      <c r="E37" s="359">
        <v>4000000</v>
      </c>
      <c r="F37" s="132" t="s">
        <v>255</v>
      </c>
      <c r="G37" s="134">
        <v>7.2499999999999995E-2</v>
      </c>
      <c r="H37" s="132" t="s">
        <v>1680</v>
      </c>
      <c r="I37" s="526">
        <v>4456164</v>
      </c>
      <c r="J37" s="132"/>
    </row>
    <row r="38" spans="1:10">
      <c r="A38" s="260">
        <v>35</v>
      </c>
      <c r="B38" s="183" t="s">
        <v>239</v>
      </c>
      <c r="C38" s="132" t="s">
        <v>1084</v>
      </c>
      <c r="D38" s="132">
        <v>436</v>
      </c>
      <c r="E38" s="359">
        <v>2000000</v>
      </c>
      <c r="F38" s="132" t="s">
        <v>255</v>
      </c>
      <c r="G38" s="134">
        <v>7.4999999999999997E-2</v>
      </c>
      <c r="H38" s="132" t="s">
        <v>1680</v>
      </c>
      <c r="I38" s="526">
        <v>2228082</v>
      </c>
      <c r="J38" s="132"/>
    </row>
    <row r="39" spans="1:10">
      <c r="A39" s="260">
        <v>36</v>
      </c>
      <c r="B39" s="183" t="s">
        <v>239</v>
      </c>
      <c r="C39" s="132" t="s">
        <v>1084</v>
      </c>
      <c r="D39" s="132">
        <v>138</v>
      </c>
      <c r="E39" s="359">
        <v>2000000</v>
      </c>
      <c r="F39" s="132" t="s">
        <v>255</v>
      </c>
      <c r="G39" s="134">
        <v>7.4999999999999997E-2</v>
      </c>
      <c r="H39" s="132" t="s">
        <v>1680</v>
      </c>
      <c r="I39" s="526">
        <v>2228082</v>
      </c>
      <c r="J39" s="132"/>
    </row>
    <row r="40" spans="1:10">
      <c r="A40" s="260">
        <v>37</v>
      </c>
      <c r="B40" s="183" t="s">
        <v>239</v>
      </c>
      <c r="C40" s="132" t="s">
        <v>1084</v>
      </c>
      <c r="D40" s="132">
        <v>106</v>
      </c>
      <c r="E40" s="359">
        <v>700000</v>
      </c>
      <c r="F40" s="132" t="s">
        <v>255</v>
      </c>
      <c r="G40" s="134">
        <v>7.4999999999999997E-2</v>
      </c>
      <c r="H40" s="132" t="s">
        <v>1680</v>
      </c>
      <c r="I40" s="526">
        <v>777168</v>
      </c>
      <c r="J40" s="132"/>
    </row>
    <row r="41" spans="1:10">
      <c r="A41" s="260">
        <v>38</v>
      </c>
      <c r="B41" s="183" t="s">
        <v>239</v>
      </c>
      <c r="C41" s="132" t="s">
        <v>1111</v>
      </c>
      <c r="D41" s="132">
        <v>214</v>
      </c>
      <c r="E41" s="359">
        <v>1500000</v>
      </c>
      <c r="F41" s="132" t="s">
        <v>255</v>
      </c>
      <c r="G41" s="134">
        <v>7.4999999999999997E-2</v>
      </c>
      <c r="H41" s="132" t="s">
        <v>1696</v>
      </c>
      <c r="I41" s="526">
        <v>1671062</v>
      </c>
      <c r="J41" s="132"/>
    </row>
    <row r="42" spans="1:10">
      <c r="A42" s="260">
        <v>39</v>
      </c>
      <c r="B42" s="183" t="s">
        <v>239</v>
      </c>
      <c r="C42" s="132" t="s">
        <v>1114</v>
      </c>
      <c r="D42" s="132">
        <v>215</v>
      </c>
      <c r="E42" s="359">
        <v>1000000</v>
      </c>
      <c r="F42" s="132" t="s">
        <v>255</v>
      </c>
      <c r="G42" s="134">
        <v>7.4999999999999997E-2</v>
      </c>
      <c r="H42" s="132" t="s">
        <v>1697</v>
      </c>
      <c r="I42" s="526">
        <v>1114041</v>
      </c>
      <c r="J42" s="132"/>
    </row>
    <row r="43" spans="1:10">
      <c r="A43" s="260">
        <v>40</v>
      </c>
      <c r="B43" s="183" t="s">
        <v>239</v>
      </c>
      <c r="C43" s="132" t="s">
        <v>1707</v>
      </c>
      <c r="D43" s="132">
        <v>1887</v>
      </c>
      <c r="E43" s="359">
        <v>3000000</v>
      </c>
      <c r="F43" s="132" t="s">
        <v>255</v>
      </c>
      <c r="G43" s="134">
        <v>7.5999999999999998E-2</v>
      </c>
      <c r="H43" s="132" t="s">
        <v>1708</v>
      </c>
      <c r="I43" s="526">
        <v>3346685</v>
      </c>
      <c r="J43" s="132"/>
    </row>
    <row r="44" spans="1:10">
      <c r="A44" s="260">
        <v>41</v>
      </c>
      <c r="B44" s="183" t="s">
        <v>239</v>
      </c>
      <c r="C44" s="132" t="s">
        <v>1163</v>
      </c>
      <c r="D44" s="132">
        <v>100</v>
      </c>
      <c r="E44" s="359">
        <v>1500000</v>
      </c>
      <c r="F44" s="132" t="s">
        <v>255</v>
      </c>
      <c r="G44" s="134">
        <v>7.5999999999999998E-2</v>
      </c>
      <c r="H44" s="132" t="s">
        <v>1702</v>
      </c>
      <c r="I44" s="526">
        <v>1673342</v>
      </c>
      <c r="J44" s="132"/>
    </row>
    <row r="45" spans="1:10">
      <c r="A45" s="260">
        <v>42</v>
      </c>
      <c r="B45" s="183" t="s">
        <v>239</v>
      </c>
      <c r="C45" s="132" t="s">
        <v>1163</v>
      </c>
      <c r="D45" s="132">
        <v>107</v>
      </c>
      <c r="E45" s="359">
        <v>5000000</v>
      </c>
      <c r="F45" s="132" t="s">
        <v>255</v>
      </c>
      <c r="G45" s="134">
        <v>8.1000000000000003E-2</v>
      </c>
      <c r="H45" s="132" t="s">
        <v>1702</v>
      </c>
      <c r="I45" s="526">
        <v>5615822</v>
      </c>
      <c r="J45" s="132"/>
    </row>
    <row r="46" spans="1:10">
      <c r="A46" s="260">
        <v>43</v>
      </c>
      <c r="B46" s="183" t="s">
        <v>239</v>
      </c>
      <c r="C46" s="132" t="s">
        <v>1205</v>
      </c>
      <c r="D46" s="132">
        <v>216</v>
      </c>
      <c r="E46" s="359">
        <v>3200000</v>
      </c>
      <c r="F46" s="132" t="s">
        <v>255</v>
      </c>
      <c r="G46" s="134">
        <v>7.7499999999999999E-2</v>
      </c>
      <c r="H46" s="132" t="s">
        <v>1734</v>
      </c>
      <c r="I46" s="526">
        <v>3577096</v>
      </c>
      <c r="J46" s="132"/>
    </row>
    <row r="47" spans="1:10">
      <c r="A47" s="260">
        <v>44</v>
      </c>
      <c r="B47" s="183" t="s">
        <v>239</v>
      </c>
      <c r="C47" s="132" t="s">
        <v>1205</v>
      </c>
      <c r="D47" s="132">
        <v>217</v>
      </c>
      <c r="E47" s="359">
        <v>2000000</v>
      </c>
      <c r="F47" s="132" t="s">
        <v>255</v>
      </c>
      <c r="G47" s="134">
        <v>7.7499999999999999E-2</v>
      </c>
      <c r="H47" s="132" t="s">
        <v>1734</v>
      </c>
      <c r="I47" s="526">
        <v>2235685</v>
      </c>
      <c r="J47" s="132"/>
    </row>
    <row r="48" spans="1:10">
      <c r="A48" s="260">
        <v>45</v>
      </c>
      <c r="B48" s="183" t="s">
        <v>239</v>
      </c>
      <c r="C48" s="132" t="s">
        <v>1046</v>
      </c>
      <c r="D48" s="132">
        <v>1881</v>
      </c>
      <c r="E48" s="359">
        <v>4000000</v>
      </c>
      <c r="F48" s="132" t="s">
        <v>255</v>
      </c>
      <c r="G48" s="134">
        <v>7.7499999999999999E-2</v>
      </c>
      <c r="H48" s="132" t="s">
        <v>1735</v>
      </c>
      <c r="I48" s="526">
        <v>4456164</v>
      </c>
      <c r="J48" s="132"/>
    </row>
    <row r="49" spans="1:10">
      <c r="A49" s="260">
        <v>46</v>
      </c>
      <c r="B49" s="183" t="s">
        <v>239</v>
      </c>
      <c r="C49" s="360" t="s">
        <v>1243</v>
      </c>
      <c r="D49" s="360">
        <v>218</v>
      </c>
      <c r="E49" s="467">
        <v>1700000</v>
      </c>
      <c r="F49" s="132" t="s">
        <v>255</v>
      </c>
      <c r="G49" s="361">
        <v>7.7499999999999999E-2</v>
      </c>
      <c r="H49" s="360" t="s">
        <v>1744</v>
      </c>
      <c r="I49" s="527">
        <v>1900332</v>
      </c>
      <c r="J49" s="360"/>
    </row>
    <row r="50" spans="1:10">
      <c r="A50" s="260">
        <v>47</v>
      </c>
      <c r="B50" s="183" t="s">
        <v>239</v>
      </c>
      <c r="C50" s="360" t="s">
        <v>1356</v>
      </c>
      <c r="D50" s="360">
        <v>219</v>
      </c>
      <c r="E50" s="467">
        <v>2100000</v>
      </c>
      <c r="F50" s="360" t="s">
        <v>255</v>
      </c>
      <c r="G50" s="361">
        <v>7.4999999999999997E-2</v>
      </c>
      <c r="H50" s="360" t="s">
        <v>1743</v>
      </c>
      <c r="I50" s="527">
        <v>2339486</v>
      </c>
      <c r="J50" s="360"/>
    </row>
    <row r="51" spans="1:10">
      <c r="A51" s="260">
        <v>48</v>
      </c>
      <c r="B51" s="183" t="s">
        <v>239</v>
      </c>
      <c r="C51" s="360" t="s">
        <v>1356</v>
      </c>
      <c r="D51" s="360">
        <v>109</v>
      </c>
      <c r="E51" s="467">
        <v>2100000</v>
      </c>
      <c r="F51" s="360" t="s">
        <v>255</v>
      </c>
      <c r="G51" s="361">
        <v>7.4999999999999997E-2</v>
      </c>
      <c r="H51" s="360" t="s">
        <v>1743</v>
      </c>
      <c r="I51" s="527">
        <v>2339486</v>
      </c>
      <c r="J51" s="360"/>
    </row>
    <row r="52" spans="1:10">
      <c r="A52" s="260">
        <v>49</v>
      </c>
      <c r="B52" s="285" t="s">
        <v>239</v>
      </c>
      <c r="C52" s="360" t="s">
        <v>1631</v>
      </c>
      <c r="D52" s="360">
        <v>144</v>
      </c>
      <c r="E52" s="467">
        <v>3000000</v>
      </c>
      <c r="F52" s="360" t="s">
        <v>255</v>
      </c>
      <c r="G52" s="361">
        <v>7.4999999999999997E-2</v>
      </c>
      <c r="H52" s="360" t="s">
        <v>1752</v>
      </c>
      <c r="I52" s="527">
        <v>3342123</v>
      </c>
      <c r="J52" s="360"/>
    </row>
    <row r="53" spans="1:10">
      <c r="A53" s="260">
        <v>50</v>
      </c>
      <c r="B53" s="285" t="s">
        <v>239</v>
      </c>
      <c r="C53" s="132" t="s">
        <v>1257</v>
      </c>
      <c r="D53" s="132">
        <v>1883</v>
      </c>
      <c r="E53" s="359">
        <v>2000000</v>
      </c>
      <c r="F53" s="360" t="s">
        <v>255</v>
      </c>
      <c r="G53" s="361">
        <v>7.4999999999999997E-2</v>
      </c>
      <c r="H53" s="132" t="s">
        <v>1770</v>
      </c>
      <c r="I53" s="526">
        <v>2228082</v>
      </c>
      <c r="J53" s="132"/>
    </row>
    <row r="54" spans="1:10">
      <c r="A54" s="260">
        <v>51</v>
      </c>
      <c r="B54" s="285" t="s">
        <v>239</v>
      </c>
      <c r="C54" s="132" t="s">
        <v>1773</v>
      </c>
      <c r="D54" s="132">
        <v>1884</v>
      </c>
      <c r="E54" s="359">
        <v>2000000</v>
      </c>
      <c r="F54" s="360" t="s">
        <v>255</v>
      </c>
      <c r="G54" s="361">
        <v>7.4999999999999997E-2</v>
      </c>
      <c r="H54" s="132" t="s">
        <v>202</v>
      </c>
      <c r="I54" s="526">
        <v>2228082</v>
      </c>
      <c r="J54" s="132"/>
    </row>
    <row r="55" spans="1:10">
      <c r="A55" s="260">
        <v>52</v>
      </c>
      <c r="B55" s="285" t="s">
        <v>239</v>
      </c>
      <c r="C55" s="132" t="s">
        <v>1773</v>
      </c>
      <c r="D55" s="132">
        <v>221</v>
      </c>
      <c r="E55" s="359">
        <v>2000000</v>
      </c>
      <c r="F55" s="360" t="s">
        <v>255</v>
      </c>
      <c r="G55" s="361">
        <v>7.4999999999999997E-2</v>
      </c>
      <c r="H55" s="132" t="s">
        <v>202</v>
      </c>
      <c r="I55" s="526">
        <v>2228082</v>
      </c>
      <c r="J55" s="132"/>
    </row>
    <row r="56" spans="1:10">
      <c r="A56" s="260">
        <v>53</v>
      </c>
      <c r="B56" s="285" t="s">
        <v>239</v>
      </c>
      <c r="C56" s="132" t="s">
        <v>1262</v>
      </c>
      <c r="D56" s="132">
        <v>222</v>
      </c>
      <c r="E56" s="359">
        <v>2500000</v>
      </c>
      <c r="F56" s="360" t="s">
        <v>255</v>
      </c>
      <c r="G56" s="361">
        <v>7.4999999999999997E-2</v>
      </c>
      <c r="H56" s="132" t="s">
        <v>214</v>
      </c>
      <c r="I56" s="526">
        <v>2785103</v>
      </c>
      <c r="J56" s="132"/>
    </row>
    <row r="57" spans="1:10">
      <c r="A57" s="260">
        <v>54</v>
      </c>
      <c r="B57" s="285" t="s">
        <v>239</v>
      </c>
      <c r="C57" s="132" t="s">
        <v>1274</v>
      </c>
      <c r="D57" s="132">
        <v>224</v>
      </c>
      <c r="E57" s="359">
        <v>2000000</v>
      </c>
      <c r="F57" s="360" t="s">
        <v>255</v>
      </c>
      <c r="G57" s="361">
        <v>7.4999999999999997E-2</v>
      </c>
      <c r="H57" s="132" t="s">
        <v>1126</v>
      </c>
      <c r="I57" s="526">
        <v>2228082</v>
      </c>
      <c r="J57" s="132"/>
    </row>
    <row r="58" spans="1:10">
      <c r="A58" s="260">
        <v>55</v>
      </c>
      <c r="B58" s="285" t="s">
        <v>239</v>
      </c>
      <c r="C58" s="132" t="s">
        <v>1274</v>
      </c>
      <c r="D58" s="132">
        <v>223</v>
      </c>
      <c r="E58" s="359">
        <v>2000000</v>
      </c>
      <c r="F58" s="360" t="s">
        <v>255</v>
      </c>
      <c r="G58" s="361">
        <v>7.4999999999999997E-2</v>
      </c>
      <c r="H58" s="132" t="s">
        <v>1126</v>
      </c>
      <c r="I58" s="526">
        <v>2228082</v>
      </c>
      <c r="J58" s="132"/>
    </row>
    <row r="59" spans="1:10">
      <c r="A59" s="260">
        <v>56</v>
      </c>
      <c r="B59" s="285" t="s">
        <v>239</v>
      </c>
      <c r="C59" s="360" t="s">
        <v>1279</v>
      </c>
      <c r="D59" s="360">
        <v>225</v>
      </c>
      <c r="E59" s="467">
        <v>1000000</v>
      </c>
      <c r="F59" s="360" t="s">
        <v>255</v>
      </c>
      <c r="G59" s="361">
        <v>6.7500000000000004E-2</v>
      </c>
      <c r="H59" s="360" t="s">
        <v>1783</v>
      </c>
      <c r="I59" s="527">
        <v>1102637</v>
      </c>
      <c r="J59" s="360"/>
    </row>
    <row r="60" spans="1:10">
      <c r="A60" s="260">
        <v>57</v>
      </c>
      <c r="B60" s="183" t="s">
        <v>239</v>
      </c>
      <c r="C60" s="132" t="s">
        <v>1897</v>
      </c>
      <c r="D60" s="132">
        <v>227</v>
      </c>
      <c r="E60" s="359">
        <v>10000000</v>
      </c>
      <c r="F60" s="132" t="s">
        <v>1898</v>
      </c>
      <c r="G60" s="134">
        <v>7.2499999999999995E-2</v>
      </c>
      <c r="H60" s="132" t="s">
        <v>1899</v>
      </c>
      <c r="I60" s="526">
        <v>10906250</v>
      </c>
      <c r="J60" s="132"/>
    </row>
    <row r="61" spans="1:10">
      <c r="A61" s="260">
        <v>58</v>
      </c>
      <c r="B61" s="183" t="s">
        <v>239</v>
      </c>
      <c r="C61" s="132" t="s">
        <v>1897</v>
      </c>
      <c r="D61" s="132">
        <v>228</v>
      </c>
      <c r="E61" s="359">
        <v>10000000</v>
      </c>
      <c r="F61" s="132" t="s">
        <v>1898</v>
      </c>
      <c r="G61" s="134">
        <v>7.2499999999999995E-2</v>
      </c>
      <c r="H61" s="132" t="s">
        <v>1899</v>
      </c>
      <c r="I61" s="526">
        <v>10906250</v>
      </c>
      <c r="J61" s="132"/>
    </row>
    <row r="62" spans="1:10">
      <c r="A62" s="260">
        <v>59</v>
      </c>
      <c r="B62" s="183" t="s">
        <v>239</v>
      </c>
      <c r="C62" s="132" t="s">
        <v>1897</v>
      </c>
      <c r="D62" s="132">
        <v>229</v>
      </c>
      <c r="E62" s="359">
        <v>10000000</v>
      </c>
      <c r="F62" s="132" t="s">
        <v>1898</v>
      </c>
      <c r="G62" s="134">
        <v>7.2499999999999995E-2</v>
      </c>
      <c r="H62" s="132" t="s">
        <v>1899</v>
      </c>
      <c r="I62" s="526">
        <v>10906250</v>
      </c>
      <c r="J62" s="132"/>
    </row>
    <row r="63" spans="1:10">
      <c r="A63" s="260">
        <v>60</v>
      </c>
      <c r="B63" s="183" t="s">
        <v>239</v>
      </c>
      <c r="C63" s="132" t="s">
        <v>1897</v>
      </c>
      <c r="D63" s="132">
        <v>230</v>
      </c>
      <c r="E63" s="359">
        <v>10000000</v>
      </c>
      <c r="F63" s="132" t="s">
        <v>1898</v>
      </c>
      <c r="G63" s="134">
        <v>7.2499999999999995E-2</v>
      </c>
      <c r="H63" s="132" t="s">
        <v>1899</v>
      </c>
      <c r="I63" s="526">
        <v>10906250</v>
      </c>
      <c r="J63" s="132"/>
    </row>
    <row r="64" spans="1:10">
      <c r="A64" s="260">
        <v>61</v>
      </c>
      <c r="B64" s="183" t="s">
        <v>239</v>
      </c>
      <c r="C64" s="132" t="s">
        <v>1286</v>
      </c>
      <c r="D64" s="132">
        <v>110</v>
      </c>
      <c r="E64" s="359">
        <v>6000000</v>
      </c>
      <c r="F64" s="132" t="s">
        <v>1898</v>
      </c>
      <c r="G64" s="134">
        <v>7.2499999999999995E-2</v>
      </c>
      <c r="H64" s="132" t="s">
        <v>1909</v>
      </c>
      <c r="I64" s="526">
        <v>6543750</v>
      </c>
      <c r="J64" s="132"/>
    </row>
    <row r="65" spans="1:10">
      <c r="A65" s="260">
        <v>62</v>
      </c>
      <c r="B65" s="183" t="s">
        <v>239</v>
      </c>
      <c r="C65" s="132" t="s">
        <v>1286</v>
      </c>
      <c r="D65" s="132">
        <v>111</v>
      </c>
      <c r="E65" s="359">
        <v>6000000</v>
      </c>
      <c r="F65" s="132" t="s">
        <v>1898</v>
      </c>
      <c r="G65" s="134">
        <v>7.2499999999999995E-2</v>
      </c>
      <c r="H65" s="132" t="s">
        <v>1909</v>
      </c>
      <c r="I65" s="526">
        <v>6543750</v>
      </c>
      <c r="J65" s="132"/>
    </row>
    <row r="66" spans="1:10">
      <c r="A66" s="260">
        <v>63</v>
      </c>
      <c r="B66" s="183" t="s">
        <v>239</v>
      </c>
      <c r="C66" s="132" t="s">
        <v>1286</v>
      </c>
      <c r="D66" s="132">
        <v>890</v>
      </c>
      <c r="E66" s="359">
        <v>3000000</v>
      </c>
      <c r="F66" s="132" t="s">
        <v>1898</v>
      </c>
      <c r="G66" s="134">
        <v>7.2499999999999995E-2</v>
      </c>
      <c r="H66" s="132" t="s">
        <v>1909</v>
      </c>
      <c r="I66" s="526">
        <v>3271875</v>
      </c>
      <c r="J66" s="132"/>
    </row>
    <row r="67" spans="1:10" ht="18" thickBot="1">
      <c r="A67" s="260">
        <v>64</v>
      </c>
      <c r="B67" s="183" t="s">
        <v>239</v>
      </c>
      <c r="C67" s="132" t="s">
        <v>1298</v>
      </c>
      <c r="D67" s="132">
        <v>217</v>
      </c>
      <c r="E67" s="359">
        <v>2000000</v>
      </c>
      <c r="F67" s="132" t="s">
        <v>1898</v>
      </c>
      <c r="G67" s="134">
        <v>7.0000000000000007E-2</v>
      </c>
      <c r="H67" s="132" t="s">
        <v>1927</v>
      </c>
      <c r="I67" s="526">
        <v>2175000</v>
      </c>
      <c r="J67" s="132"/>
    </row>
    <row r="68" spans="1:10" ht="20.25" customHeight="1" thickBot="1">
      <c r="A68" s="808"/>
      <c r="B68" s="809" t="s">
        <v>239</v>
      </c>
      <c r="C68" s="568"/>
      <c r="D68" s="568" t="s">
        <v>5</v>
      </c>
      <c r="E68" s="924">
        <f>SUM(E4:E67)</f>
        <v>191300000</v>
      </c>
      <c r="F68" s="568"/>
      <c r="G68" s="676"/>
      <c r="H68" s="568"/>
      <c r="I68" s="810">
        <f>SUM(I4:I67)</f>
        <v>212611487</v>
      </c>
      <c r="J68" s="811"/>
    </row>
    <row r="69" spans="1:10">
      <c r="E69" s="470"/>
    </row>
    <row r="70" spans="1:10">
      <c r="E70" s="470"/>
    </row>
  </sheetData>
  <mergeCells count="1">
    <mergeCell ref="A1:J2"/>
  </mergeCells>
  <pageMargins left="0.5" right="0" top="0.5" bottom="0" header="0.5" footer="0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7"/>
  <sheetViews>
    <sheetView workbookViewId="0">
      <selection activeCell="H15" sqref="H15"/>
    </sheetView>
  </sheetViews>
  <sheetFormatPr defaultRowHeight="18.75"/>
  <cols>
    <col min="1" max="1" width="4.7109375" style="36" bestFit="1" customWidth="1"/>
    <col min="2" max="2" width="36.85546875" style="36" bestFit="1" customWidth="1"/>
    <col min="3" max="3" width="14.42578125" style="36" bestFit="1" customWidth="1"/>
    <col min="4" max="4" width="29.85546875" style="36" customWidth="1"/>
    <col min="5" max="5" width="16.42578125" style="36" bestFit="1" customWidth="1"/>
    <col min="6" max="6" width="13.7109375" style="36" bestFit="1" customWidth="1"/>
    <col min="7" max="7" width="10.140625" style="36" bestFit="1" customWidth="1"/>
    <col min="8" max="8" width="14.28515625" style="36" bestFit="1" customWidth="1"/>
    <col min="9" max="9" width="16" style="36" customWidth="1"/>
    <col min="10" max="16384" width="9.140625" style="36"/>
  </cols>
  <sheetData>
    <row r="1" spans="1:9">
      <c r="A1" s="969" t="s">
        <v>798</v>
      </c>
      <c r="B1" s="970"/>
      <c r="C1" s="970"/>
      <c r="D1" s="970"/>
      <c r="E1" s="970"/>
      <c r="F1" s="970"/>
      <c r="G1" s="970"/>
      <c r="H1" s="970"/>
      <c r="I1" s="970"/>
    </row>
    <row r="2" spans="1:9" ht="19.5" thickBot="1">
      <c r="A2" s="471"/>
    </row>
    <row r="3" spans="1:9" ht="32.25" thickBot="1">
      <c r="A3" s="472" t="s">
        <v>37</v>
      </c>
      <c r="B3" s="128" t="s">
        <v>0</v>
      </c>
      <c r="C3" s="127" t="s">
        <v>38</v>
      </c>
      <c r="D3" s="128" t="s">
        <v>39</v>
      </c>
      <c r="E3" s="127" t="s">
        <v>40</v>
      </c>
      <c r="F3" s="128" t="s">
        <v>41</v>
      </c>
      <c r="G3" s="127" t="s">
        <v>42</v>
      </c>
      <c r="H3" s="128" t="s">
        <v>1</v>
      </c>
      <c r="I3" s="127" t="s">
        <v>43</v>
      </c>
    </row>
    <row r="4" spans="1:9" ht="19.5" thickBot="1">
      <c r="A4" s="473">
        <v>1</v>
      </c>
      <c r="B4" s="332" t="s">
        <v>798</v>
      </c>
      <c r="C4" s="441" t="s">
        <v>814</v>
      </c>
      <c r="D4" s="474">
        <v>300001490693</v>
      </c>
      <c r="E4" s="475">
        <v>150000</v>
      </c>
      <c r="F4" s="332" t="s">
        <v>815</v>
      </c>
      <c r="G4" s="476">
        <v>8.2500000000000004E-2</v>
      </c>
      <c r="H4" s="332" t="s">
        <v>816</v>
      </c>
      <c r="I4" s="424">
        <v>182976</v>
      </c>
    </row>
    <row r="5" spans="1:9" ht="19.5" thickBot="1">
      <c r="A5" s="473">
        <v>2</v>
      </c>
      <c r="B5" s="332" t="s">
        <v>798</v>
      </c>
      <c r="C5" s="441" t="s">
        <v>800</v>
      </c>
      <c r="D5" s="474">
        <v>300002706064</v>
      </c>
      <c r="E5" s="475">
        <v>450000</v>
      </c>
      <c r="F5" s="332" t="s">
        <v>815</v>
      </c>
      <c r="G5" s="333">
        <v>7.0000000000000007E-2</v>
      </c>
      <c r="H5" s="441" t="s">
        <v>1392</v>
      </c>
      <c r="I5" s="505">
        <v>532781</v>
      </c>
    </row>
    <row r="6" spans="1:9" ht="19.5" thickBot="1">
      <c r="A6" s="477"/>
      <c r="B6" s="478" t="s">
        <v>798</v>
      </c>
      <c r="C6" s="477"/>
      <c r="D6" s="30" t="s">
        <v>5</v>
      </c>
      <c r="E6" s="931">
        <f>SUM(E4:E5)</f>
        <v>600000</v>
      </c>
      <c r="F6" s="31"/>
      <c r="G6" s="333"/>
      <c r="H6" s="31"/>
      <c r="I6" s="479">
        <f>SUM(I4:I5)</f>
        <v>715757</v>
      </c>
    </row>
    <row r="7" spans="1:9">
      <c r="D7" s="488"/>
    </row>
  </sheetData>
  <mergeCells count="1">
    <mergeCell ref="A1:I1"/>
  </mergeCells>
  <pageMargins left="0.7" right="0.7" top="0.75" bottom="0.75" header="0.3" footer="0.3"/>
  <pageSetup paperSize="9" scale="83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9"/>
  <sheetViews>
    <sheetView workbookViewId="0">
      <selection activeCell="H17" sqref="H17"/>
    </sheetView>
  </sheetViews>
  <sheetFormatPr defaultRowHeight="18.75"/>
  <cols>
    <col min="1" max="1" width="4.7109375" style="36" bestFit="1" customWidth="1"/>
    <col min="2" max="2" width="23.85546875" style="36" bestFit="1" customWidth="1"/>
    <col min="3" max="3" width="14.42578125" style="36" bestFit="1" customWidth="1"/>
    <col min="4" max="4" width="22.42578125" style="36" bestFit="1" customWidth="1"/>
    <col min="5" max="5" width="18" style="36" bestFit="1" customWidth="1"/>
    <col min="6" max="6" width="13.7109375" style="36" bestFit="1" customWidth="1"/>
    <col min="7" max="7" width="10.42578125" style="36" customWidth="1"/>
    <col min="8" max="8" width="14.28515625" style="36" bestFit="1" customWidth="1"/>
    <col min="9" max="9" width="19.42578125" style="36" bestFit="1" customWidth="1"/>
    <col min="10" max="10" width="32.85546875" style="36" bestFit="1" customWidth="1"/>
    <col min="11" max="16384" width="9.140625" style="36"/>
  </cols>
  <sheetData>
    <row r="1" spans="1:9" ht="19.5" customHeight="1">
      <c r="A1" s="970" t="s">
        <v>288</v>
      </c>
      <c r="B1" s="970"/>
      <c r="C1" s="970"/>
      <c r="D1" s="970"/>
      <c r="E1" s="970"/>
      <c r="F1" s="970"/>
      <c r="G1" s="970"/>
      <c r="H1" s="970"/>
      <c r="I1" s="970"/>
    </row>
    <row r="2" spans="1:9" ht="19.5" thickBot="1">
      <c r="A2" s="471"/>
    </row>
    <row r="3" spans="1:9" ht="32.25" thickBot="1">
      <c r="A3" s="472" t="s">
        <v>37</v>
      </c>
      <c r="B3" s="128" t="s">
        <v>0</v>
      </c>
      <c r="C3" s="127" t="s">
        <v>38</v>
      </c>
      <c r="D3" s="128" t="s">
        <v>39</v>
      </c>
      <c r="E3" s="127" t="s">
        <v>40</v>
      </c>
      <c r="F3" s="128" t="s">
        <v>41</v>
      </c>
      <c r="G3" s="127" t="s">
        <v>42</v>
      </c>
      <c r="H3" s="128" t="s">
        <v>1</v>
      </c>
      <c r="I3" s="127" t="s">
        <v>43</v>
      </c>
    </row>
    <row r="4" spans="1:9">
      <c r="A4" s="896"/>
      <c r="B4" s="829" t="s">
        <v>270</v>
      </c>
      <c r="C4" s="897" t="s">
        <v>1177</v>
      </c>
      <c r="D4" s="898">
        <v>300716107704</v>
      </c>
      <c r="E4" s="899">
        <v>6979306.4900000002</v>
      </c>
      <c r="F4" s="897" t="s">
        <v>272</v>
      </c>
      <c r="G4" s="900">
        <v>0.06</v>
      </c>
      <c r="H4" s="897" t="s">
        <v>1551</v>
      </c>
      <c r="I4" s="899">
        <v>7407581.25</v>
      </c>
    </row>
    <row r="5" spans="1:9">
      <c r="A5" s="265">
        <v>1</v>
      </c>
      <c r="B5" s="63" t="s">
        <v>270</v>
      </c>
      <c r="C5" s="85" t="s">
        <v>1590</v>
      </c>
      <c r="D5" s="483">
        <v>300848899812</v>
      </c>
      <c r="E5" s="484">
        <v>1000000</v>
      </c>
      <c r="F5" s="85" t="s">
        <v>1591</v>
      </c>
      <c r="G5" s="369">
        <v>6.5000000000000002E-2</v>
      </c>
      <c r="H5" s="85" t="s">
        <v>1592</v>
      </c>
      <c r="I5" s="484">
        <v>1143919.29</v>
      </c>
    </row>
    <row r="6" spans="1:9">
      <c r="A6" s="265">
        <v>2</v>
      </c>
      <c r="B6" s="63" t="s">
        <v>270</v>
      </c>
      <c r="C6" s="85" t="s">
        <v>1590</v>
      </c>
      <c r="D6" s="483">
        <v>300849078155</v>
      </c>
      <c r="E6" s="484">
        <v>1800000</v>
      </c>
      <c r="F6" s="85" t="s">
        <v>1591</v>
      </c>
      <c r="G6" s="369">
        <v>6.5000000000000002E-2</v>
      </c>
      <c r="H6" s="85" t="s">
        <v>1592</v>
      </c>
      <c r="I6" s="484">
        <v>2059054.71</v>
      </c>
    </row>
    <row r="7" spans="1:9">
      <c r="A7" s="265">
        <v>3</v>
      </c>
      <c r="B7" s="63" t="s">
        <v>270</v>
      </c>
      <c r="C7" s="85" t="s">
        <v>1590</v>
      </c>
      <c r="D7" s="483">
        <v>300848813375</v>
      </c>
      <c r="E7" s="484">
        <v>1000000</v>
      </c>
      <c r="F7" s="85" t="s">
        <v>1591</v>
      </c>
      <c r="G7" s="369">
        <v>6.5000000000000002E-2</v>
      </c>
      <c r="H7" s="85" t="s">
        <v>1592</v>
      </c>
      <c r="I7" s="484">
        <v>1143919.29</v>
      </c>
    </row>
    <row r="8" spans="1:9">
      <c r="A8" s="265">
        <v>4</v>
      </c>
      <c r="B8" s="63" t="s">
        <v>270</v>
      </c>
      <c r="C8" s="85" t="s">
        <v>664</v>
      </c>
      <c r="D8" s="483">
        <v>300776906446</v>
      </c>
      <c r="E8" s="484">
        <v>6000000</v>
      </c>
      <c r="F8" s="85" t="s">
        <v>324</v>
      </c>
      <c r="G8" s="369">
        <v>7.0000000000000007E-2</v>
      </c>
      <c r="H8" s="85" t="s">
        <v>1285</v>
      </c>
      <c r="I8" s="85">
        <v>6893290.0199999996</v>
      </c>
    </row>
    <row r="9" spans="1:9">
      <c r="A9" s="265">
        <v>5</v>
      </c>
      <c r="B9" s="63" t="s">
        <v>270</v>
      </c>
      <c r="C9" s="85" t="s">
        <v>81</v>
      </c>
      <c r="D9" s="483">
        <v>300778246984</v>
      </c>
      <c r="E9" s="484">
        <v>10000000</v>
      </c>
      <c r="F9" s="85" t="s">
        <v>324</v>
      </c>
      <c r="G9" s="369">
        <v>7.0000000000000007E-2</v>
      </c>
      <c r="H9" s="85" t="s">
        <v>1293</v>
      </c>
      <c r="I9" s="85">
        <v>11488816.710000001</v>
      </c>
    </row>
    <row r="10" spans="1:9">
      <c r="A10" s="265">
        <v>6</v>
      </c>
      <c r="B10" s="63" t="s">
        <v>270</v>
      </c>
      <c r="C10" s="85" t="s">
        <v>694</v>
      </c>
      <c r="D10" s="483">
        <v>300784011095</v>
      </c>
      <c r="E10" s="484">
        <v>5000000</v>
      </c>
      <c r="F10" s="85" t="s">
        <v>324</v>
      </c>
      <c r="G10" s="369">
        <v>7.0000000000000007E-2</v>
      </c>
      <c r="H10" s="85" t="s">
        <v>1320</v>
      </c>
      <c r="I10" s="85">
        <v>5744408.3499999996</v>
      </c>
    </row>
    <row r="11" spans="1:9">
      <c r="A11" s="265">
        <v>7</v>
      </c>
      <c r="B11" s="63" t="s">
        <v>270</v>
      </c>
      <c r="C11" s="85" t="s">
        <v>1159</v>
      </c>
      <c r="D11" s="483">
        <v>300784046646</v>
      </c>
      <c r="E11" s="484">
        <v>5500000</v>
      </c>
      <c r="F11" s="85" t="s">
        <v>324</v>
      </c>
      <c r="G11" s="369">
        <v>7.0000000000000007E-2</v>
      </c>
      <c r="H11" s="85" t="s">
        <v>1321</v>
      </c>
      <c r="I11" s="85">
        <v>6318849.1900000004</v>
      </c>
    </row>
    <row r="12" spans="1:9">
      <c r="A12" s="265">
        <v>8</v>
      </c>
      <c r="B12" s="63" t="s">
        <v>270</v>
      </c>
      <c r="C12" s="85" t="s">
        <v>709</v>
      </c>
      <c r="D12" s="483">
        <v>300786668457</v>
      </c>
      <c r="E12" s="484">
        <v>2500000</v>
      </c>
      <c r="F12" s="85" t="s">
        <v>324</v>
      </c>
      <c r="G12" s="369">
        <v>7.0000000000000007E-2</v>
      </c>
      <c r="H12" s="85" t="s">
        <v>1333</v>
      </c>
      <c r="I12" s="85">
        <v>2872203.77</v>
      </c>
    </row>
    <row r="13" spans="1:9">
      <c r="A13" s="265">
        <v>9</v>
      </c>
      <c r="B13" s="63" t="s">
        <v>270</v>
      </c>
      <c r="C13" s="85" t="s">
        <v>1296</v>
      </c>
      <c r="D13" s="483">
        <v>300713470290</v>
      </c>
      <c r="E13" s="484">
        <v>15475478.77</v>
      </c>
      <c r="F13" s="85" t="s">
        <v>275</v>
      </c>
      <c r="G13" s="369">
        <v>0.06</v>
      </c>
      <c r="H13" s="85" t="s">
        <v>1759</v>
      </c>
      <c r="I13" s="484">
        <v>16506108.17</v>
      </c>
    </row>
    <row r="14" spans="1:9" ht="19.5" thickBot="1">
      <c r="A14" s="458"/>
      <c r="B14" s="88"/>
      <c r="C14" s="458"/>
      <c r="D14" s="491"/>
      <c r="E14" s="492"/>
      <c r="F14" s="458"/>
      <c r="G14" s="460"/>
      <c r="H14" s="458"/>
      <c r="I14" s="492"/>
    </row>
    <row r="15" spans="1:9" ht="19.5" thickBot="1">
      <c r="A15" s="485"/>
      <c r="B15" s="486" t="s">
        <v>270</v>
      </c>
      <c r="C15" s="487"/>
      <c r="D15" s="687" t="s">
        <v>5</v>
      </c>
      <c r="E15" s="931">
        <f>SUM(E4:E13)</f>
        <v>55254785.260000005</v>
      </c>
      <c r="F15" s="831"/>
      <c r="G15" s="176"/>
      <c r="H15" s="487"/>
      <c r="I15" s="832">
        <f>SUM(I4:I13)</f>
        <v>61578150.75</v>
      </c>
    </row>
    <row r="16" spans="1:9">
      <c r="E16" s="593"/>
    </row>
    <row r="17" spans="5:5">
      <c r="E17" s="488"/>
    </row>
    <row r="18" spans="5:5">
      <c r="E18" s="488"/>
    </row>
    <row r="19" spans="5:5">
      <c r="E19" s="488"/>
    </row>
  </sheetData>
  <mergeCells count="1">
    <mergeCell ref="A1:I1"/>
  </mergeCells>
  <pageMargins left="0.5" right="0" top="0.25" bottom="0" header="0.25" footer="0"/>
  <pageSetup paperSize="9" scale="9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26"/>
  <sheetViews>
    <sheetView workbookViewId="0">
      <selection activeCell="F30" sqref="F30"/>
    </sheetView>
  </sheetViews>
  <sheetFormatPr defaultRowHeight="18.75"/>
  <cols>
    <col min="1" max="1" width="4.7109375" style="36" bestFit="1" customWidth="1"/>
    <col min="2" max="2" width="40.5703125" style="36" bestFit="1" customWidth="1"/>
    <col min="3" max="3" width="14.42578125" style="36" bestFit="1" customWidth="1"/>
    <col min="4" max="4" width="22.42578125" style="36" bestFit="1" customWidth="1"/>
    <col min="5" max="5" width="18" style="36" bestFit="1" customWidth="1"/>
    <col min="6" max="6" width="13.7109375" style="36" bestFit="1" customWidth="1"/>
    <col min="7" max="7" width="9" style="36" bestFit="1" customWidth="1"/>
    <col min="8" max="8" width="14.28515625" style="36" bestFit="1" customWidth="1"/>
    <col min="9" max="9" width="18" style="36" bestFit="1" customWidth="1"/>
    <col min="10" max="10" width="10.85546875" style="36" bestFit="1" customWidth="1"/>
    <col min="11" max="16384" width="9.140625" style="36"/>
  </cols>
  <sheetData>
    <row r="1" spans="1:10" ht="19.5" customHeight="1">
      <c r="A1" s="970" t="s">
        <v>791</v>
      </c>
      <c r="B1" s="970"/>
      <c r="C1" s="970"/>
      <c r="D1" s="970"/>
      <c r="E1" s="970"/>
      <c r="F1" s="970"/>
      <c r="G1" s="970"/>
      <c r="H1" s="970"/>
      <c r="I1" s="970"/>
    </row>
    <row r="2" spans="1:10" ht="19.5" thickBot="1">
      <c r="A2" s="471"/>
    </row>
    <row r="3" spans="1:10" ht="32.25" thickBot="1">
      <c r="A3" s="472" t="s">
        <v>37</v>
      </c>
      <c r="B3" s="128" t="s">
        <v>0</v>
      </c>
      <c r="C3" s="127" t="s">
        <v>38</v>
      </c>
      <c r="D3" s="128" t="s">
        <v>39</v>
      </c>
      <c r="E3" s="127" t="s">
        <v>40</v>
      </c>
      <c r="F3" s="127" t="s">
        <v>41</v>
      </c>
      <c r="G3" s="128" t="s">
        <v>42</v>
      </c>
      <c r="H3" s="127" t="s">
        <v>1</v>
      </c>
      <c r="I3" s="127" t="s">
        <v>43</v>
      </c>
    </row>
    <row r="4" spans="1:10">
      <c r="A4" s="265">
        <v>1</v>
      </c>
      <c r="B4" s="63" t="s">
        <v>1659</v>
      </c>
      <c r="C4" s="85" t="s">
        <v>1230</v>
      </c>
      <c r="D4" s="483">
        <v>186713002556</v>
      </c>
      <c r="E4" s="484">
        <v>3663006</v>
      </c>
      <c r="F4" s="85" t="s">
        <v>272</v>
      </c>
      <c r="G4" s="369">
        <v>4.9000000000000002E-2</v>
      </c>
      <c r="H4" s="85" t="s">
        <v>1660</v>
      </c>
      <c r="I4" s="484">
        <v>3845818</v>
      </c>
      <c r="J4" s="36" t="s">
        <v>1487</v>
      </c>
    </row>
    <row r="5" spans="1:10">
      <c r="A5" s="85">
        <v>2</v>
      </c>
      <c r="B5" s="63" t="s">
        <v>792</v>
      </c>
      <c r="C5" s="85" t="s">
        <v>1553</v>
      </c>
      <c r="D5" s="483">
        <v>186713003523</v>
      </c>
      <c r="E5" s="484">
        <v>4000000</v>
      </c>
      <c r="F5" s="85" t="s">
        <v>1554</v>
      </c>
      <c r="G5" s="369">
        <v>0.05</v>
      </c>
      <c r="H5" s="85" t="s">
        <v>1720</v>
      </c>
      <c r="I5" s="484">
        <v>4309533</v>
      </c>
      <c r="J5" s="36" t="s">
        <v>1487</v>
      </c>
    </row>
    <row r="6" spans="1:10">
      <c r="A6" s="85">
        <v>3</v>
      </c>
      <c r="B6" s="88" t="s">
        <v>1659</v>
      </c>
      <c r="C6" s="458" t="s">
        <v>1476</v>
      </c>
      <c r="D6" s="491">
        <v>186713003118</v>
      </c>
      <c r="E6" s="492">
        <v>3144592</v>
      </c>
      <c r="F6" s="458" t="s">
        <v>794</v>
      </c>
      <c r="G6" s="460">
        <v>0.05</v>
      </c>
      <c r="H6" s="458" t="s">
        <v>1848</v>
      </c>
      <c r="I6" s="492">
        <v>3316112</v>
      </c>
      <c r="J6" s="36" t="s">
        <v>1487</v>
      </c>
    </row>
    <row r="7" spans="1:10">
      <c r="A7" s="265">
        <v>4</v>
      </c>
      <c r="B7" s="63" t="s">
        <v>1659</v>
      </c>
      <c r="C7" s="85" t="s">
        <v>1713</v>
      </c>
      <c r="D7" s="483">
        <v>186713003933</v>
      </c>
      <c r="E7" s="484">
        <v>5000000</v>
      </c>
      <c r="F7" s="85" t="s">
        <v>1714</v>
      </c>
      <c r="G7" s="369">
        <v>0.05</v>
      </c>
      <c r="H7" s="85" t="s">
        <v>1715</v>
      </c>
      <c r="I7" s="484">
        <v>5386916</v>
      </c>
      <c r="J7" s="36" t="s">
        <v>1487</v>
      </c>
    </row>
    <row r="8" spans="1:10">
      <c r="A8" s="85">
        <v>5</v>
      </c>
      <c r="B8" s="63" t="s">
        <v>1659</v>
      </c>
      <c r="C8" s="85" t="s">
        <v>1428</v>
      </c>
      <c r="D8" s="483">
        <v>186713003047</v>
      </c>
      <c r="E8" s="484">
        <v>4717138</v>
      </c>
      <c r="F8" s="85" t="s">
        <v>794</v>
      </c>
      <c r="G8" s="369">
        <v>0.05</v>
      </c>
      <c r="H8" s="85" t="s">
        <v>1841</v>
      </c>
      <c r="I8" s="484">
        <v>4974432</v>
      </c>
      <c r="J8" s="36" t="s">
        <v>1487</v>
      </c>
    </row>
    <row r="9" spans="1:10">
      <c r="A9" s="85">
        <v>6</v>
      </c>
      <c r="B9" s="63" t="s">
        <v>1620</v>
      </c>
      <c r="C9" s="85" t="s">
        <v>1618</v>
      </c>
      <c r="D9" s="483">
        <v>186713003673</v>
      </c>
      <c r="E9" s="484">
        <v>700000</v>
      </c>
      <c r="F9" s="85" t="s">
        <v>899</v>
      </c>
      <c r="G9" s="369">
        <v>5.3499999999999999E-2</v>
      </c>
      <c r="H9" s="85" t="s">
        <v>1619</v>
      </c>
      <c r="I9" s="484">
        <v>821115</v>
      </c>
      <c r="J9" s="36" t="s">
        <v>1487</v>
      </c>
    </row>
    <row r="10" spans="1:10">
      <c r="A10" s="265">
        <v>7</v>
      </c>
      <c r="B10" s="63" t="s">
        <v>1621</v>
      </c>
      <c r="C10" s="85" t="s">
        <v>1618</v>
      </c>
      <c r="D10" s="483">
        <v>186713003672</v>
      </c>
      <c r="E10" s="484">
        <v>1000000</v>
      </c>
      <c r="F10" s="85" t="s">
        <v>899</v>
      </c>
      <c r="G10" s="369">
        <v>5.3499999999999999E-2</v>
      </c>
      <c r="H10" s="85" t="s">
        <v>1619</v>
      </c>
      <c r="I10" s="484">
        <v>1173021</v>
      </c>
      <c r="J10" s="36" t="s">
        <v>1487</v>
      </c>
    </row>
    <row r="11" spans="1:10">
      <c r="A11" s="85">
        <v>8</v>
      </c>
      <c r="B11" s="88" t="s">
        <v>1622</v>
      </c>
      <c r="C11" s="85" t="s">
        <v>1618</v>
      </c>
      <c r="D11" s="483">
        <v>186713003671</v>
      </c>
      <c r="E11" s="484">
        <v>700000</v>
      </c>
      <c r="F11" s="85" t="s">
        <v>899</v>
      </c>
      <c r="G11" s="369">
        <v>5.3499999999999999E-2</v>
      </c>
      <c r="H11" s="85" t="s">
        <v>1619</v>
      </c>
      <c r="I11" s="484">
        <v>821115</v>
      </c>
      <c r="J11" s="36" t="s">
        <v>1487</v>
      </c>
    </row>
    <row r="12" spans="1:10">
      <c r="A12" s="85">
        <v>9</v>
      </c>
      <c r="B12" s="88" t="s">
        <v>1623</v>
      </c>
      <c r="C12" s="85" t="s">
        <v>1618</v>
      </c>
      <c r="D12" s="483">
        <v>186713003670</v>
      </c>
      <c r="E12" s="484">
        <v>500000</v>
      </c>
      <c r="F12" s="85" t="s">
        <v>899</v>
      </c>
      <c r="G12" s="369">
        <v>5.3499999999999999E-2</v>
      </c>
      <c r="H12" s="85" t="s">
        <v>1619</v>
      </c>
      <c r="I12" s="484">
        <v>586511</v>
      </c>
      <c r="J12" s="36" t="s">
        <v>1487</v>
      </c>
    </row>
    <row r="13" spans="1:10">
      <c r="A13" s="265">
        <v>10</v>
      </c>
      <c r="B13" s="88" t="s">
        <v>1636</v>
      </c>
      <c r="C13" s="85" t="s">
        <v>1637</v>
      </c>
      <c r="D13" s="483">
        <v>186713003681</v>
      </c>
      <c r="E13" s="484">
        <v>700000</v>
      </c>
      <c r="F13" s="85" t="s">
        <v>899</v>
      </c>
      <c r="G13" s="369">
        <v>5.3499999999999999E-2</v>
      </c>
      <c r="H13" s="85" t="s">
        <v>1638</v>
      </c>
      <c r="I13" s="484">
        <v>821115</v>
      </c>
      <c r="J13" s="36" t="s">
        <v>1487</v>
      </c>
    </row>
    <row r="14" spans="1:10">
      <c r="A14" s="85">
        <v>11</v>
      </c>
      <c r="B14" s="88" t="s">
        <v>1639</v>
      </c>
      <c r="C14" s="85" t="s">
        <v>1637</v>
      </c>
      <c r="D14" s="483">
        <v>186713003682</v>
      </c>
      <c r="E14" s="484">
        <v>500000</v>
      </c>
      <c r="F14" s="85" t="s">
        <v>899</v>
      </c>
      <c r="G14" s="369">
        <v>5.3499999999999999E-2</v>
      </c>
      <c r="H14" s="85" t="s">
        <v>1638</v>
      </c>
      <c r="I14" s="484">
        <v>586511</v>
      </c>
      <c r="J14" s="36" t="s">
        <v>1487</v>
      </c>
    </row>
    <row r="15" spans="1:10">
      <c r="A15" s="85">
        <v>12</v>
      </c>
      <c r="B15" s="88" t="s">
        <v>1640</v>
      </c>
      <c r="C15" s="85" t="s">
        <v>1171</v>
      </c>
      <c r="D15" s="483">
        <v>186713003706</v>
      </c>
      <c r="E15" s="484">
        <v>500000</v>
      </c>
      <c r="F15" s="85" t="s">
        <v>899</v>
      </c>
      <c r="G15" s="369">
        <v>5.3499999999999999E-2</v>
      </c>
      <c r="H15" s="85" t="s">
        <v>1641</v>
      </c>
      <c r="I15" s="484">
        <v>586511</v>
      </c>
      <c r="J15" s="36" t="s">
        <v>1487</v>
      </c>
    </row>
    <row r="16" spans="1:10">
      <c r="A16" s="265">
        <v>13</v>
      </c>
      <c r="B16" s="88" t="s">
        <v>1642</v>
      </c>
      <c r="C16" s="85" t="s">
        <v>1067</v>
      </c>
      <c r="D16" s="483">
        <v>186713003708</v>
      </c>
      <c r="E16" s="484">
        <v>500000</v>
      </c>
      <c r="F16" s="85" t="s">
        <v>899</v>
      </c>
      <c r="G16" s="369">
        <v>5.3499999999999999E-2</v>
      </c>
      <c r="H16" s="85" t="s">
        <v>1641</v>
      </c>
      <c r="I16" s="484">
        <v>586511</v>
      </c>
      <c r="J16" s="36" t="s">
        <v>1487</v>
      </c>
    </row>
    <row r="17" spans="1:10">
      <c r="A17" s="85">
        <v>14</v>
      </c>
      <c r="B17" s="88" t="s">
        <v>1643</v>
      </c>
      <c r="C17" s="85" t="s">
        <v>1644</v>
      </c>
      <c r="D17" s="483">
        <v>186713003717</v>
      </c>
      <c r="E17" s="484">
        <v>500000</v>
      </c>
      <c r="F17" s="85" t="s">
        <v>899</v>
      </c>
      <c r="G17" s="369">
        <v>5.3499999999999999E-2</v>
      </c>
      <c r="H17" s="85" t="s">
        <v>1646</v>
      </c>
      <c r="I17" s="484">
        <v>586511</v>
      </c>
      <c r="J17" s="36" t="s">
        <v>1487</v>
      </c>
    </row>
    <row r="18" spans="1:10">
      <c r="A18" s="85">
        <v>15</v>
      </c>
      <c r="B18" s="88" t="s">
        <v>1645</v>
      </c>
      <c r="C18" s="85" t="s">
        <v>1644</v>
      </c>
      <c r="D18" s="483">
        <v>186713003718</v>
      </c>
      <c r="E18" s="484">
        <v>500000</v>
      </c>
      <c r="F18" s="85" t="s">
        <v>899</v>
      </c>
      <c r="G18" s="369">
        <v>5.3499999999999999E-2</v>
      </c>
      <c r="H18" s="85" t="s">
        <v>1646</v>
      </c>
      <c r="I18" s="484">
        <v>586511</v>
      </c>
      <c r="J18" s="36" t="s">
        <v>1487</v>
      </c>
    </row>
    <row r="19" spans="1:10">
      <c r="A19" s="265">
        <v>16</v>
      </c>
      <c r="B19" s="63" t="s">
        <v>1663</v>
      </c>
      <c r="C19" s="85" t="s">
        <v>1241</v>
      </c>
      <c r="D19" s="483">
        <v>186713003733</v>
      </c>
      <c r="E19" s="484">
        <v>1000000</v>
      </c>
      <c r="F19" s="85" t="s">
        <v>899</v>
      </c>
      <c r="G19" s="369">
        <v>5.3499999999999999E-2</v>
      </c>
      <c r="H19" s="85" t="s">
        <v>1664</v>
      </c>
      <c r="I19" s="484">
        <v>1173021</v>
      </c>
      <c r="J19" s="36" t="s">
        <v>1487</v>
      </c>
    </row>
    <row r="20" spans="1:10">
      <c r="A20" s="85">
        <v>17</v>
      </c>
      <c r="B20" s="63" t="s">
        <v>1670</v>
      </c>
      <c r="C20" s="85" t="s">
        <v>1076</v>
      </c>
      <c r="D20" s="483">
        <v>186713003754</v>
      </c>
      <c r="E20" s="484">
        <v>1000000</v>
      </c>
      <c r="F20" s="85" t="s">
        <v>899</v>
      </c>
      <c r="G20" s="369">
        <v>5.3499999999999999E-2</v>
      </c>
      <c r="H20" s="85" t="s">
        <v>1671</v>
      </c>
      <c r="I20" s="484">
        <v>1173021</v>
      </c>
      <c r="J20" s="36" t="s">
        <v>1487</v>
      </c>
    </row>
    <row r="21" spans="1:10">
      <c r="A21" s="85">
        <v>18</v>
      </c>
      <c r="B21" s="63" t="s">
        <v>1677</v>
      </c>
      <c r="C21" s="85" t="s">
        <v>1082</v>
      </c>
      <c r="D21" s="483">
        <v>186713003774</v>
      </c>
      <c r="E21" s="484">
        <v>1000000</v>
      </c>
      <c r="F21" s="85" t="s">
        <v>899</v>
      </c>
      <c r="G21" s="369">
        <v>5.3499999999999999E-2</v>
      </c>
      <c r="H21" s="85" t="s">
        <v>1678</v>
      </c>
      <c r="I21" s="484">
        <v>1173021</v>
      </c>
      <c r="J21" s="36" t="s">
        <v>1487</v>
      </c>
    </row>
    <row r="22" spans="1:10">
      <c r="A22" s="265">
        <v>19</v>
      </c>
      <c r="B22" s="63" t="s">
        <v>1659</v>
      </c>
      <c r="C22" s="85" t="s">
        <v>1269</v>
      </c>
      <c r="D22" s="483">
        <v>186713003826</v>
      </c>
      <c r="E22" s="484">
        <v>500000</v>
      </c>
      <c r="F22" s="85" t="s">
        <v>899</v>
      </c>
      <c r="G22" s="369">
        <v>5.3499999999999999E-2</v>
      </c>
      <c r="H22" s="85" t="s">
        <v>1693</v>
      </c>
      <c r="I22" s="484">
        <v>586511</v>
      </c>
    </row>
    <row r="23" spans="1:10" ht="19.5" thickBot="1">
      <c r="A23" s="85">
        <v>20</v>
      </c>
      <c r="B23" s="63" t="s">
        <v>1704</v>
      </c>
      <c r="C23" s="85" t="s">
        <v>1163</v>
      </c>
      <c r="D23" s="483">
        <v>186713003901</v>
      </c>
      <c r="E23" s="484">
        <v>1000000</v>
      </c>
      <c r="F23" s="85" t="s">
        <v>899</v>
      </c>
      <c r="G23" s="369">
        <v>5.3499999999999999E-2</v>
      </c>
      <c r="H23" s="85" t="s">
        <v>1703</v>
      </c>
      <c r="I23" s="484">
        <v>1173021</v>
      </c>
      <c r="J23" s="36" t="s">
        <v>1487</v>
      </c>
    </row>
    <row r="24" spans="1:10" ht="19.5" thickBot="1">
      <c r="A24" s="477"/>
      <c r="B24" s="699" t="s">
        <v>784</v>
      </c>
      <c r="C24" s="487"/>
      <c r="D24" s="687" t="s">
        <v>5</v>
      </c>
      <c r="E24" s="931">
        <f>SUM(E4:E23)</f>
        <v>31124736</v>
      </c>
      <c r="F24" s="477"/>
      <c r="G24" s="476"/>
      <c r="H24" s="477"/>
      <c r="I24" s="479">
        <f>SUM(I4:I23)</f>
        <v>34266838</v>
      </c>
    </row>
    <row r="26" spans="1:10">
      <c r="E26" s="488"/>
    </row>
  </sheetData>
  <mergeCells count="1">
    <mergeCell ref="A1:I1"/>
  </mergeCells>
  <pageMargins left="0.7" right="0.7" top="0.75" bottom="0.75" header="0.3" footer="0.3"/>
  <pageSetup paperSize="9" scale="94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18"/>
  <sheetViews>
    <sheetView workbookViewId="0">
      <selection activeCell="L13" sqref="L13"/>
    </sheetView>
  </sheetViews>
  <sheetFormatPr defaultRowHeight="18.75"/>
  <cols>
    <col min="1" max="1" width="4.7109375" style="36" bestFit="1" customWidth="1"/>
    <col min="2" max="2" width="23.85546875" style="36" bestFit="1" customWidth="1"/>
    <col min="3" max="3" width="14.42578125" style="36" bestFit="1" customWidth="1"/>
    <col min="4" max="4" width="20.28515625" style="36" customWidth="1"/>
    <col min="5" max="5" width="18" style="36" bestFit="1" customWidth="1"/>
    <col min="6" max="6" width="15" style="36" bestFit="1" customWidth="1"/>
    <col min="7" max="7" width="10.140625" style="36" bestFit="1" customWidth="1"/>
    <col min="8" max="8" width="14.28515625" style="36" bestFit="1" customWidth="1"/>
    <col min="9" max="9" width="18" style="36" bestFit="1" customWidth="1"/>
    <col min="10" max="10" width="10.85546875" style="36" bestFit="1" customWidth="1"/>
    <col min="11" max="16384" width="9.140625" style="36"/>
  </cols>
  <sheetData>
    <row r="1" spans="1:9" ht="19.5" customHeight="1">
      <c r="A1" s="970" t="s">
        <v>475</v>
      </c>
      <c r="B1" s="970"/>
      <c r="C1" s="970"/>
      <c r="D1" s="970"/>
      <c r="E1" s="970"/>
      <c r="F1" s="970"/>
      <c r="G1" s="970"/>
      <c r="H1" s="970"/>
      <c r="I1" s="970"/>
    </row>
    <row r="2" spans="1:9" ht="19.5" thickBot="1">
      <c r="A2" s="471"/>
    </row>
    <row r="3" spans="1:9" ht="32.25" thickBot="1">
      <c r="A3" s="472" t="s">
        <v>37</v>
      </c>
      <c r="B3" s="128" t="s">
        <v>0</v>
      </c>
      <c r="C3" s="127" t="s">
        <v>38</v>
      </c>
      <c r="D3" s="128" t="s">
        <v>39</v>
      </c>
      <c r="E3" s="127" t="s">
        <v>40</v>
      </c>
      <c r="F3" s="128" t="s">
        <v>41</v>
      </c>
      <c r="G3" s="127" t="s">
        <v>42</v>
      </c>
      <c r="H3" s="128" t="s">
        <v>1</v>
      </c>
      <c r="I3" s="127" t="s">
        <v>43</v>
      </c>
    </row>
    <row r="4" spans="1:9" ht="19.5" customHeight="1">
      <c r="A4" s="63">
        <v>1</v>
      </c>
      <c r="B4" s="819" t="s">
        <v>474</v>
      </c>
      <c r="C4" s="939" t="s">
        <v>1097</v>
      </c>
      <c r="D4" s="940">
        <v>242404000001590</v>
      </c>
      <c r="E4" s="828">
        <v>5262917</v>
      </c>
      <c r="F4" s="819" t="s">
        <v>512</v>
      </c>
      <c r="G4" s="941">
        <v>5.1499999999999997E-2</v>
      </c>
      <c r="H4" s="939" t="s">
        <v>1549</v>
      </c>
      <c r="I4" s="942">
        <v>5539237</v>
      </c>
    </row>
    <row r="5" spans="1:9" ht="19.5" customHeight="1">
      <c r="A5" s="63">
        <v>2</v>
      </c>
      <c r="B5" s="88" t="s">
        <v>474</v>
      </c>
      <c r="C5" s="85" t="s">
        <v>1269</v>
      </c>
      <c r="D5" s="457">
        <v>242404000001725</v>
      </c>
      <c r="E5" s="484">
        <v>6290442</v>
      </c>
      <c r="F5" s="88" t="s">
        <v>512</v>
      </c>
      <c r="G5" s="357">
        <v>5.1499999999999997E-2</v>
      </c>
      <c r="H5" s="85" t="s">
        <v>1467</v>
      </c>
      <c r="I5" s="412">
        <v>6620710</v>
      </c>
    </row>
    <row r="6" spans="1:9" ht="19.5" customHeight="1">
      <c r="A6" s="63">
        <v>3</v>
      </c>
      <c r="B6" s="88" t="s">
        <v>474</v>
      </c>
      <c r="C6" s="85" t="s">
        <v>1269</v>
      </c>
      <c r="D6" s="457">
        <v>242404000001726</v>
      </c>
      <c r="E6" s="484">
        <v>6290442</v>
      </c>
      <c r="F6" s="88" t="s">
        <v>512</v>
      </c>
      <c r="G6" s="357">
        <v>5.1499999999999997E-2</v>
      </c>
      <c r="H6" s="85" t="s">
        <v>1467</v>
      </c>
      <c r="I6" s="412">
        <v>6620710</v>
      </c>
    </row>
    <row r="7" spans="1:9" ht="19.5" customHeight="1">
      <c r="A7" s="63">
        <v>4</v>
      </c>
      <c r="B7" s="88" t="s">
        <v>474</v>
      </c>
      <c r="C7" s="86" t="s">
        <v>95</v>
      </c>
      <c r="D7" s="364">
        <v>242404000001796</v>
      </c>
      <c r="E7" s="64">
        <v>2620787</v>
      </c>
      <c r="F7" s="88" t="s">
        <v>512</v>
      </c>
      <c r="G7" s="357">
        <v>5.1499999999999997E-2</v>
      </c>
      <c r="H7" s="86" t="s">
        <v>1722</v>
      </c>
      <c r="I7" s="289">
        <v>2758387</v>
      </c>
    </row>
    <row r="8" spans="1:9" ht="19.5" customHeight="1">
      <c r="A8" s="63">
        <v>5</v>
      </c>
      <c r="B8" s="88" t="s">
        <v>474</v>
      </c>
      <c r="C8" s="86" t="s">
        <v>95</v>
      </c>
      <c r="D8" s="364">
        <v>242404000001795</v>
      </c>
      <c r="E8" s="64">
        <v>2620785</v>
      </c>
      <c r="F8" s="88" t="s">
        <v>512</v>
      </c>
      <c r="G8" s="357">
        <v>5.1499999999999997E-2</v>
      </c>
      <c r="H8" s="86" t="s">
        <v>1722</v>
      </c>
      <c r="I8" s="289">
        <v>2758384</v>
      </c>
    </row>
    <row r="9" spans="1:9" ht="19.5" customHeight="1">
      <c r="A9" s="63">
        <v>6</v>
      </c>
      <c r="B9" s="88" t="s">
        <v>474</v>
      </c>
      <c r="C9" s="86" t="s">
        <v>1331</v>
      </c>
      <c r="D9" s="364">
        <v>242404000001810</v>
      </c>
      <c r="E9" s="484">
        <v>5765418</v>
      </c>
      <c r="F9" s="88" t="s">
        <v>512</v>
      </c>
      <c r="G9" s="357">
        <v>5.1499999999999997E-2</v>
      </c>
      <c r="H9" s="86" t="s">
        <v>1732</v>
      </c>
      <c r="I9" s="289">
        <v>6068121</v>
      </c>
    </row>
    <row r="10" spans="1:9" ht="19.5" customHeight="1">
      <c r="A10" s="63">
        <v>7</v>
      </c>
      <c r="B10" s="88" t="s">
        <v>474</v>
      </c>
      <c r="C10" s="531" t="s">
        <v>1331</v>
      </c>
      <c r="D10" s="457">
        <v>242404000001811</v>
      </c>
      <c r="E10" s="492">
        <v>5765419</v>
      </c>
      <c r="F10" s="88" t="s">
        <v>512</v>
      </c>
      <c r="G10" s="357">
        <v>5.1499999999999997E-2</v>
      </c>
      <c r="H10" s="531" t="s">
        <v>1732</v>
      </c>
      <c r="I10" s="833">
        <v>6068122</v>
      </c>
    </row>
    <row r="11" spans="1:9" ht="19.5" customHeight="1">
      <c r="A11" s="63">
        <v>8</v>
      </c>
      <c r="B11" s="88" t="s">
        <v>474</v>
      </c>
      <c r="C11" s="531" t="s">
        <v>1353</v>
      </c>
      <c r="D11" s="457">
        <v>242433000000029</v>
      </c>
      <c r="E11" s="492">
        <v>4190790</v>
      </c>
      <c r="F11" s="88" t="s">
        <v>512</v>
      </c>
      <c r="G11" s="357">
        <v>5.1499999999999997E-2</v>
      </c>
      <c r="H11" s="531" t="s">
        <v>1739</v>
      </c>
      <c r="I11" s="833">
        <v>4410820</v>
      </c>
    </row>
    <row r="12" spans="1:9" ht="19.5" customHeight="1">
      <c r="A12" s="63">
        <v>9</v>
      </c>
      <c r="B12" s="88" t="s">
        <v>474</v>
      </c>
      <c r="C12" s="86" t="s">
        <v>1278</v>
      </c>
      <c r="D12" s="364">
        <v>242404000001888</v>
      </c>
      <c r="E12" s="484">
        <v>3980824</v>
      </c>
      <c r="F12" s="88" t="s">
        <v>512</v>
      </c>
      <c r="G12" s="357">
        <v>5.1499999999999997E-2</v>
      </c>
      <c r="H12" s="86" t="s">
        <v>1720</v>
      </c>
      <c r="I12" s="289">
        <v>4189830</v>
      </c>
    </row>
    <row r="13" spans="1:9" ht="19.5" customHeight="1">
      <c r="A13" s="63">
        <v>10</v>
      </c>
      <c r="B13" s="88" t="s">
        <v>474</v>
      </c>
      <c r="C13" s="531" t="s">
        <v>1278</v>
      </c>
      <c r="D13" s="457">
        <v>242404000001889</v>
      </c>
      <c r="E13" s="492">
        <v>6599786</v>
      </c>
      <c r="F13" s="88" t="s">
        <v>512</v>
      </c>
      <c r="G13" s="357">
        <v>5.1499999999999997E-2</v>
      </c>
      <c r="H13" s="531" t="s">
        <v>1720</v>
      </c>
      <c r="I13" s="833">
        <v>6946296</v>
      </c>
    </row>
    <row r="14" spans="1:9" ht="19.5" customHeight="1">
      <c r="A14" s="63">
        <v>11</v>
      </c>
      <c r="B14" s="88" t="s">
        <v>474</v>
      </c>
      <c r="C14" s="86" t="s">
        <v>1408</v>
      </c>
      <c r="D14" s="364">
        <v>242404000001947</v>
      </c>
      <c r="E14" s="64">
        <v>2828191</v>
      </c>
      <c r="F14" s="88" t="s">
        <v>512</v>
      </c>
      <c r="G14" s="65">
        <v>5.1499999999999997E-2</v>
      </c>
      <c r="H14" s="86" t="s">
        <v>1802</v>
      </c>
      <c r="I14" s="289">
        <v>2976680</v>
      </c>
    </row>
    <row r="15" spans="1:9" ht="19.5" customHeight="1">
      <c r="A15" s="63">
        <v>12</v>
      </c>
      <c r="B15" s="63" t="s">
        <v>474</v>
      </c>
      <c r="C15" s="86" t="s">
        <v>1408</v>
      </c>
      <c r="D15" s="364">
        <v>242404000001948</v>
      </c>
      <c r="E15" s="64">
        <v>2828190</v>
      </c>
      <c r="F15" s="63" t="s">
        <v>512</v>
      </c>
      <c r="G15" s="65">
        <v>5.1499999999999997E-2</v>
      </c>
      <c r="H15" s="86" t="s">
        <v>1802</v>
      </c>
      <c r="I15" s="289">
        <v>2976679</v>
      </c>
    </row>
    <row r="16" spans="1:9" ht="19.5" customHeight="1">
      <c r="A16" s="63">
        <v>13</v>
      </c>
      <c r="B16" s="63" t="s">
        <v>474</v>
      </c>
      <c r="C16" s="86" t="s">
        <v>1305</v>
      </c>
      <c r="D16" s="364">
        <v>242404000002071</v>
      </c>
      <c r="E16" s="64">
        <v>1675605</v>
      </c>
      <c r="F16" s="63" t="s">
        <v>512</v>
      </c>
      <c r="G16" s="65">
        <v>5.1499999999999997E-2</v>
      </c>
      <c r="H16" s="86" t="s">
        <v>1916</v>
      </c>
      <c r="I16" s="289">
        <v>1763580</v>
      </c>
    </row>
    <row r="17" spans="1:9" ht="19.5" customHeight="1" thickBot="1">
      <c r="A17" s="88">
        <v>14</v>
      </c>
      <c r="B17" s="88" t="s">
        <v>474</v>
      </c>
      <c r="C17" s="531" t="s">
        <v>476</v>
      </c>
      <c r="D17" s="834">
        <v>242404000001156</v>
      </c>
      <c r="E17" s="89">
        <v>12037215</v>
      </c>
      <c r="F17" s="88" t="s">
        <v>477</v>
      </c>
      <c r="G17" s="357">
        <v>5.45E-2</v>
      </c>
      <c r="H17" s="531" t="s">
        <v>1859</v>
      </c>
      <c r="I17" s="833">
        <v>14159691</v>
      </c>
    </row>
    <row r="18" spans="1:9" ht="19.5" thickBot="1">
      <c r="A18" s="477"/>
      <c r="B18" s="835" t="s">
        <v>474</v>
      </c>
      <c r="C18" s="477"/>
      <c r="D18" s="30" t="s">
        <v>5</v>
      </c>
      <c r="E18" s="931">
        <f>SUM(E4:E17)</f>
        <v>68756811</v>
      </c>
      <c r="F18" s="31"/>
      <c r="G18" s="333"/>
      <c r="H18" s="31"/>
      <c r="I18" s="836">
        <f>SUM(I4:I17)</f>
        <v>73857247</v>
      </c>
    </row>
  </sheetData>
  <mergeCells count="1">
    <mergeCell ref="A1:I1"/>
  </mergeCells>
  <pageMargins left="0.7" right="0.7" top="0.75" bottom="0.75" header="0.3" footer="0.3"/>
  <pageSetup paperSize="9" scale="96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14"/>
  <sheetViews>
    <sheetView workbookViewId="0">
      <selection activeCell="E14" sqref="E14"/>
    </sheetView>
  </sheetViews>
  <sheetFormatPr defaultRowHeight="18.75"/>
  <cols>
    <col min="1" max="1" width="4.7109375" style="36" bestFit="1" customWidth="1"/>
    <col min="2" max="2" width="23.85546875" style="36" bestFit="1" customWidth="1"/>
    <col min="3" max="3" width="14.42578125" style="36" bestFit="1" customWidth="1"/>
    <col min="4" max="4" width="19.5703125" style="36" bestFit="1" customWidth="1"/>
    <col min="5" max="5" width="18" style="36" bestFit="1" customWidth="1"/>
    <col min="6" max="6" width="13.7109375" style="36" bestFit="1" customWidth="1"/>
    <col min="7" max="7" width="9" style="36" bestFit="1" customWidth="1"/>
    <col min="8" max="8" width="14.28515625" style="36" bestFit="1" customWidth="1"/>
    <col min="9" max="9" width="18" style="36" bestFit="1" customWidth="1"/>
    <col min="10" max="10" width="10" style="36" customWidth="1"/>
    <col min="11" max="16384" width="9.140625" style="36"/>
  </cols>
  <sheetData>
    <row r="1" spans="1:10" ht="19.5" customHeight="1">
      <c r="A1" s="970" t="s">
        <v>783</v>
      </c>
      <c r="B1" s="970"/>
      <c r="C1" s="970"/>
      <c r="D1" s="970"/>
      <c r="E1" s="970"/>
      <c r="F1" s="970"/>
      <c r="G1" s="970"/>
      <c r="H1" s="970"/>
      <c r="I1" s="970"/>
    </row>
    <row r="2" spans="1:10" ht="19.5" thickBot="1">
      <c r="A2" s="471"/>
    </row>
    <row r="3" spans="1:10" ht="32.25" thickBot="1">
      <c r="A3" s="472" t="s">
        <v>37</v>
      </c>
      <c r="B3" s="128" t="s">
        <v>0</v>
      </c>
      <c r="C3" s="127" t="s">
        <v>38</v>
      </c>
      <c r="D3" s="128" t="s">
        <v>39</v>
      </c>
      <c r="E3" s="127" t="s">
        <v>40</v>
      </c>
      <c r="F3" s="127" t="s">
        <v>41</v>
      </c>
      <c r="G3" s="128" t="s">
        <v>42</v>
      </c>
      <c r="H3" s="127" t="s">
        <v>1</v>
      </c>
      <c r="I3" s="127" t="s">
        <v>43</v>
      </c>
    </row>
    <row r="4" spans="1:10">
      <c r="A4" s="684">
        <v>1</v>
      </c>
      <c r="B4" s="261" t="s">
        <v>785</v>
      </c>
      <c r="C4" s="291" t="s">
        <v>1106</v>
      </c>
      <c r="D4" s="322">
        <v>1439106000023100</v>
      </c>
      <c r="E4" s="893">
        <v>2000000</v>
      </c>
      <c r="F4" s="291" t="s">
        <v>272</v>
      </c>
      <c r="G4" s="323">
        <v>4.9000000000000002E-2</v>
      </c>
      <c r="H4" s="291" t="s">
        <v>1556</v>
      </c>
      <c r="I4" s="893">
        <v>2099816</v>
      </c>
    </row>
    <row r="5" spans="1:10">
      <c r="A5" s="684">
        <v>2</v>
      </c>
      <c r="B5" s="63" t="s">
        <v>785</v>
      </c>
      <c r="C5" s="85" t="s">
        <v>1122</v>
      </c>
      <c r="D5" s="483">
        <v>1439106000023180</v>
      </c>
      <c r="E5" s="484">
        <v>3500000</v>
      </c>
      <c r="F5" s="85" t="s">
        <v>272</v>
      </c>
      <c r="G5" s="369">
        <v>4.9000000000000002E-2</v>
      </c>
      <c r="H5" s="85" t="s">
        <v>1579</v>
      </c>
      <c r="I5" s="484">
        <v>3674677</v>
      </c>
    </row>
    <row r="6" spans="1:10">
      <c r="A6" s="684">
        <v>3</v>
      </c>
      <c r="B6" s="63" t="s">
        <v>785</v>
      </c>
      <c r="C6" s="85" t="s">
        <v>1385</v>
      </c>
      <c r="D6" s="483">
        <v>6000017213</v>
      </c>
      <c r="E6" s="484">
        <v>8927750.0899999999</v>
      </c>
      <c r="F6" s="85" t="s">
        <v>272</v>
      </c>
      <c r="G6" s="369">
        <v>5.0500000000000003E-2</v>
      </c>
      <c r="H6" s="85" t="s">
        <v>1821</v>
      </c>
      <c r="I6" s="484">
        <v>9387211.0899999999</v>
      </c>
    </row>
    <row r="7" spans="1:10">
      <c r="A7" s="684">
        <v>4</v>
      </c>
      <c r="B7" s="63" t="s">
        <v>785</v>
      </c>
      <c r="C7" s="85" t="s">
        <v>1401</v>
      </c>
      <c r="D7" s="483">
        <v>6000017523</v>
      </c>
      <c r="E7" s="484">
        <v>1674074.35</v>
      </c>
      <c r="F7" s="85" t="s">
        <v>272</v>
      </c>
      <c r="G7" s="369">
        <v>5.0500000000000003E-2</v>
      </c>
      <c r="H7" s="85" t="s">
        <v>1803</v>
      </c>
      <c r="I7" s="484">
        <v>1760166.35</v>
      </c>
    </row>
    <row r="8" spans="1:10">
      <c r="A8" s="684">
        <v>5</v>
      </c>
      <c r="B8" s="63" t="s">
        <v>785</v>
      </c>
      <c r="C8" s="85" t="s">
        <v>1402</v>
      </c>
      <c r="D8" s="483">
        <v>6000017550</v>
      </c>
      <c r="E8" s="484">
        <v>1116027.6299999999</v>
      </c>
      <c r="F8" s="85" t="s">
        <v>272</v>
      </c>
      <c r="G8" s="369">
        <v>5.0500000000000003E-2</v>
      </c>
      <c r="H8" s="85" t="s">
        <v>1804</v>
      </c>
      <c r="I8" s="484">
        <v>1173463.6299999999</v>
      </c>
    </row>
    <row r="9" spans="1:10">
      <c r="A9" s="684">
        <v>6</v>
      </c>
      <c r="B9" s="88" t="s">
        <v>785</v>
      </c>
      <c r="C9" s="458" t="s">
        <v>1417</v>
      </c>
      <c r="D9" s="491">
        <v>6000017754</v>
      </c>
      <c r="E9" s="458">
        <v>1116203.52</v>
      </c>
      <c r="F9" s="458" t="s">
        <v>272</v>
      </c>
      <c r="G9" s="460">
        <v>5.0500000000000003E-2</v>
      </c>
      <c r="H9" s="458" t="s">
        <v>1824</v>
      </c>
      <c r="I9" s="458">
        <v>1173648.52</v>
      </c>
    </row>
    <row r="10" spans="1:10">
      <c r="A10" s="684">
        <v>7</v>
      </c>
      <c r="B10" s="124" t="s">
        <v>785</v>
      </c>
      <c r="C10" s="124" t="s">
        <v>1508</v>
      </c>
      <c r="D10" s="750">
        <v>1439106000018260</v>
      </c>
      <c r="E10" s="124">
        <v>4446068.6500000004</v>
      </c>
      <c r="F10" s="124" t="s">
        <v>272</v>
      </c>
      <c r="G10" s="126">
        <v>5.0500000000000003E-2</v>
      </c>
      <c r="H10" s="124" t="s">
        <v>1843</v>
      </c>
      <c r="I10" s="124">
        <v>4674882.6500000004</v>
      </c>
      <c r="J10" s="807"/>
    </row>
    <row r="11" spans="1:10" ht="19.5" thickBot="1">
      <c r="A11" s="943"/>
      <c r="B11" s="501"/>
      <c r="C11" s="501"/>
      <c r="D11" s="834"/>
      <c r="E11" s="501"/>
      <c r="F11" s="501"/>
      <c r="G11" s="562"/>
      <c r="H11" s="501"/>
      <c r="I11" s="944"/>
      <c r="J11" s="807"/>
    </row>
    <row r="12" spans="1:10" ht="19.5" thickBot="1">
      <c r="A12" s="485"/>
      <c r="B12" s="486" t="s">
        <v>784</v>
      </c>
      <c r="C12" s="487"/>
      <c r="D12" s="568" t="s">
        <v>5</v>
      </c>
      <c r="E12" s="924">
        <f>SUM(E4:E10)</f>
        <v>22780124.240000002</v>
      </c>
      <c r="F12" s="487"/>
      <c r="G12" s="176"/>
      <c r="H12" s="487"/>
      <c r="I12" s="569">
        <f>SUM(I4:I10)</f>
        <v>23943865.240000002</v>
      </c>
    </row>
    <row r="14" spans="1:10">
      <c r="D14" s="494"/>
      <c r="E14" s="726"/>
    </row>
  </sheetData>
  <mergeCells count="1">
    <mergeCell ref="A1:I1"/>
  </mergeCells>
  <pageMargins left="0.7" right="0.7" top="0.75" bottom="0.75" header="0.3" footer="0.3"/>
  <pageSetup paperSize="9" scale="76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ARVIND SAH</vt:lpstr>
      <vt:lpstr>BULDHANA URBAN</vt:lpstr>
      <vt:lpstr>COSMOS BANK</vt:lpstr>
      <vt:lpstr>DHARAMPETH MAHILA</vt:lpstr>
      <vt:lpstr>EQUITAS</vt:lpstr>
      <vt:lpstr>INDUSIND</vt:lpstr>
      <vt:lpstr>ICICI</vt:lpstr>
      <vt:lpstr>IOB</vt:lpstr>
      <vt:lpstr>IDBI BANK</vt:lpstr>
      <vt:lpstr>JANA </vt:lpstr>
      <vt:lpstr>NAGPUR NAGRIK</vt:lpstr>
      <vt:lpstr>PUNJAB NATIONAL</vt:lpstr>
      <vt:lpstr>RAVI COMM</vt:lpstr>
      <vt:lpstr>SARASWAT</vt:lpstr>
      <vt:lpstr>SHAMRAO VITHAL</vt:lpstr>
      <vt:lpstr>SBI</vt:lpstr>
      <vt:lpstr>SBI OD</vt:lpstr>
      <vt:lpstr>SURYODAY</vt:lpstr>
      <vt:lpstr>SHIKSHAK SAHAKARI</vt:lpstr>
      <vt:lpstr>SANT DNYANESHWAR</vt:lpstr>
      <vt:lpstr>TIRUPATI URBAN</vt:lpstr>
      <vt:lpstr>YAVATMAL URBAN</vt:lpstr>
      <vt:lpstr>LOCKER A.C. FDR </vt:lpstr>
      <vt:lpstr>CONOLIDATED ( FD )</vt:lpstr>
      <vt:lpstr>CONSOLIDATED ( RD )</vt:lpstr>
      <vt:lpstr>MATURITY</vt:lpstr>
      <vt:lpstr>RECO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cp:lastPrinted>2021-08-02T08:41:07Z</cp:lastPrinted>
  <dcterms:created xsi:type="dcterms:W3CDTF">2015-06-30T04:02:27Z</dcterms:created>
  <dcterms:modified xsi:type="dcterms:W3CDTF">2022-05-31T10:19:32Z</dcterms:modified>
</cp:coreProperties>
</file>