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mc:AlternateContent xmlns:mc="http://schemas.openxmlformats.org/markup-compatibility/2006">
    <mc:Choice Requires="x15">
      <x15ac:absPath xmlns:x15ac="http://schemas.microsoft.com/office/spreadsheetml/2010/11/ac" url="E:\Things i love to do\Programming and web developing\FRC project\AFAR\documentation\"/>
    </mc:Choice>
  </mc:AlternateContent>
  <xr:revisionPtr revIDLastSave="0" documentId="13_ncr:1_{0FBAC554-641D-464B-AD2B-333C1E21A7F3}" xr6:coauthVersionLast="47" xr6:coauthVersionMax="47" xr10:uidLastSave="{00000000-0000-0000-0000-000000000000}"/>
  <bookViews>
    <workbookView xWindow="-120" yWindow="-120" windowWidth="20730" windowHeight="11040" activeTab="6" xr2:uid="{00000000-000D-0000-FFFF-FFFF00000000}"/>
  </bookViews>
  <sheets>
    <sheet name="BvsA" sheetId="11" r:id="rId1"/>
    <sheet name="R &amp; P" sheetId="4" r:id="rId2"/>
    <sheet name="I &amp; E" sheetId="9" r:id="rId3"/>
    <sheet name="NOTES" sheetId="8" r:id="rId4"/>
    <sheet name="Balance Sheet" sheetId="10" r:id="rId5"/>
    <sheet name="Trial Balance " sheetId="13" r:id="rId6"/>
    <sheet name="Asset Schedule" sheetId="12" r:id="rId7"/>
    <sheet name="Sheet1" sheetId="14" r:id="rId8"/>
  </sheets>
  <definedNames>
    <definedName name="_xlnm.Print_Area" localSheetId="6">'Asset Schedule'!$A$1:$R$27</definedName>
    <definedName name="_xlnm.Print_Area" localSheetId="4">'Balance Sheet'!$B$6:$K$48</definedName>
    <definedName name="_xlnm.Print_Area" localSheetId="0">BvsA!$A$1:$I$38</definedName>
    <definedName name="_xlnm.Print_Area" localSheetId="2">'I &amp; E'!$A$1:$I$23</definedName>
    <definedName name="_xlnm.Print_Area" localSheetId="3">NOTES!$A$1:$K$184</definedName>
    <definedName name="_xlnm.Print_Area" localSheetId="1">'R &amp; P'!$A$1:$I$33</definedName>
    <definedName name="_xlnm.Print_Area" localSheetId="5">'Trial Balance '!$B$1:$F$22</definedName>
    <definedName name="_xlnm.Print_Titles" localSheetId="3">NOTES!$38:$40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12" l="1"/>
  <c r="N7" i="12"/>
  <c r="L7" i="12"/>
  <c r="K7" i="12"/>
  <c r="J7" i="12"/>
  <c r="M10" i="12"/>
  <c r="N10" i="12" s="1"/>
  <c r="M11" i="12"/>
  <c r="N11" i="12" s="1"/>
  <c r="M12" i="12"/>
  <c r="N12" i="12" s="1"/>
  <c r="K8" i="12"/>
  <c r="K9" i="12"/>
  <c r="K10" i="12"/>
  <c r="K11" i="12"/>
  <c r="K12" i="12"/>
  <c r="L8" i="12"/>
  <c r="L9" i="12"/>
  <c r="L10" i="12"/>
  <c r="L11" i="12"/>
  <c r="L12" i="12"/>
  <c r="I13" i="12"/>
  <c r="J8" i="12"/>
  <c r="M8" i="12" s="1"/>
  <c r="N8" i="12" s="1"/>
  <c r="J9" i="12"/>
  <c r="M9" i="12" s="1"/>
  <c r="N9" i="12" s="1"/>
  <c r="J10" i="12"/>
  <c r="J11" i="12"/>
  <c r="J12" i="12"/>
  <c r="C13" i="12" l="1"/>
  <c r="F7" i="12"/>
  <c r="F8" i="12"/>
  <c r="P8" i="12" s="1"/>
  <c r="F9" i="12"/>
  <c r="P9" i="12" s="1"/>
  <c r="F10" i="12"/>
  <c r="P10" i="12" s="1"/>
  <c r="F11" i="12"/>
  <c r="P11" i="12" s="1"/>
  <c r="F12" i="12"/>
  <c r="P12" i="12" s="1"/>
  <c r="E13" i="12"/>
  <c r="F13" i="12" l="1"/>
  <c r="I29" i="10"/>
  <c r="I31" i="10" s="1"/>
  <c r="G14" i="14"/>
  <c r="I14" i="14"/>
  <c r="E14" i="14"/>
  <c r="C14" i="14"/>
  <c r="R13" i="14"/>
  <c r="Q13" i="14"/>
  <c r="K13" i="14"/>
  <c r="R12" i="14"/>
  <c r="Q12" i="14"/>
  <c r="K12" i="14"/>
  <c r="R11" i="14"/>
  <c r="Q11" i="14"/>
  <c r="K11" i="14"/>
  <c r="R10" i="14"/>
  <c r="Q10" i="14"/>
  <c r="K10" i="14"/>
  <c r="R9" i="14"/>
  <c r="Q9" i="14"/>
  <c r="S9" i="14" s="1"/>
  <c r="T9" i="14" s="1"/>
  <c r="K9" i="14"/>
  <c r="R8" i="14"/>
  <c r="Q8" i="14"/>
  <c r="K8" i="14"/>
  <c r="I19" i="10"/>
  <c r="M7" i="12"/>
  <c r="S11" i="14" l="1"/>
  <c r="T11" i="14" s="1"/>
  <c r="S12" i="14"/>
  <c r="T12" i="14" s="1"/>
  <c r="I42" i="10"/>
  <c r="K13" i="12"/>
  <c r="M13" i="12"/>
  <c r="Q14" i="14"/>
  <c r="R14" i="14"/>
  <c r="S13" i="14"/>
  <c r="T13" i="14" s="1"/>
  <c r="K14" i="14"/>
  <c r="S10" i="14"/>
  <c r="T10" i="14" s="1"/>
  <c r="V10" i="14" s="1"/>
  <c r="V13" i="14"/>
  <c r="V12" i="14"/>
  <c r="V11" i="14"/>
  <c r="V9" i="14"/>
  <c r="S8" i="14"/>
  <c r="J13" i="12"/>
  <c r="I20" i="10"/>
  <c r="L13" i="12"/>
  <c r="G15" i="4"/>
  <c r="G29" i="4"/>
  <c r="H143" i="8"/>
  <c r="G20" i="4" s="1"/>
  <c r="H88" i="8"/>
  <c r="G18" i="4" s="1"/>
  <c r="G16" i="9" s="1"/>
  <c r="N13" i="12" l="1"/>
  <c r="T8" i="14"/>
  <c r="S14" i="14"/>
  <c r="I24" i="10"/>
  <c r="J184" i="8"/>
  <c r="H184" i="8"/>
  <c r="H177" i="8"/>
  <c r="J177" i="8"/>
  <c r="H160" i="8"/>
  <c r="J144" i="8"/>
  <c r="H144" i="8"/>
  <c r="J105" i="8"/>
  <c r="H105" i="8"/>
  <c r="G19" i="4" s="1"/>
  <c r="J143" i="8"/>
  <c r="J145" i="8" s="1"/>
  <c r="H145" i="8"/>
  <c r="G18" i="9" s="1"/>
  <c r="G22" i="4" l="1"/>
  <c r="G31" i="4" s="1"/>
  <c r="G17" i="9"/>
  <c r="G11" i="9" s="1"/>
  <c r="G19" i="9"/>
  <c r="G12" i="9" s="1"/>
  <c r="V8" i="14"/>
  <c r="V14" i="14" s="1"/>
  <c r="T14" i="14"/>
  <c r="H172" i="8"/>
  <c r="J172" i="8"/>
  <c r="G13" i="9" l="1"/>
  <c r="G20" i="9"/>
  <c r="J48" i="8"/>
  <c r="H48" i="8"/>
  <c r="J44" i="8"/>
  <c r="J43" i="8"/>
  <c r="H45" i="8"/>
  <c r="J45" i="8" l="1"/>
  <c r="J69" i="8"/>
  <c r="J47" i="8" s="1"/>
  <c r="J160" i="8"/>
  <c r="J88" i="8"/>
  <c r="J49" i="8" l="1"/>
  <c r="J76" i="8" l="1"/>
  <c r="J77" i="8" l="1"/>
  <c r="H44" i="8" l="1"/>
  <c r="I21" i="10" l="1"/>
  <c r="I18" i="10"/>
  <c r="I22" i="10"/>
  <c r="I23" i="10" l="1"/>
  <c r="I25" i="10" s="1"/>
  <c r="I33" i="10" s="1"/>
  <c r="P13" i="12"/>
  <c r="I39" i="10" s="1"/>
  <c r="I43" i="10" s="1"/>
  <c r="I46" i="10" s="1"/>
  <c r="H43" i="8"/>
  <c r="H69" i="8" l="1"/>
  <c r="H47" i="8" s="1"/>
  <c r="H75" i="8" l="1"/>
  <c r="H76" i="8"/>
  <c r="H77" i="8" l="1"/>
  <c r="H49" i="8"/>
  <c r="J82" i="8" l="1"/>
  <c r="H82" i="8" l="1"/>
</calcChain>
</file>

<file path=xl/sharedStrings.xml><?xml version="1.0" encoding="utf-8"?>
<sst xmlns="http://schemas.openxmlformats.org/spreadsheetml/2006/main" count="447" uniqueCount="282">
  <si>
    <t>Economic Code</t>
  </si>
  <si>
    <t>Particulars</t>
  </si>
  <si>
    <t>Budget</t>
  </si>
  <si>
    <t>Revised Budget</t>
  </si>
  <si>
    <t xml:space="preserve">Expenditure </t>
  </si>
  <si>
    <t>Difference
+ (-)</t>
  </si>
  <si>
    <t>Comments</t>
  </si>
  <si>
    <t>31         Payments to employees</t>
  </si>
  <si>
    <t>Basic Salary (Officer)</t>
  </si>
  <si>
    <t>Basic Salary (Employee)</t>
  </si>
  <si>
    <t xml:space="preserve">Total salary </t>
  </si>
  <si>
    <t>Allowance</t>
  </si>
  <si>
    <t>Pension</t>
  </si>
  <si>
    <t>Total allowances</t>
  </si>
  <si>
    <t>Subtotal (Retention of Employees)</t>
  </si>
  <si>
    <t>Products and service support:</t>
  </si>
  <si>
    <t>Goods and Services</t>
  </si>
  <si>
    <t>Other Grants</t>
  </si>
  <si>
    <t>Sub-Total (Goods and Services)</t>
  </si>
  <si>
    <t>Sub-Total (Operating Expenses)</t>
  </si>
  <si>
    <t>Non-current assets</t>
  </si>
  <si>
    <t>Buildings</t>
  </si>
  <si>
    <t>ICT</t>
  </si>
  <si>
    <t>Furniture</t>
  </si>
  <si>
    <t>Sub-Total (Non-current assets)</t>
  </si>
  <si>
    <t>Total=</t>
  </si>
  <si>
    <t xml:space="preserve">The annexed notes form an integral part of these Financial Statements </t>
  </si>
  <si>
    <t>Note No.</t>
  </si>
  <si>
    <t>Amount in TK</t>
  </si>
  <si>
    <t>2021-22</t>
  </si>
  <si>
    <t xml:space="preserve">Openning Balance </t>
  </si>
  <si>
    <t>Cash Receipts</t>
  </si>
  <si>
    <t>Govt. Grants- Budget Support-Current</t>
  </si>
  <si>
    <t>Govt. Grants- Budget Support-Capital</t>
  </si>
  <si>
    <t>Other revenues</t>
  </si>
  <si>
    <t>Total Receipts</t>
  </si>
  <si>
    <t>Total cash available</t>
  </si>
  <si>
    <t>Cash Payments</t>
  </si>
  <si>
    <t>Salary assistance</t>
  </si>
  <si>
    <t>Assistance for allowances</t>
  </si>
  <si>
    <t>Assistance for goods and services</t>
  </si>
  <si>
    <t>Total Expenditure Payments</t>
  </si>
  <si>
    <t>Total Capital Payments</t>
  </si>
  <si>
    <t>Total Payments</t>
  </si>
  <si>
    <t>Receipts excess to Payments Payable to th GOB</t>
  </si>
  <si>
    <t xml:space="preserve">The annexed notes form an integral part of these Financial Statements. </t>
  </si>
  <si>
    <t>Revenue</t>
  </si>
  <si>
    <t>Revenue -current</t>
  </si>
  <si>
    <t>Revenue -capital</t>
  </si>
  <si>
    <t>Total Revenue</t>
  </si>
  <si>
    <t>Expenditures</t>
  </si>
  <si>
    <t>Cash Expenditures and non-cash expenditure</t>
  </si>
  <si>
    <t>Non-cash expenditure- Depreciation</t>
  </si>
  <si>
    <t>Total Expenditures</t>
  </si>
  <si>
    <t>The annexed notes form an integral part of these Financial Statements.</t>
  </si>
  <si>
    <t>Statutory Public Authority (SPA)
Notes to the Financial Statements 
For the year ended 30/06/2022</t>
  </si>
  <si>
    <t>Organization Description</t>
  </si>
  <si>
    <t>Background</t>
  </si>
  <si>
    <t>Establishment Date</t>
  </si>
  <si>
    <t>Vision</t>
  </si>
  <si>
    <t>Mission</t>
  </si>
  <si>
    <t>Objectives</t>
  </si>
  <si>
    <t>Functions</t>
  </si>
  <si>
    <t>Supervising Authority</t>
  </si>
  <si>
    <t>Type of Entity</t>
  </si>
  <si>
    <t>Statutory Public Authority (SPA)</t>
  </si>
  <si>
    <t>Financial Reporting Policy</t>
  </si>
  <si>
    <t>The entity uses FRC issued Modified Accrual basis of financial reporting. Where long-term events are accounted for under accrual basis and short-term events are recorded on cash basis accounting. Balance sheet and Income and Expenditure Statement as well as Statement of Budget vs Actual are prepared based on FRC issued Level 4 financial reporting standards.</t>
  </si>
  <si>
    <t>Property, Plant &amp; Equipment (PPE), IPSAS 17</t>
  </si>
  <si>
    <t>PPEs are recognized, measured, presented, and disclosed according to International Accounting Standards IPSAS 17, PPE. The cost model (Historical cost)  has been used to measure the PPE. Depreciation has been charged using the straight-line method. Full year depreciation has been charged in the year of purchase, and no depreciation in the year of derecognition is applied.</t>
  </si>
  <si>
    <t>Cash and Cash Equivalent- IPSAS 2</t>
  </si>
  <si>
    <t xml:space="preserve">Cash and Cash Equivalents are as defined in FRC - issued Level 4 Modified Accrual basis of Financial Reporting Standard. . </t>
  </si>
  <si>
    <t>Unrealized Grants - IPSAS 23 Revenue from Non- Exchange Transactions</t>
  </si>
  <si>
    <t xml:space="preserve"> </t>
  </si>
  <si>
    <t>According to IPSAS 23, Revenue from Non-Exchange Transactions, para 44, An inflow of resources from a non-exchange transaction recognized as an asset shall be recognized as revenue, except to the extent that a liability is also recognized in respect of the same inflow. As per IPSAS Conceptual Framework, para 5.31, Revenue and expense arise from exchange and non-exchange transactions, other events such as unrealized increases and decreases in the value of assets and liabilities, and the consumption of assets through depreciation and erosion of service potential and ability to generate economic benefits through impairments.</t>
  </si>
  <si>
    <t>Fixed Assets:</t>
  </si>
  <si>
    <t>See the attached Fixed Assets Schedule, Annexure: A-1.</t>
  </si>
  <si>
    <t>2020-2021</t>
  </si>
  <si>
    <t>Cash at Bank (As per book):</t>
  </si>
  <si>
    <t>Balances as per Bank Statement:</t>
  </si>
  <si>
    <t>Bank A; Dhaka Br. A/C No. 2222</t>
  </si>
  <si>
    <t>Bank B; Dhaka Br. A/C No. 1111</t>
  </si>
  <si>
    <t>Bank C: Dhaka Br A/C no.3333</t>
  </si>
  <si>
    <t>Adjustments:</t>
  </si>
  <si>
    <t>Less: Total of cheque outstanding at year end (Note 4.01)</t>
  </si>
  <si>
    <t>Less: expense returned at year end (Note 4.01)</t>
  </si>
  <si>
    <t>Total Bank Balance</t>
  </si>
  <si>
    <t xml:space="preserve">List of outstanding cheques is as follows: </t>
  </si>
  <si>
    <t>Check No.</t>
  </si>
  <si>
    <t>Date</t>
  </si>
  <si>
    <t>Bank A</t>
  </si>
  <si>
    <t>30.03.20</t>
  </si>
  <si>
    <t xml:space="preserve">Bank B </t>
  </si>
  <si>
    <t>16.06.20</t>
  </si>
  <si>
    <t>30.06.20</t>
  </si>
  <si>
    <t>30.06.21</t>
  </si>
  <si>
    <t>Expense returned deposited to bank but not in book/ This FSs</t>
  </si>
  <si>
    <t>Unrealized Fund (Assets)</t>
  </si>
  <si>
    <t>Opening balance as of 01/07/2021 &amp; 01/07/2020</t>
  </si>
  <si>
    <t>2021-2022</t>
  </si>
  <si>
    <t>Accumulated capital assets purchased at  prior year end (Note 3)</t>
  </si>
  <si>
    <t>Less: Fund realized through use (depreciation-accumulated) during  prior year  (Note 3)</t>
  </si>
  <si>
    <t>Total</t>
  </si>
  <si>
    <t xml:space="preserve">These represent cumulative capital items purchased with the Fund. </t>
  </si>
  <si>
    <t>Transferred to Fund</t>
  </si>
  <si>
    <t>See the Statement of Receipts and Payments</t>
  </si>
  <si>
    <t>Salary related expense</t>
  </si>
  <si>
    <t>The details of the above amount is as under</t>
  </si>
  <si>
    <t>Total salary</t>
  </si>
  <si>
    <t>Allowances</t>
  </si>
  <si>
    <t>Travel allowance</t>
  </si>
  <si>
    <t>House rent allowance</t>
  </si>
  <si>
    <t>Medical allowance</t>
  </si>
  <si>
    <t>Mobile allowance</t>
  </si>
  <si>
    <t>Tiffin allowance</t>
  </si>
  <si>
    <t>Festival allowance</t>
  </si>
  <si>
    <t>Honorarium</t>
  </si>
  <si>
    <t>Bengali New Year Allowance</t>
  </si>
  <si>
    <t>Other allowances</t>
  </si>
  <si>
    <t xml:space="preserve">Total Allowances </t>
  </si>
  <si>
    <t xml:space="preserve"> Goods and Services related expense</t>
  </si>
  <si>
    <t>Entertainment expenses</t>
  </si>
  <si>
    <t>Use of vehicles (contractual)</t>
  </si>
  <si>
    <t>Seminar / Conference</t>
  </si>
  <si>
    <t>Utility Services</t>
  </si>
  <si>
    <t>Internet</t>
  </si>
  <si>
    <t>Telephone</t>
  </si>
  <si>
    <t>Publicity and advertising expenses</t>
  </si>
  <si>
    <t>Books and periodicals</t>
  </si>
  <si>
    <t>Office building rent</t>
  </si>
  <si>
    <t>License fee</t>
  </si>
  <si>
    <t>Training</t>
  </si>
  <si>
    <t>Petrol, oil and lubricant</t>
  </si>
  <si>
    <t>Travel expenses</t>
  </si>
  <si>
    <t>Computer content</t>
  </si>
  <si>
    <t>Printing and blocking</t>
  </si>
  <si>
    <t>Stamps and seals</t>
  </si>
  <si>
    <t>Other Stationery</t>
  </si>
  <si>
    <t>Clothing</t>
  </si>
  <si>
    <t>Consultancy</t>
  </si>
  <si>
    <t>Event / Festival</t>
  </si>
  <si>
    <t>Computer repair</t>
  </si>
  <si>
    <t>Office equipment Maintenance</t>
  </si>
  <si>
    <t>Less: Advance paid for Electricity</t>
  </si>
  <si>
    <t xml:space="preserve">Cash Receipts- Grants </t>
  </si>
  <si>
    <t>Transaction Id</t>
  </si>
  <si>
    <t>Transaction 1</t>
  </si>
  <si>
    <t>28.08.2019</t>
  </si>
  <si>
    <t xml:space="preserve">Capital </t>
  </si>
  <si>
    <t>Tansaction 2</t>
  </si>
  <si>
    <t>29.08.2019</t>
  </si>
  <si>
    <t>Current</t>
  </si>
  <si>
    <t>Tansaction 3</t>
  </si>
  <si>
    <t>24.03.2020</t>
  </si>
  <si>
    <t>Tansaction 4</t>
  </si>
  <si>
    <t>05.05.2020</t>
  </si>
  <si>
    <t>Transaction 5</t>
  </si>
  <si>
    <t>Tansaction 5</t>
  </si>
  <si>
    <t>28.09.2020</t>
  </si>
  <si>
    <t>Tansaction 6</t>
  </si>
  <si>
    <t>Tansaction 7</t>
  </si>
  <si>
    <t>24.11.2020</t>
  </si>
  <si>
    <t>Tansaction 8</t>
  </si>
  <si>
    <t>23.11.2020</t>
  </si>
  <si>
    <t>Total grant receipts</t>
  </si>
  <si>
    <t>Other Revenues</t>
  </si>
  <si>
    <t>Interest on Bank loans</t>
  </si>
  <si>
    <t>Interest on Investments-general</t>
  </si>
  <si>
    <t>Lease of Land</t>
  </si>
  <si>
    <t>Fees of employment</t>
  </si>
  <si>
    <t>Recovery of municipal tax</t>
  </si>
  <si>
    <t>Assets</t>
  </si>
  <si>
    <t>Non-Current assets</t>
  </si>
  <si>
    <t>Property, Plant &amp; Equipment (PPE):</t>
  </si>
  <si>
    <t>Total Non-current assets</t>
  </si>
  <si>
    <t>Less Accumulated depreciation</t>
  </si>
  <si>
    <t>Net non-current assets</t>
  </si>
  <si>
    <t>Current assets</t>
  </si>
  <si>
    <t xml:space="preserve">Cash at bank </t>
  </si>
  <si>
    <t xml:space="preserve">Advance against Electricity </t>
  </si>
  <si>
    <t>Total Current assets</t>
  </si>
  <si>
    <t>Total Assets</t>
  </si>
  <si>
    <t>Fund Balance &amp; Liabilities</t>
  </si>
  <si>
    <t>Fund Balance:</t>
  </si>
  <si>
    <t>Fund for advances</t>
  </si>
  <si>
    <t xml:space="preserve">Fund Balance </t>
  </si>
  <si>
    <t>Amount Payable to the GOB</t>
  </si>
  <si>
    <t>Total Fund balance and liabilities</t>
  </si>
  <si>
    <t>Statutory Public Authority (SPA)
Trial Balance (Accrual Basis)
As at 30th June, 2022</t>
  </si>
  <si>
    <t>Serial No.</t>
  </si>
  <si>
    <t>Account Titles</t>
  </si>
  <si>
    <t>Ref.</t>
  </si>
  <si>
    <t xml:space="preserve">Debit </t>
  </si>
  <si>
    <t>Credit</t>
  </si>
  <si>
    <t>Machineries</t>
  </si>
  <si>
    <t>Accumulated depreciation</t>
  </si>
  <si>
    <t>Fund Balance (Ending)</t>
  </si>
  <si>
    <t>Depreciation</t>
  </si>
  <si>
    <t>Payable to GOB</t>
  </si>
  <si>
    <t>Advance against Electricity</t>
  </si>
  <si>
    <t>Annexure- A1 (Fixed Asset Schedule)</t>
  </si>
  <si>
    <t>Costs</t>
  </si>
  <si>
    <t>Accumulated Depreciation</t>
  </si>
  <si>
    <t>WDV</t>
  </si>
  <si>
    <t>Present Condition</t>
  </si>
  <si>
    <t>Note 1: Useful lives and depreciation method of assets</t>
  </si>
  <si>
    <t>Types of Assets</t>
  </si>
  <si>
    <t>Depreciation Method</t>
  </si>
  <si>
    <t>10 years</t>
  </si>
  <si>
    <t>Straight Line</t>
  </si>
  <si>
    <t>Building</t>
  </si>
  <si>
    <t>7 years</t>
  </si>
  <si>
    <t xml:space="preserve">Research </t>
  </si>
  <si>
    <t xml:space="preserve">Research Expenditure </t>
  </si>
  <si>
    <t>Sub-Total (Research)</t>
  </si>
  <si>
    <t>Research Expenditure</t>
  </si>
  <si>
    <t>Research Expenses</t>
  </si>
  <si>
    <t xml:space="preserve">Rent for Auditorioum </t>
  </si>
  <si>
    <t>income from festivals</t>
  </si>
  <si>
    <t>sale of suvenir</t>
  </si>
  <si>
    <t>seminars</t>
  </si>
  <si>
    <t>Rental Advances</t>
  </si>
  <si>
    <t>Client 1</t>
  </si>
  <si>
    <t>Client 2</t>
  </si>
  <si>
    <t>focus group</t>
  </si>
  <si>
    <t>Publication</t>
  </si>
  <si>
    <t>others</t>
  </si>
  <si>
    <t>7,8,9,12</t>
  </si>
  <si>
    <t>Machinaries</t>
  </si>
  <si>
    <t>Research expenses</t>
  </si>
  <si>
    <t>2022-2023</t>
  </si>
  <si>
    <t>Office Equipment</t>
  </si>
  <si>
    <t>2022-23</t>
  </si>
  <si>
    <t>Refund of Balance to GOB</t>
  </si>
  <si>
    <t>Office Equiment</t>
  </si>
  <si>
    <t>Building Equipments</t>
  </si>
  <si>
    <t>Motor Vehicles</t>
  </si>
  <si>
    <t>Dep on 1/7/2022 Balance</t>
  </si>
  <si>
    <t>Dep for 2022-23 addition</t>
  </si>
  <si>
    <t>Total Depreciation for 2022-23</t>
  </si>
  <si>
    <t>Useful Life (Purchased during the year)</t>
  </si>
  <si>
    <t>5 years</t>
  </si>
  <si>
    <t>100 years</t>
  </si>
  <si>
    <t>99 years</t>
  </si>
  <si>
    <t>Remaining Life (of Opening Assets)</t>
  </si>
  <si>
    <t>4 years</t>
  </si>
  <si>
    <t xml:space="preserve">Rate of Depreciation (New Purchases) </t>
  </si>
  <si>
    <t>Rate of Depreciation (Opening balance of assets)</t>
  </si>
  <si>
    <t>Total Depreciation to be charged to current year</t>
  </si>
  <si>
    <t>Active</t>
  </si>
  <si>
    <t>Working</t>
  </si>
  <si>
    <t>Good</t>
  </si>
  <si>
    <t>Operating</t>
  </si>
  <si>
    <t>NHRC
Statement of Income &amp; Expenditures
For the year 01/07/2022 to 30/06/2023</t>
  </si>
  <si>
    <t>Total  Goods and Services (R&amp;P)</t>
  </si>
  <si>
    <t>Total Goods and Services (I &amp; E)/ Accrual Basis</t>
  </si>
  <si>
    <t>NHRC
Balance Sheet
As at 30th June, 2023</t>
  </si>
  <si>
    <t xml:space="preserve">Motor Vehicle </t>
  </si>
  <si>
    <t>PL Accounts with BB</t>
  </si>
  <si>
    <t>Bank balance</t>
  </si>
  <si>
    <t>PL Account with BB</t>
  </si>
  <si>
    <t>NHRC
Statement of Receipts and Payments
For the year 01/07/2022 to 30/06/2023</t>
  </si>
  <si>
    <t>NHRC
Statement of Budget vs Actual 
For the year 01/07/2021 to 30/06/2022</t>
  </si>
  <si>
    <t>Unrealized Fund (Asset)</t>
  </si>
  <si>
    <t xml:space="preserve"> Old Assets Opening as of 1/7/2022 (WDV/ Fair Value)</t>
  </si>
  <si>
    <t>2024-2025 addition</t>
  </si>
  <si>
    <t>New assets opening balance (22-23, 23-24)</t>
  </si>
  <si>
    <t>Balance with GoB (BB)</t>
  </si>
  <si>
    <t xml:space="preserve"> Accumulated Newly Purchased Assets at beginning of the current year</t>
  </si>
  <si>
    <t>Current year addition</t>
  </si>
  <si>
    <t xml:space="preserve"> Old Assets Opening Balance (WDV/Fair Value)as of the Starting of Modified Accrual Basis</t>
  </si>
  <si>
    <t xml:space="preserve">Rate of Depreciation for opening balance of old assets </t>
  </si>
  <si>
    <t xml:space="preserve">Dep on Old Assets </t>
  </si>
  <si>
    <t>Type of PPE</t>
  </si>
  <si>
    <t>Rate of Depreciation of New Purchases (Accumulated new and current year new)</t>
  </si>
  <si>
    <t>Accumulated Depreciation at beginning of the year</t>
  </si>
  <si>
    <t>Useful Life of New Assets</t>
  </si>
  <si>
    <t>100 Years</t>
  </si>
  <si>
    <t>Dep on Accumulated new assets</t>
  </si>
  <si>
    <t>Total Accumulated Depreciation at Year end</t>
  </si>
  <si>
    <t>Written Down Value</t>
  </si>
  <si>
    <t>Asset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</si>
</sst>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mmmm\ d\,\ yyyy;@"/>
    <numFmt numFmtId="166" formatCode="0.0000"/>
    <numFmt numFmtId="167" formatCode="[&gt;=10000000]##\,##\,##\,##0;[&gt;=100000]\ ##\,##\,##0;##,##0"/>
  </numFmts>
  <fonts count="31">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sz val="8"/>
      <name val="Calibri"/>
      <family val="2"/>
      <scheme val="minor"/>
    </font>
    <font>
      <sz val="12"/>
      <color theme="1"/>
      <name val="Calibri"/>
      <family val="2"/>
      <scheme val="minor"/>
    </font>
    <font>
      <b/>
      <u val="doubleAccounting"/>
      <sz val="12"/>
      <color theme="1"/>
      <name val="Times New Roman"/>
      <family val="1"/>
    </font>
    <font>
      <b/>
      <u/>
      <sz val="12"/>
      <color theme="1"/>
      <name val="Times New Roman"/>
      <family val="1"/>
    </font>
    <font>
      <sz val="12"/>
      <name val="Times New Roman"/>
      <family val="1"/>
    </font>
    <font>
      <u val="doubleAccounting"/>
      <sz val="12"/>
      <color theme="1"/>
      <name val="Times New Roman"/>
      <family val="1"/>
    </font>
    <font>
      <u val="singleAccounting"/>
      <sz val="12"/>
      <color theme="1"/>
      <name val="Times New Roman"/>
      <family val="1"/>
    </font>
    <font>
      <sz val="12"/>
      <color theme="0"/>
      <name val="Times New Roman"/>
      <family val="1"/>
    </font>
    <font>
      <b/>
      <i/>
      <sz val="12"/>
      <color theme="1"/>
      <name val="Times New Roman"/>
      <family val="1"/>
    </font>
    <font>
      <b/>
      <u val="double"/>
      <sz val="12"/>
      <color theme="1"/>
      <name val="Times New Roman"/>
      <family val="1"/>
    </font>
    <font>
      <sz val="14"/>
      <color theme="1"/>
      <name val="Times New Roman"/>
      <family val="1"/>
    </font>
    <font>
      <sz val="16"/>
      <color theme="1"/>
      <name val="Times New Roman"/>
      <family val="1"/>
    </font>
    <font>
      <b/>
      <sz val="14"/>
      <color theme="1"/>
      <name val="Times New Roman"/>
      <family val="1"/>
    </font>
    <font>
      <b/>
      <u/>
      <sz val="14"/>
      <color theme="1"/>
      <name val="Times New Roman"/>
      <family val="1"/>
    </font>
    <font>
      <b/>
      <u val="singleAccounting"/>
      <sz val="14"/>
      <color theme="1"/>
      <name val="Times New Roman"/>
      <family val="1"/>
    </font>
    <font>
      <b/>
      <sz val="16"/>
      <color theme="1"/>
      <name val="Times New Roman"/>
      <family val="1"/>
    </font>
    <font>
      <b/>
      <u/>
      <sz val="16"/>
      <color theme="1"/>
      <name val="Times New Roman"/>
      <family val="1"/>
    </font>
    <font>
      <b/>
      <u val="singleAccounting"/>
      <sz val="16"/>
      <color theme="1"/>
      <name val="Times New Roman"/>
      <family val="1"/>
    </font>
    <font>
      <b/>
      <u val="doubleAccounting"/>
      <sz val="14"/>
      <color theme="1"/>
      <name val="Times New Roman"/>
      <family val="1"/>
    </font>
    <font>
      <b/>
      <sz val="20"/>
      <color theme="1"/>
      <name val="Times New Roman"/>
      <family val="1"/>
    </font>
    <font>
      <sz val="20"/>
      <color theme="1"/>
      <name val="Times New Roman"/>
      <family val="1"/>
    </font>
    <font>
      <i/>
      <sz val="20"/>
      <color theme="1"/>
      <name val="Times New Roman"/>
      <family val="1"/>
    </font>
    <font>
      <b/>
      <u val="doubleAccounting"/>
      <sz val="20"/>
      <color theme="1"/>
      <name val="Times New Roman"/>
      <family val="1"/>
    </font>
    <font>
      <sz val="16"/>
      <color theme="1"/>
      <name val="Calibri"/>
      <family val="2"/>
      <scheme val="minor"/>
    </font>
    <font>
      <u val="doubleAccounting"/>
      <sz val="16"/>
      <color theme="1"/>
      <name val="Times New Roman"/>
      <family val="1"/>
    </font>
    <font>
      <b/>
      <sz val="22"/>
      <color theme="1"/>
      <name val="Times New Roman"/>
      <family val="1"/>
    </font>
    <font>
      <sz val="11"/>
      <name val="NikoshBAN"/>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75">
    <xf numFmtId="0" fontId="0" fillId="0" borderId="0" xfId="0"/>
    <xf numFmtId="0" fontId="2" fillId="0" borderId="0" xfId="0" applyFont="1" applyAlignment="1">
      <alignment vertical="top" wrapText="1"/>
    </xf>
    <xf numFmtId="164" fontId="2" fillId="0" borderId="0" xfId="0" applyNumberFormat="1"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0" fontId="5" fillId="0" borderId="0" xfId="0" applyFont="1"/>
    <xf numFmtId="0" fontId="3" fillId="0" borderId="5"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vertical="center"/>
    </xf>
    <xf numFmtId="164" fontId="2" fillId="0" borderId="3" xfId="1" applyNumberFormat="1" applyFont="1" applyBorder="1" applyAlignment="1">
      <alignment horizontal="right" vertical="center"/>
    </xf>
    <xf numFmtId="164" fontId="5" fillId="0" borderId="0" xfId="0" applyNumberFormat="1" applyFont="1"/>
    <xf numFmtId="164" fontId="2" fillId="0" borderId="4" xfId="1" applyNumberFormat="1" applyFont="1" applyBorder="1" applyAlignment="1">
      <alignment horizontal="right" vertical="center"/>
    </xf>
    <xf numFmtId="164" fontId="2" fillId="0" borderId="3" xfId="1" applyNumberFormat="1" applyFont="1" applyBorder="1" applyAlignment="1">
      <alignment vertical="center"/>
    </xf>
    <xf numFmtId="164" fontId="2" fillId="0" borderId="15" xfId="1" applyNumberFormat="1" applyFont="1" applyBorder="1" applyAlignment="1">
      <alignment horizontal="right" vertical="center"/>
    </xf>
    <xf numFmtId="0" fontId="2" fillId="0" borderId="0" xfId="0" applyFont="1"/>
    <xf numFmtId="0" fontId="3" fillId="0" borderId="0" xfId="0" applyFont="1"/>
    <xf numFmtId="0" fontId="2" fillId="0" borderId="0" xfId="0" applyFont="1" applyAlignment="1">
      <alignment horizontal="center"/>
    </xf>
    <xf numFmtId="0" fontId="3" fillId="0" borderId="0" xfId="0" applyFont="1" applyAlignment="1">
      <alignment vertical="center" wrapText="1"/>
    </xf>
    <xf numFmtId="43" fontId="2" fillId="0" borderId="0" xfId="0" applyNumberFormat="1" applyFont="1"/>
    <xf numFmtId="0" fontId="2" fillId="0" borderId="0" xfId="0" applyFont="1" applyAlignment="1">
      <alignment horizontal="center" vertical="center"/>
    </xf>
    <xf numFmtId="164" fontId="2" fillId="0" borderId="0" xfId="0" applyNumberFormat="1" applyFont="1"/>
    <xf numFmtId="43" fontId="2" fillId="0" borderId="15" xfId="1" applyFont="1" applyBorder="1" applyAlignment="1">
      <alignment horizontal="right" vertical="center"/>
    </xf>
    <xf numFmtId="43" fontId="2" fillId="0" borderId="4" xfId="1" applyFont="1" applyBorder="1" applyAlignment="1">
      <alignment horizontal="right" vertical="center"/>
    </xf>
    <xf numFmtId="0" fontId="3" fillId="0" borderId="0" xfId="0" applyFont="1" applyAlignment="1">
      <alignment horizontal="right" vertical="center"/>
    </xf>
    <xf numFmtId="165" fontId="8" fillId="2" borderId="0" xfId="0" applyNumberFormat="1" applyFont="1" applyFill="1" applyAlignment="1">
      <alignment horizontal="left"/>
    </xf>
    <xf numFmtId="2" fontId="3" fillId="0" borderId="0" xfId="0" applyNumberFormat="1" applyFont="1" applyAlignment="1">
      <alignment horizontal="center" vertical="center" wrapText="1"/>
    </xf>
    <xf numFmtId="2" fontId="3" fillId="0" borderId="0" xfId="0" applyNumberFormat="1" applyFont="1" applyAlignment="1">
      <alignment horizontal="center" vertical="center"/>
    </xf>
    <xf numFmtId="2" fontId="3" fillId="0" borderId="0" xfId="0" applyNumberFormat="1" applyFont="1" applyAlignment="1">
      <alignment horizontal="center"/>
    </xf>
    <xf numFmtId="0" fontId="2" fillId="0" borderId="0" xfId="0" applyFont="1" applyAlignment="1">
      <alignment horizontal="left"/>
    </xf>
    <xf numFmtId="0" fontId="7" fillId="0" borderId="0" xfId="0" applyFont="1" applyAlignment="1">
      <alignment horizontal="left" vertical="center"/>
    </xf>
    <xf numFmtId="2" fontId="2" fillId="0" borderId="0" xfId="0" applyNumberFormat="1" applyFont="1"/>
    <xf numFmtId="0" fontId="2" fillId="0" borderId="0" xfId="0" applyFont="1" applyAlignment="1">
      <alignment horizontal="left" vertical="center" wrapText="1"/>
    </xf>
    <xf numFmtId="0" fontId="2" fillId="0" borderId="0" xfId="0" applyFont="1" applyAlignment="1">
      <alignment horizontal="left" vertical="top" wrapText="1"/>
    </xf>
    <xf numFmtId="0" fontId="7" fillId="0" borderId="0" xfId="0" applyFont="1" applyAlignment="1">
      <alignment vertical="center"/>
    </xf>
    <xf numFmtId="2" fontId="2" fillId="0" borderId="0" xfId="0" applyNumberFormat="1" applyFont="1" applyAlignment="1">
      <alignment horizontal="left" vertical="center"/>
    </xf>
    <xf numFmtId="0" fontId="3" fillId="0" borderId="18" xfId="0" applyFont="1" applyBorder="1" applyAlignment="1">
      <alignment horizontal="center" vertical="center" wrapText="1"/>
    </xf>
    <xf numFmtId="164" fontId="7" fillId="0" borderId="0" xfId="0" applyNumberFormat="1" applyFont="1" applyAlignment="1">
      <alignment horizontal="left" vertical="center"/>
    </xf>
    <xf numFmtId="43" fontId="2" fillId="0" borderId="3" xfId="1" applyFont="1" applyBorder="1" applyAlignment="1">
      <alignment vertical="center"/>
    </xf>
    <xf numFmtId="43" fontId="5" fillId="0" borderId="0" xfId="0" applyNumberFormat="1" applyFont="1"/>
    <xf numFmtId="43" fontId="2" fillId="0" borderId="15" xfId="1" applyFont="1" applyBorder="1" applyAlignment="1">
      <alignment vertical="center"/>
    </xf>
    <xf numFmtId="164" fontId="2" fillId="0" borderId="15" xfId="1" applyNumberFormat="1" applyFont="1" applyBorder="1" applyAlignment="1">
      <alignment vertical="center"/>
    </xf>
    <xf numFmtId="43" fontId="2" fillId="0" borderId="4" xfId="1" applyFont="1" applyBorder="1" applyAlignment="1">
      <alignment vertical="center"/>
    </xf>
    <xf numFmtId="164" fontId="2" fillId="0" borderId="4" xfId="1" applyNumberFormat="1" applyFont="1" applyBorder="1" applyAlignment="1">
      <alignment vertical="center"/>
    </xf>
    <xf numFmtId="164" fontId="6" fillId="0" borderId="16" xfId="1" applyNumberFormat="1" applyFont="1" applyBorder="1" applyAlignment="1">
      <alignment vertical="center"/>
    </xf>
    <xf numFmtId="164" fontId="6" fillId="0" borderId="0" xfId="1" applyNumberFormat="1" applyFont="1" applyBorder="1" applyAlignment="1">
      <alignment vertical="center"/>
    </xf>
    <xf numFmtId="164" fontId="3" fillId="0" borderId="0" xfId="1" applyNumberFormat="1" applyFont="1" applyBorder="1" applyAlignment="1">
      <alignment vertical="center"/>
    </xf>
    <xf numFmtId="0" fontId="2" fillId="0" borderId="0" xfId="0" applyFont="1" applyAlignment="1">
      <alignment horizontal="right" vertical="center"/>
    </xf>
    <xf numFmtId="164" fontId="2" fillId="0" borderId="3" xfId="1" applyNumberFormat="1" applyFont="1" applyBorder="1" applyAlignment="1">
      <alignment horizontal="left" vertical="center"/>
    </xf>
    <xf numFmtId="164" fontId="2" fillId="0" borderId="0" xfId="1" applyNumberFormat="1" applyFont="1" applyAlignment="1">
      <alignment horizontal="left" vertical="center"/>
    </xf>
    <xf numFmtId="164" fontId="2" fillId="0" borderId="15" xfId="1" applyNumberFormat="1" applyFont="1" applyBorder="1" applyAlignment="1">
      <alignment horizontal="left" vertical="center"/>
    </xf>
    <xf numFmtId="164" fontId="2" fillId="0" borderId="0" xfId="1" applyNumberFormat="1" applyFont="1" applyAlignment="1">
      <alignment horizontal="right" vertical="center"/>
    </xf>
    <xf numFmtId="164" fontId="2" fillId="0" borderId="0" xfId="1" applyNumberFormat="1" applyFont="1" applyAlignment="1">
      <alignment horizontal="right"/>
    </xf>
    <xf numFmtId="164" fontId="3" fillId="0" borderId="17" xfId="1" applyNumberFormat="1" applyFont="1" applyBorder="1" applyAlignment="1">
      <alignment horizontal="right"/>
    </xf>
    <xf numFmtId="164" fontId="3" fillId="0" borderId="10" xfId="1" applyNumberFormat="1" applyFont="1" applyBorder="1" applyAlignment="1">
      <alignment horizontal="right"/>
    </xf>
    <xf numFmtId="164" fontId="3" fillId="0" borderId="0" xfId="1" applyNumberFormat="1" applyFont="1" applyBorder="1" applyAlignment="1">
      <alignment horizontal="right"/>
    </xf>
    <xf numFmtId="164" fontId="9" fillId="0" borderId="0" xfId="1" applyNumberFormat="1" applyFont="1" applyBorder="1" applyAlignment="1">
      <alignment vertical="center"/>
    </xf>
    <xf numFmtId="0" fontId="9" fillId="0" borderId="0" xfId="0" applyFont="1" applyAlignment="1">
      <alignment vertical="center"/>
    </xf>
    <xf numFmtId="164" fontId="2" fillId="0" borderId="4" xfId="1" applyNumberFormat="1" applyFont="1" applyBorder="1" applyAlignment="1">
      <alignment horizontal="left" vertical="center"/>
    </xf>
    <xf numFmtId="164" fontId="3" fillId="0" borderId="17" xfId="0" applyNumberFormat="1" applyFont="1" applyBorder="1" applyAlignment="1">
      <alignment horizontal="left" vertical="center"/>
    </xf>
    <xf numFmtId="164" fontId="3" fillId="0" borderId="0" xfId="0" applyNumberFormat="1" applyFont="1" applyAlignment="1">
      <alignment horizontal="left" vertical="center"/>
    </xf>
    <xf numFmtId="164" fontId="3" fillId="0" borderId="17" xfId="1" applyNumberFormat="1" applyFont="1" applyFill="1" applyBorder="1" applyAlignment="1">
      <alignment horizontal="left" vertical="center"/>
    </xf>
    <xf numFmtId="164" fontId="3" fillId="0" borderId="0" xfId="1" applyNumberFormat="1" applyFont="1" applyAlignment="1">
      <alignment vertical="center"/>
    </xf>
    <xf numFmtId="164" fontId="6" fillId="0" borderId="0" xfId="0" applyNumberFormat="1" applyFont="1" applyAlignment="1">
      <alignment horizontal="right"/>
    </xf>
    <xf numFmtId="164" fontId="6" fillId="0" borderId="0" xfId="1" applyNumberFormat="1" applyFont="1" applyBorder="1" applyAlignment="1"/>
    <xf numFmtId="164" fontId="3" fillId="0" borderId="10" xfId="1" applyNumberFormat="1" applyFont="1" applyBorder="1" applyAlignment="1"/>
    <xf numFmtId="164" fontId="3" fillId="0" borderId="0" xfId="1" applyNumberFormat="1" applyFont="1" applyBorder="1" applyAlignment="1"/>
    <xf numFmtId="164" fontId="2" fillId="0" borderId="0" xfId="1" applyNumberFormat="1" applyFont="1" applyBorder="1" applyAlignment="1">
      <alignment vertical="center"/>
    </xf>
    <xf numFmtId="164" fontId="2" fillId="0" borderId="0" xfId="1" applyNumberFormat="1" applyFont="1" applyBorder="1" applyAlignment="1">
      <alignment horizontal="right" vertical="center"/>
    </xf>
    <xf numFmtId="164" fontId="6" fillId="0" borderId="16" xfId="1" applyNumberFormat="1" applyFont="1" applyBorder="1" applyAlignment="1"/>
    <xf numFmtId="164" fontId="10" fillId="0" borderId="0" xfId="1" applyNumberFormat="1" applyFont="1" applyBorder="1" applyAlignment="1">
      <alignment vertical="center"/>
    </xf>
    <xf numFmtId="164" fontId="2" fillId="0" borderId="0" xfId="1" applyNumberFormat="1" applyFont="1" applyBorder="1" applyAlignment="1">
      <alignment horizontal="left" vertical="center"/>
    </xf>
    <xf numFmtId="164" fontId="2" fillId="0" borderId="0" xfId="1" applyNumberFormat="1" applyFont="1" applyAlignment="1">
      <alignment vertical="center"/>
    </xf>
    <xf numFmtId="0" fontId="3" fillId="0" borderId="0" xfId="0" applyFont="1" applyAlignment="1">
      <alignment horizontal="right"/>
    </xf>
    <xf numFmtId="164" fontId="3" fillId="0" borderId="17" xfId="1" applyNumberFormat="1" applyFont="1" applyBorder="1" applyAlignment="1">
      <alignment vertical="center"/>
    </xf>
    <xf numFmtId="164" fontId="3" fillId="0" borderId="10" xfId="1" applyNumberFormat="1" applyFont="1" applyBorder="1" applyAlignment="1">
      <alignment horizontal="right" vertical="center"/>
    </xf>
    <xf numFmtId="0" fontId="2" fillId="0" borderId="3"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horizontal="center"/>
    </xf>
    <xf numFmtId="0" fontId="2" fillId="0" borderId="4" xfId="0" applyFont="1" applyBorder="1" applyAlignment="1">
      <alignment horizontal="center" vertical="center"/>
    </xf>
    <xf numFmtId="0" fontId="11" fillId="0" borderId="0" xfId="0" applyFont="1"/>
    <xf numFmtId="166" fontId="5" fillId="0" borderId="0" xfId="0" applyNumberFormat="1" applyFont="1"/>
    <xf numFmtId="164" fontId="5" fillId="0" borderId="0" xfId="1" applyNumberFormat="1" applyFont="1"/>
    <xf numFmtId="164" fontId="2" fillId="0" borderId="0" xfId="0" applyNumberFormat="1" applyFont="1" applyAlignment="1">
      <alignment horizontal="center"/>
    </xf>
    <xf numFmtId="0" fontId="12" fillId="0" borderId="19" xfId="0" applyFont="1" applyBorder="1" applyAlignment="1">
      <alignment horizontal="center" vertical="center"/>
    </xf>
    <xf numFmtId="0" fontId="2" fillId="0" borderId="19" xfId="0" applyFont="1" applyBorder="1" applyAlignment="1">
      <alignment horizontal="left" vertical="center"/>
    </xf>
    <xf numFmtId="0" fontId="2" fillId="0" borderId="19" xfId="0" applyFont="1" applyBorder="1" applyAlignment="1">
      <alignment horizontal="left" vertical="center" wrapText="1"/>
    </xf>
    <xf numFmtId="164" fontId="2" fillId="0" borderId="0" xfId="1" applyNumberFormat="1" applyFont="1" applyBorder="1" applyAlignment="1">
      <alignment horizontal="center" vertical="center"/>
    </xf>
    <xf numFmtId="164" fontId="6" fillId="0" borderId="0" xfId="0" applyNumberFormat="1" applyFont="1" applyAlignment="1">
      <alignment horizontal="center" vertical="center"/>
    </xf>
    <xf numFmtId="43" fontId="2" fillId="0" borderId="0" xfId="0" applyNumberFormat="1" applyFont="1" applyAlignment="1">
      <alignment horizontal="center"/>
    </xf>
    <xf numFmtId="0" fontId="2" fillId="0" borderId="0" xfId="0" applyFont="1" applyAlignment="1">
      <alignment horizontal="center" vertical="top" wrapText="1"/>
    </xf>
    <xf numFmtId="1" fontId="2" fillId="0" borderId="0" xfId="0" applyNumberFormat="1" applyFont="1"/>
    <xf numFmtId="0" fontId="2" fillId="0" borderId="15" xfId="0" applyFont="1" applyBorder="1"/>
    <xf numFmtId="0" fontId="13" fillId="0" borderId="0" xfId="0" applyFont="1" applyAlignment="1">
      <alignment horizontal="center"/>
    </xf>
    <xf numFmtId="164" fontId="2" fillId="0" borderId="3" xfId="0" applyNumberFormat="1" applyFont="1" applyBorder="1" applyAlignment="1">
      <alignment horizontal="center" vertical="center"/>
    </xf>
    <xf numFmtId="0" fontId="2" fillId="0" borderId="3" xfId="0" applyFont="1" applyBorder="1" applyAlignment="1">
      <alignment horizontal="center"/>
    </xf>
    <xf numFmtId="164" fontId="2" fillId="0" borderId="4" xfId="0" applyNumberFormat="1" applyFont="1" applyBorder="1" applyAlignment="1">
      <alignment horizontal="center" vertical="center"/>
    </xf>
    <xf numFmtId="0" fontId="2" fillId="0" borderId="4" xfId="0" applyFont="1" applyBorder="1" applyAlignment="1">
      <alignment horizontal="center"/>
    </xf>
    <xf numFmtId="164" fontId="13" fillId="0" borderId="0" xfId="0" applyNumberFormat="1" applyFont="1"/>
    <xf numFmtId="0" fontId="13" fillId="0" borderId="0" xfId="0" applyFont="1"/>
    <xf numFmtId="0" fontId="2" fillId="0" borderId="0" xfId="0" applyFont="1" applyAlignment="1">
      <alignment horizontal="center"/>
    </xf>
    <xf numFmtId="0" fontId="2" fillId="0" borderId="0" xfId="0" applyFont="1" applyAlignment="1">
      <alignment horizontal="left" vertical="center"/>
    </xf>
    <xf numFmtId="164" fontId="2" fillId="0" borderId="0" xfId="0" applyNumberFormat="1" applyFont="1" applyAlignment="1">
      <alignment horizontal="center"/>
    </xf>
    <xf numFmtId="43" fontId="15" fillId="0" borderId="0" xfId="0" applyNumberFormat="1" applyFont="1"/>
    <xf numFmtId="0" fontId="14" fillId="0" borderId="0" xfId="0" applyFont="1"/>
    <xf numFmtId="0" fontId="16" fillId="0" borderId="0" xfId="0" applyFont="1" applyAlignment="1">
      <alignment horizontal="center" vertical="center" wrapText="1"/>
    </xf>
    <xf numFmtId="0" fontId="16" fillId="0" borderId="0" xfId="0" applyFont="1" applyAlignment="1">
      <alignment vertical="center" wrapText="1"/>
    </xf>
    <xf numFmtId="0" fontId="16" fillId="0" borderId="0" xfId="0" applyFont="1" applyAlignment="1">
      <alignment horizontal="center" vertical="center"/>
    </xf>
    <xf numFmtId="0" fontId="17" fillId="0" borderId="0" xfId="0" applyFont="1" applyAlignment="1">
      <alignment horizontal="center" vertical="center" wrapText="1"/>
    </xf>
    <xf numFmtId="0" fontId="14" fillId="0" borderId="0" xfId="0" applyFont="1" applyAlignment="1">
      <alignment horizontal="left" vertical="center"/>
    </xf>
    <xf numFmtId="0" fontId="14" fillId="0" borderId="0" xfId="0" applyFont="1" applyAlignment="1">
      <alignment horizontal="left" vertical="center"/>
    </xf>
    <xf numFmtId="0" fontId="14" fillId="0" borderId="0" xfId="0" applyFont="1" applyAlignment="1">
      <alignment horizontal="center" vertical="center"/>
    </xf>
    <xf numFmtId="164" fontId="14" fillId="0" borderId="0" xfId="1" applyNumberFormat="1" applyFont="1" applyFill="1" applyBorder="1" applyAlignment="1">
      <alignment horizontal="right" vertical="center"/>
    </xf>
    <xf numFmtId="164" fontId="16" fillId="0" borderId="17" xfId="1" applyNumberFormat="1" applyFont="1" applyFill="1" applyBorder="1" applyAlignment="1">
      <alignment horizontal="right" vertical="center"/>
    </xf>
    <xf numFmtId="0" fontId="14" fillId="0" borderId="0" xfId="0" applyFont="1" applyAlignment="1">
      <alignment vertical="top" wrapText="1"/>
    </xf>
    <xf numFmtId="0" fontId="15" fillId="0" borderId="0" xfId="0" applyFont="1"/>
    <xf numFmtId="0" fontId="19" fillId="0" borderId="0" xfId="0" applyFont="1" applyAlignment="1">
      <alignment horizontal="center" vertical="center" wrapText="1"/>
    </xf>
    <xf numFmtId="0" fontId="19" fillId="0" borderId="0" xfId="0" applyFont="1" applyAlignment="1">
      <alignment vertical="center" wrapText="1"/>
    </xf>
    <xf numFmtId="0" fontId="19" fillId="0" borderId="0" xfId="0" applyFont="1" applyAlignment="1">
      <alignment horizontal="center" vertical="center"/>
    </xf>
    <xf numFmtId="0" fontId="20" fillId="0" borderId="0" xfId="0" applyFont="1" applyAlignment="1">
      <alignment horizontal="center" vertical="center" wrapText="1"/>
    </xf>
    <xf numFmtId="0" fontId="15" fillId="0" borderId="0" xfId="0" applyFont="1" applyAlignment="1">
      <alignment horizontal="left" vertical="center"/>
    </xf>
    <xf numFmtId="0" fontId="15" fillId="0" borderId="0" xfId="0" applyFont="1" applyAlignment="1">
      <alignment horizontal="center" vertical="center" wrapText="1"/>
    </xf>
    <xf numFmtId="164" fontId="15" fillId="0" borderId="3" xfId="1" applyNumberFormat="1" applyFont="1" applyFill="1" applyBorder="1" applyAlignment="1">
      <alignment horizontal="right" wrapText="1"/>
    </xf>
    <xf numFmtId="164" fontId="15" fillId="0" borderId="0" xfId="1" applyNumberFormat="1" applyFont="1" applyFill="1" applyBorder="1" applyAlignment="1">
      <alignment horizontal="right" wrapText="1"/>
    </xf>
    <xf numFmtId="0" fontId="15" fillId="0" borderId="0" xfId="0" applyFont="1" applyAlignment="1">
      <alignment horizontal="center" vertical="center"/>
    </xf>
    <xf numFmtId="164" fontId="15" fillId="0" borderId="4" xfId="1" applyNumberFormat="1" applyFont="1" applyFill="1" applyBorder="1" applyAlignment="1">
      <alignment horizontal="right"/>
    </xf>
    <xf numFmtId="164" fontId="15" fillId="0" borderId="0" xfId="1" applyNumberFormat="1" applyFont="1" applyFill="1" applyBorder="1" applyAlignment="1">
      <alignment horizontal="right"/>
    </xf>
    <xf numFmtId="164" fontId="19" fillId="0" borderId="17" xfId="1" applyNumberFormat="1" applyFont="1" applyFill="1" applyBorder="1" applyAlignment="1">
      <alignment horizontal="center" vertical="center"/>
    </xf>
    <xf numFmtId="164" fontId="21" fillId="0" borderId="0" xfId="1" applyNumberFormat="1" applyFont="1" applyFill="1" applyBorder="1" applyAlignment="1">
      <alignment horizontal="center" vertical="center"/>
    </xf>
    <xf numFmtId="43" fontId="19" fillId="0" borderId="0" xfId="1" applyFont="1" applyFill="1" applyBorder="1" applyAlignment="1">
      <alignment horizontal="center" vertical="center"/>
    </xf>
    <xf numFmtId="164" fontId="15" fillId="0" borderId="3" xfId="1" applyNumberFormat="1" applyFont="1" applyFill="1" applyBorder="1" applyAlignment="1">
      <alignment horizontal="right" vertical="center"/>
    </xf>
    <xf numFmtId="164" fontId="15" fillId="0" borderId="0" xfId="1" applyNumberFormat="1" applyFont="1" applyFill="1" applyBorder="1" applyAlignment="1">
      <alignment horizontal="right" vertical="center"/>
    </xf>
    <xf numFmtId="164" fontId="15" fillId="0" borderId="15" xfId="1" applyNumberFormat="1" applyFont="1" applyFill="1" applyBorder="1" applyAlignment="1">
      <alignment horizontal="right" vertical="center"/>
    </xf>
    <xf numFmtId="0" fontId="19" fillId="0" borderId="0" xfId="0" applyFont="1" applyAlignment="1">
      <alignment horizontal="right" vertical="center"/>
    </xf>
    <xf numFmtId="164" fontId="19" fillId="0" borderId="17" xfId="1" applyNumberFormat="1" applyFont="1" applyFill="1" applyBorder="1" applyAlignment="1">
      <alignment horizontal="right" vertical="center"/>
    </xf>
    <xf numFmtId="164" fontId="21" fillId="0" borderId="0" xfId="1" applyNumberFormat="1" applyFont="1" applyFill="1" applyBorder="1" applyAlignment="1">
      <alignment horizontal="right" vertical="center"/>
    </xf>
    <xf numFmtId="164" fontId="15" fillId="0" borderId="0" xfId="1" applyNumberFormat="1" applyFont="1" applyBorder="1" applyAlignment="1">
      <alignment horizontal="center"/>
    </xf>
    <xf numFmtId="164" fontId="15" fillId="0" borderId="0" xfId="1" applyNumberFormat="1" applyFont="1" applyFill="1" applyBorder="1" applyAlignment="1">
      <alignment horizontal="center"/>
    </xf>
    <xf numFmtId="0" fontId="15" fillId="0" borderId="0" xfId="0" applyFont="1" applyAlignment="1">
      <alignment vertical="top" wrapText="1"/>
    </xf>
    <xf numFmtId="0" fontId="14" fillId="0" borderId="0" xfId="0" applyFont="1" applyAlignment="1">
      <alignment vertical="center"/>
    </xf>
    <xf numFmtId="164" fontId="14" fillId="0" borderId="3" xfId="1" applyNumberFormat="1" applyFont="1" applyBorder="1" applyAlignment="1">
      <alignment horizontal="right" vertical="center"/>
    </xf>
    <xf numFmtId="0" fontId="16" fillId="0" borderId="0" xfId="0" applyFont="1" applyAlignment="1">
      <alignment horizontal="left" vertical="center"/>
    </xf>
    <xf numFmtId="164" fontId="14" fillId="0" borderId="15" xfId="1" applyNumberFormat="1" applyFont="1" applyBorder="1" applyAlignment="1">
      <alignment horizontal="right" vertical="center"/>
    </xf>
    <xf numFmtId="0" fontId="16" fillId="0" borderId="0" xfId="0" applyFont="1"/>
    <xf numFmtId="0" fontId="14" fillId="0" borderId="0" xfId="0" applyFont="1" applyAlignment="1">
      <alignment horizontal="center"/>
    </xf>
    <xf numFmtId="0" fontId="15" fillId="0" borderId="0" xfId="0" applyFont="1" applyAlignment="1">
      <alignment vertical="center"/>
    </xf>
    <xf numFmtId="0" fontId="23" fillId="0" borderId="0" xfId="0" applyFont="1" applyAlignment="1">
      <alignment vertical="center"/>
    </xf>
    <xf numFmtId="0" fontId="24" fillId="0" borderId="0" xfId="0" applyFont="1" applyAlignment="1">
      <alignment horizontal="left" vertical="center"/>
    </xf>
    <xf numFmtId="0" fontId="24" fillId="0" borderId="0" xfId="0" applyFont="1" applyAlignment="1">
      <alignment vertical="center"/>
    </xf>
    <xf numFmtId="164" fontId="24" fillId="0" borderId="3" xfId="1" applyNumberFormat="1" applyFont="1" applyBorder="1" applyAlignment="1">
      <alignment horizontal="right" vertical="center"/>
    </xf>
    <xf numFmtId="164" fontId="24" fillId="0" borderId="6" xfId="1" applyNumberFormat="1" applyFont="1" applyBorder="1" applyAlignment="1">
      <alignment vertical="center"/>
    </xf>
    <xf numFmtId="164" fontId="24" fillId="0" borderId="6" xfId="0" applyNumberFormat="1" applyFont="1" applyBorder="1" applyAlignment="1">
      <alignment vertical="center"/>
    </xf>
    <xf numFmtId="0" fontId="25" fillId="0" borderId="3" xfId="0" applyFont="1" applyBorder="1" applyAlignment="1">
      <alignment vertical="center" wrapText="1"/>
    </xf>
    <xf numFmtId="0" fontId="25" fillId="0" borderId="0" xfId="0" applyFont="1" applyAlignment="1">
      <alignment vertical="center" wrapText="1"/>
    </xf>
    <xf numFmtId="164" fontId="24" fillId="0" borderId="4" xfId="1" applyNumberFormat="1" applyFont="1" applyBorder="1" applyAlignment="1">
      <alignment horizontal="right" vertical="center"/>
    </xf>
    <xf numFmtId="164" fontId="24" fillId="0" borderId="8" xfId="1" applyNumberFormat="1" applyFont="1" applyBorder="1" applyAlignment="1">
      <alignment vertical="center"/>
    </xf>
    <xf numFmtId="164" fontId="24" fillId="0" borderId="8" xfId="0" applyNumberFormat="1" applyFont="1" applyBorder="1" applyAlignment="1">
      <alignment vertical="center"/>
    </xf>
    <xf numFmtId="0" fontId="25" fillId="0" borderId="4" xfId="0" applyFont="1" applyBorder="1" applyAlignment="1">
      <alignment vertical="center"/>
    </xf>
    <xf numFmtId="0" fontId="25" fillId="0" borderId="0" xfId="0" applyFont="1" applyAlignment="1">
      <alignment vertical="center"/>
    </xf>
    <xf numFmtId="164" fontId="23" fillId="0" borderId="19" xfId="0" applyNumberFormat="1" applyFont="1" applyBorder="1" applyAlignment="1">
      <alignment horizontal="right" vertical="center"/>
    </xf>
    <xf numFmtId="164" fontId="23" fillId="0" borderId="0" xfId="0" applyNumberFormat="1" applyFont="1" applyAlignment="1">
      <alignment horizontal="right" vertical="center"/>
    </xf>
    <xf numFmtId="164" fontId="23" fillId="0" borderId="20" xfId="0" applyNumberFormat="1" applyFont="1" applyBorder="1" applyAlignment="1">
      <alignment horizontal="right" vertical="center"/>
    </xf>
    <xf numFmtId="164" fontId="24" fillId="0" borderId="3" xfId="1" applyNumberFormat="1" applyFont="1" applyBorder="1" applyAlignment="1">
      <alignment vertical="center"/>
    </xf>
    <xf numFmtId="164" fontId="24" fillId="0" borderId="16" xfId="1" applyNumberFormat="1" applyFont="1" applyBorder="1" applyAlignment="1">
      <alignment vertical="center"/>
    </xf>
    <xf numFmtId="164" fontId="24" fillId="0" borderId="3" xfId="0" applyNumberFormat="1" applyFont="1" applyBorder="1" applyAlignment="1">
      <alignment vertical="center"/>
    </xf>
    <xf numFmtId="0" fontId="25" fillId="0" borderId="7" xfId="0" applyFont="1" applyBorder="1" applyAlignment="1">
      <alignment vertical="center"/>
    </xf>
    <xf numFmtId="164" fontId="24" fillId="0" borderId="4" xfId="1" applyNumberFormat="1" applyFont="1" applyFill="1" applyBorder="1" applyAlignment="1">
      <alignment horizontal="right" vertical="center"/>
    </xf>
    <xf numFmtId="164" fontId="24" fillId="0" borderId="4" xfId="1" applyNumberFormat="1" applyFont="1" applyFill="1" applyBorder="1" applyAlignment="1">
      <alignment vertical="center"/>
    </xf>
    <xf numFmtId="164" fontId="24" fillId="0" borderId="5" xfId="1" applyNumberFormat="1" applyFont="1" applyFill="1" applyBorder="1" applyAlignment="1">
      <alignment vertical="center"/>
    </xf>
    <xf numFmtId="164" fontId="24" fillId="0" borderId="4" xfId="0" applyNumberFormat="1" applyFont="1" applyBorder="1" applyAlignment="1">
      <alignment vertical="center"/>
    </xf>
    <xf numFmtId="164" fontId="23" fillId="0" borderId="19" xfId="1" applyNumberFormat="1" applyFont="1" applyBorder="1" applyAlignment="1">
      <alignment horizontal="right" vertical="center"/>
    </xf>
    <xf numFmtId="164" fontId="23" fillId="0" borderId="2" xfId="1" applyNumberFormat="1" applyFont="1" applyBorder="1" applyAlignment="1">
      <alignment horizontal="right" vertical="center"/>
    </xf>
    <xf numFmtId="164" fontId="23" fillId="0" borderId="20" xfId="1" applyNumberFormat="1" applyFont="1" applyBorder="1" applyAlignment="1">
      <alignment horizontal="right" vertical="center"/>
    </xf>
    <xf numFmtId="164" fontId="24" fillId="0" borderId="1" xfId="1" applyNumberFormat="1" applyFont="1" applyBorder="1" applyAlignment="1">
      <alignment horizontal="right" vertical="center"/>
    </xf>
    <xf numFmtId="164" fontId="24" fillId="0" borderId="1" xfId="1" applyNumberFormat="1" applyFont="1" applyBorder="1" applyAlignment="1">
      <alignment vertical="center"/>
    </xf>
    <xf numFmtId="0" fontId="24" fillId="0" borderId="3" xfId="0" applyFont="1" applyBorder="1" applyAlignment="1">
      <alignment vertical="center"/>
    </xf>
    <xf numFmtId="164" fontId="24" fillId="0" borderId="1" xfId="0" applyNumberFormat="1" applyFont="1" applyBorder="1" applyAlignment="1">
      <alignment vertical="center"/>
    </xf>
    <xf numFmtId="0" fontId="24" fillId="0" borderId="4" xfId="0" applyFont="1" applyBorder="1" applyAlignment="1">
      <alignment vertical="center"/>
    </xf>
    <xf numFmtId="0" fontId="23" fillId="0" borderId="0" xfId="0" applyFont="1" applyAlignment="1">
      <alignment horizontal="left" vertical="center"/>
    </xf>
    <xf numFmtId="164" fontId="24" fillId="0" borderId="19" xfId="1" applyNumberFormat="1" applyFont="1" applyBorder="1" applyAlignment="1">
      <alignment horizontal="right" vertical="center"/>
    </xf>
    <xf numFmtId="164" fontId="23" fillId="0" borderId="1" xfId="1" applyNumberFormat="1" applyFont="1" applyBorder="1" applyAlignment="1">
      <alignment horizontal="right" vertical="center"/>
    </xf>
    <xf numFmtId="164" fontId="23" fillId="0" borderId="0" xfId="1" applyNumberFormat="1" applyFont="1" applyBorder="1" applyAlignment="1">
      <alignment horizontal="right" vertical="center"/>
    </xf>
    <xf numFmtId="164" fontId="24" fillId="0" borderId="0" xfId="0" applyNumberFormat="1" applyFont="1" applyAlignment="1">
      <alignment vertical="center"/>
    </xf>
    <xf numFmtId="43" fontId="24" fillId="0" borderId="6" xfId="1" applyFont="1" applyBorder="1" applyAlignment="1"/>
    <xf numFmtId="0" fontId="25" fillId="0" borderId="3" xfId="0" applyFont="1" applyBorder="1" applyAlignment="1">
      <alignment vertical="center"/>
    </xf>
    <xf numFmtId="164" fontId="24" fillId="0" borderId="15" xfId="1" applyNumberFormat="1" applyFont="1" applyBorder="1" applyAlignment="1">
      <alignment horizontal="right" vertical="center"/>
    </xf>
    <xf numFmtId="164" fontId="24" fillId="0" borderId="11" xfId="1" applyNumberFormat="1" applyFont="1" applyBorder="1" applyAlignment="1">
      <alignment vertical="center"/>
    </xf>
    <xf numFmtId="164" fontId="24" fillId="0" borderId="11" xfId="0" applyNumberFormat="1" applyFont="1" applyBorder="1" applyAlignment="1">
      <alignment vertical="center"/>
    </xf>
    <xf numFmtId="0" fontId="25" fillId="0" borderId="15" xfId="0" applyFont="1" applyBorder="1" applyAlignment="1">
      <alignment vertical="center" wrapText="1"/>
    </xf>
    <xf numFmtId="0" fontId="25" fillId="0" borderId="15" xfId="0" applyFont="1" applyBorder="1" applyAlignment="1">
      <alignment vertical="center"/>
    </xf>
    <xf numFmtId="164" fontId="23" fillId="0" borderId="1" xfId="0" applyNumberFormat="1" applyFont="1" applyBorder="1" applyAlignment="1">
      <alignment vertical="center"/>
    </xf>
    <xf numFmtId="0" fontId="24" fillId="0" borderId="0" xfId="0" applyFont="1"/>
    <xf numFmtId="0" fontId="23" fillId="0" borderId="0" xfId="0" applyFont="1"/>
    <xf numFmtId="164" fontId="26" fillId="0" borderId="21" xfId="0" applyNumberFormat="1" applyFont="1" applyBorder="1" applyAlignment="1">
      <alignment horizontal="right"/>
    </xf>
    <xf numFmtId="164" fontId="26" fillId="0" borderId="1" xfId="0" applyNumberFormat="1" applyFont="1" applyBorder="1" applyAlignment="1">
      <alignment horizontal="right"/>
    </xf>
    <xf numFmtId="0" fontId="24" fillId="0" borderId="0" xfId="0" applyFont="1" applyAlignment="1">
      <alignment horizontal="center"/>
    </xf>
    <xf numFmtId="0" fontId="24" fillId="0" borderId="0" xfId="0" applyFont="1" applyAlignment="1">
      <alignment vertical="top" wrapText="1"/>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164" fontId="16" fillId="0" borderId="0" xfId="0" applyNumberFormat="1" applyFont="1" applyAlignment="1">
      <alignment horizontal="center" vertical="center"/>
    </xf>
    <xf numFmtId="164" fontId="17" fillId="0" borderId="0" xfId="0" applyNumberFormat="1" applyFont="1" applyAlignment="1">
      <alignment horizontal="center" vertical="center" wrapText="1"/>
    </xf>
    <xf numFmtId="0" fontId="14" fillId="0" borderId="0" xfId="0" applyFont="1" applyAlignment="1">
      <alignment horizontal="center" vertical="center"/>
    </xf>
    <xf numFmtId="43" fontId="14" fillId="0" borderId="3" xfId="1" applyFont="1" applyBorder="1" applyAlignment="1">
      <alignment horizontal="center"/>
    </xf>
    <xf numFmtId="43" fontId="14" fillId="0" borderId="0" xfId="1" applyFont="1" applyBorder="1" applyAlignment="1">
      <alignment horizontal="center"/>
    </xf>
    <xf numFmtId="43" fontId="14" fillId="0" borderId="15" xfId="1" applyFont="1" applyBorder="1" applyAlignment="1">
      <alignment horizontal="center"/>
    </xf>
    <xf numFmtId="43" fontId="14" fillId="0" borderId="4" xfId="1" applyFont="1" applyBorder="1" applyAlignment="1">
      <alignment horizontal="center"/>
    </xf>
    <xf numFmtId="43" fontId="16" fillId="0" borderId="5" xfId="1" applyFont="1" applyBorder="1" applyAlignment="1">
      <alignment horizontal="center"/>
    </xf>
    <xf numFmtId="43" fontId="16" fillId="0" borderId="0" xfId="1" applyFont="1" applyBorder="1" applyAlignment="1">
      <alignment horizontal="center"/>
    </xf>
    <xf numFmtId="43" fontId="16" fillId="0" borderId="0" xfId="1" applyFont="1" applyBorder="1" applyAlignment="1">
      <alignment horizontal="center" vertical="center"/>
    </xf>
    <xf numFmtId="43" fontId="14" fillId="0" borderId="3" xfId="1" applyFont="1" applyBorder="1" applyAlignment="1">
      <alignment horizontal="center" vertical="center"/>
    </xf>
    <xf numFmtId="43" fontId="14" fillId="0" borderId="0" xfId="1" applyFont="1" applyBorder="1" applyAlignment="1">
      <alignment horizontal="center" vertical="center"/>
    </xf>
    <xf numFmtId="43" fontId="14" fillId="0" borderId="15" xfId="1" applyFont="1" applyBorder="1" applyAlignment="1">
      <alignment horizontal="center" vertical="center"/>
    </xf>
    <xf numFmtId="43" fontId="14" fillId="0" borderId="4" xfId="0" applyNumberFormat="1" applyFont="1" applyBorder="1" applyAlignment="1">
      <alignment horizontal="center" vertical="center"/>
    </xf>
    <xf numFmtId="43" fontId="16" fillId="0" borderId="5" xfId="1" applyFont="1" applyBorder="1" applyAlignment="1">
      <alignment horizontal="center" vertical="center"/>
    </xf>
    <xf numFmtId="43" fontId="14" fillId="0" borderId="4" xfId="1" applyFont="1" applyBorder="1" applyAlignment="1">
      <alignment horizontal="center" vertical="center"/>
    </xf>
    <xf numFmtId="43" fontId="18" fillId="0" borderId="0" xfId="1" applyFont="1" applyBorder="1" applyAlignment="1">
      <alignment horizontal="center" vertical="center"/>
    </xf>
    <xf numFmtId="0" fontId="16" fillId="0" borderId="0" xfId="0" applyFont="1" applyAlignment="1">
      <alignment horizontal="center"/>
    </xf>
    <xf numFmtId="43" fontId="22" fillId="0" borderId="0" xfId="0" applyNumberFormat="1" applyFont="1" applyAlignment="1">
      <alignment horizontal="center"/>
    </xf>
    <xf numFmtId="0" fontId="14" fillId="0" borderId="0" xfId="0" applyFont="1" applyAlignment="1">
      <alignment horizontal="center" vertical="top" wrapText="1"/>
    </xf>
    <xf numFmtId="0" fontId="16" fillId="0" borderId="0" xfId="0" applyFont="1" applyAlignment="1">
      <alignment horizontal="left" vertical="center" wrapText="1"/>
    </xf>
    <xf numFmtId="0" fontId="17" fillId="0" borderId="0" xfId="0" applyFont="1" applyAlignment="1">
      <alignment horizontal="left" vertical="center"/>
    </xf>
    <xf numFmtId="164" fontId="14" fillId="0" borderId="0" xfId="1" applyNumberFormat="1" applyFont="1" applyBorder="1" applyAlignment="1">
      <alignment horizontal="right"/>
    </xf>
    <xf numFmtId="164" fontId="14" fillId="0" borderId="0" xfId="1" applyNumberFormat="1" applyFont="1" applyBorder="1" applyAlignment="1">
      <alignment horizontal="right" vertical="center"/>
    </xf>
    <xf numFmtId="164" fontId="14" fillId="0" borderId="3" xfId="1" applyNumberFormat="1" applyFont="1" applyBorder="1" applyAlignment="1">
      <alignment horizontal="right"/>
    </xf>
    <xf numFmtId="0" fontId="14" fillId="0" borderId="0" xfId="0" applyFont="1" applyAlignment="1">
      <alignment vertical="top"/>
    </xf>
    <xf numFmtId="0" fontId="14" fillId="0" borderId="0" xfId="0" applyFont="1" applyAlignment="1">
      <alignment horizontal="center" vertical="top"/>
    </xf>
    <xf numFmtId="164" fontId="14" fillId="0" borderId="15" xfId="1" applyNumberFormat="1" applyFont="1" applyBorder="1" applyAlignment="1">
      <alignment horizontal="right"/>
    </xf>
    <xf numFmtId="0" fontId="14" fillId="0" borderId="0" xfId="0" applyFont="1" applyAlignment="1">
      <alignment horizontal="left"/>
    </xf>
    <xf numFmtId="164" fontId="16" fillId="0" borderId="15" xfId="1" applyNumberFormat="1" applyFont="1" applyBorder="1" applyAlignment="1">
      <alignment horizontal="center" vertical="center"/>
    </xf>
    <xf numFmtId="164" fontId="16" fillId="0" borderId="0" xfId="1" applyNumberFormat="1" applyFont="1" applyBorder="1" applyAlignment="1">
      <alignment horizontal="center" vertical="center"/>
    </xf>
    <xf numFmtId="164" fontId="16" fillId="0" borderId="4" xfId="1" quotePrefix="1" applyNumberFormat="1" applyFont="1" applyBorder="1" applyAlignment="1">
      <alignment horizontal="center" vertical="center"/>
    </xf>
    <xf numFmtId="164" fontId="16" fillId="0" borderId="4" xfId="1" applyNumberFormat="1" applyFont="1" applyBorder="1" applyAlignment="1">
      <alignment horizontal="center" vertical="center"/>
    </xf>
    <xf numFmtId="164" fontId="16" fillId="0" borderId="5" xfId="1" applyNumberFormat="1" applyFont="1" applyFill="1" applyBorder="1" applyAlignment="1">
      <alignment horizontal="center" vertical="center"/>
    </xf>
    <xf numFmtId="164" fontId="16" fillId="0" borderId="5" xfId="1" applyNumberFormat="1" applyFont="1" applyBorder="1" applyAlignment="1">
      <alignment horizontal="center" vertical="center"/>
    </xf>
    <xf numFmtId="164" fontId="14" fillId="0" borderId="1" xfId="1" applyNumberFormat="1" applyFont="1" applyFill="1" applyBorder="1" applyAlignment="1">
      <alignment horizontal="right" vertical="center"/>
    </xf>
    <xf numFmtId="164" fontId="14" fillId="0" borderId="5" xfId="1" applyNumberFormat="1" applyFont="1" applyFill="1" applyBorder="1" applyAlignment="1">
      <alignment horizontal="right" vertical="center"/>
    </xf>
    <xf numFmtId="43" fontId="16" fillId="0" borderId="5" xfId="1" applyFont="1" applyFill="1" applyBorder="1" applyAlignment="1">
      <alignment horizontal="right" vertical="center"/>
    </xf>
    <xf numFmtId="43" fontId="14" fillId="0" borderId="0" xfId="1" applyFont="1" applyBorder="1" applyAlignment="1">
      <alignment horizontal="right" vertical="center"/>
    </xf>
    <xf numFmtId="43" fontId="16" fillId="0" borderId="5" xfId="1" applyFont="1" applyBorder="1" applyAlignment="1">
      <alignment horizontal="right" vertical="center"/>
    </xf>
    <xf numFmtId="43" fontId="14" fillId="0" borderId="0" xfId="1" applyFont="1" applyFill="1" applyBorder="1" applyAlignment="1">
      <alignment horizontal="right" vertical="center"/>
    </xf>
    <xf numFmtId="164" fontId="16" fillId="0" borderId="17" xfId="1" applyNumberFormat="1" applyFont="1" applyBorder="1" applyAlignment="1">
      <alignment horizontal="right" vertical="center"/>
    </xf>
    <xf numFmtId="43" fontId="16" fillId="0" borderId="0" xfId="0" applyNumberFormat="1" applyFont="1"/>
    <xf numFmtId="43" fontId="16" fillId="0" borderId="0" xfId="1" applyFont="1" applyFill="1" applyBorder="1" applyAlignment="1">
      <alignment vertical="center"/>
    </xf>
    <xf numFmtId="164" fontId="16" fillId="0" borderId="0" xfId="1" applyNumberFormat="1" applyFont="1" applyFill="1" applyBorder="1" applyAlignment="1">
      <alignment vertical="center"/>
    </xf>
    <xf numFmtId="164" fontId="16" fillId="0" borderId="0" xfId="1" applyNumberFormat="1" applyFont="1" applyFill="1" applyBorder="1"/>
    <xf numFmtId="164" fontId="16" fillId="0" borderId="0" xfId="1" applyNumberFormat="1" applyFont="1" applyBorder="1"/>
    <xf numFmtId="164" fontId="14" fillId="0" borderId="0" xfId="1" applyNumberFormat="1" applyFont="1" applyFill="1" applyBorder="1"/>
    <xf numFmtId="164" fontId="14" fillId="0" borderId="0" xfId="1" applyNumberFormat="1" applyFont="1" applyBorder="1"/>
    <xf numFmtId="164" fontId="16" fillId="0" borderId="17" xfId="0" applyNumberFormat="1" applyFont="1" applyBorder="1"/>
    <xf numFmtId="164" fontId="14" fillId="0" borderId="0" xfId="0" applyNumberFormat="1" applyFont="1"/>
    <xf numFmtId="164" fontId="14" fillId="0" borderId="0" xfId="0" applyNumberFormat="1" applyFont="1" applyAlignment="1">
      <alignment vertical="top" wrapText="1"/>
    </xf>
    <xf numFmtId="0" fontId="19" fillId="0" borderId="1" xfId="0" applyFont="1" applyBorder="1"/>
    <xf numFmtId="0" fontId="19" fillId="0" borderId="20" xfId="0" applyFont="1" applyBorder="1" applyAlignment="1">
      <alignment horizontal="center"/>
    </xf>
    <xf numFmtId="164" fontId="19" fillId="0" borderId="3" xfId="1" applyNumberFormat="1" applyFont="1" applyBorder="1" applyAlignment="1">
      <alignment horizontal="center"/>
    </xf>
    <xf numFmtId="0" fontId="15" fillId="0" borderId="15" xfId="0" applyFont="1" applyBorder="1" applyAlignment="1">
      <alignment horizontal="center"/>
    </xf>
    <xf numFmtId="0" fontId="15" fillId="0" borderId="7" xfId="0" applyFont="1" applyBorder="1" applyAlignment="1">
      <alignment horizontal="left" vertical="center"/>
    </xf>
    <xf numFmtId="0" fontId="27" fillId="0" borderId="6" xfId="0" applyFont="1" applyBorder="1"/>
    <xf numFmtId="164" fontId="15" fillId="0" borderId="3" xfId="1" applyNumberFormat="1" applyFont="1" applyFill="1" applyBorder="1" applyAlignment="1">
      <alignment horizontal="center" vertical="center"/>
    </xf>
    <xf numFmtId="164" fontId="15" fillId="0" borderId="7" xfId="1" applyNumberFormat="1" applyFont="1" applyFill="1" applyBorder="1" applyAlignment="1">
      <alignment horizontal="center" vertical="center"/>
    </xf>
    <xf numFmtId="0" fontId="15" fillId="0" borderId="12" xfId="0" applyFont="1" applyBorder="1" applyAlignment="1">
      <alignment horizontal="left" vertical="top"/>
    </xf>
    <xf numFmtId="0" fontId="27" fillId="0" borderId="11" xfId="0" applyFont="1" applyBorder="1"/>
    <xf numFmtId="164" fontId="15" fillId="0" borderId="15" xfId="1" applyNumberFormat="1" applyFont="1" applyFill="1" applyBorder="1" applyAlignment="1">
      <alignment horizontal="center" vertical="center"/>
    </xf>
    <xf numFmtId="164" fontId="15" fillId="0" borderId="12" xfId="1" applyNumberFormat="1" applyFont="1" applyFill="1" applyBorder="1" applyAlignment="1">
      <alignment horizontal="center" vertical="center"/>
    </xf>
    <xf numFmtId="0" fontId="15" fillId="0" borderId="12" xfId="0" applyFont="1" applyBorder="1" applyAlignment="1">
      <alignment horizontal="left"/>
    </xf>
    <xf numFmtId="0" fontId="15" fillId="0" borderId="12" xfId="0" applyFont="1" applyBorder="1" applyAlignment="1">
      <alignment horizontal="left" vertical="center"/>
    </xf>
    <xf numFmtId="164" fontId="27" fillId="0" borderId="15" xfId="1" applyNumberFormat="1" applyFont="1" applyFill="1" applyBorder="1" applyAlignment="1">
      <alignment horizontal="center" vertical="center"/>
    </xf>
    <xf numFmtId="164" fontId="19" fillId="0" borderId="12" xfId="1" applyNumberFormat="1" applyFont="1" applyFill="1" applyBorder="1" applyAlignment="1">
      <alignment horizontal="center" vertical="center"/>
    </xf>
    <xf numFmtId="164" fontId="15" fillId="0" borderId="15" xfId="1" applyNumberFormat="1" applyFont="1" applyBorder="1" applyAlignment="1">
      <alignment horizontal="center"/>
    </xf>
    <xf numFmtId="0" fontId="15" fillId="0" borderId="15" xfId="0" applyFont="1" applyBorder="1" applyAlignment="1">
      <alignment horizontal="left" vertical="center"/>
    </xf>
    <xf numFmtId="164" fontId="28" fillId="0" borderId="1" xfId="1" applyNumberFormat="1" applyFont="1" applyFill="1" applyBorder="1" applyAlignment="1">
      <alignment vertical="center"/>
    </xf>
    <xf numFmtId="167" fontId="30" fillId="0" borderId="1" xfId="0" applyNumberFormat="1" applyFont="1" applyBorder="1" applyAlignment="1">
      <alignment vertical="top"/>
    </xf>
    <xf numFmtId="167" fontId="30" fillId="0" borderId="1" xfId="0" applyNumberFormat="1" applyFont="1" applyBorder="1" applyAlignment="1">
      <alignment vertical="top"/>
    </xf>
    <xf numFmtId="167" fontId="30" fillId="0" borderId="1" xfId="0" applyNumberFormat="1" applyFont="1" applyBorder="1" applyAlignment="1">
      <alignment vertical="top"/>
    </xf>
    <xf numFmtId="167" fontId="30" fillId="0" borderId="1" xfId="0" applyNumberFormat="1" applyFont="1" applyBorder="1" applyAlignment="1">
      <alignment vertical="top"/>
    </xf>
    <xf numFmtId="167" fontId="30" fillId="0" borderId="1" xfId="0" applyNumberFormat="1" applyFont="1" applyBorder="1" applyAlignment="1">
      <alignment vertical="top"/>
    </xf>
    <xf numFmtId="167" fontId="30" fillId="0" borderId="1" xfId="0" applyNumberFormat="1" applyFont="1" applyBorder="1" applyAlignment="1">
      <alignment vertical="top"/>
    </xf>
    <xf numFmtId="167" fontId="30" fillId="0" borderId="1" xfId="0" applyNumberFormat="1" applyFont="1" applyBorder="1" applyAlignment="1">
      <alignment vertical="top"/>
    </xf>
    <xf numFmtId="167" fontId="30" fillId="2" borderId="1" xfId="0" applyNumberFormat="1" applyFont="1" applyFill="1" applyBorder="1" applyAlignment="1">
      <alignment vertical="top"/>
    </xf>
    <xf numFmtId="167" fontId="30" fillId="0" borderId="1" xfId="0" applyNumberFormat="1" applyFont="1" applyBorder="1" applyAlignment="1">
      <alignment vertical="top"/>
    </xf>
    <xf numFmtId="167" fontId="30" fillId="0" borderId="1" xfId="0" applyNumberFormat="1" applyFont="1" applyBorder="1" applyAlignment="1">
      <alignment vertical="top"/>
    </xf>
    <xf numFmtId="167" fontId="30" fillId="0" borderId="1" xfId="0" applyNumberFormat="1" applyFont="1" applyBorder="1" applyAlignment="1">
      <alignment vertical="top"/>
    </xf>
    <xf numFmtId="167" fontId="30" fillId="0" borderId="1" xfId="0" applyNumberFormat="1" applyFont="1" applyBorder="1" applyAlignment="1">
      <alignment vertical="top"/>
    </xf>
    <xf numFmtId="0" fontId="14"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center" vertical="center" wrapText="1"/>
    </xf>
    <xf numFmtId="9" fontId="2" fillId="0" borderId="20" xfId="2" applyFont="1" applyBorder="1" applyAlignment="1">
      <alignment horizontal="center" vertical="center"/>
    </xf>
    <xf numFmtId="9" fontId="2" fillId="0" borderId="1" xfId="2"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horizontal="center"/>
    </xf>
    <xf numFmtId="164" fontId="3" fillId="0" borderId="1" xfId="1" applyNumberFormat="1" applyFont="1" applyBorder="1" applyAlignment="1">
      <alignment horizontal="center" vertical="center"/>
    </xf>
    <xf numFmtId="164" fontId="2" fillId="0" borderId="0" xfId="0" applyNumberFormat="1" applyFont="1" applyAlignment="1">
      <alignment horizontal="center"/>
    </xf>
    <xf numFmtId="0" fontId="2" fillId="0" borderId="20" xfId="0" applyFont="1" applyBorder="1" applyAlignment="1">
      <alignment horizontal="center" vertical="center" wrapText="1"/>
    </xf>
    <xf numFmtId="0" fontId="12" fillId="0" borderId="1" xfId="0" applyFont="1" applyBorder="1" applyAlignment="1">
      <alignment horizontal="center" vertical="center" wrapText="1"/>
    </xf>
    <xf numFmtId="164" fontId="2" fillId="0" borderId="0" xfId="0" applyNumberFormat="1" applyFont="1" applyAlignment="1">
      <alignment horizontal="right" vertical="center"/>
    </xf>
    <xf numFmtId="0" fontId="3" fillId="0" borderId="5" xfId="0" applyFont="1" applyBorder="1" applyAlignment="1">
      <alignment horizontal="center" vertical="center" wrapText="1"/>
    </xf>
    <xf numFmtId="0" fontId="3" fillId="0" borderId="0" xfId="0" applyFont="1" applyAlignment="1">
      <alignment horizontal="center" vertical="center"/>
    </xf>
    <xf numFmtId="0" fontId="2" fillId="0" borderId="19" xfId="0" applyFont="1" applyBorder="1" applyAlignment="1">
      <alignment horizontal="center"/>
    </xf>
    <xf numFmtId="0" fontId="3" fillId="0" borderId="5"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xf>
    <xf numFmtId="0" fontId="12" fillId="0" borderId="1" xfId="0" applyFont="1" applyBorder="1" applyAlignment="1">
      <alignment horizontal="center" vertical="center" wrapText="1"/>
    </xf>
    <xf numFmtId="0" fontId="3" fillId="0" borderId="1" xfId="0" applyFont="1" applyBorder="1" applyAlignment="1">
      <alignment horizontal="center" vertical="center"/>
    </xf>
    <xf numFmtId="164" fontId="3" fillId="0" borderId="1" xfId="1" applyNumberFormat="1" applyFont="1" applyBorder="1" applyAlignment="1">
      <alignment horizontal="center" vertical="center"/>
    </xf>
    <xf numFmtId="164" fontId="2" fillId="0" borderId="1" xfId="1" applyNumberFormat="1" applyFont="1" applyBorder="1" applyAlignment="1">
      <alignment horizontal="center" vertical="center"/>
    </xf>
    <xf numFmtId="164" fontId="2" fillId="3" borderId="1" xfId="1" applyNumberFormat="1" applyFont="1" applyFill="1" applyBorder="1" applyAlignment="1">
      <alignment horizontal="center" vertical="center"/>
    </xf>
    <xf numFmtId="9" fontId="2" fillId="0" borderId="1" xfId="2" applyFont="1" applyBorder="1" applyAlignment="1">
      <alignment horizontal="center" vertical="center"/>
    </xf>
    <xf numFmtId="9" fontId="2" fillId="0" borderId="20" xfId="2" applyFont="1" applyBorder="1" applyAlignment="1">
      <alignment horizontal="center" vertical="center"/>
    </xf>
    <xf numFmtId="0" fontId="3" fillId="0" borderId="1" xfId="0" applyFont="1" applyBorder="1" applyAlignment="1">
      <alignment horizontal="center" vertical="center" wrapText="1"/>
    </xf>
    <xf numFmtId="0" fontId="29" fillId="0" borderId="0" xfId="0" applyFont="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0" borderId="19" xfId="0" applyFont="1" applyBorder="1" applyAlignment="1">
      <alignment horizontal="center" vertical="center"/>
    </xf>
    <xf numFmtId="164" fontId="6" fillId="0" borderId="10" xfId="0" applyNumberFormat="1" applyFont="1" applyBorder="1" applyAlignment="1">
      <alignment horizontal="center" vertical="center"/>
    </xf>
    <xf numFmtId="0" fontId="17" fillId="0" borderId="0" xfId="0" applyFont="1" applyBorder="1" applyAlignment="1">
      <alignment horizontal="center" vertical="center" wrapText="1"/>
    </xf>
    <xf numFmtId="164" fontId="2" fillId="0" borderId="1" xfId="1" applyNumberFormat="1" applyFont="1" applyBorder="1" applyAlignment="1">
      <alignment vertical="center"/>
    </xf>
    <xf numFmtId="164" fontId="3" fillId="0" borderId="1" xfId="1" applyNumberFormat="1" applyFont="1" applyBorder="1" applyAlignment="1">
      <alignment vertical="center"/>
    </xf>
    <xf numFmtId="164" fontId="16" fillId="0" borderId="1" xfId="1" applyNumberFormat="1" applyFont="1" applyBorder="1" applyAlignment="1">
      <alignment horizontal="center" vertical="center"/>
    </xf>
    <xf numFmtId="164" fontId="16" fillId="0" borderId="2" xfId="1" applyNumberFormat="1" applyFont="1" applyFill="1" applyBorder="1"/>
    <xf numFmtId="164" fontId="16" fillId="0" borderId="10" xfId="0" applyNumberFormat="1" applyFont="1" applyBorder="1"/>
    <xf numFmtId="0" fontId="3" fillId="4" borderId="19" xfId="0" applyFont="1" applyFill="1" applyBorder="1" applyAlignment="1">
      <alignment horizontal="center" vertical="center" wrapText="1"/>
    </xf>
    <xf numFmtId="164" fontId="2" fillId="4" borderId="19" xfId="1" applyNumberFormat="1" applyFont="1" applyFill="1" applyBorder="1" applyAlignment="1">
      <alignment horizontal="center" vertical="center"/>
    </xf>
    <xf numFmtId="164" fontId="3" fillId="4" borderId="1" xfId="1" applyNumberFormat="1" applyFont="1" applyFill="1" applyBorder="1" applyAlignment="1">
      <alignment horizontal="center" vertical="center"/>
    </xf>
    <xf numFmtId="0" fontId="3" fillId="5" borderId="19" xfId="0" applyFont="1" applyFill="1" applyBorder="1" applyAlignment="1">
      <alignment horizontal="center" vertical="center" wrapText="1"/>
    </xf>
    <xf numFmtId="164" fontId="2" fillId="5" borderId="1" xfId="1" applyNumberFormat="1" applyFont="1" applyFill="1" applyBorder="1" applyAlignment="1">
      <alignment horizontal="center" vertical="center"/>
    </xf>
    <xf numFmtId="164" fontId="2" fillId="5" borderId="19" xfId="1" applyNumberFormat="1" applyFont="1" applyFill="1" applyBorder="1" applyAlignment="1">
      <alignment horizontal="center" vertical="center"/>
    </xf>
    <xf numFmtId="164" fontId="3" fillId="5" borderId="1" xfId="1" applyNumberFormat="1" applyFont="1" applyFill="1" applyBorder="1" applyAlignment="1">
      <alignment horizontal="center" vertical="center"/>
    </xf>
    <xf numFmtId="164" fontId="2" fillId="5" borderId="1" xfId="1" applyNumberFormat="1" applyFont="1" applyFill="1" applyBorder="1" applyAlignment="1">
      <alignment vertical="center"/>
    </xf>
    <xf numFmtId="164" fontId="3" fillId="5" borderId="1" xfId="1" applyNumberFormat="1" applyFont="1" applyFill="1" applyBorder="1" applyAlignment="1">
      <alignment vertical="center"/>
    </xf>
    <xf numFmtId="164" fontId="2" fillId="4" borderId="1" xfId="1" applyNumberFormat="1" applyFont="1" applyFill="1" applyBorder="1" applyAlignment="1">
      <alignment vertical="center"/>
    </xf>
    <xf numFmtId="164" fontId="3" fillId="4" borderId="1" xfId="1" applyNumberFormat="1" applyFont="1" applyFill="1" applyBorder="1" applyAlignment="1">
      <alignment vertical="center"/>
    </xf>
    <xf numFmtId="0" fontId="2" fillId="0" borderId="2" xfId="0" applyFont="1" applyBorder="1" applyAlignment="1">
      <alignment horizontal="center" vertical="center" wrapText="1"/>
    </xf>
    <xf numFmtId="164" fontId="14" fillId="0" borderId="3" xfId="1" applyNumberFormat="1" applyFont="1" applyBorder="1" applyAlignment="1">
      <alignment horizontal="center"/>
    </xf>
    <xf numFmtId="164" fontId="14" fillId="0" borderId="15" xfId="1" applyNumberFormat="1" applyFont="1" applyBorder="1" applyAlignment="1">
      <alignment horizontal="center"/>
    </xf>
    <xf numFmtId="164" fontId="14" fillId="0" borderId="4" xfId="1" applyNumberFormat="1" applyFont="1" applyBorder="1" applyAlignment="1">
      <alignment horizontal="center"/>
    </xf>
    <xf numFmtId="164" fontId="16" fillId="0" borderId="5" xfId="1" applyNumberFormat="1" applyFont="1" applyBorder="1" applyAlignment="1">
      <alignment horizontal="center"/>
    </xf>
    <xf numFmtId="164" fontId="16" fillId="0" borderId="0" xfId="1" applyNumberFormat="1" applyFont="1" applyBorder="1" applyAlignment="1">
      <alignment horizontal="center"/>
    </xf>
    <xf numFmtId="164" fontId="14" fillId="0" borderId="3" xfId="1" applyNumberFormat="1" applyFont="1" applyBorder="1" applyAlignment="1">
      <alignment horizontal="center" vertical="center"/>
    </xf>
    <xf numFmtId="164" fontId="14" fillId="0" borderId="15" xfId="1" applyNumberFormat="1" applyFont="1" applyBorder="1" applyAlignment="1">
      <alignment horizontal="center" vertical="center"/>
    </xf>
    <xf numFmtId="164" fontId="14" fillId="0" borderId="4" xfId="0" applyNumberFormat="1" applyFont="1" applyBorder="1" applyAlignment="1">
      <alignment horizontal="center" vertical="center"/>
    </xf>
    <xf numFmtId="164" fontId="14" fillId="0" borderId="0" xfId="1" applyNumberFormat="1" applyFont="1" applyBorder="1" applyAlignment="1">
      <alignment horizontal="center" vertical="center"/>
    </xf>
    <xf numFmtId="164" fontId="30" fillId="0" borderId="1" xfId="0" applyNumberFormat="1" applyFont="1" applyBorder="1" applyAlignment="1">
      <alignment vertical="top"/>
    </xf>
    <xf numFmtId="164" fontId="16" fillId="0" borderId="22" xfId="1" applyNumberFormat="1" applyFont="1" applyBorder="1" applyAlignment="1">
      <alignment horizontal="center" vertical="center"/>
    </xf>
    <xf numFmtId="164" fontId="18" fillId="0" borderId="0" xfId="1" applyNumberFormat="1" applyFont="1" applyBorder="1" applyAlignment="1">
      <alignment horizontal="center" vertical="center"/>
    </xf>
    <xf numFmtId="0" fontId="3" fillId="5" borderId="3" xfId="0" applyFont="1" applyFill="1" applyBorder="1" applyAlignment="1">
      <alignment horizontal="center" vertical="center" wrapText="1"/>
    </xf>
    <xf numFmtId="164" fontId="2" fillId="5" borderId="2" xfId="1" applyNumberFormat="1" applyFont="1" applyFill="1" applyBorder="1" applyAlignment="1">
      <alignment horizontal="center" vertical="center"/>
    </xf>
    <xf numFmtId="164" fontId="2" fillId="3" borderId="19" xfId="1" applyNumberFormat="1" applyFont="1" applyFill="1" applyBorder="1" applyAlignment="1">
      <alignment horizontal="center" vertical="center"/>
    </xf>
    <xf numFmtId="0" fontId="2" fillId="0" borderId="16" xfId="0" applyFont="1" applyBorder="1" applyAlignment="1">
      <alignment horizontal="right" vertical="center"/>
    </xf>
    <xf numFmtId="0" fontId="2" fillId="0" borderId="5" xfId="0" applyFont="1" applyBorder="1" applyAlignment="1">
      <alignment horizontal="right" vertical="center"/>
    </xf>
    <xf numFmtId="0" fontId="12" fillId="0" borderId="19" xfId="0" applyFont="1" applyBorder="1" applyAlignment="1">
      <alignment horizontal="center" vertical="center" wrapText="1"/>
    </xf>
    <xf numFmtId="164" fontId="3" fillId="5" borderId="19" xfId="1" applyNumberFormat="1" applyFont="1" applyFill="1" applyBorder="1" applyAlignment="1">
      <alignment horizontal="center" vertical="center"/>
    </xf>
    <xf numFmtId="0" fontId="2" fillId="0" borderId="16" xfId="0" applyFont="1" applyBorder="1" applyAlignment="1">
      <alignment horizontal="center" vertical="center"/>
    </xf>
    <xf numFmtId="0" fontId="3" fillId="4" borderId="3" xfId="0" applyFont="1" applyFill="1" applyBorder="1" applyAlignment="1">
      <alignment horizontal="center" vertical="center" wrapText="1"/>
    </xf>
    <xf numFmtId="0" fontId="3" fillId="3" borderId="3" xfId="0" applyFont="1" applyFill="1" applyBorder="1" applyAlignment="1">
      <alignment horizontal="center" vertical="center"/>
    </xf>
    <xf numFmtId="164" fontId="3" fillId="3" borderId="19" xfId="1" applyNumberFormat="1" applyFont="1" applyFill="1" applyBorder="1" applyAlignment="1">
      <alignment horizontal="center" vertical="center"/>
    </xf>
    <xf numFmtId="0" fontId="2" fillId="0" borderId="1" xfId="0" applyFont="1" applyBorder="1" applyAlignment="1">
      <alignment horizontal="center" vertical="center" wrapText="1"/>
    </xf>
    <xf numFmtId="164" fontId="2" fillId="0" borderId="20" xfId="1" applyNumberFormat="1" applyFont="1" applyBorder="1" applyAlignment="1">
      <alignment horizontal="center" vertical="center"/>
    </xf>
    <xf numFmtId="0" fontId="3" fillId="0" borderId="19" xfId="0" applyFont="1" applyBorder="1" applyAlignment="1">
      <alignment horizontal="center" vertical="center" wrapText="1"/>
    </xf>
    <xf numFmtId="0" fontId="24" fillId="0" borderId="0" xfId="0" applyFont="1" applyAlignment="1">
      <alignment horizontal="center"/>
    </xf>
    <xf numFmtId="0" fontId="23" fillId="0" borderId="16" xfId="0" applyFont="1" applyBorder="1" applyAlignment="1">
      <alignment horizontal="left" vertical="center"/>
    </xf>
    <xf numFmtId="0" fontId="23" fillId="0" borderId="0" xfId="0" applyFont="1" applyAlignment="1">
      <alignment horizontal="left" vertical="center"/>
    </xf>
    <xf numFmtId="0" fontId="23" fillId="0" borderId="0" xfId="0" applyFont="1" applyAlignment="1">
      <alignment horizontal="center" vertical="center" wrapText="1"/>
    </xf>
    <xf numFmtId="0" fontId="23" fillId="0" borderId="5"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6" xfId="0" applyFont="1" applyBorder="1" applyAlignment="1">
      <alignment horizontal="center" vertical="center"/>
    </xf>
    <xf numFmtId="0" fontId="23" fillId="0" borderId="16" xfId="0" applyFont="1" applyBorder="1" applyAlignment="1">
      <alignment horizontal="center" vertical="center"/>
    </xf>
    <xf numFmtId="0" fontId="23" fillId="0" borderId="11" xfId="0" applyFont="1" applyBorder="1" applyAlignment="1">
      <alignment horizontal="center" vertical="center"/>
    </xf>
    <xf numFmtId="0" fontId="23" fillId="0" borderId="0" xfId="0" applyFont="1" applyAlignment="1">
      <alignment horizontal="center" vertical="center"/>
    </xf>
    <xf numFmtId="0" fontId="23" fillId="0" borderId="8"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3" xfId="0" applyFont="1" applyBorder="1" applyAlignment="1">
      <alignment horizontal="center" vertical="center"/>
    </xf>
    <xf numFmtId="0" fontId="23" fillId="0" borderId="15" xfId="0" applyFont="1" applyBorder="1" applyAlignment="1">
      <alignment horizontal="center" vertical="center"/>
    </xf>
    <xf numFmtId="0" fontId="23" fillId="0" borderId="4" xfId="0" applyFont="1" applyBorder="1" applyAlignment="1">
      <alignment horizontal="center" vertical="center"/>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0" xfId="0" applyFont="1" applyAlignment="1">
      <alignment horizontal="center" vertical="center"/>
    </xf>
    <xf numFmtId="0" fontId="14" fillId="0" borderId="0" xfId="0" applyFont="1" applyAlignment="1">
      <alignment horizontal="left" vertical="center"/>
    </xf>
    <xf numFmtId="0" fontId="16" fillId="0" borderId="0" xfId="0" applyFont="1" applyAlignment="1">
      <alignment horizontal="center" vertical="center" wrapText="1"/>
    </xf>
    <xf numFmtId="0" fontId="16" fillId="0" borderId="16" xfId="0" applyFont="1" applyBorder="1" applyAlignment="1">
      <alignment horizontal="center" vertical="center"/>
    </xf>
    <xf numFmtId="0" fontId="16" fillId="0" borderId="5" xfId="0" applyFont="1" applyBorder="1" applyAlignment="1">
      <alignment horizontal="center" vertical="center"/>
    </xf>
    <xf numFmtId="0" fontId="19" fillId="0" borderId="0" xfId="0" applyFont="1" applyAlignment="1">
      <alignment horizontal="center" vertical="center" wrapText="1"/>
    </xf>
    <xf numFmtId="0" fontId="19" fillId="0" borderId="6"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0" xfId="0" applyFont="1" applyAlignment="1">
      <alignment horizontal="left" vertical="center"/>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0" xfId="0" applyFont="1" applyAlignment="1">
      <alignment horizontal="center" vertical="center"/>
    </xf>
    <xf numFmtId="0" fontId="15" fillId="0" borderId="0" xfId="0" applyFont="1" applyAlignment="1">
      <alignment horizontal="left" vertical="center"/>
    </xf>
    <xf numFmtId="43" fontId="8" fillId="0" borderId="0" xfId="1" applyFont="1" applyAlignment="1">
      <alignment horizontal="center"/>
    </xf>
    <xf numFmtId="0" fontId="19" fillId="0" borderId="6" xfId="0" applyFont="1" applyBorder="1" applyAlignment="1">
      <alignment horizontal="center" vertical="center"/>
    </xf>
    <xf numFmtId="0" fontId="19" fillId="0" borderId="16" xfId="0" applyFont="1" applyBorder="1" applyAlignment="1">
      <alignment horizontal="center" vertical="center"/>
    </xf>
    <xf numFmtId="0" fontId="19" fillId="0" borderId="7" xfId="0" applyFont="1" applyBorder="1" applyAlignment="1">
      <alignment horizontal="center" vertical="center"/>
    </xf>
    <xf numFmtId="0" fontId="19" fillId="0" borderId="8" xfId="0" applyFont="1" applyBorder="1" applyAlignment="1">
      <alignment horizontal="center" vertical="center"/>
    </xf>
    <xf numFmtId="0" fontId="19" fillId="0" borderId="5" xfId="0" applyFont="1" applyBorder="1" applyAlignment="1">
      <alignment horizontal="center" vertical="center"/>
    </xf>
    <xf numFmtId="0" fontId="19" fillId="0" borderId="9" xfId="0" applyFont="1" applyBorder="1" applyAlignment="1">
      <alignment horizontal="center" vertical="center"/>
    </xf>
    <xf numFmtId="0" fontId="15" fillId="0" borderId="0" xfId="0" applyFont="1" applyAlignment="1">
      <alignment horizontal="left" vertical="center" wrapText="1"/>
    </xf>
    <xf numFmtId="0" fontId="2" fillId="0" borderId="0" xfId="0" applyFont="1" applyAlignment="1">
      <alignment horizontal="left" vertical="top" wrapText="1"/>
    </xf>
    <xf numFmtId="0" fontId="7" fillId="0" borderId="0" xfId="0" applyFont="1" applyAlignment="1">
      <alignment horizontal="left" vertical="center" wrapText="1"/>
    </xf>
    <xf numFmtId="0" fontId="3" fillId="0" borderId="0" xfId="0" applyFont="1" applyAlignment="1">
      <alignment horizontal="left" vertical="center"/>
    </xf>
    <xf numFmtId="0" fontId="7" fillId="0" borderId="0" xfId="0" applyFont="1" applyAlignment="1">
      <alignment horizontal="left" vertical="center"/>
    </xf>
    <xf numFmtId="0" fontId="3" fillId="0" borderId="0" xfId="0" applyFont="1" applyAlignment="1">
      <alignment horizontal="right"/>
    </xf>
    <xf numFmtId="0" fontId="2" fillId="0" borderId="0" xfId="0" applyFont="1" applyAlignment="1">
      <alignment horizontal="left" vertical="center" wrapText="1"/>
    </xf>
    <xf numFmtId="0" fontId="2" fillId="0" borderId="12" xfId="0" applyFont="1" applyBorder="1" applyAlignment="1">
      <alignment horizontal="left" vertical="center" wrapText="1"/>
    </xf>
    <xf numFmtId="0" fontId="2" fillId="0" borderId="0" xfId="0" applyFont="1" applyAlignment="1">
      <alignment horizontal="left" vertical="center"/>
    </xf>
    <xf numFmtId="0" fontId="3" fillId="0" borderId="0" xfId="0" applyFont="1" applyAlignment="1">
      <alignment horizontal="right" vertical="center"/>
    </xf>
    <xf numFmtId="0" fontId="2" fillId="0" borderId="12" xfId="0" applyFont="1" applyBorder="1" applyAlignment="1">
      <alignment horizontal="left" vertical="top" wrapText="1"/>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7"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vertical="center"/>
    </xf>
    <xf numFmtId="0" fontId="16" fillId="0" borderId="1" xfId="0" applyFont="1" applyBorder="1" applyAlignment="1">
      <alignment horizontal="center" vertical="center" wrapText="1"/>
    </xf>
    <xf numFmtId="0" fontId="16" fillId="0" borderId="0" xfId="0" applyFont="1" applyAlignment="1">
      <alignment horizontal="left" vertical="center"/>
    </xf>
    <xf numFmtId="0" fontId="16" fillId="0" borderId="1"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vertical="center"/>
    </xf>
    <xf numFmtId="0" fontId="19" fillId="0" borderId="19" xfId="0" applyFont="1" applyBorder="1" applyAlignment="1">
      <alignment horizontal="center"/>
    </xf>
    <xf numFmtId="0" fontId="19" fillId="0" borderId="2" xfId="0" applyFont="1" applyBorder="1" applyAlignment="1">
      <alignment horizontal="center"/>
    </xf>
    <xf numFmtId="0" fontId="19" fillId="0" borderId="20" xfId="0" applyFont="1" applyBorder="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164" fontId="2" fillId="0" borderId="1" xfId="1" applyNumberFormat="1" applyFont="1" applyBorder="1" applyAlignment="1">
      <alignment horizontal="center" vertical="center"/>
    </xf>
    <xf numFmtId="164" fontId="3" fillId="0" borderId="1" xfId="1" applyNumberFormat="1" applyFont="1" applyBorder="1" applyAlignment="1">
      <alignment horizontal="center" vertical="center"/>
    </xf>
    <xf numFmtId="0" fontId="2" fillId="0" borderId="1" xfId="0" applyFont="1" applyBorder="1" applyAlignment="1">
      <alignment horizont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29" fillId="0" borderId="0" xfId="0" applyFont="1" applyAlignment="1">
      <alignment horizontal="center" vertical="center"/>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20" xfId="0" applyFont="1" applyFill="1" applyBorder="1" applyAlignment="1">
      <alignment horizontal="center" vertical="center" wrapText="1"/>
    </xf>
    <xf numFmtId="43" fontId="2" fillId="5" borderId="1" xfId="1" applyFont="1" applyFill="1" applyBorder="1" applyAlignment="1">
      <alignment horizontal="center" vertical="center"/>
    </xf>
    <xf numFmtId="164" fontId="2" fillId="5" borderId="1" xfId="1" applyNumberFormat="1" applyFont="1" applyFill="1" applyBorder="1" applyAlignment="1">
      <alignment horizontal="center" vertical="center"/>
    </xf>
    <xf numFmtId="164" fontId="2" fillId="4" borderId="19" xfId="1" applyNumberFormat="1" applyFont="1" applyFill="1" applyBorder="1" applyAlignment="1">
      <alignment horizontal="center" vertical="center"/>
    </xf>
    <xf numFmtId="164" fontId="2" fillId="4" borderId="20" xfId="1" applyNumberFormat="1" applyFont="1" applyFill="1" applyBorder="1" applyAlignment="1">
      <alignment horizontal="center" vertical="center"/>
    </xf>
    <xf numFmtId="164" fontId="2" fillId="3" borderId="1" xfId="1" applyNumberFormat="1" applyFont="1" applyFill="1" applyBorder="1" applyAlignment="1">
      <alignment horizontal="center" vertical="center"/>
    </xf>
    <xf numFmtId="9" fontId="2" fillId="0" borderId="1" xfId="2" applyFont="1" applyBorder="1" applyAlignment="1">
      <alignment horizontal="center" vertical="center"/>
    </xf>
    <xf numFmtId="43" fontId="2" fillId="5" borderId="19" xfId="1" applyFont="1" applyFill="1" applyBorder="1" applyAlignment="1">
      <alignment horizontal="center" vertical="center"/>
    </xf>
    <xf numFmtId="43" fontId="2" fillId="5" borderId="20" xfId="1" applyFont="1" applyFill="1" applyBorder="1" applyAlignment="1">
      <alignment horizontal="center" vertical="center"/>
    </xf>
    <xf numFmtId="164" fontId="2" fillId="5" borderId="19" xfId="1" applyNumberFormat="1" applyFont="1" applyFill="1" applyBorder="1" applyAlignment="1">
      <alignment horizontal="center" vertical="center"/>
    </xf>
    <xf numFmtId="164" fontId="2" fillId="5" borderId="20" xfId="1" applyNumberFormat="1" applyFont="1" applyFill="1" applyBorder="1" applyAlignment="1">
      <alignment horizontal="center" vertical="center"/>
    </xf>
    <xf numFmtId="9" fontId="2" fillId="0" borderId="19" xfId="2" applyFont="1" applyBorder="1" applyAlignment="1">
      <alignment horizontal="center" vertical="center"/>
    </xf>
    <xf numFmtId="9" fontId="2" fillId="0" borderId="2" xfId="2" applyFont="1" applyBorder="1" applyAlignment="1">
      <alignment horizontal="center" vertical="center"/>
    </xf>
    <xf numFmtId="9" fontId="2" fillId="0" borderId="20" xfId="2" applyFont="1" applyBorder="1" applyAlignment="1">
      <alignment horizontal="center" vertical="center"/>
    </xf>
    <xf numFmtId="43" fontId="3" fillId="5" borderId="1" xfId="1" applyFont="1" applyFill="1" applyBorder="1" applyAlignment="1">
      <alignment horizontal="center" vertical="center"/>
    </xf>
    <xf numFmtId="164" fontId="3" fillId="5" borderId="1" xfId="1" applyNumberFormat="1" applyFont="1" applyFill="1" applyBorder="1" applyAlignment="1">
      <alignment horizontal="center" vertical="center"/>
    </xf>
    <xf numFmtId="164" fontId="3" fillId="4" borderId="1" xfId="1" applyNumberFormat="1"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right" vertical="center"/>
    </xf>
    <xf numFmtId="0" fontId="12" fillId="0" borderId="1"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9" xfId="0" applyFont="1" applyBorder="1" applyAlignment="1">
      <alignment horizontal="center" vertical="center"/>
    </xf>
    <xf numFmtId="0" fontId="2" fillId="0" borderId="20" xfId="0" applyFont="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O41"/>
  <sheetViews>
    <sheetView zoomScale="50" zoomScaleNormal="50" workbookViewId="0">
      <selection activeCell="I11" sqref="I11"/>
    </sheetView>
  </sheetViews>
  <sheetFormatPr defaultColWidth="9.140625" defaultRowHeight="15.75"/>
  <cols>
    <col min="1" max="1" width="60.85546875" style="5" customWidth="1"/>
    <col min="2" max="2" width="33" style="5" bestFit="1" customWidth="1"/>
    <col min="3" max="3" width="9.140625" style="5"/>
    <col min="4" max="4" width="14.42578125" style="5" customWidth="1"/>
    <col min="5" max="5" width="20.85546875" style="5" customWidth="1"/>
    <col min="6" max="6" width="22.42578125" style="5" customWidth="1"/>
    <col min="7" max="8" width="22.5703125" style="5" customWidth="1"/>
    <col min="9" max="9" width="34.7109375" style="5" customWidth="1"/>
    <col min="10" max="11" width="9.140625" style="5"/>
    <col min="12" max="12" width="1.5703125" style="5" customWidth="1"/>
    <col min="13" max="14" width="9.140625" style="5"/>
    <col min="15" max="15" width="11.5703125" style="5" bestFit="1" customWidth="1"/>
    <col min="16" max="16384" width="9.140625" style="5"/>
  </cols>
  <sheetData>
    <row r="1" spans="1:15" ht="15" customHeight="1">
      <c r="A1" s="367" t="s">
        <v>262</v>
      </c>
      <c r="B1" s="367"/>
      <c r="C1" s="367"/>
      <c r="D1" s="367"/>
      <c r="E1" s="367"/>
      <c r="F1" s="367"/>
      <c r="G1" s="367"/>
      <c r="H1" s="367"/>
      <c r="I1" s="367"/>
      <c r="J1" s="367"/>
      <c r="K1" s="367"/>
      <c r="L1" s="367"/>
    </row>
    <row r="2" spans="1:15" ht="15" customHeight="1">
      <c r="A2" s="367"/>
      <c r="B2" s="367"/>
      <c r="C2" s="367"/>
      <c r="D2" s="367"/>
      <c r="E2" s="367"/>
      <c r="F2" s="367"/>
      <c r="G2" s="367"/>
      <c r="H2" s="367"/>
      <c r="I2" s="367"/>
      <c r="J2" s="367"/>
      <c r="K2" s="367"/>
      <c r="L2" s="367"/>
    </row>
    <row r="3" spans="1:15" ht="15" customHeight="1">
      <c r="A3" s="367"/>
      <c r="B3" s="367"/>
      <c r="C3" s="367"/>
      <c r="D3" s="367"/>
      <c r="E3" s="367"/>
      <c r="F3" s="367"/>
      <c r="G3" s="367"/>
      <c r="H3" s="367"/>
      <c r="I3" s="367"/>
      <c r="J3" s="367"/>
      <c r="K3" s="367"/>
      <c r="L3" s="367"/>
    </row>
    <row r="4" spans="1:15" ht="42.75" customHeight="1">
      <c r="A4" s="368"/>
      <c r="B4" s="368"/>
      <c r="C4" s="368"/>
      <c r="D4" s="368"/>
      <c r="E4" s="368"/>
      <c r="F4" s="368"/>
      <c r="G4" s="368"/>
      <c r="H4" s="368"/>
      <c r="I4" s="368"/>
      <c r="J4" s="367"/>
      <c r="K4" s="367"/>
      <c r="L4" s="367"/>
    </row>
    <row r="5" spans="1:15" ht="15" customHeight="1">
      <c r="A5" s="369" t="s">
        <v>0</v>
      </c>
      <c r="B5" s="372" t="s">
        <v>1</v>
      </c>
      <c r="C5" s="373"/>
      <c r="D5" s="373"/>
      <c r="E5" s="372" t="s">
        <v>2</v>
      </c>
      <c r="F5" s="378" t="s">
        <v>3</v>
      </c>
      <c r="G5" s="378" t="s">
        <v>4</v>
      </c>
      <c r="H5" s="378" t="s">
        <v>5</v>
      </c>
      <c r="I5" s="381" t="s">
        <v>6</v>
      </c>
      <c r="J5" s="147"/>
      <c r="K5" s="147"/>
      <c r="L5" s="147"/>
    </row>
    <row r="6" spans="1:15" ht="25.5">
      <c r="A6" s="370"/>
      <c r="B6" s="374"/>
      <c r="C6" s="375"/>
      <c r="D6" s="375"/>
      <c r="E6" s="374"/>
      <c r="F6" s="379"/>
      <c r="G6" s="379"/>
      <c r="H6" s="379"/>
      <c r="I6" s="382"/>
      <c r="J6" s="147"/>
      <c r="K6" s="147"/>
      <c r="L6" s="147"/>
    </row>
    <row r="7" spans="1:15" ht="25.5">
      <c r="A7" s="371"/>
      <c r="B7" s="376"/>
      <c r="C7" s="377"/>
      <c r="D7" s="377"/>
      <c r="E7" s="376"/>
      <c r="F7" s="380"/>
      <c r="G7" s="380"/>
      <c r="H7" s="380"/>
      <c r="I7" s="383"/>
      <c r="J7" s="147"/>
      <c r="K7" s="147"/>
      <c r="L7" s="147"/>
    </row>
    <row r="8" spans="1:15">
      <c r="A8" s="365" t="s">
        <v>7</v>
      </c>
      <c r="B8" s="365"/>
      <c r="C8" s="365"/>
      <c r="D8" s="365"/>
      <c r="E8" s="365"/>
      <c r="F8" s="365"/>
      <c r="G8" s="365"/>
      <c r="H8" s="365"/>
      <c r="I8" s="365"/>
      <c r="J8" s="366"/>
      <c r="K8" s="366"/>
      <c r="L8" s="366"/>
    </row>
    <row r="9" spans="1:15">
      <c r="A9" s="366"/>
      <c r="B9" s="366"/>
      <c r="C9" s="366"/>
      <c r="D9" s="366"/>
      <c r="E9" s="366"/>
      <c r="F9" s="366"/>
      <c r="G9" s="366"/>
      <c r="H9" s="366"/>
      <c r="I9" s="366"/>
      <c r="J9" s="366"/>
      <c r="K9" s="366"/>
      <c r="L9" s="366"/>
    </row>
    <row r="10" spans="1:15" ht="15" customHeight="1">
      <c r="A10" s="148">
        <v>3631101</v>
      </c>
      <c r="B10" s="149" t="s">
        <v>8</v>
      </c>
      <c r="C10" s="149"/>
      <c r="D10" s="149"/>
      <c r="E10" s="150"/>
      <c r="F10" s="151"/>
      <c r="G10" s="151"/>
      <c r="H10" s="152"/>
      <c r="I10" s="153"/>
      <c r="J10" s="154"/>
      <c r="K10" s="154"/>
      <c r="L10" s="154"/>
      <c r="O10" s="12"/>
    </row>
    <row r="11" spans="1:15" ht="26.25">
      <c r="A11" s="148">
        <v>3631201</v>
      </c>
      <c r="B11" s="149" t="s">
        <v>9</v>
      </c>
      <c r="C11" s="149"/>
      <c r="D11" s="149"/>
      <c r="E11" s="155"/>
      <c r="F11" s="156"/>
      <c r="G11" s="156"/>
      <c r="H11" s="157"/>
      <c r="I11" s="158"/>
      <c r="J11" s="159"/>
      <c r="K11" s="159"/>
      <c r="L11" s="159"/>
      <c r="O11" s="12"/>
    </row>
    <row r="12" spans="1:15" ht="26.25">
      <c r="A12" s="147" t="s">
        <v>10</v>
      </c>
      <c r="B12" s="147"/>
      <c r="C12" s="147"/>
      <c r="D12" s="147"/>
      <c r="E12" s="160"/>
      <c r="F12" s="161"/>
      <c r="G12" s="161"/>
      <c r="H12" s="162"/>
      <c r="I12" s="159"/>
      <c r="J12" s="159"/>
      <c r="K12" s="159"/>
      <c r="L12" s="159"/>
      <c r="O12" s="12"/>
    </row>
    <row r="13" spans="1:15" ht="26.25">
      <c r="A13" s="148">
        <v>3631102</v>
      </c>
      <c r="B13" s="149" t="s">
        <v>11</v>
      </c>
      <c r="C13" s="149"/>
      <c r="D13" s="149"/>
      <c r="E13" s="150"/>
      <c r="F13" s="163"/>
      <c r="G13" s="164"/>
      <c r="H13" s="165"/>
      <c r="I13" s="166"/>
      <c r="J13" s="159"/>
      <c r="K13" s="159"/>
      <c r="L13" s="159"/>
      <c r="O13" s="12"/>
    </row>
    <row r="14" spans="1:15" ht="26.25">
      <c r="A14" s="148">
        <v>3631104</v>
      </c>
      <c r="B14" s="149" t="s">
        <v>12</v>
      </c>
      <c r="C14" s="149"/>
      <c r="D14" s="149"/>
      <c r="E14" s="167"/>
      <c r="F14" s="168"/>
      <c r="G14" s="169"/>
      <c r="H14" s="170"/>
      <c r="I14" s="158"/>
      <c r="J14" s="159"/>
      <c r="K14" s="159"/>
      <c r="L14" s="159"/>
      <c r="O14" s="12"/>
    </row>
    <row r="15" spans="1:15" ht="26.25">
      <c r="A15" s="147" t="s">
        <v>13</v>
      </c>
      <c r="B15" s="147"/>
      <c r="C15" s="147"/>
      <c r="D15" s="147"/>
      <c r="E15" s="171"/>
      <c r="F15" s="172"/>
      <c r="G15" s="172"/>
      <c r="H15" s="173"/>
      <c r="I15" s="149"/>
      <c r="J15" s="149"/>
      <c r="K15" s="149"/>
      <c r="L15" s="149"/>
      <c r="O15" s="12"/>
    </row>
    <row r="16" spans="1:15" ht="26.25">
      <c r="A16" s="147" t="s">
        <v>14</v>
      </c>
      <c r="B16" s="147"/>
      <c r="C16" s="147"/>
      <c r="D16" s="147"/>
      <c r="E16" s="161"/>
      <c r="F16" s="161"/>
      <c r="G16" s="161"/>
      <c r="H16" s="161"/>
      <c r="I16" s="149"/>
      <c r="J16" s="149"/>
      <c r="K16" s="149"/>
      <c r="L16" s="149"/>
      <c r="O16" s="12"/>
    </row>
    <row r="17" spans="1:14" ht="25.5">
      <c r="A17" s="147" t="s">
        <v>15</v>
      </c>
      <c r="B17" s="147"/>
      <c r="C17" s="147"/>
      <c r="D17" s="147"/>
      <c r="E17" s="147"/>
      <c r="F17" s="147"/>
      <c r="G17" s="147"/>
      <c r="H17" s="147"/>
      <c r="I17" s="147"/>
      <c r="J17" s="147"/>
      <c r="K17" s="147"/>
      <c r="L17" s="147"/>
    </row>
    <row r="18" spans="1:14" ht="25.5">
      <c r="A18" s="147"/>
      <c r="B18" s="147"/>
      <c r="C18" s="147"/>
      <c r="D18" s="147"/>
      <c r="E18" s="147"/>
      <c r="F18" s="147"/>
      <c r="G18" s="147"/>
      <c r="H18" s="147"/>
      <c r="I18" s="147"/>
      <c r="J18" s="147"/>
      <c r="K18" s="147"/>
      <c r="L18" s="147"/>
    </row>
    <row r="19" spans="1:14" ht="26.25">
      <c r="A19" s="148">
        <v>3631103</v>
      </c>
      <c r="B19" s="149" t="s">
        <v>16</v>
      </c>
      <c r="C19" s="149"/>
      <c r="D19" s="149"/>
      <c r="E19" s="174"/>
      <c r="F19" s="175"/>
      <c r="G19" s="175"/>
      <c r="H19" s="152"/>
      <c r="I19" s="176"/>
      <c r="J19" s="159"/>
      <c r="K19" s="159"/>
      <c r="L19" s="159"/>
      <c r="N19" s="12"/>
    </row>
    <row r="20" spans="1:14" ht="26.25">
      <c r="A20" s="148">
        <v>3631199</v>
      </c>
      <c r="B20" s="148" t="s">
        <v>17</v>
      </c>
      <c r="C20" s="149"/>
      <c r="D20" s="149"/>
      <c r="E20" s="174"/>
      <c r="F20" s="174"/>
      <c r="G20" s="174"/>
      <c r="H20" s="177"/>
      <c r="I20" s="178"/>
      <c r="J20" s="149"/>
      <c r="K20" s="149"/>
      <c r="L20" s="149"/>
      <c r="N20" s="12"/>
    </row>
    <row r="21" spans="1:14" ht="26.25">
      <c r="A21" s="179" t="s">
        <v>18</v>
      </c>
      <c r="B21" s="148"/>
      <c r="C21" s="149"/>
      <c r="D21" s="149"/>
      <c r="E21" s="174"/>
      <c r="F21" s="174"/>
      <c r="G21" s="174"/>
      <c r="H21" s="177"/>
      <c r="I21" s="149"/>
      <c r="J21" s="149"/>
      <c r="K21" s="149"/>
      <c r="L21" s="149"/>
      <c r="N21" s="12"/>
    </row>
    <row r="22" spans="1:14" ht="26.25">
      <c r="A22" s="179" t="s">
        <v>213</v>
      </c>
      <c r="B22" s="148"/>
      <c r="C22" s="149"/>
      <c r="D22" s="149"/>
      <c r="E22" s="180"/>
      <c r="F22" s="180"/>
      <c r="G22" s="180"/>
      <c r="H22" s="177"/>
      <c r="I22" s="149"/>
      <c r="J22" s="149"/>
      <c r="K22" s="149"/>
      <c r="L22" s="149"/>
      <c r="N22" s="12"/>
    </row>
    <row r="23" spans="1:14" ht="26.25">
      <c r="A23" s="148">
        <v>3631108</v>
      </c>
      <c r="B23" s="148" t="s">
        <v>212</v>
      </c>
      <c r="C23" s="149"/>
      <c r="D23" s="149"/>
      <c r="E23" s="180"/>
      <c r="F23" s="180"/>
      <c r="G23" s="180"/>
      <c r="H23" s="177"/>
      <c r="I23" s="149"/>
      <c r="J23" s="149"/>
      <c r="K23" s="149"/>
      <c r="L23" s="149"/>
      <c r="N23" s="12"/>
    </row>
    <row r="24" spans="1:14" ht="26.25">
      <c r="A24" s="147" t="s">
        <v>214</v>
      </c>
      <c r="B24" s="147"/>
      <c r="C24" s="147"/>
      <c r="D24" s="147"/>
      <c r="E24" s="180"/>
      <c r="F24" s="180"/>
      <c r="G24" s="180"/>
      <c r="H24" s="181"/>
      <c r="I24" s="149"/>
      <c r="J24" s="149"/>
      <c r="K24" s="149"/>
      <c r="L24" s="149"/>
      <c r="N24" s="12"/>
    </row>
    <row r="25" spans="1:14" ht="26.25">
      <c r="A25" s="147"/>
      <c r="B25" s="179"/>
      <c r="C25" s="147"/>
      <c r="D25" s="147"/>
      <c r="E25" s="182"/>
      <c r="F25" s="182"/>
      <c r="G25" s="182"/>
      <c r="H25" s="183"/>
      <c r="I25" s="149"/>
      <c r="J25" s="149"/>
      <c r="K25" s="149"/>
      <c r="L25" s="149"/>
      <c r="N25" s="12"/>
    </row>
    <row r="26" spans="1:14" ht="26.25">
      <c r="A26" s="147" t="s">
        <v>19</v>
      </c>
      <c r="B26" s="147"/>
      <c r="C26" s="147"/>
      <c r="D26" s="147"/>
      <c r="E26" s="182"/>
      <c r="F26" s="182"/>
      <c r="G26" s="182"/>
      <c r="H26" s="182"/>
      <c r="I26" s="149"/>
      <c r="J26" s="149"/>
      <c r="K26" s="149"/>
      <c r="L26" s="149"/>
      <c r="N26" s="12"/>
    </row>
    <row r="27" spans="1:14" ht="26.25">
      <c r="A27" s="147"/>
      <c r="B27" s="147"/>
      <c r="C27" s="147"/>
      <c r="D27" s="147"/>
      <c r="E27" s="182"/>
      <c r="F27" s="182"/>
      <c r="G27" s="182"/>
      <c r="H27" s="182"/>
      <c r="I27" s="149"/>
      <c r="J27" s="149"/>
      <c r="K27" s="149"/>
      <c r="L27" s="149"/>
      <c r="N27" s="12"/>
    </row>
    <row r="28" spans="1:14" ht="26.25">
      <c r="A28" s="147"/>
      <c r="B28" s="147"/>
      <c r="C28" s="147"/>
      <c r="D28" s="147"/>
      <c r="E28" s="182"/>
      <c r="F28" s="182"/>
      <c r="G28" s="182"/>
      <c r="H28" s="182"/>
      <c r="I28" s="149"/>
      <c r="J28" s="149"/>
      <c r="K28" s="149"/>
      <c r="L28" s="149"/>
      <c r="N28" s="12"/>
    </row>
    <row r="29" spans="1:14" ht="25.5">
      <c r="A29" s="147" t="s">
        <v>20</v>
      </c>
      <c r="B29" s="147"/>
      <c r="C29" s="147"/>
      <c r="D29" s="147"/>
      <c r="E29" s="147"/>
      <c r="F29" s="147"/>
      <c r="G29" s="147"/>
      <c r="H29" s="147"/>
      <c r="I29" s="147"/>
      <c r="J29" s="147"/>
      <c r="K29" s="147"/>
      <c r="L29" s="147"/>
    </row>
    <row r="30" spans="1:14" ht="25.5">
      <c r="A30" s="147"/>
      <c r="B30" s="147"/>
      <c r="C30" s="147"/>
      <c r="D30" s="147"/>
      <c r="E30" s="147"/>
      <c r="F30" s="147"/>
      <c r="G30" s="147"/>
      <c r="H30" s="147"/>
      <c r="I30" s="147"/>
      <c r="J30" s="147"/>
      <c r="K30" s="147"/>
      <c r="L30" s="147"/>
    </row>
    <row r="31" spans="1:14" ht="26.25">
      <c r="A31" s="148">
        <v>3632104</v>
      </c>
      <c r="B31" s="149" t="s">
        <v>228</v>
      </c>
      <c r="C31" s="149"/>
      <c r="D31" s="149"/>
      <c r="E31" s="150"/>
      <c r="F31" s="184"/>
      <c r="G31" s="184"/>
      <c r="H31" s="165"/>
      <c r="I31" s="185"/>
      <c r="J31" s="159"/>
      <c r="K31" s="159"/>
      <c r="L31" s="159"/>
      <c r="M31" s="12"/>
    </row>
    <row r="32" spans="1:14" ht="15" customHeight="1">
      <c r="A32" s="148">
        <v>3632104</v>
      </c>
      <c r="B32" s="148" t="s">
        <v>21</v>
      </c>
      <c r="C32" s="148"/>
      <c r="D32" s="148"/>
      <c r="E32" s="186"/>
      <c r="F32" s="187"/>
      <c r="G32" s="187"/>
      <c r="H32" s="188"/>
      <c r="I32" s="189"/>
      <c r="J32" s="154"/>
      <c r="K32" s="154"/>
      <c r="L32" s="154"/>
      <c r="M32" s="12"/>
    </row>
    <row r="33" spans="1:13" ht="26.25">
      <c r="A33" s="148">
        <v>3632105</v>
      </c>
      <c r="B33" s="149" t="s">
        <v>22</v>
      </c>
      <c r="C33" s="149"/>
      <c r="D33" s="149"/>
      <c r="E33" s="186"/>
      <c r="F33" s="187"/>
      <c r="G33" s="187"/>
      <c r="H33" s="188"/>
      <c r="I33" s="190"/>
      <c r="J33" s="159"/>
      <c r="K33" s="159"/>
      <c r="L33" s="159"/>
      <c r="M33" s="12"/>
    </row>
    <row r="34" spans="1:13" ht="26.25">
      <c r="A34" s="148">
        <v>3632106</v>
      </c>
      <c r="B34" s="149" t="s">
        <v>23</v>
      </c>
      <c r="C34" s="149"/>
      <c r="D34" s="149"/>
      <c r="E34" s="186"/>
      <c r="F34" s="187"/>
      <c r="G34" s="187"/>
      <c r="H34" s="188"/>
      <c r="I34" s="158"/>
      <c r="J34" s="159"/>
      <c r="K34" s="159"/>
      <c r="L34" s="159"/>
      <c r="M34" s="12"/>
    </row>
    <row r="35" spans="1:13" ht="26.25">
      <c r="A35" s="147" t="s">
        <v>24</v>
      </c>
      <c r="B35" s="147"/>
      <c r="C35" s="147"/>
      <c r="D35" s="147"/>
      <c r="E35" s="171"/>
      <c r="F35" s="181"/>
      <c r="G35" s="181"/>
      <c r="H35" s="191"/>
      <c r="I35" s="149"/>
      <c r="J35" s="149"/>
      <c r="K35" s="149"/>
      <c r="L35" s="149"/>
      <c r="M35" s="12"/>
    </row>
    <row r="36" spans="1:13" ht="28.5" thickBot="1">
      <c r="A36" s="192"/>
      <c r="B36" s="193" t="s">
        <v>25</v>
      </c>
      <c r="C36" s="193"/>
      <c r="D36" s="193"/>
      <c r="E36" s="194"/>
      <c r="F36" s="194"/>
      <c r="G36" s="194"/>
      <c r="H36" s="195"/>
      <c r="I36" s="149"/>
      <c r="J36" s="149"/>
      <c r="K36" s="149"/>
      <c r="L36" s="149"/>
      <c r="M36" s="12"/>
    </row>
    <row r="37" spans="1:13" ht="27" thickTop="1">
      <c r="A37" s="192"/>
      <c r="B37" s="364"/>
      <c r="C37" s="364"/>
      <c r="D37" s="364"/>
      <c r="E37" s="196"/>
      <c r="F37" s="192"/>
      <c r="G37" s="192"/>
      <c r="H37" s="192"/>
      <c r="I37" s="192"/>
      <c r="J37" s="192"/>
      <c r="K37" s="192"/>
      <c r="L37" s="192"/>
    </row>
    <row r="38" spans="1:13" ht="26.25">
      <c r="A38" s="192" t="s">
        <v>26</v>
      </c>
      <c r="B38" s="197"/>
      <c r="C38" s="197"/>
      <c r="D38" s="197"/>
      <c r="E38" s="197"/>
      <c r="F38" s="197"/>
      <c r="G38" s="197"/>
      <c r="H38" s="197"/>
      <c r="I38" s="192"/>
      <c r="J38" s="192"/>
      <c r="K38" s="192"/>
      <c r="L38" s="192"/>
    </row>
    <row r="39" spans="1:13">
      <c r="A39" s="16"/>
      <c r="B39" s="16"/>
      <c r="C39" s="16"/>
      <c r="D39" s="16"/>
      <c r="E39" s="16"/>
      <c r="F39" s="1"/>
      <c r="G39" s="1"/>
      <c r="H39" s="1"/>
      <c r="I39" s="16"/>
      <c r="J39" s="16"/>
      <c r="K39" s="16"/>
      <c r="L39" s="16"/>
    </row>
    <row r="40" spans="1:13">
      <c r="A40" s="16"/>
      <c r="B40" s="1"/>
      <c r="C40" s="1"/>
      <c r="D40" s="1"/>
      <c r="E40" s="1"/>
      <c r="F40" s="1"/>
      <c r="G40" s="1"/>
      <c r="H40" s="1"/>
      <c r="I40" s="16"/>
      <c r="J40" s="16"/>
      <c r="K40" s="16"/>
      <c r="L40" s="16"/>
    </row>
    <row r="41" spans="1:13">
      <c r="A41" s="16"/>
      <c r="B41" s="16"/>
      <c r="C41" s="16"/>
      <c r="D41" s="16"/>
      <c r="E41" s="16"/>
      <c r="F41" s="16"/>
      <c r="G41" s="16"/>
      <c r="H41" s="16"/>
    </row>
  </sheetData>
  <mergeCells count="10">
    <mergeCell ref="B37:D37"/>
    <mergeCell ref="A8:L9"/>
    <mergeCell ref="A1:L4"/>
    <mergeCell ref="A5:A7"/>
    <mergeCell ref="B5:D7"/>
    <mergeCell ref="E5:E7"/>
    <mergeCell ref="F5:F7"/>
    <mergeCell ref="G5:G7"/>
    <mergeCell ref="H5:H7"/>
    <mergeCell ref="I5:I7"/>
  </mergeCells>
  <pageMargins left="0.7" right="0.7" top="0.75" bottom="0.75" header="0.3" footer="0.3"/>
  <pageSetup paperSize="9" scale="5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M35"/>
  <sheetViews>
    <sheetView view="pageBreakPreview" topLeftCell="A6" zoomScale="60" zoomScaleNormal="90" workbookViewId="0">
      <selection activeCell="G30" sqref="G30"/>
    </sheetView>
  </sheetViews>
  <sheetFormatPr defaultColWidth="19.42578125" defaultRowHeight="15.75"/>
  <cols>
    <col min="1" max="4" width="19.42578125" style="18"/>
    <col min="5" max="5" width="8" style="18" customWidth="1"/>
    <col min="6" max="6" width="19.42578125" style="18"/>
    <col min="7" max="7" width="20.28515625" style="18" bestFit="1" customWidth="1"/>
    <col min="8" max="8" width="4.28515625" style="18" customWidth="1"/>
    <col min="9" max="16384" width="19.42578125" style="18"/>
  </cols>
  <sheetData>
    <row r="1" spans="1:11" ht="17.45" customHeight="1">
      <c r="A1" s="145"/>
      <c r="B1" s="388" t="s">
        <v>261</v>
      </c>
      <c r="C1" s="388"/>
      <c r="D1" s="388"/>
      <c r="E1" s="388"/>
      <c r="F1" s="388"/>
      <c r="G1" s="388"/>
      <c r="H1" s="388"/>
      <c r="I1" s="388"/>
    </row>
    <row r="2" spans="1:11" ht="18.75">
      <c r="A2" s="106"/>
      <c r="B2" s="388"/>
      <c r="C2" s="388"/>
      <c r="D2" s="388"/>
      <c r="E2" s="388"/>
      <c r="F2" s="388"/>
      <c r="G2" s="388"/>
      <c r="H2" s="388"/>
      <c r="I2" s="388"/>
    </row>
    <row r="3" spans="1:11" ht="18.75">
      <c r="A3" s="106"/>
      <c r="B3" s="388"/>
      <c r="C3" s="388"/>
      <c r="D3" s="388"/>
      <c r="E3" s="388"/>
      <c r="F3" s="388"/>
      <c r="G3" s="388"/>
      <c r="H3" s="388"/>
      <c r="I3" s="388"/>
    </row>
    <row r="4" spans="1:11" ht="18.75">
      <c r="A4" s="106"/>
      <c r="B4" s="106"/>
      <c r="C4" s="106"/>
      <c r="D4" s="106"/>
      <c r="E4" s="106"/>
      <c r="F4" s="106"/>
      <c r="G4" s="106"/>
      <c r="H4" s="106"/>
      <c r="I4" s="145"/>
    </row>
    <row r="5" spans="1:11" ht="10.5" hidden="1" customHeight="1">
      <c r="A5" s="106"/>
      <c r="B5" s="106"/>
      <c r="C5" s="106"/>
      <c r="D5" s="106"/>
      <c r="E5" s="106"/>
      <c r="F5" s="106"/>
      <c r="G5" s="106"/>
      <c r="H5" s="106"/>
      <c r="I5" s="145"/>
    </row>
    <row r="6" spans="1:11" ht="27.95" customHeight="1">
      <c r="A6" s="384" t="s">
        <v>0</v>
      </c>
      <c r="B6" s="389" t="s">
        <v>1</v>
      </c>
      <c r="C6" s="389"/>
      <c r="D6" s="389"/>
      <c r="E6" s="389"/>
      <c r="F6" s="384" t="s">
        <v>27</v>
      </c>
      <c r="G6" s="198" t="s">
        <v>28</v>
      </c>
      <c r="H6" s="388"/>
      <c r="I6" s="198" t="s">
        <v>28</v>
      </c>
    </row>
    <row r="7" spans="1:11" ht="18.75">
      <c r="A7" s="385"/>
      <c r="B7" s="390"/>
      <c r="C7" s="390"/>
      <c r="D7" s="390"/>
      <c r="E7" s="390"/>
      <c r="F7" s="385"/>
      <c r="G7" s="199"/>
      <c r="H7" s="388"/>
      <c r="I7" s="199"/>
    </row>
    <row r="8" spans="1:11" ht="18.75">
      <c r="A8" s="106"/>
      <c r="B8" s="386"/>
      <c r="C8" s="386"/>
      <c r="D8" s="386"/>
      <c r="E8" s="386"/>
      <c r="F8" s="108"/>
      <c r="G8" s="109" t="s">
        <v>232</v>
      </c>
      <c r="H8" s="106"/>
      <c r="I8" s="109" t="s">
        <v>29</v>
      </c>
    </row>
    <row r="9" spans="1:11" ht="18.75">
      <c r="A9" s="106"/>
      <c r="B9" s="108" t="s">
        <v>30</v>
      </c>
      <c r="C9" s="108"/>
      <c r="D9" s="108"/>
      <c r="E9" s="108"/>
      <c r="F9" s="145"/>
      <c r="G9" s="200"/>
      <c r="H9" s="106"/>
      <c r="I9" s="201"/>
    </row>
    <row r="10" spans="1:11" ht="18.75">
      <c r="A10" s="106"/>
      <c r="B10" s="386" t="s">
        <v>31</v>
      </c>
      <c r="C10" s="386"/>
      <c r="D10" s="386"/>
      <c r="E10" s="386"/>
      <c r="F10" s="108"/>
      <c r="G10" s="106"/>
      <c r="H10" s="106"/>
      <c r="I10" s="106"/>
      <c r="K10" s="90"/>
    </row>
    <row r="11" spans="1:11" ht="18.75">
      <c r="A11" s="112">
        <v>1331000</v>
      </c>
      <c r="B11" s="387" t="s">
        <v>32</v>
      </c>
      <c r="C11" s="387"/>
      <c r="D11" s="387"/>
      <c r="E11" s="387"/>
      <c r="F11" s="112">
        <v>10</v>
      </c>
      <c r="G11" s="338">
        <v>106000000</v>
      </c>
      <c r="H11" s="204"/>
      <c r="I11" s="203"/>
      <c r="K11" s="90"/>
    </row>
    <row r="12" spans="1:11" ht="18.75">
      <c r="A12" s="112">
        <v>1332000</v>
      </c>
      <c r="B12" s="387" t="s">
        <v>33</v>
      </c>
      <c r="C12" s="387"/>
      <c r="D12" s="387"/>
      <c r="E12" s="387"/>
      <c r="F12" s="112">
        <v>10</v>
      </c>
      <c r="G12" s="339">
        <v>4825000</v>
      </c>
      <c r="H12" s="204"/>
      <c r="I12" s="205"/>
      <c r="K12" s="90"/>
    </row>
    <row r="13" spans="1:11" ht="18.75">
      <c r="A13" s="112"/>
      <c r="B13" s="112" t="s">
        <v>34</v>
      </c>
      <c r="C13" s="112"/>
      <c r="D13" s="112"/>
      <c r="E13" s="112"/>
      <c r="F13" s="112">
        <v>11</v>
      </c>
      <c r="G13" s="339"/>
      <c r="H13" s="204"/>
      <c r="I13" s="205"/>
      <c r="K13" s="90"/>
    </row>
    <row r="14" spans="1:11" ht="18.75">
      <c r="A14" s="112"/>
      <c r="B14" s="112" t="s">
        <v>221</v>
      </c>
      <c r="C14" s="112"/>
      <c r="D14" s="112"/>
      <c r="E14" s="112"/>
      <c r="F14" s="112">
        <v>12</v>
      </c>
      <c r="G14" s="340"/>
      <c r="H14" s="204"/>
      <c r="I14" s="206"/>
      <c r="K14" s="90"/>
    </row>
    <row r="15" spans="1:11" ht="18.75">
      <c r="A15" s="112"/>
      <c r="B15" s="112"/>
      <c r="C15" s="112"/>
      <c r="D15" s="386" t="s">
        <v>35</v>
      </c>
      <c r="E15" s="386"/>
      <c r="F15" s="112"/>
      <c r="G15" s="341">
        <f>SUM(G11:G14)</f>
        <v>110825000</v>
      </c>
      <c r="H15" s="208"/>
      <c r="I15" s="207"/>
      <c r="K15" s="90"/>
    </row>
    <row r="16" spans="1:11" ht="18.75">
      <c r="A16" s="112"/>
      <c r="B16" s="112"/>
      <c r="C16" s="112"/>
      <c r="D16" s="108" t="s">
        <v>36</v>
      </c>
      <c r="E16" s="108"/>
      <c r="F16" s="112"/>
      <c r="G16" s="342"/>
      <c r="H16" s="208"/>
      <c r="I16" s="208"/>
      <c r="K16" s="90"/>
    </row>
    <row r="17" spans="1:13" ht="18.75">
      <c r="A17" s="112"/>
      <c r="B17" s="386" t="s">
        <v>37</v>
      </c>
      <c r="C17" s="386"/>
      <c r="D17" s="386"/>
      <c r="E17" s="386"/>
      <c r="F17" s="108"/>
      <c r="G17" s="230"/>
      <c r="H17" s="209"/>
      <c r="I17" s="209"/>
      <c r="K17" s="90"/>
    </row>
    <row r="18" spans="1:13" ht="18.75">
      <c r="A18" s="112">
        <v>3631101</v>
      </c>
      <c r="B18" s="387" t="s">
        <v>38</v>
      </c>
      <c r="C18" s="387"/>
      <c r="D18" s="387"/>
      <c r="E18" s="387"/>
      <c r="F18" s="112">
        <v>7</v>
      </c>
      <c r="G18" s="343">
        <f>NOTES!H88</f>
        <v>12112243</v>
      </c>
      <c r="H18" s="211"/>
      <c r="I18" s="210"/>
      <c r="K18" s="90"/>
      <c r="L18" s="84"/>
    </row>
    <row r="19" spans="1:13" ht="18.75">
      <c r="A19" s="112">
        <v>3631102</v>
      </c>
      <c r="B19" s="387" t="s">
        <v>39</v>
      </c>
      <c r="C19" s="387"/>
      <c r="D19" s="387"/>
      <c r="E19" s="387"/>
      <c r="F19" s="112">
        <v>8</v>
      </c>
      <c r="G19" s="344">
        <f>NOTES!H105</f>
        <v>16023875</v>
      </c>
      <c r="H19" s="211"/>
      <c r="I19" s="212"/>
      <c r="K19" s="90"/>
    </row>
    <row r="20" spans="1:13" ht="18.75">
      <c r="A20" s="112">
        <v>3631103</v>
      </c>
      <c r="B20" s="387" t="s">
        <v>40</v>
      </c>
      <c r="C20" s="387"/>
      <c r="D20" s="387"/>
      <c r="E20" s="387"/>
      <c r="F20" s="112">
        <v>9</v>
      </c>
      <c r="G20" s="344">
        <f>NOTES!H143</f>
        <v>45030972</v>
      </c>
      <c r="H20" s="211"/>
      <c r="I20" s="212"/>
      <c r="K20" s="90"/>
    </row>
    <row r="21" spans="1:13" ht="18.75">
      <c r="A21" s="112"/>
      <c r="B21" s="112" t="s">
        <v>215</v>
      </c>
      <c r="C21" s="112"/>
      <c r="D21" s="112"/>
      <c r="E21" s="112"/>
      <c r="F21" s="145">
        <v>13</v>
      </c>
      <c r="G21" s="345"/>
      <c r="H21" s="211"/>
      <c r="I21" s="213"/>
      <c r="K21" s="90"/>
    </row>
    <row r="22" spans="1:13" ht="14.45" customHeight="1">
      <c r="A22" s="112"/>
      <c r="B22" s="112"/>
      <c r="C22" s="388" t="s">
        <v>41</v>
      </c>
      <c r="D22" s="388"/>
      <c r="E22" s="388"/>
      <c r="F22" s="112"/>
      <c r="G22" s="234">
        <f>SUM(G18:G21)</f>
        <v>73167090</v>
      </c>
      <c r="H22" s="209"/>
      <c r="I22" s="214"/>
      <c r="K22" s="90"/>
    </row>
    <row r="23" spans="1:13" ht="18.75">
      <c r="A23" s="112"/>
      <c r="B23" s="140"/>
      <c r="C23" s="111" t="s">
        <v>233</v>
      </c>
      <c r="D23" s="112"/>
      <c r="E23" s="112"/>
      <c r="F23" s="112"/>
      <c r="G23" s="346"/>
      <c r="H23" s="211"/>
      <c r="I23" s="211"/>
      <c r="K23" s="90"/>
      <c r="M23" s="84"/>
    </row>
    <row r="24" spans="1:13" ht="11.1" customHeight="1">
      <c r="A24" s="112"/>
      <c r="B24" s="108"/>
      <c r="C24" s="108"/>
      <c r="D24" s="108"/>
      <c r="E24" s="108"/>
      <c r="F24" s="108"/>
      <c r="G24" s="230"/>
      <c r="H24" s="209"/>
      <c r="I24" s="209"/>
      <c r="K24" s="90"/>
    </row>
    <row r="25" spans="1:13" ht="18.75">
      <c r="A25" s="112">
        <v>3632104</v>
      </c>
      <c r="B25" s="140" t="s">
        <v>231</v>
      </c>
      <c r="C25" s="112"/>
      <c r="D25" s="112"/>
      <c r="E25" s="112"/>
      <c r="F25" s="112">
        <v>3</v>
      </c>
      <c r="G25" s="347">
        <v>1098060</v>
      </c>
      <c r="H25" s="211"/>
      <c r="I25" s="210"/>
      <c r="K25" s="90"/>
    </row>
    <row r="26" spans="1:13" ht="18.75">
      <c r="A26" s="112">
        <v>3632104</v>
      </c>
      <c r="B26" s="110" t="s">
        <v>21</v>
      </c>
      <c r="C26" s="112"/>
      <c r="D26" s="112"/>
      <c r="E26" s="112"/>
      <c r="F26" s="112">
        <v>3</v>
      </c>
      <c r="G26" s="344"/>
      <c r="H26" s="211"/>
      <c r="I26" s="205"/>
      <c r="K26" s="90"/>
    </row>
    <row r="27" spans="1:13" ht="18.75">
      <c r="A27" s="112">
        <v>3632105</v>
      </c>
      <c r="B27" s="140" t="s">
        <v>22</v>
      </c>
      <c r="C27" s="112"/>
      <c r="D27" s="112"/>
      <c r="E27" s="112"/>
      <c r="F27" s="112">
        <v>3</v>
      </c>
      <c r="G27" s="347">
        <v>692670</v>
      </c>
      <c r="H27" s="211"/>
      <c r="I27" s="212"/>
      <c r="K27" s="90"/>
    </row>
    <row r="28" spans="1:13" ht="18.75">
      <c r="A28" s="112">
        <v>3632106</v>
      </c>
      <c r="B28" s="140" t="s">
        <v>23</v>
      </c>
      <c r="C28" s="112"/>
      <c r="D28" s="112"/>
      <c r="E28" s="112"/>
      <c r="F28" s="112">
        <v>3</v>
      </c>
      <c r="G28" s="347">
        <v>968100</v>
      </c>
      <c r="H28" s="211"/>
      <c r="I28" s="215"/>
      <c r="K28" s="90"/>
    </row>
    <row r="29" spans="1:13" ht="18.75">
      <c r="A29" s="112"/>
      <c r="B29" s="386" t="s">
        <v>42</v>
      </c>
      <c r="C29" s="386"/>
      <c r="D29" s="386"/>
      <c r="E29" s="386"/>
      <c r="F29" s="108"/>
      <c r="G29" s="234">
        <f>SUM(G25:G28)</f>
        <v>2758830</v>
      </c>
      <c r="H29" s="211"/>
      <c r="I29" s="214"/>
      <c r="K29" s="90"/>
    </row>
    <row r="30" spans="1:13" s="101" customFormat="1" ht="19.5" thickBot="1">
      <c r="A30" s="202"/>
      <c r="B30" s="108" t="s">
        <v>267</v>
      </c>
      <c r="C30" s="108"/>
      <c r="D30" s="108"/>
      <c r="E30" s="108"/>
      <c r="F30" s="108"/>
      <c r="G30" s="348">
        <v>34899080</v>
      </c>
      <c r="H30" s="211"/>
      <c r="I30" s="209"/>
      <c r="K30" s="90"/>
    </row>
    <row r="31" spans="1:13" ht="23.25">
      <c r="A31" s="145"/>
      <c r="B31" s="386" t="s">
        <v>43</v>
      </c>
      <c r="C31" s="386"/>
      <c r="D31" s="386"/>
      <c r="E31" s="386"/>
      <c r="F31" s="108"/>
      <c r="G31" s="349">
        <f>G22+G29+G30</f>
        <v>110825000</v>
      </c>
      <c r="H31" s="209"/>
      <c r="I31" s="216"/>
      <c r="K31" s="90"/>
    </row>
    <row r="32" spans="1:13" ht="21">
      <c r="A32" s="112"/>
      <c r="B32" s="145"/>
      <c r="C32" s="217" t="s">
        <v>44</v>
      </c>
      <c r="D32" s="145"/>
      <c r="E32" s="145"/>
      <c r="F32" s="145"/>
      <c r="G32" s="218"/>
      <c r="H32" s="218"/>
      <c r="I32" s="218"/>
      <c r="K32" s="84"/>
    </row>
    <row r="33" spans="1:10" ht="18.75">
      <c r="A33" s="145" t="s">
        <v>45</v>
      </c>
      <c r="B33" s="219"/>
      <c r="C33" s="219"/>
      <c r="D33" s="219"/>
      <c r="E33" s="219"/>
      <c r="F33" s="219"/>
      <c r="G33" s="219"/>
      <c r="H33" s="219"/>
      <c r="I33" s="219"/>
      <c r="J33" s="91"/>
    </row>
    <row r="34" spans="1:10">
      <c r="B34" s="91"/>
      <c r="C34" s="91"/>
      <c r="D34" s="91"/>
      <c r="E34" s="91"/>
      <c r="F34" s="91"/>
      <c r="G34" s="91"/>
      <c r="H34" s="91"/>
      <c r="I34" s="91"/>
      <c r="J34" s="91"/>
    </row>
    <row r="35" spans="1:10">
      <c r="B35" s="91"/>
      <c r="C35" s="91"/>
      <c r="D35" s="91"/>
      <c r="E35" s="91"/>
      <c r="F35" s="91"/>
      <c r="G35" s="91"/>
      <c r="H35" s="91"/>
      <c r="I35" s="91"/>
      <c r="J35" s="91"/>
    </row>
  </sheetData>
  <mergeCells count="17">
    <mergeCell ref="B1:I3"/>
    <mergeCell ref="H6:H7"/>
    <mergeCell ref="B31:E31"/>
    <mergeCell ref="B29:E29"/>
    <mergeCell ref="D15:E15"/>
    <mergeCell ref="C22:E22"/>
    <mergeCell ref="F6:F7"/>
    <mergeCell ref="B6:E7"/>
    <mergeCell ref="A6:A7"/>
    <mergeCell ref="B8:E8"/>
    <mergeCell ref="B20:E20"/>
    <mergeCell ref="B12:E12"/>
    <mergeCell ref="B18:E18"/>
    <mergeCell ref="B10:E10"/>
    <mergeCell ref="B11:E11"/>
    <mergeCell ref="B17:E17"/>
    <mergeCell ref="B19:E19"/>
  </mergeCells>
  <printOptions horizontalCentered="1"/>
  <pageMargins left="0.25" right="0.25" top="0.75" bottom="0.75" header="0.3" footer="0.3"/>
  <pageSetup paperSize="9" scale="9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K25"/>
  <sheetViews>
    <sheetView topLeftCell="A9" zoomScale="90" zoomScaleNormal="104" workbookViewId="0">
      <selection activeCell="K14" sqref="K14"/>
    </sheetView>
  </sheetViews>
  <sheetFormatPr defaultColWidth="8.7109375" defaultRowHeight="15.75"/>
  <cols>
    <col min="1" max="1" width="15.140625" style="16" customWidth="1"/>
    <col min="2" max="2" width="32.140625" style="16" bestFit="1" customWidth="1"/>
    <col min="3" max="3" width="8.7109375" style="16"/>
    <col min="4" max="5" width="8.7109375" style="16" customWidth="1"/>
    <col min="6" max="6" width="12.28515625" style="16" customWidth="1"/>
    <col min="7" max="7" width="19.5703125" style="16" bestFit="1" customWidth="1"/>
    <col min="8" max="8" width="2.5703125" style="16" customWidth="1"/>
    <col min="9" max="9" width="13" style="16" customWidth="1"/>
    <col min="10" max="10" width="8.7109375" style="16"/>
    <col min="11" max="11" width="9.42578125" style="16" bestFit="1" customWidth="1"/>
    <col min="12" max="16384" width="8.7109375" style="16"/>
  </cols>
  <sheetData>
    <row r="1" spans="1:11" ht="17.45" customHeight="1">
      <c r="A1" s="116"/>
      <c r="B1" s="391" t="s">
        <v>253</v>
      </c>
      <c r="C1" s="391"/>
      <c r="D1" s="391"/>
      <c r="E1" s="391"/>
      <c r="F1" s="391"/>
      <c r="G1" s="391"/>
      <c r="H1" s="391"/>
      <c r="I1" s="116"/>
      <c r="J1" s="116"/>
    </row>
    <row r="2" spans="1:11" ht="20.25">
      <c r="A2" s="117"/>
      <c r="B2" s="391"/>
      <c r="C2" s="391"/>
      <c r="D2" s="391"/>
      <c r="E2" s="391"/>
      <c r="F2" s="391"/>
      <c r="G2" s="391"/>
      <c r="H2" s="391"/>
      <c r="I2" s="116"/>
      <c r="J2" s="116"/>
    </row>
    <row r="3" spans="1:11" ht="20.25">
      <c r="A3" s="117"/>
      <c r="B3" s="391"/>
      <c r="C3" s="391"/>
      <c r="D3" s="391"/>
      <c r="E3" s="391"/>
      <c r="F3" s="391"/>
      <c r="G3" s="391"/>
      <c r="H3" s="391"/>
      <c r="I3" s="116"/>
      <c r="J3" s="116"/>
    </row>
    <row r="4" spans="1:11" ht="10.5" hidden="1" customHeight="1">
      <c r="A4" s="117"/>
      <c r="B4" s="117"/>
      <c r="C4" s="117"/>
      <c r="D4" s="117"/>
      <c r="E4" s="117"/>
      <c r="F4" s="117"/>
      <c r="G4" s="117"/>
      <c r="H4" s="117"/>
      <c r="I4" s="116"/>
      <c r="J4" s="116"/>
    </row>
    <row r="5" spans="1:11" ht="10.5" customHeight="1">
      <c r="A5" s="117"/>
      <c r="B5" s="117"/>
      <c r="C5" s="117"/>
      <c r="D5" s="117"/>
      <c r="E5" s="117"/>
      <c r="F5" s="117"/>
      <c r="G5" s="117"/>
      <c r="H5" s="117"/>
      <c r="I5" s="116"/>
      <c r="J5" s="116"/>
    </row>
    <row r="6" spans="1:11" ht="27.95" customHeight="1">
      <c r="A6" s="392" t="s">
        <v>0</v>
      </c>
      <c r="B6" s="400" t="s">
        <v>1</v>
      </c>
      <c r="C6" s="401"/>
      <c r="D6" s="401"/>
      <c r="E6" s="402"/>
      <c r="F6" s="395" t="s">
        <v>27</v>
      </c>
      <c r="G6" s="395" t="s">
        <v>28</v>
      </c>
      <c r="H6" s="117"/>
      <c r="I6" s="395" t="s">
        <v>28</v>
      </c>
      <c r="J6" s="116"/>
    </row>
    <row r="7" spans="1:11" ht="20.25">
      <c r="A7" s="393"/>
      <c r="B7" s="403"/>
      <c r="C7" s="404"/>
      <c r="D7" s="404"/>
      <c r="E7" s="405"/>
      <c r="F7" s="396"/>
      <c r="G7" s="396"/>
      <c r="H7" s="117"/>
      <c r="I7" s="396"/>
      <c r="J7" s="116"/>
    </row>
    <row r="8" spans="1:11" ht="20.25">
      <c r="A8" s="118"/>
      <c r="B8" s="397"/>
      <c r="C8" s="397"/>
      <c r="D8" s="397"/>
      <c r="E8" s="397"/>
      <c r="F8" s="119"/>
      <c r="G8" s="120" t="s">
        <v>232</v>
      </c>
      <c r="H8" s="117"/>
      <c r="I8" s="120" t="s">
        <v>29</v>
      </c>
      <c r="J8" s="116"/>
    </row>
    <row r="9" spans="1:11" ht="20.25">
      <c r="A9" s="118"/>
      <c r="B9" s="397" t="s">
        <v>46</v>
      </c>
      <c r="C9" s="397"/>
      <c r="D9" s="397"/>
      <c r="E9" s="397"/>
      <c r="F9" s="119"/>
      <c r="G9" s="117"/>
      <c r="H9" s="117"/>
      <c r="I9" s="117"/>
      <c r="J9" s="116"/>
    </row>
    <row r="10" spans="1:11" ht="20.25">
      <c r="A10" s="118"/>
      <c r="B10" s="119"/>
      <c r="C10" s="119"/>
      <c r="D10" s="119"/>
      <c r="E10" s="119"/>
      <c r="F10" s="119"/>
      <c r="G10" s="117"/>
      <c r="H10" s="117"/>
      <c r="I10" s="117"/>
      <c r="J10" s="116"/>
    </row>
    <row r="11" spans="1:11" ht="20.25">
      <c r="A11" s="121">
        <v>1331000</v>
      </c>
      <c r="B11" s="406" t="s">
        <v>47</v>
      </c>
      <c r="C11" s="406"/>
      <c r="D11" s="406"/>
      <c r="E11" s="406"/>
      <c r="F11" s="122" t="s">
        <v>227</v>
      </c>
      <c r="G11" s="123">
        <f>G16+G17+G18</f>
        <v>73166090</v>
      </c>
      <c r="H11" s="124"/>
      <c r="I11" s="123"/>
      <c r="J11" s="116"/>
      <c r="K11" s="20"/>
    </row>
    <row r="12" spans="1:11" ht="20.25">
      <c r="A12" s="121">
        <v>2112200</v>
      </c>
      <c r="B12" s="398" t="s">
        <v>48</v>
      </c>
      <c r="C12" s="398"/>
      <c r="D12" s="398"/>
      <c r="E12" s="398"/>
      <c r="F12" s="125">
        <v>3</v>
      </c>
      <c r="G12" s="126">
        <f>G19</f>
        <v>9110883</v>
      </c>
      <c r="H12" s="127"/>
      <c r="I12" s="126"/>
      <c r="J12" s="116"/>
      <c r="K12" s="20"/>
    </row>
    <row r="13" spans="1:11" ht="25.5" thickBot="1">
      <c r="A13" s="125"/>
      <c r="B13" s="394" t="s">
        <v>49</v>
      </c>
      <c r="C13" s="394"/>
      <c r="D13" s="394"/>
      <c r="E13" s="394"/>
      <c r="F13" s="119"/>
      <c r="G13" s="128">
        <f>SUM(G11:G12)</f>
        <v>82276973</v>
      </c>
      <c r="H13" s="129"/>
      <c r="I13" s="128"/>
      <c r="J13" s="116"/>
      <c r="K13" s="20"/>
    </row>
    <row r="14" spans="1:11" ht="21" thickTop="1">
      <c r="A14" s="125"/>
      <c r="B14" s="397" t="s">
        <v>50</v>
      </c>
      <c r="C14" s="397"/>
      <c r="D14" s="397"/>
      <c r="E14" s="397"/>
      <c r="F14" s="119"/>
      <c r="G14" s="130"/>
      <c r="H14" s="130"/>
      <c r="I14" s="130"/>
      <c r="J14" s="116"/>
      <c r="K14" s="20"/>
    </row>
    <row r="15" spans="1:11" ht="20.25">
      <c r="A15" s="125"/>
      <c r="B15" s="394" t="s">
        <v>51</v>
      </c>
      <c r="C15" s="394"/>
      <c r="D15" s="394"/>
      <c r="E15" s="394"/>
      <c r="F15" s="119"/>
      <c r="G15" s="130"/>
      <c r="H15" s="130"/>
      <c r="I15" s="130"/>
      <c r="J15" s="116"/>
      <c r="K15" s="20"/>
    </row>
    <row r="16" spans="1:11" ht="20.25">
      <c r="A16" s="121">
        <v>3631101</v>
      </c>
      <c r="B16" s="398" t="s">
        <v>38</v>
      </c>
      <c r="C16" s="398"/>
      <c r="D16" s="398"/>
      <c r="E16" s="398"/>
      <c r="F16" s="125">
        <v>7</v>
      </c>
      <c r="G16" s="131">
        <f>'R &amp; P'!G18</f>
        <v>12112243</v>
      </c>
      <c r="H16" s="132"/>
      <c r="I16" s="131"/>
      <c r="J16" s="116"/>
      <c r="K16" s="20"/>
    </row>
    <row r="17" spans="1:11" ht="20.25">
      <c r="A17" s="121">
        <v>3631102</v>
      </c>
      <c r="B17" s="398" t="s">
        <v>39</v>
      </c>
      <c r="C17" s="398"/>
      <c r="D17" s="398"/>
      <c r="E17" s="398"/>
      <c r="F17" s="125">
        <v>8</v>
      </c>
      <c r="G17" s="133">
        <f>'R &amp; P'!G19</f>
        <v>16023875</v>
      </c>
      <c r="H17" s="132"/>
      <c r="I17" s="133"/>
      <c r="J17" s="116"/>
      <c r="K17" s="20"/>
    </row>
    <row r="18" spans="1:11" ht="20.25">
      <c r="A18" s="121">
        <v>3631103</v>
      </c>
      <c r="B18" s="398" t="s">
        <v>40</v>
      </c>
      <c r="C18" s="398"/>
      <c r="D18" s="398"/>
      <c r="E18" s="398"/>
      <c r="F18" s="125">
        <v>9</v>
      </c>
      <c r="G18" s="133">
        <f>NOTES!H145</f>
        <v>45029972</v>
      </c>
      <c r="H18" s="132"/>
      <c r="I18" s="133"/>
      <c r="J18" s="116"/>
      <c r="K18" s="104"/>
    </row>
    <row r="19" spans="1:11" ht="20.25">
      <c r="A19" s="121">
        <v>3300000</v>
      </c>
      <c r="B19" s="121" t="s">
        <v>52</v>
      </c>
      <c r="C19" s="121"/>
      <c r="D19" s="121"/>
      <c r="E19" s="121"/>
      <c r="F19" s="125">
        <v>3</v>
      </c>
      <c r="G19" s="126">
        <f>'Asset Schedule'!M13</f>
        <v>9110883</v>
      </c>
      <c r="H19" s="127"/>
      <c r="I19" s="126"/>
      <c r="J19" s="116"/>
      <c r="K19" s="20"/>
    </row>
    <row r="20" spans="1:11" ht="15.6" customHeight="1" thickBot="1">
      <c r="A20" s="121"/>
      <c r="B20" s="394" t="s">
        <v>53</v>
      </c>
      <c r="C20" s="394"/>
      <c r="D20" s="394"/>
      <c r="E20" s="394"/>
      <c r="F20" s="134"/>
      <c r="G20" s="135">
        <f>SUM(G16:G19)</f>
        <v>82276973</v>
      </c>
      <c r="H20" s="136"/>
      <c r="I20" s="135"/>
      <c r="J20" s="116"/>
      <c r="K20" s="20"/>
    </row>
    <row r="21" spans="1:11" ht="21" thickTop="1">
      <c r="A21" s="121"/>
      <c r="B21" s="398"/>
      <c r="C21" s="398"/>
      <c r="D21" s="398"/>
      <c r="E21" s="398"/>
      <c r="F21" s="121"/>
      <c r="G21" s="137"/>
      <c r="H21" s="138"/>
      <c r="I21" s="137"/>
      <c r="J21" s="116"/>
    </row>
    <row r="22" spans="1:11" ht="20.25">
      <c r="A22" s="116"/>
      <c r="B22" s="116"/>
      <c r="C22" s="116"/>
      <c r="D22" s="116"/>
      <c r="E22" s="116"/>
      <c r="F22" s="116"/>
      <c r="G22" s="116"/>
      <c r="H22" s="116"/>
      <c r="I22" s="116"/>
      <c r="J22" s="116"/>
    </row>
    <row r="23" spans="1:11" ht="20.25">
      <c r="A23" s="116" t="s">
        <v>54</v>
      </c>
      <c r="B23" s="139"/>
      <c r="C23" s="139"/>
      <c r="D23" s="139"/>
      <c r="E23" s="139"/>
      <c r="F23" s="139"/>
      <c r="G23" s="139"/>
      <c r="H23" s="139"/>
      <c r="I23" s="139"/>
      <c r="J23" s="139"/>
    </row>
    <row r="24" spans="1:11">
      <c r="B24" s="1"/>
      <c r="C24" s="1"/>
      <c r="D24" s="1"/>
      <c r="E24" s="1"/>
      <c r="F24" s="1"/>
      <c r="G24" s="1"/>
      <c r="H24" s="1"/>
      <c r="I24" s="1"/>
      <c r="J24" s="1"/>
    </row>
    <row r="25" spans="1:11">
      <c r="A25" s="26"/>
      <c r="D25" s="399"/>
      <c r="E25" s="399"/>
      <c r="F25" s="399"/>
      <c r="G25" s="399"/>
      <c r="H25" s="399"/>
      <c r="I25" s="399"/>
      <c r="J25" s="399"/>
    </row>
  </sheetData>
  <mergeCells count="19">
    <mergeCell ref="D25:J25"/>
    <mergeCell ref="B14:E14"/>
    <mergeCell ref="B13:E13"/>
    <mergeCell ref="B6:E7"/>
    <mergeCell ref="G6:G7"/>
    <mergeCell ref="B11:E11"/>
    <mergeCell ref="B8:E8"/>
    <mergeCell ref="F6:F7"/>
    <mergeCell ref="B21:E21"/>
    <mergeCell ref="B20:E20"/>
    <mergeCell ref="B18:E18"/>
    <mergeCell ref="B16:E16"/>
    <mergeCell ref="B17:E17"/>
    <mergeCell ref="B1:H3"/>
    <mergeCell ref="A6:A7"/>
    <mergeCell ref="B15:E15"/>
    <mergeCell ref="I6:I7"/>
    <mergeCell ref="B9:E9"/>
    <mergeCell ref="B12:E12"/>
  </mergeCells>
  <printOptions horizontalCentered="1"/>
  <pageMargins left="0.7" right="0.7" top="0.75" bottom="0.75" header="0.3" footer="0.3"/>
  <pageSetup paperSize="9" scale="72"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fitToPage="1"/>
  </sheetPr>
  <dimension ref="A1:N184"/>
  <sheetViews>
    <sheetView topLeftCell="A147" zoomScaleNormal="100" workbookViewId="0">
      <selection activeCell="H145" sqref="H145"/>
    </sheetView>
  </sheetViews>
  <sheetFormatPr defaultColWidth="9.140625" defaultRowHeight="15.75"/>
  <cols>
    <col min="1" max="1" width="11.140625" style="32" customWidth="1"/>
    <col min="2" max="2" width="34.140625" style="16" bestFit="1" customWidth="1"/>
    <col min="3" max="4" width="9.7109375" style="16" bestFit="1" customWidth="1"/>
    <col min="5" max="6" width="13.140625" style="16" customWidth="1"/>
    <col min="7" max="7" width="13.28515625" style="16" customWidth="1"/>
    <col min="8" max="8" width="14.7109375" style="16" customWidth="1"/>
    <col min="9" max="9" width="5" style="16" customWidth="1"/>
    <col min="10" max="10" width="14.5703125" style="16" customWidth="1"/>
    <col min="11" max="11" width="11.5703125" style="16" bestFit="1" customWidth="1"/>
    <col min="12" max="13" width="9.140625" style="16"/>
    <col min="14" max="14" width="14" style="16" customWidth="1"/>
    <col min="15" max="15" width="13.5703125" style="16" customWidth="1"/>
    <col min="16" max="16384" width="9.140625" style="16"/>
  </cols>
  <sheetData>
    <row r="1" spans="1:10" ht="15" customHeight="1">
      <c r="A1" s="417" t="s">
        <v>55</v>
      </c>
      <c r="B1" s="417"/>
      <c r="C1" s="417"/>
      <c r="D1" s="417"/>
      <c r="E1" s="417"/>
      <c r="F1" s="417"/>
      <c r="G1" s="417"/>
      <c r="H1" s="417"/>
      <c r="I1" s="417"/>
      <c r="J1" s="417"/>
    </row>
    <row r="2" spans="1:10" ht="15" customHeight="1">
      <c r="A2" s="417"/>
      <c r="B2" s="417"/>
      <c r="C2" s="417"/>
      <c r="D2" s="417"/>
      <c r="E2" s="417"/>
      <c r="F2" s="417"/>
      <c r="G2" s="417"/>
      <c r="H2" s="417"/>
      <c r="I2" s="417"/>
      <c r="J2" s="417"/>
    </row>
    <row r="3" spans="1:10" ht="15" customHeight="1">
      <c r="A3" s="417"/>
      <c r="B3" s="417"/>
      <c r="C3" s="417"/>
      <c r="D3" s="417"/>
      <c r="E3" s="417"/>
      <c r="F3" s="417"/>
      <c r="G3" s="417"/>
      <c r="H3" s="417"/>
      <c r="I3" s="417"/>
      <c r="J3" s="417"/>
    </row>
    <row r="4" spans="1:10" ht="12.95" customHeight="1">
      <c r="A4" s="417"/>
      <c r="B4" s="417"/>
      <c r="C4" s="417"/>
      <c r="D4" s="417"/>
      <c r="E4" s="417"/>
      <c r="F4" s="417"/>
      <c r="G4" s="417"/>
      <c r="H4" s="417"/>
      <c r="I4" s="417"/>
      <c r="J4" s="417"/>
    </row>
    <row r="5" spans="1:10" ht="6" hidden="1" customHeight="1">
      <c r="A5" s="417"/>
      <c r="B5" s="417"/>
      <c r="C5" s="417"/>
      <c r="D5" s="417"/>
      <c r="E5" s="417"/>
      <c r="F5" s="417"/>
      <c r="G5" s="417"/>
      <c r="H5" s="417"/>
      <c r="I5" s="417"/>
      <c r="J5" s="417"/>
    </row>
    <row r="6" spans="1:10">
      <c r="A6" s="27"/>
      <c r="B6" s="4"/>
      <c r="C6" s="4"/>
      <c r="D6" s="4"/>
      <c r="E6" s="4"/>
      <c r="F6" s="4"/>
      <c r="G6" s="4"/>
      <c r="H6" s="4"/>
      <c r="I6" s="4"/>
      <c r="J6" s="4"/>
    </row>
    <row r="7" spans="1:10" ht="18.95" customHeight="1">
      <c r="A7" s="27">
        <v>1</v>
      </c>
      <c r="B7" s="409" t="s">
        <v>56</v>
      </c>
      <c r="C7" s="409"/>
      <c r="D7" s="409"/>
      <c r="E7" s="4"/>
      <c r="F7" s="4"/>
      <c r="G7" s="4"/>
      <c r="H7" s="4"/>
      <c r="I7" s="4"/>
      <c r="J7" s="4"/>
    </row>
    <row r="8" spans="1:10">
      <c r="A8" s="28">
        <v>1.01</v>
      </c>
      <c r="B8" s="409" t="s">
        <v>57</v>
      </c>
      <c r="C8" s="409"/>
      <c r="D8" s="409"/>
    </row>
    <row r="9" spans="1:10">
      <c r="A9" s="28">
        <v>1.02</v>
      </c>
      <c r="B9" s="409" t="s">
        <v>58</v>
      </c>
      <c r="C9" s="409"/>
      <c r="D9" s="409"/>
    </row>
    <row r="10" spans="1:10">
      <c r="A10" s="28">
        <v>1.03</v>
      </c>
      <c r="B10" s="409" t="s">
        <v>59</v>
      </c>
      <c r="C10" s="409"/>
      <c r="D10" s="409"/>
      <c r="E10" s="409"/>
      <c r="F10" s="8"/>
    </row>
    <row r="11" spans="1:10">
      <c r="A11" s="29">
        <v>1.04</v>
      </c>
      <c r="B11" s="409" t="s">
        <v>60</v>
      </c>
      <c r="C11" s="409"/>
      <c r="D11" s="9"/>
      <c r="E11" s="9"/>
      <c r="F11" s="9"/>
      <c r="G11" s="9"/>
      <c r="H11" s="9"/>
      <c r="I11" s="9"/>
      <c r="J11" s="9"/>
    </row>
    <row r="12" spans="1:10" ht="18" customHeight="1">
      <c r="A12" s="29">
        <v>1.05</v>
      </c>
      <c r="B12" s="409" t="s">
        <v>61</v>
      </c>
      <c r="C12" s="409"/>
      <c r="D12" s="409"/>
      <c r="E12" s="409"/>
      <c r="F12" s="8"/>
      <c r="G12" s="9"/>
      <c r="H12" s="9"/>
      <c r="I12" s="9"/>
      <c r="J12" s="9"/>
    </row>
    <row r="13" spans="1:10" ht="21.75" customHeight="1">
      <c r="A13" s="28">
        <v>1.06</v>
      </c>
      <c r="B13" s="409" t="s">
        <v>62</v>
      </c>
      <c r="C13" s="409"/>
      <c r="D13" s="409"/>
      <c r="E13" s="9"/>
      <c r="F13" s="9"/>
      <c r="G13" s="9"/>
      <c r="H13" s="9"/>
      <c r="I13" s="9"/>
      <c r="J13" s="9"/>
    </row>
    <row r="14" spans="1:10" ht="18.75" customHeight="1">
      <c r="A14" s="29">
        <v>1.07</v>
      </c>
      <c r="B14" s="409" t="s">
        <v>63</v>
      </c>
      <c r="C14" s="409"/>
      <c r="D14" s="409"/>
      <c r="E14" s="409"/>
      <c r="F14" s="409"/>
      <c r="G14" s="409"/>
      <c r="H14" s="409"/>
      <c r="I14" s="30"/>
      <c r="J14" s="30"/>
    </row>
    <row r="15" spans="1:10" ht="14.25" customHeight="1">
      <c r="A15" s="28">
        <v>1.08</v>
      </c>
      <c r="B15" s="410" t="s">
        <v>64</v>
      </c>
      <c r="C15" s="410"/>
      <c r="D15" s="410"/>
      <c r="E15" s="9"/>
      <c r="F15" s="9"/>
      <c r="G15" s="9"/>
      <c r="H15" s="9"/>
      <c r="I15" s="9"/>
      <c r="J15" s="9"/>
    </row>
    <row r="16" spans="1:10" ht="15" hidden="1" customHeight="1">
      <c r="B16" s="9"/>
      <c r="C16" s="9"/>
      <c r="D16" s="9"/>
      <c r="E16" s="9"/>
      <c r="F16" s="9"/>
      <c r="G16" s="9"/>
      <c r="H16" s="9"/>
      <c r="I16" s="9"/>
      <c r="J16" s="9"/>
    </row>
    <row r="17" spans="1:11">
      <c r="B17" s="414" t="s">
        <v>65</v>
      </c>
      <c r="C17" s="414"/>
      <c r="D17" s="414"/>
      <c r="E17" s="414"/>
      <c r="F17" s="414"/>
      <c r="G17" s="414"/>
      <c r="H17" s="414"/>
      <c r="I17" s="414"/>
      <c r="J17" s="414"/>
    </row>
    <row r="18" spans="1:11">
      <c r="B18" s="9"/>
      <c r="C18" s="9"/>
      <c r="D18" s="9"/>
      <c r="E18" s="9"/>
      <c r="F18" s="9"/>
      <c r="G18" s="9"/>
      <c r="H18" s="9"/>
      <c r="I18" s="9"/>
      <c r="J18" s="9"/>
    </row>
    <row r="19" spans="1:11" ht="15.6" customHeight="1">
      <c r="A19" s="28">
        <v>2</v>
      </c>
      <c r="B19" s="410" t="s">
        <v>66</v>
      </c>
      <c r="C19" s="410"/>
      <c r="D19" s="410"/>
      <c r="E19" s="410"/>
      <c r="F19" s="410"/>
      <c r="G19" s="410"/>
      <c r="H19" s="9"/>
      <c r="I19" s="9"/>
      <c r="J19" s="9"/>
    </row>
    <row r="20" spans="1:11" ht="14.45" customHeight="1">
      <c r="A20" s="9"/>
      <c r="B20" s="421" t="s">
        <v>67</v>
      </c>
      <c r="C20" s="421"/>
      <c r="D20" s="421"/>
      <c r="E20" s="421"/>
      <c r="F20" s="421"/>
      <c r="G20" s="421"/>
      <c r="H20" s="421"/>
      <c r="I20" s="421"/>
      <c r="J20" s="421"/>
    </row>
    <row r="21" spans="1:11" ht="18" customHeight="1">
      <c r="A21" s="9"/>
      <c r="B21" s="421"/>
      <c r="C21" s="421"/>
      <c r="D21" s="421"/>
      <c r="E21" s="421"/>
      <c r="F21" s="421"/>
      <c r="G21" s="421"/>
      <c r="H21" s="421"/>
      <c r="I21" s="421"/>
      <c r="J21" s="421"/>
    </row>
    <row r="22" spans="1:11" ht="18" customHeight="1">
      <c r="A22" s="9"/>
      <c r="B22" s="421"/>
      <c r="C22" s="421"/>
      <c r="D22" s="421"/>
      <c r="E22" s="421"/>
      <c r="F22" s="421"/>
      <c r="G22" s="421"/>
      <c r="H22" s="421"/>
      <c r="I22" s="421"/>
      <c r="J22" s="421"/>
    </row>
    <row r="23" spans="1:11" ht="23.25" customHeight="1">
      <c r="A23" s="9"/>
      <c r="B23" s="421"/>
      <c r="C23" s="421"/>
      <c r="D23" s="421"/>
      <c r="E23" s="421"/>
      <c r="F23" s="421"/>
      <c r="G23" s="421"/>
      <c r="H23" s="421"/>
      <c r="I23" s="421"/>
      <c r="J23" s="421"/>
    </row>
    <row r="24" spans="1:11" ht="18.95" customHeight="1">
      <c r="A24" s="3">
        <v>2.0099999999999998</v>
      </c>
      <c r="B24" s="408" t="s">
        <v>68</v>
      </c>
      <c r="C24" s="408"/>
      <c r="D24" s="408"/>
      <c r="E24" s="408"/>
      <c r="F24" s="408"/>
      <c r="G24" s="408"/>
      <c r="H24" s="33"/>
      <c r="I24" s="33"/>
      <c r="J24" s="33"/>
    </row>
    <row r="25" spans="1:11" ht="18.95" customHeight="1">
      <c r="A25" s="9"/>
      <c r="B25" s="407" t="s">
        <v>69</v>
      </c>
      <c r="C25" s="407"/>
      <c r="D25" s="407"/>
      <c r="E25" s="407"/>
      <c r="F25" s="407"/>
      <c r="G25" s="407"/>
      <c r="H25" s="407"/>
      <c r="I25" s="407"/>
      <c r="J25" s="407"/>
    </row>
    <row r="26" spans="1:11" ht="23.25" customHeight="1">
      <c r="A26" s="9"/>
      <c r="B26" s="407"/>
      <c r="C26" s="407"/>
      <c r="D26" s="407"/>
      <c r="E26" s="407"/>
      <c r="F26" s="407"/>
      <c r="G26" s="407"/>
      <c r="H26" s="407"/>
      <c r="I26" s="407"/>
      <c r="J26" s="407"/>
    </row>
    <row r="27" spans="1:11" ht="23.25" customHeight="1">
      <c r="A27" s="9"/>
      <c r="B27" s="407"/>
      <c r="C27" s="407"/>
      <c r="D27" s="407"/>
      <c r="E27" s="407"/>
      <c r="F27" s="407"/>
      <c r="G27" s="407"/>
      <c r="H27" s="407"/>
      <c r="I27" s="407"/>
      <c r="J27" s="407"/>
    </row>
    <row r="28" spans="1:11" ht="25.5" customHeight="1">
      <c r="A28" s="3">
        <v>2.02</v>
      </c>
      <c r="B28" s="420" t="s">
        <v>70</v>
      </c>
      <c r="C28" s="420"/>
      <c r="D28" s="420"/>
      <c r="E28" s="420"/>
      <c r="F28" s="420"/>
      <c r="G28" s="420"/>
      <c r="H28" s="420"/>
      <c r="I28" s="34"/>
      <c r="J28" s="34"/>
    </row>
    <row r="29" spans="1:11" ht="54" customHeight="1">
      <c r="A29" s="9"/>
      <c r="B29" s="407" t="s">
        <v>71</v>
      </c>
      <c r="C29" s="407"/>
      <c r="D29" s="407"/>
      <c r="E29" s="407"/>
      <c r="F29" s="407"/>
      <c r="G29" s="407"/>
      <c r="H29" s="407"/>
      <c r="I29" s="407"/>
      <c r="J29" s="407"/>
    </row>
    <row r="30" spans="1:11" ht="24.6" customHeight="1">
      <c r="A30" s="3">
        <v>2.0299999999999998</v>
      </c>
      <c r="B30" s="35" t="s">
        <v>72</v>
      </c>
      <c r="C30" s="7"/>
      <c r="D30" s="7"/>
      <c r="E30" s="7"/>
      <c r="F30" s="7"/>
      <c r="G30" s="33"/>
      <c r="H30" s="33"/>
      <c r="I30" s="33"/>
      <c r="J30" s="33"/>
      <c r="K30" s="16" t="s">
        <v>73</v>
      </c>
    </row>
    <row r="31" spans="1:11" ht="15" customHeight="1">
      <c r="A31" s="9"/>
      <c r="B31" s="407" t="s">
        <v>74</v>
      </c>
      <c r="C31" s="407"/>
      <c r="D31" s="407"/>
      <c r="E31" s="407"/>
      <c r="F31" s="407"/>
      <c r="G31" s="407"/>
      <c r="H31" s="407"/>
      <c r="I31" s="407"/>
      <c r="J31" s="407"/>
    </row>
    <row r="32" spans="1:11" ht="18.600000000000001" customHeight="1">
      <c r="A32" s="9"/>
      <c r="B32" s="407"/>
      <c r="C32" s="407"/>
      <c r="D32" s="407"/>
      <c r="E32" s="407"/>
      <c r="F32" s="407"/>
      <c r="G32" s="407"/>
      <c r="H32" s="407"/>
      <c r="I32" s="407"/>
      <c r="J32" s="407"/>
    </row>
    <row r="33" spans="1:14" ht="18.600000000000001" customHeight="1">
      <c r="A33" s="9"/>
      <c r="B33" s="407"/>
      <c r="C33" s="407"/>
      <c r="D33" s="407"/>
      <c r="E33" s="407"/>
      <c r="F33" s="407"/>
      <c r="G33" s="407"/>
      <c r="H33" s="407"/>
      <c r="I33" s="407"/>
      <c r="J33" s="407"/>
    </row>
    <row r="34" spans="1:14" ht="58.5" customHeight="1">
      <c r="A34" s="9"/>
      <c r="B34" s="407"/>
      <c r="C34" s="407"/>
      <c r="D34" s="407"/>
      <c r="E34" s="407"/>
      <c r="F34" s="407"/>
      <c r="G34" s="407"/>
      <c r="H34" s="407"/>
      <c r="I34" s="407"/>
      <c r="J34" s="407"/>
    </row>
    <row r="35" spans="1:14" ht="24" customHeight="1">
      <c r="A35" s="28">
        <v>3</v>
      </c>
      <c r="B35" s="410" t="s">
        <v>75</v>
      </c>
      <c r="C35" s="410"/>
      <c r="D35" s="410"/>
      <c r="E35" s="410"/>
      <c r="F35" s="410"/>
      <c r="G35" s="410"/>
      <c r="H35" s="410"/>
      <c r="I35" s="9"/>
      <c r="J35" s="9"/>
    </row>
    <row r="36" spans="1:14" ht="15" customHeight="1">
      <c r="A36" s="28"/>
      <c r="B36" s="9" t="s">
        <v>76</v>
      </c>
      <c r="C36" s="9"/>
      <c r="D36" s="9"/>
      <c r="E36" s="9"/>
      <c r="F36" s="9"/>
      <c r="G36" s="9"/>
      <c r="H36" s="9"/>
      <c r="I36" s="9"/>
      <c r="J36" s="9"/>
    </row>
    <row r="37" spans="1:14" ht="15" customHeight="1" thickBot="1">
      <c r="A37" s="28"/>
      <c r="B37" s="9"/>
      <c r="C37" s="9"/>
      <c r="D37" s="9"/>
      <c r="E37" s="9"/>
      <c r="F37" s="9"/>
      <c r="G37" s="9"/>
      <c r="H37" s="9"/>
      <c r="I37" s="9"/>
      <c r="J37" s="9"/>
    </row>
    <row r="38" spans="1:14" ht="11.25" customHeight="1">
      <c r="A38" s="36"/>
      <c r="B38" s="9"/>
      <c r="C38" s="9"/>
      <c r="D38" s="9"/>
      <c r="E38" s="9"/>
      <c r="F38" s="9"/>
      <c r="G38" s="9"/>
      <c r="H38" s="418" t="s">
        <v>28</v>
      </c>
      <c r="I38" s="19"/>
      <c r="J38" s="418" t="s">
        <v>28</v>
      </c>
    </row>
    <row r="39" spans="1:14" ht="22.5" customHeight="1" thickBot="1">
      <c r="A39" s="36"/>
      <c r="B39" s="9"/>
      <c r="C39" s="9"/>
      <c r="D39" s="9"/>
      <c r="E39" s="9"/>
      <c r="F39" s="9"/>
      <c r="G39" s="9"/>
      <c r="H39" s="419"/>
      <c r="I39" s="19"/>
      <c r="J39" s="419"/>
      <c r="N39" s="92"/>
    </row>
    <row r="40" spans="1:14" ht="18" customHeight="1">
      <c r="A40" s="36"/>
      <c r="B40" s="9"/>
      <c r="C40" s="9"/>
      <c r="D40" s="9"/>
      <c r="E40" s="9"/>
      <c r="F40" s="9"/>
      <c r="G40" s="9"/>
      <c r="H40" s="37" t="s">
        <v>29</v>
      </c>
      <c r="I40" s="19"/>
      <c r="J40" s="37" t="s">
        <v>77</v>
      </c>
    </row>
    <row r="41" spans="1:14" ht="18" customHeight="1">
      <c r="A41" s="28">
        <v>4</v>
      </c>
      <c r="B41" s="410" t="s">
        <v>78</v>
      </c>
      <c r="C41" s="410"/>
      <c r="D41" s="410"/>
      <c r="E41" s="410"/>
      <c r="F41" s="410"/>
      <c r="G41" s="410"/>
      <c r="H41" s="410"/>
      <c r="I41" s="9"/>
      <c r="J41" s="9"/>
    </row>
    <row r="42" spans="1:14" ht="18" customHeight="1">
      <c r="A42" s="28"/>
      <c r="B42" s="8" t="s">
        <v>79</v>
      </c>
      <c r="C42" s="31"/>
      <c r="D42" s="31"/>
      <c r="E42" s="31"/>
      <c r="F42" s="31"/>
      <c r="G42" s="31"/>
      <c r="H42" s="38"/>
      <c r="I42" s="9"/>
      <c r="J42" s="9"/>
    </row>
    <row r="43" spans="1:14" ht="18" customHeight="1">
      <c r="A43" s="36"/>
      <c r="B43" s="10" t="s">
        <v>80</v>
      </c>
      <c r="C43" s="10"/>
      <c r="D43" s="10"/>
      <c r="E43" s="10"/>
      <c r="F43" s="10"/>
      <c r="G43" s="10"/>
      <c r="H43" s="39">
        <f>'R &amp; P'!G11-'R &amp; P'!G22+100</f>
        <v>32833010</v>
      </c>
      <c r="I43" s="10"/>
      <c r="J43" s="14">
        <f>15952+40</f>
        <v>15992</v>
      </c>
      <c r="K43" s="20"/>
    </row>
    <row r="44" spans="1:14" ht="18" customHeight="1">
      <c r="A44" s="36"/>
      <c r="B44" s="10" t="s">
        <v>81</v>
      </c>
      <c r="C44" s="10"/>
      <c r="D44" s="10"/>
      <c r="E44" s="10"/>
      <c r="F44" s="10"/>
      <c r="G44" s="10"/>
      <c r="H44" s="41">
        <f>'R &amp; P'!G12-'R &amp; P'!G29+100</f>
        <v>2066270</v>
      </c>
      <c r="I44" s="10"/>
      <c r="J44" s="42">
        <f>50+2785</f>
        <v>2835</v>
      </c>
      <c r="K44" s="20"/>
    </row>
    <row r="45" spans="1:14" ht="18" customHeight="1">
      <c r="A45" s="36"/>
      <c r="B45" s="10" t="s">
        <v>82</v>
      </c>
      <c r="C45" s="10"/>
      <c r="D45" s="10"/>
      <c r="E45" s="10"/>
      <c r="F45" s="10"/>
      <c r="G45" s="10"/>
      <c r="H45" s="41">
        <f>H172</f>
        <v>1145</v>
      </c>
      <c r="I45" s="10"/>
      <c r="J45" s="42">
        <f>J172</f>
        <v>605</v>
      </c>
      <c r="K45" s="20"/>
    </row>
    <row r="46" spans="1:14" ht="18" customHeight="1">
      <c r="A46" s="36"/>
      <c r="B46" s="7" t="s">
        <v>83</v>
      </c>
      <c r="C46" s="10"/>
      <c r="D46" s="10"/>
      <c r="E46" s="10"/>
      <c r="F46" s="10"/>
      <c r="G46" s="10"/>
      <c r="H46" s="41"/>
      <c r="I46" s="10"/>
      <c r="J46" s="42"/>
      <c r="K46" s="20"/>
    </row>
    <row r="47" spans="1:14" ht="18" customHeight="1">
      <c r="A47" s="36"/>
      <c r="B47" s="10" t="s">
        <v>84</v>
      </c>
      <c r="C47" s="10"/>
      <c r="D47" s="10"/>
      <c r="E47" s="10"/>
      <c r="F47" s="10"/>
      <c r="G47" s="10"/>
      <c r="H47" s="41">
        <f>-H69</f>
        <v>-100</v>
      </c>
      <c r="I47" s="10"/>
      <c r="J47" s="42">
        <f>-J69</f>
        <v>-40</v>
      </c>
      <c r="K47" s="20"/>
    </row>
    <row r="48" spans="1:14" ht="18" customHeight="1">
      <c r="A48" s="36"/>
      <c r="B48" s="10" t="s">
        <v>85</v>
      </c>
      <c r="C48" s="10"/>
      <c r="D48" s="10"/>
      <c r="E48" s="10"/>
      <c r="F48" s="10"/>
      <c r="G48" s="10"/>
      <c r="H48" s="43">
        <f>-H71</f>
        <v>-100</v>
      </c>
      <c r="I48" s="10"/>
      <c r="J48" s="44">
        <f>-J71</f>
        <v>-50</v>
      </c>
      <c r="K48" s="20"/>
    </row>
    <row r="49" spans="1:11" ht="18" customHeight="1">
      <c r="A49" s="36"/>
      <c r="B49" s="10"/>
      <c r="C49" s="10"/>
      <c r="D49" s="7" t="s">
        <v>86</v>
      </c>
      <c r="E49" s="10"/>
      <c r="F49" s="10"/>
      <c r="G49" s="10"/>
      <c r="H49" s="45">
        <f>SUM(H43:H48)</f>
        <v>34900225</v>
      </c>
      <c r="I49" s="46"/>
      <c r="J49" s="45">
        <f>SUM(J43:J48)</f>
        <v>19342</v>
      </c>
      <c r="K49" s="20"/>
    </row>
    <row r="50" spans="1:11">
      <c r="A50" s="36"/>
      <c r="B50" s="10"/>
      <c r="C50" s="10"/>
      <c r="D50" s="7"/>
      <c r="E50" s="10"/>
      <c r="F50" s="10"/>
      <c r="G50" s="10"/>
      <c r="H50" s="47"/>
      <c r="I50" s="10"/>
      <c r="J50" s="47"/>
    </row>
    <row r="51" spans="1:11" ht="18" customHeight="1">
      <c r="A51" s="28">
        <v>4.01</v>
      </c>
      <c r="B51" s="10" t="s">
        <v>87</v>
      </c>
      <c r="C51" s="10"/>
      <c r="D51" s="10"/>
      <c r="E51" s="10"/>
      <c r="F51" s="10"/>
      <c r="G51" s="10"/>
      <c r="H51" s="10"/>
      <c r="I51" s="10"/>
      <c r="J51" s="10"/>
    </row>
    <row r="52" spans="1:11" ht="18" customHeight="1">
      <c r="A52" s="36"/>
      <c r="B52" s="422" t="s">
        <v>88</v>
      </c>
      <c r="C52" s="422"/>
      <c r="D52" s="422"/>
      <c r="E52" s="3" t="s">
        <v>89</v>
      </c>
      <c r="F52" s="3"/>
      <c r="G52" s="9"/>
      <c r="H52" s="9"/>
      <c r="I52" s="9"/>
      <c r="J52" s="9"/>
    </row>
    <row r="53" spans="1:11" ht="14.1" customHeight="1">
      <c r="A53" s="36"/>
      <c r="B53" s="10" t="s">
        <v>90</v>
      </c>
      <c r="C53" s="10"/>
      <c r="D53" s="10"/>
      <c r="E53" s="48" t="s">
        <v>91</v>
      </c>
      <c r="F53" s="48"/>
      <c r="G53" s="9"/>
      <c r="H53" s="49">
        <v>0</v>
      </c>
      <c r="I53" s="50"/>
      <c r="J53" s="11">
        <v>0</v>
      </c>
    </row>
    <row r="54" spans="1:11" ht="14.1" customHeight="1">
      <c r="A54" s="36"/>
      <c r="B54" s="10" t="s">
        <v>92</v>
      </c>
      <c r="C54" s="10"/>
      <c r="D54" s="10"/>
      <c r="E54" s="48" t="s">
        <v>93</v>
      </c>
      <c r="F54" s="48"/>
      <c r="G54" s="9"/>
      <c r="H54" s="51">
        <v>0</v>
      </c>
      <c r="I54" s="50"/>
      <c r="J54" s="15">
        <v>0</v>
      </c>
    </row>
    <row r="55" spans="1:11" ht="14.1" customHeight="1">
      <c r="A55" s="36"/>
      <c r="B55" s="10" t="s">
        <v>90</v>
      </c>
      <c r="C55" s="10"/>
      <c r="D55" s="10"/>
      <c r="E55" s="48" t="s">
        <v>94</v>
      </c>
      <c r="F55" s="48"/>
      <c r="G55" s="9"/>
      <c r="H55" s="51">
        <v>0</v>
      </c>
      <c r="I55" s="50"/>
      <c r="J55" s="15">
        <v>0</v>
      </c>
    </row>
    <row r="56" spans="1:11" ht="14.1" customHeight="1">
      <c r="A56" s="36"/>
      <c r="B56" s="10" t="s">
        <v>92</v>
      </c>
      <c r="C56" s="10"/>
      <c r="D56" s="10"/>
      <c r="E56" s="48" t="s">
        <v>94</v>
      </c>
      <c r="F56" s="48"/>
      <c r="G56" s="9"/>
      <c r="H56" s="51">
        <v>0</v>
      </c>
      <c r="I56" s="50"/>
      <c r="J56" s="15">
        <v>0</v>
      </c>
    </row>
    <row r="57" spans="1:11" ht="14.1" customHeight="1">
      <c r="A57" s="36"/>
      <c r="B57" s="10" t="s">
        <v>92</v>
      </c>
      <c r="C57" s="10"/>
      <c r="D57" s="10"/>
      <c r="E57" s="48" t="s">
        <v>94</v>
      </c>
      <c r="F57" s="48"/>
      <c r="G57" s="9"/>
      <c r="H57" s="51">
        <v>0</v>
      </c>
      <c r="I57" s="50"/>
      <c r="J57" s="15">
        <v>0</v>
      </c>
    </row>
    <row r="58" spans="1:11" ht="14.1" customHeight="1">
      <c r="A58" s="36"/>
      <c r="B58" s="10" t="s">
        <v>92</v>
      </c>
      <c r="C58" s="10"/>
      <c r="D58" s="10"/>
      <c r="E58" s="48" t="s">
        <v>94</v>
      </c>
      <c r="F58" s="48"/>
      <c r="G58" s="9"/>
      <c r="H58" s="51">
        <v>0</v>
      </c>
      <c r="I58" s="50"/>
      <c r="J58" s="15">
        <v>0</v>
      </c>
    </row>
    <row r="59" spans="1:11" ht="14.1" customHeight="1">
      <c r="A59" s="36"/>
      <c r="B59" s="10" t="s">
        <v>92</v>
      </c>
      <c r="C59" s="10"/>
      <c r="D59" s="10"/>
      <c r="E59" s="48" t="s">
        <v>94</v>
      </c>
      <c r="F59" s="48"/>
      <c r="G59" s="9"/>
      <c r="H59" s="51">
        <v>0</v>
      </c>
      <c r="I59" s="50"/>
      <c r="J59" s="15">
        <v>0</v>
      </c>
    </row>
    <row r="60" spans="1:11" ht="14.1" customHeight="1">
      <c r="A60" s="36"/>
      <c r="B60" s="10" t="s">
        <v>92</v>
      </c>
      <c r="C60" s="10"/>
      <c r="D60" s="10"/>
      <c r="E60" s="48" t="s">
        <v>94</v>
      </c>
      <c r="F60" s="48"/>
      <c r="G60" s="9"/>
      <c r="H60" s="51">
        <v>0</v>
      </c>
      <c r="I60" s="50"/>
      <c r="J60" s="15">
        <v>0</v>
      </c>
    </row>
    <row r="61" spans="1:11" ht="14.1" customHeight="1">
      <c r="A61" s="36"/>
      <c r="B61" s="10" t="s">
        <v>92</v>
      </c>
      <c r="C61" s="10"/>
      <c r="D61" s="10"/>
      <c r="E61" s="48" t="s">
        <v>94</v>
      </c>
      <c r="F61" s="48"/>
      <c r="G61" s="9"/>
      <c r="H61" s="51">
        <v>0</v>
      </c>
      <c r="I61" s="50"/>
      <c r="J61" s="15">
        <v>0</v>
      </c>
    </row>
    <row r="62" spans="1:11" ht="14.1" customHeight="1">
      <c r="A62" s="36"/>
      <c r="B62" s="10" t="s">
        <v>92</v>
      </c>
      <c r="C62" s="10"/>
      <c r="D62" s="10"/>
      <c r="E62" s="48" t="s">
        <v>94</v>
      </c>
      <c r="F62" s="48"/>
      <c r="G62" s="9"/>
      <c r="H62" s="51">
        <v>0</v>
      </c>
      <c r="I62" s="50"/>
      <c r="J62" s="15">
        <v>0</v>
      </c>
    </row>
    <row r="63" spans="1:11" ht="14.1" customHeight="1">
      <c r="A63" s="36"/>
      <c r="B63" s="10" t="s">
        <v>92</v>
      </c>
      <c r="C63" s="10"/>
      <c r="D63" s="10"/>
      <c r="E63" s="48" t="s">
        <v>94</v>
      </c>
      <c r="F63" s="48"/>
      <c r="G63" s="9"/>
      <c r="H63" s="51">
        <v>0</v>
      </c>
      <c r="I63" s="50"/>
      <c r="J63" s="15">
        <v>0</v>
      </c>
    </row>
    <row r="64" spans="1:11" ht="14.1" customHeight="1">
      <c r="A64" s="36"/>
      <c r="B64" s="10" t="s">
        <v>90</v>
      </c>
      <c r="C64" s="10"/>
      <c r="D64" s="10"/>
      <c r="E64" s="48" t="s">
        <v>94</v>
      </c>
      <c r="F64" s="48"/>
      <c r="G64" s="9"/>
      <c r="H64" s="51">
        <v>0</v>
      </c>
      <c r="I64" s="50"/>
      <c r="J64" s="15">
        <v>0</v>
      </c>
    </row>
    <row r="65" spans="1:10" ht="14.1" customHeight="1">
      <c r="A65" s="36"/>
      <c r="B65" s="10" t="s">
        <v>90</v>
      </c>
      <c r="C65" s="10"/>
      <c r="D65" s="10"/>
      <c r="E65" s="48" t="s">
        <v>95</v>
      </c>
      <c r="F65" s="48"/>
      <c r="G65" s="9"/>
      <c r="H65" s="23">
        <v>2</v>
      </c>
      <c r="I65" s="52"/>
      <c r="J65" s="15">
        <v>10</v>
      </c>
    </row>
    <row r="66" spans="1:10" ht="14.1" customHeight="1">
      <c r="A66" s="36"/>
      <c r="B66" s="10" t="s">
        <v>90</v>
      </c>
      <c r="C66" s="10"/>
      <c r="D66" s="10"/>
      <c r="E66" s="48" t="s">
        <v>95</v>
      </c>
      <c r="F66" s="48"/>
      <c r="G66" s="9"/>
      <c r="H66" s="23">
        <v>8</v>
      </c>
      <c r="I66" s="52"/>
      <c r="J66" s="15">
        <v>5</v>
      </c>
    </row>
    <row r="67" spans="1:10" ht="14.1" customHeight="1">
      <c r="A67" s="36"/>
      <c r="B67" s="10" t="s">
        <v>90</v>
      </c>
      <c r="C67" s="10"/>
      <c r="D67" s="10"/>
      <c r="E67" s="48" t="s">
        <v>95</v>
      </c>
      <c r="F67" s="48"/>
      <c r="G67" s="9"/>
      <c r="H67" s="23">
        <v>20</v>
      </c>
      <c r="I67" s="52"/>
      <c r="J67" s="15">
        <v>20</v>
      </c>
    </row>
    <row r="68" spans="1:10" ht="14.1" customHeight="1">
      <c r="A68" s="36"/>
      <c r="B68" s="10" t="s">
        <v>90</v>
      </c>
      <c r="C68" s="10"/>
      <c r="D68" s="10"/>
      <c r="E68" s="48" t="s">
        <v>95</v>
      </c>
      <c r="F68" s="48"/>
      <c r="G68" s="9"/>
      <c r="H68" s="24">
        <v>70</v>
      </c>
      <c r="I68" s="53"/>
      <c r="J68" s="13">
        <v>5</v>
      </c>
    </row>
    <row r="69" spans="1:10" ht="18" customHeight="1" thickBot="1">
      <c r="A69" s="36"/>
      <c r="B69" s="415"/>
      <c r="C69" s="415"/>
      <c r="D69" s="415"/>
      <c r="E69" s="415"/>
      <c r="F69" s="415"/>
      <c r="G69" s="415"/>
      <c r="H69" s="54">
        <f>SUM(H53:H68)</f>
        <v>100</v>
      </c>
      <c r="I69" s="52"/>
      <c r="J69" s="55">
        <f>SUM(J53:J68)</f>
        <v>40</v>
      </c>
    </row>
    <row r="70" spans="1:10" ht="18" customHeight="1" thickTop="1">
      <c r="A70" s="36"/>
      <c r="B70" s="25"/>
      <c r="C70" s="25"/>
      <c r="D70" s="25"/>
      <c r="E70" s="25"/>
      <c r="F70" s="25"/>
      <c r="G70" s="25"/>
      <c r="H70" s="56"/>
      <c r="I70" s="52"/>
      <c r="J70" s="56"/>
    </row>
    <row r="71" spans="1:10" ht="18" customHeight="1">
      <c r="A71" s="28">
        <v>4.0199999999999996</v>
      </c>
      <c r="B71" s="10" t="s">
        <v>96</v>
      </c>
      <c r="C71" s="10"/>
      <c r="D71" s="7"/>
      <c r="E71" s="10"/>
      <c r="F71" s="10"/>
      <c r="G71" s="10"/>
      <c r="H71" s="57">
        <v>100</v>
      </c>
      <c r="I71" s="58"/>
      <c r="J71" s="57">
        <v>50</v>
      </c>
    </row>
    <row r="72" spans="1:10" ht="18" customHeight="1">
      <c r="A72" s="36"/>
      <c r="B72" s="25"/>
      <c r="C72" s="25"/>
      <c r="D72" s="25"/>
      <c r="E72" s="25"/>
      <c r="F72" s="25"/>
      <c r="G72" s="25"/>
      <c r="H72" s="56"/>
      <c r="I72" s="52"/>
      <c r="J72" s="56"/>
    </row>
    <row r="73" spans="1:10" ht="18" customHeight="1">
      <c r="A73" s="28">
        <v>5</v>
      </c>
      <c r="B73" s="410" t="s">
        <v>97</v>
      </c>
      <c r="C73" s="410"/>
      <c r="D73" s="410"/>
      <c r="E73" s="410"/>
      <c r="F73" s="410"/>
      <c r="G73" s="410"/>
      <c r="H73" s="9"/>
      <c r="I73" s="9"/>
      <c r="J73" s="9"/>
    </row>
    <row r="74" spans="1:10" ht="18" customHeight="1">
      <c r="A74" s="28"/>
      <c r="B74" s="9" t="s">
        <v>98</v>
      </c>
      <c r="C74" s="31"/>
      <c r="D74" s="31"/>
      <c r="E74" s="31"/>
      <c r="F74" s="31"/>
      <c r="G74" s="31"/>
      <c r="H74" s="50" t="s">
        <v>99</v>
      </c>
      <c r="I74" s="9"/>
      <c r="J74" s="9" t="s">
        <v>77</v>
      </c>
    </row>
    <row r="75" spans="1:10" ht="19.5" customHeight="1">
      <c r="A75" s="28"/>
      <c r="B75" s="412" t="s">
        <v>100</v>
      </c>
      <c r="C75" s="412"/>
      <c r="D75" s="412"/>
      <c r="E75" s="412"/>
      <c r="F75" s="412"/>
      <c r="G75" s="413"/>
      <c r="H75" s="49">
        <f>SUM('Asset Schedule'!C13:C13)</f>
        <v>6100000</v>
      </c>
      <c r="I75" s="9"/>
      <c r="J75" s="11">
        <v>531</v>
      </c>
    </row>
    <row r="76" spans="1:10" ht="29.1" customHeight="1">
      <c r="A76" s="28"/>
      <c r="B76" s="407" t="s">
        <v>101</v>
      </c>
      <c r="C76" s="407"/>
      <c r="D76" s="407"/>
      <c r="E76" s="407"/>
      <c r="F76" s="407"/>
      <c r="G76" s="416"/>
      <c r="H76" s="59">
        <f>SUM('Asset Schedule'!J13:L13)</f>
        <v>9010883</v>
      </c>
      <c r="I76" s="9"/>
      <c r="J76" s="13">
        <f>'Asset Schedule'!J13</f>
        <v>1235000</v>
      </c>
    </row>
    <row r="77" spans="1:10" ht="18" customHeight="1" thickBot="1">
      <c r="A77" s="36"/>
      <c r="B77" s="9"/>
      <c r="C77" s="9"/>
      <c r="D77" s="8" t="s">
        <v>102</v>
      </c>
      <c r="E77" s="9"/>
      <c r="F77" s="9"/>
      <c r="G77" s="9"/>
      <c r="H77" s="60">
        <f>H75-H76</f>
        <v>-2910883</v>
      </c>
      <c r="I77" s="9"/>
      <c r="J77" s="60">
        <f>J75-J76</f>
        <v>-1234469</v>
      </c>
    </row>
    <row r="78" spans="1:10" ht="18" customHeight="1" thickTop="1">
      <c r="A78" s="36"/>
      <c r="B78" s="412" t="s">
        <v>103</v>
      </c>
      <c r="C78" s="412"/>
      <c r="D78" s="412"/>
      <c r="E78" s="412"/>
      <c r="F78" s="412"/>
      <c r="G78" s="412"/>
      <c r="H78" s="61"/>
      <c r="I78" s="9"/>
      <c r="J78" s="61"/>
    </row>
    <row r="79" spans="1:10" ht="18" customHeight="1">
      <c r="A79" s="36"/>
      <c r="B79" s="412"/>
      <c r="C79" s="412"/>
      <c r="D79" s="412"/>
      <c r="E79" s="412"/>
      <c r="F79" s="412"/>
      <c r="G79" s="412"/>
      <c r="H79" s="61"/>
      <c r="I79" s="9"/>
      <c r="J79" s="61"/>
    </row>
    <row r="80" spans="1:10" ht="18" customHeight="1">
      <c r="A80" s="36"/>
      <c r="B80" s="34"/>
      <c r="C80" s="34"/>
      <c r="D80" s="34"/>
      <c r="E80" s="34"/>
      <c r="F80" s="34"/>
      <c r="G80" s="34"/>
      <c r="H80" s="61"/>
      <c r="I80" s="9"/>
      <c r="J80" s="61"/>
    </row>
    <row r="81" spans="1:10" ht="14.1" customHeight="1">
      <c r="A81" s="28">
        <v>6</v>
      </c>
      <c r="B81" s="410" t="s">
        <v>104</v>
      </c>
      <c r="C81" s="410"/>
      <c r="D81" s="410"/>
      <c r="E81" s="410"/>
      <c r="F81" s="410"/>
      <c r="G81" s="410"/>
      <c r="H81" s="9"/>
      <c r="I81" s="9"/>
      <c r="J81" s="9"/>
    </row>
    <row r="82" spans="1:10" ht="16.5" thickBot="1">
      <c r="A82" s="28"/>
      <c r="B82" s="9" t="s">
        <v>105</v>
      </c>
      <c r="C82" s="31"/>
      <c r="D82" s="31"/>
      <c r="E82" s="31"/>
      <c r="F82" s="31"/>
      <c r="G82" s="31"/>
      <c r="H82" s="62">
        <f>'R &amp; P'!G32</f>
        <v>0</v>
      </c>
      <c r="I82" s="8"/>
      <c r="J82" s="62">
        <f>'R &amp; P'!I32</f>
        <v>0</v>
      </c>
    </row>
    <row r="83" spans="1:10" ht="16.5" thickTop="1">
      <c r="A83" s="36"/>
      <c r="B83" s="9"/>
      <c r="C83" s="9"/>
      <c r="D83" s="9"/>
      <c r="E83" s="9"/>
      <c r="F83" s="9"/>
      <c r="G83" s="9"/>
      <c r="H83" s="4"/>
      <c r="I83" s="19"/>
      <c r="J83" s="4"/>
    </row>
    <row r="84" spans="1:10">
      <c r="A84" s="28">
        <v>7</v>
      </c>
      <c r="B84" s="410" t="s">
        <v>106</v>
      </c>
      <c r="C84" s="410"/>
      <c r="D84" s="410"/>
      <c r="E84" s="410"/>
      <c r="F84" s="410"/>
      <c r="G84" s="410"/>
      <c r="H84" s="25" t="s">
        <v>230</v>
      </c>
      <c r="J84" s="63" t="s">
        <v>99</v>
      </c>
    </row>
    <row r="85" spans="1:10">
      <c r="A85" s="36"/>
      <c r="B85" s="414" t="s">
        <v>107</v>
      </c>
      <c r="C85" s="414"/>
      <c r="D85" s="414"/>
      <c r="E85" s="414"/>
      <c r="F85" s="414"/>
      <c r="G85" s="414"/>
      <c r="H85" s="414"/>
      <c r="I85" s="414"/>
      <c r="J85" s="414"/>
    </row>
    <row r="86" spans="1:10" ht="23.25" customHeight="1">
      <c r="A86" s="36"/>
      <c r="B86" s="414" t="s">
        <v>8</v>
      </c>
      <c r="C86" s="414"/>
      <c r="D86" s="414"/>
      <c r="E86" s="414"/>
      <c r="F86" s="9"/>
      <c r="G86" s="9"/>
      <c r="H86" s="271">
        <v>9070988</v>
      </c>
      <c r="J86" s="11">
        <v>0</v>
      </c>
    </row>
    <row r="87" spans="1:10" ht="15.6" customHeight="1">
      <c r="A87" s="36"/>
      <c r="B87" s="414" t="s">
        <v>9</v>
      </c>
      <c r="C87" s="414"/>
      <c r="D87" s="414"/>
      <c r="E87" s="414"/>
      <c r="F87" s="9"/>
      <c r="G87" s="9"/>
      <c r="H87" s="271">
        <v>3041255</v>
      </c>
      <c r="J87" s="13">
        <v>0</v>
      </c>
    </row>
    <row r="88" spans="1:10" ht="14.25" customHeight="1">
      <c r="A88" s="36"/>
      <c r="B88" s="415" t="s">
        <v>108</v>
      </c>
      <c r="C88" s="415"/>
      <c r="D88" s="415"/>
      <c r="E88" s="415"/>
      <c r="F88" s="25"/>
      <c r="G88" s="9"/>
      <c r="H88" s="64">
        <f>SUM(H86:H87)</f>
        <v>12112243</v>
      </c>
      <c r="I88" s="47"/>
      <c r="J88" s="65">
        <f>SUM(J86:J87)</f>
        <v>0</v>
      </c>
    </row>
    <row r="89" spans="1:10">
      <c r="A89" s="28">
        <v>8</v>
      </c>
      <c r="B89" s="31" t="s">
        <v>109</v>
      </c>
      <c r="C89" s="31"/>
      <c r="D89" s="31"/>
      <c r="E89" s="8"/>
      <c r="F89" s="8"/>
      <c r="G89" s="9"/>
      <c r="H89" s="25"/>
      <c r="J89" s="47"/>
    </row>
    <row r="90" spans="1:10">
      <c r="A90" s="36"/>
      <c r="B90" s="10" t="s">
        <v>107</v>
      </c>
      <c r="C90" s="10"/>
      <c r="D90" s="10"/>
      <c r="E90" s="10"/>
      <c r="F90" s="10"/>
      <c r="G90" s="10"/>
      <c r="I90" s="10"/>
      <c r="J90" s="10"/>
    </row>
    <row r="91" spans="1:10">
      <c r="A91" s="36"/>
      <c r="B91" s="10" t="s">
        <v>110</v>
      </c>
      <c r="C91" s="10"/>
      <c r="D91" s="10"/>
      <c r="E91" s="10"/>
      <c r="F91" s="10"/>
      <c r="G91" s="10"/>
      <c r="H91" s="272">
        <v>6000</v>
      </c>
      <c r="I91" s="10"/>
      <c r="J91" s="16">
        <v>2000</v>
      </c>
    </row>
    <row r="92" spans="1:10">
      <c r="A92" s="36"/>
      <c r="B92" s="10" t="s">
        <v>111</v>
      </c>
      <c r="C92" s="10"/>
      <c r="D92" s="10"/>
      <c r="E92" s="10"/>
      <c r="F92" s="10"/>
      <c r="G92" s="10"/>
      <c r="H92" s="272">
        <v>6657166</v>
      </c>
      <c r="I92" s="10"/>
      <c r="J92" s="16">
        <v>1200</v>
      </c>
    </row>
    <row r="93" spans="1:10">
      <c r="A93" s="36"/>
      <c r="B93" s="10" t="s">
        <v>112</v>
      </c>
      <c r="C93" s="10"/>
      <c r="D93" s="10"/>
      <c r="E93" s="10"/>
      <c r="F93" s="10"/>
      <c r="G93" s="10"/>
      <c r="H93" s="272">
        <v>598258</v>
      </c>
      <c r="I93" s="10"/>
      <c r="J93" s="16">
        <v>800</v>
      </c>
    </row>
    <row r="94" spans="1:10">
      <c r="A94" s="36"/>
      <c r="B94" s="10" t="s">
        <v>113</v>
      </c>
      <c r="C94" s="10"/>
      <c r="D94" s="10"/>
      <c r="E94" s="10"/>
      <c r="F94" s="10"/>
      <c r="G94" s="10"/>
      <c r="H94" s="272">
        <v>30000</v>
      </c>
      <c r="I94" s="10"/>
      <c r="J94" s="16">
        <v>5000</v>
      </c>
    </row>
    <row r="95" spans="1:10">
      <c r="A95" s="36"/>
      <c r="B95" s="10" t="s">
        <v>114</v>
      </c>
      <c r="C95" s="10"/>
      <c r="D95" s="10"/>
      <c r="E95" s="10"/>
      <c r="F95" s="10"/>
      <c r="G95" s="10"/>
      <c r="H95" s="272">
        <v>283360</v>
      </c>
      <c r="I95" s="10"/>
      <c r="J95" s="16">
        <v>4000</v>
      </c>
    </row>
    <row r="96" spans="1:10">
      <c r="A96" s="36"/>
      <c r="B96" s="10" t="s">
        <v>115</v>
      </c>
      <c r="C96" s="10"/>
      <c r="D96" s="10"/>
      <c r="E96" s="10"/>
      <c r="F96" s="10"/>
      <c r="G96" s="10"/>
      <c r="H96" s="272">
        <v>45349</v>
      </c>
      <c r="I96" s="10"/>
      <c r="J96" s="16">
        <v>3000</v>
      </c>
    </row>
    <row r="97" spans="1:10">
      <c r="A97" s="36"/>
      <c r="B97" s="10" t="s">
        <v>116</v>
      </c>
      <c r="C97" s="10"/>
      <c r="D97" s="10"/>
      <c r="E97" s="10"/>
      <c r="F97" s="10"/>
      <c r="G97" s="10"/>
      <c r="H97" s="272">
        <v>2182620</v>
      </c>
      <c r="I97" s="10"/>
      <c r="J97" s="16">
        <v>5000</v>
      </c>
    </row>
    <row r="98" spans="1:10">
      <c r="A98" s="36"/>
      <c r="B98" s="10"/>
      <c r="C98" s="10"/>
      <c r="D98" s="10"/>
      <c r="E98" s="10"/>
      <c r="F98" s="10"/>
      <c r="G98" s="10"/>
      <c r="H98" s="279">
        <v>1672810</v>
      </c>
      <c r="I98" s="10"/>
    </row>
    <row r="99" spans="1:10">
      <c r="A99" s="36"/>
      <c r="B99" s="10"/>
      <c r="C99" s="10"/>
      <c r="D99" s="10"/>
      <c r="E99" s="10"/>
      <c r="F99" s="10"/>
      <c r="G99" s="10"/>
      <c r="H99" s="276">
        <v>90000</v>
      </c>
      <c r="I99" s="10"/>
    </row>
    <row r="100" spans="1:10">
      <c r="A100" s="36"/>
      <c r="B100" s="10"/>
      <c r="C100" s="10"/>
      <c r="D100" s="10"/>
      <c r="E100" s="10"/>
      <c r="F100" s="10"/>
      <c r="G100" s="10"/>
      <c r="H100" s="275">
        <v>68023</v>
      </c>
      <c r="I100" s="10"/>
    </row>
    <row r="101" spans="1:10">
      <c r="A101" s="36"/>
      <c r="B101" s="10"/>
      <c r="C101" s="10"/>
      <c r="D101" s="10"/>
      <c r="E101" s="10"/>
      <c r="F101" s="10"/>
      <c r="G101" s="10"/>
      <c r="H101" s="274">
        <v>2046400</v>
      </c>
      <c r="I101" s="10"/>
    </row>
    <row r="102" spans="1:10">
      <c r="A102" s="36"/>
      <c r="B102" s="10" t="s">
        <v>117</v>
      </c>
      <c r="C102" s="10"/>
      <c r="D102" s="10"/>
      <c r="E102" s="10"/>
      <c r="F102" s="10"/>
      <c r="G102" s="10"/>
      <c r="H102" s="273">
        <v>144867</v>
      </c>
      <c r="I102" s="10"/>
      <c r="J102" s="16">
        <v>2000</v>
      </c>
    </row>
    <row r="103" spans="1:10">
      <c r="A103" s="36"/>
      <c r="B103" s="10" t="s">
        <v>118</v>
      </c>
      <c r="C103" s="10"/>
      <c r="D103" s="10"/>
      <c r="E103" s="10"/>
      <c r="F103" s="10"/>
      <c r="G103" s="10"/>
      <c r="H103" s="273">
        <v>1980760</v>
      </c>
      <c r="I103" s="10"/>
      <c r="J103" s="16">
        <v>2000</v>
      </c>
    </row>
    <row r="104" spans="1:10">
      <c r="A104" s="36"/>
      <c r="B104" s="10" t="s">
        <v>12</v>
      </c>
      <c r="C104" s="10"/>
      <c r="D104" s="10"/>
      <c r="E104" s="10"/>
      <c r="F104" s="10"/>
      <c r="G104" s="10"/>
      <c r="H104" s="273">
        <v>218262</v>
      </c>
      <c r="I104" s="10"/>
      <c r="J104" s="16">
        <v>5000</v>
      </c>
    </row>
    <row r="105" spans="1:10" ht="16.5" thickBot="1">
      <c r="A105" s="36"/>
      <c r="B105" s="415" t="s">
        <v>119</v>
      </c>
      <c r="C105" s="415"/>
      <c r="D105" s="415"/>
      <c r="E105" s="415"/>
      <c r="F105" s="25"/>
      <c r="G105" s="9"/>
      <c r="H105" s="66">
        <f>SUM(H91:H104)</f>
        <v>16023875</v>
      </c>
      <c r="I105" s="66"/>
      <c r="J105" s="66">
        <f>SUM(J91:J104)</f>
        <v>30000</v>
      </c>
    </row>
    <row r="106" spans="1:10" ht="14.45" customHeight="1" thickTop="1">
      <c r="A106" s="36"/>
      <c r="B106" s="25"/>
      <c r="C106" s="25"/>
      <c r="D106" s="25"/>
      <c r="E106" s="25"/>
      <c r="F106" s="25"/>
      <c r="G106" s="9"/>
      <c r="H106" s="67"/>
      <c r="J106" s="67"/>
    </row>
    <row r="107" spans="1:10">
      <c r="A107" s="28">
        <v>9</v>
      </c>
      <c r="B107" s="410" t="s">
        <v>120</v>
      </c>
      <c r="C107" s="410"/>
      <c r="D107" s="410"/>
      <c r="E107" s="410"/>
      <c r="F107" s="31"/>
      <c r="G107" s="9"/>
      <c r="H107" s="25"/>
      <c r="J107" s="63"/>
    </row>
    <row r="108" spans="1:10">
      <c r="A108" s="36"/>
      <c r="B108" s="414" t="s">
        <v>107</v>
      </c>
      <c r="C108" s="414"/>
      <c r="D108" s="414"/>
      <c r="E108" s="414"/>
      <c r="F108" s="414"/>
      <c r="G108" s="414"/>
      <c r="H108" s="414"/>
      <c r="I108" s="414"/>
      <c r="J108" s="414"/>
    </row>
    <row r="109" spans="1:10">
      <c r="B109" s="10"/>
      <c r="C109" s="10"/>
      <c r="D109" s="10"/>
      <c r="E109" s="10"/>
      <c r="F109" s="9"/>
      <c r="G109" s="9"/>
      <c r="H109" s="68"/>
      <c r="J109" s="69"/>
    </row>
    <row r="110" spans="1:10">
      <c r="B110" s="10" t="s">
        <v>121</v>
      </c>
      <c r="C110" s="10"/>
      <c r="D110" s="10"/>
      <c r="E110" s="10"/>
      <c r="F110" s="9"/>
      <c r="G110" s="9"/>
      <c r="H110" s="277">
        <v>249270</v>
      </c>
      <c r="J110" s="69">
        <v>500</v>
      </c>
    </row>
    <row r="111" spans="1:10">
      <c r="B111" s="10" t="s">
        <v>122</v>
      </c>
      <c r="C111" s="10"/>
      <c r="D111" s="10"/>
      <c r="E111" s="10"/>
      <c r="F111" s="9"/>
      <c r="G111" s="9"/>
      <c r="H111" s="277">
        <v>410474</v>
      </c>
      <c r="J111" s="69">
        <v>600</v>
      </c>
    </row>
    <row r="112" spans="1:10">
      <c r="B112" s="10" t="s">
        <v>123</v>
      </c>
      <c r="C112" s="10"/>
      <c r="D112" s="10"/>
      <c r="E112" s="10"/>
      <c r="F112" s="9"/>
      <c r="G112" s="9"/>
      <c r="H112" s="277">
        <v>432540</v>
      </c>
      <c r="J112" s="69">
        <v>500</v>
      </c>
    </row>
    <row r="113" spans="2:10">
      <c r="B113" s="10" t="s">
        <v>124</v>
      </c>
      <c r="C113" s="10"/>
      <c r="D113" s="10"/>
      <c r="E113" s="10"/>
      <c r="F113" s="9"/>
      <c r="G113" s="9"/>
      <c r="H113" s="277">
        <v>58000</v>
      </c>
      <c r="J113" s="69">
        <v>400</v>
      </c>
    </row>
    <row r="114" spans="2:10">
      <c r="B114" s="10" t="s">
        <v>125</v>
      </c>
      <c r="C114" s="10"/>
      <c r="D114" s="10"/>
      <c r="E114" s="10"/>
      <c r="F114" s="9"/>
      <c r="G114" s="9"/>
      <c r="H114" s="277">
        <v>3381114</v>
      </c>
      <c r="J114" s="69">
        <v>200</v>
      </c>
    </row>
    <row r="115" spans="2:10">
      <c r="B115" s="10" t="s">
        <v>126</v>
      </c>
      <c r="C115" s="10"/>
      <c r="D115" s="10"/>
      <c r="E115" s="10"/>
      <c r="F115" s="9"/>
      <c r="G115" s="9"/>
      <c r="H115" s="277">
        <v>599946</v>
      </c>
      <c r="J115" s="69">
        <v>800</v>
      </c>
    </row>
    <row r="116" spans="2:10">
      <c r="B116" s="10" t="s">
        <v>127</v>
      </c>
      <c r="C116" s="10"/>
      <c r="D116" s="10"/>
      <c r="E116" s="10"/>
      <c r="F116" s="9"/>
      <c r="G116" s="9"/>
      <c r="H116" s="277"/>
      <c r="J116" s="69">
        <v>1200</v>
      </c>
    </row>
    <row r="117" spans="2:10">
      <c r="B117" s="10" t="s">
        <v>128</v>
      </c>
      <c r="C117" s="10"/>
      <c r="D117" s="10"/>
      <c r="E117" s="10"/>
      <c r="F117" s="9"/>
      <c r="G117" s="9"/>
      <c r="H117" s="277">
        <v>355036</v>
      </c>
      <c r="J117" s="69">
        <v>800</v>
      </c>
    </row>
    <row r="118" spans="2:10">
      <c r="B118" s="10" t="s">
        <v>129</v>
      </c>
      <c r="C118" s="10"/>
      <c r="D118" s="10"/>
      <c r="E118" s="10"/>
      <c r="F118" s="9"/>
      <c r="G118" s="9"/>
      <c r="H118" s="277">
        <v>183887</v>
      </c>
      <c r="J118" s="69">
        <v>3000</v>
      </c>
    </row>
    <row r="119" spans="2:10">
      <c r="B119" s="10" t="s">
        <v>130</v>
      </c>
      <c r="C119" s="10"/>
      <c r="D119" s="10"/>
      <c r="E119" s="10"/>
      <c r="F119" s="9"/>
      <c r="G119" s="9"/>
      <c r="H119" s="277">
        <v>38999</v>
      </c>
      <c r="J119" s="69">
        <v>400</v>
      </c>
    </row>
    <row r="120" spans="2:10">
      <c r="B120" s="10" t="s">
        <v>131</v>
      </c>
      <c r="C120" s="10"/>
      <c r="D120" s="10"/>
      <c r="E120" s="10"/>
      <c r="F120" s="9"/>
      <c r="G120" s="9"/>
      <c r="H120" s="277">
        <v>363457</v>
      </c>
      <c r="J120" s="69">
        <v>600</v>
      </c>
    </row>
    <row r="121" spans="2:10">
      <c r="B121" s="10" t="s">
        <v>132</v>
      </c>
      <c r="C121" s="10"/>
      <c r="D121" s="10"/>
      <c r="E121" s="10"/>
      <c r="F121" s="9"/>
      <c r="G121" s="9"/>
      <c r="H121" s="280">
        <v>550000</v>
      </c>
      <c r="J121" s="69">
        <v>200</v>
      </c>
    </row>
    <row r="122" spans="2:10">
      <c r="B122" s="10" t="s">
        <v>133</v>
      </c>
      <c r="C122" s="10"/>
      <c r="D122" s="10"/>
      <c r="E122" s="10"/>
      <c r="F122" s="9"/>
      <c r="G122" s="9"/>
      <c r="H122" s="277">
        <v>2140183</v>
      </c>
      <c r="J122" s="69">
        <v>800</v>
      </c>
    </row>
    <row r="123" spans="2:10">
      <c r="B123" s="10" t="s">
        <v>134</v>
      </c>
      <c r="C123" s="10"/>
      <c r="D123" s="10"/>
      <c r="E123" s="10"/>
      <c r="F123" s="9"/>
      <c r="G123" s="9"/>
      <c r="H123" s="277">
        <v>289496</v>
      </c>
      <c r="J123" s="69">
        <v>3000</v>
      </c>
    </row>
    <row r="124" spans="2:10">
      <c r="B124" s="10" t="s">
        <v>135</v>
      </c>
      <c r="C124" s="10"/>
      <c r="D124" s="10"/>
      <c r="E124" s="10"/>
      <c r="F124" s="9"/>
      <c r="G124" s="9"/>
      <c r="H124" s="277">
        <v>14693950</v>
      </c>
      <c r="J124" s="69">
        <v>2000</v>
      </c>
    </row>
    <row r="125" spans="2:10">
      <c r="B125" s="10" t="s">
        <v>136</v>
      </c>
      <c r="C125" s="10"/>
      <c r="D125" s="10"/>
      <c r="E125" s="10"/>
      <c r="F125" s="9"/>
      <c r="G125" s="9"/>
      <c r="H125" s="277">
        <v>7066481</v>
      </c>
      <c r="J125" s="69">
        <v>400</v>
      </c>
    </row>
    <row r="126" spans="2:10">
      <c r="B126" s="10" t="s">
        <v>137</v>
      </c>
      <c r="C126" s="10"/>
      <c r="D126" s="10"/>
      <c r="E126" s="10"/>
      <c r="F126" s="9"/>
      <c r="G126" s="9"/>
      <c r="H126" s="277">
        <v>832025</v>
      </c>
      <c r="J126" s="69">
        <v>600</v>
      </c>
    </row>
    <row r="127" spans="2:10">
      <c r="B127" s="10" t="s">
        <v>138</v>
      </c>
      <c r="C127" s="10"/>
      <c r="D127" s="10"/>
      <c r="E127" s="10"/>
      <c r="F127" s="9"/>
      <c r="G127" s="9"/>
      <c r="H127" s="277">
        <v>299000</v>
      </c>
      <c r="J127" s="69">
        <v>2500</v>
      </c>
    </row>
    <row r="128" spans="2:10">
      <c r="B128" s="10" t="s">
        <v>139</v>
      </c>
      <c r="C128" s="10"/>
      <c r="D128" s="10"/>
      <c r="E128" s="10"/>
      <c r="F128" s="9"/>
      <c r="G128" s="9"/>
      <c r="H128" s="281">
        <v>358112</v>
      </c>
      <c r="J128" s="69">
        <v>500</v>
      </c>
    </row>
    <row r="129" spans="2:11">
      <c r="B129" s="10" t="s">
        <v>140</v>
      </c>
      <c r="C129" s="10"/>
      <c r="D129" s="10"/>
      <c r="E129" s="10"/>
      <c r="F129" s="9"/>
      <c r="G129" s="9"/>
      <c r="H129" s="277">
        <v>1538</v>
      </c>
      <c r="J129" s="69">
        <v>200</v>
      </c>
    </row>
    <row r="130" spans="2:11">
      <c r="B130" s="10" t="s">
        <v>141</v>
      </c>
      <c r="C130" s="10"/>
      <c r="D130" s="10"/>
      <c r="E130" s="10"/>
      <c r="F130" s="9"/>
      <c r="G130" s="9"/>
      <c r="H130" s="277">
        <v>207400</v>
      </c>
      <c r="J130" s="69">
        <v>800</v>
      </c>
    </row>
    <row r="131" spans="2:11">
      <c r="B131" s="10" t="s">
        <v>142</v>
      </c>
      <c r="C131" s="10"/>
      <c r="D131" s="10"/>
      <c r="E131" s="10"/>
      <c r="F131" s="9"/>
      <c r="G131" s="9"/>
      <c r="H131" s="277">
        <v>1319410</v>
      </c>
      <c r="J131" s="69">
        <v>4048</v>
      </c>
    </row>
    <row r="132" spans="2:11">
      <c r="B132" s="10"/>
      <c r="C132" s="10"/>
      <c r="D132" s="10"/>
      <c r="E132" s="10"/>
      <c r="F132" s="102"/>
      <c r="G132" s="102"/>
      <c r="H132" s="277">
        <v>1922708</v>
      </c>
      <c r="J132" s="69"/>
    </row>
    <row r="133" spans="2:11">
      <c r="B133" s="10"/>
      <c r="C133" s="10"/>
      <c r="D133" s="10"/>
      <c r="E133" s="10"/>
      <c r="F133" s="102"/>
      <c r="G133" s="102"/>
      <c r="H133" s="277">
        <v>755850</v>
      </c>
      <c r="J133" s="69"/>
    </row>
    <row r="134" spans="2:11">
      <c r="B134" s="10"/>
      <c r="C134" s="10"/>
      <c r="D134" s="10"/>
      <c r="E134" s="10"/>
      <c r="F134" s="102"/>
      <c r="G134" s="102"/>
      <c r="H134" s="278">
        <v>1089024</v>
      </c>
      <c r="J134" s="69"/>
    </row>
    <row r="135" spans="2:11">
      <c r="B135" s="10"/>
      <c r="C135" s="10"/>
      <c r="D135" s="10"/>
      <c r="E135" s="10"/>
      <c r="F135" s="102"/>
      <c r="G135" s="102"/>
      <c r="H135" s="277">
        <v>389446</v>
      </c>
      <c r="J135" s="69"/>
    </row>
    <row r="136" spans="2:11">
      <c r="B136" s="10"/>
      <c r="C136" s="10"/>
      <c r="D136" s="10"/>
      <c r="E136" s="10"/>
      <c r="F136" s="102"/>
      <c r="G136" s="102"/>
      <c r="H136" s="277">
        <v>1501947</v>
      </c>
      <c r="J136" s="69"/>
    </row>
    <row r="137" spans="2:11">
      <c r="B137" s="10"/>
      <c r="C137" s="10"/>
      <c r="D137" s="10"/>
      <c r="E137" s="10"/>
      <c r="F137" s="102"/>
      <c r="G137" s="102"/>
      <c r="H137" s="277">
        <v>1937350</v>
      </c>
      <c r="J137" s="69"/>
    </row>
    <row r="138" spans="2:11">
      <c r="B138" s="10"/>
      <c r="C138" s="10"/>
      <c r="D138" s="10"/>
      <c r="E138" s="10"/>
      <c r="F138" s="102"/>
      <c r="G138" s="102"/>
      <c r="H138" s="277">
        <v>545599</v>
      </c>
      <c r="J138" s="69"/>
    </row>
    <row r="139" spans="2:11">
      <c r="B139" s="10"/>
      <c r="C139" s="10"/>
      <c r="D139" s="10"/>
      <c r="E139" s="10"/>
      <c r="F139" s="102"/>
      <c r="G139" s="102"/>
      <c r="H139" s="282">
        <v>2400000</v>
      </c>
      <c r="J139" s="69"/>
    </row>
    <row r="140" spans="2:11">
      <c r="B140" s="10"/>
      <c r="C140" s="10"/>
      <c r="D140" s="10"/>
      <c r="E140" s="10"/>
      <c r="F140" s="102"/>
      <c r="G140" s="102"/>
      <c r="H140" s="277">
        <v>158730</v>
      </c>
      <c r="J140" s="69"/>
    </row>
    <row r="141" spans="2:11">
      <c r="B141" s="10"/>
      <c r="C141" s="10"/>
      <c r="D141" s="10"/>
      <c r="E141" s="10"/>
      <c r="F141" s="102"/>
      <c r="G141" s="102"/>
      <c r="H141" s="277">
        <v>150000</v>
      </c>
      <c r="J141" s="69"/>
    </row>
    <row r="142" spans="2:11">
      <c r="B142" s="10"/>
      <c r="C142" s="10"/>
      <c r="D142" s="10"/>
      <c r="E142" s="10"/>
      <c r="F142" s="102"/>
      <c r="G142" s="102"/>
      <c r="H142" s="277">
        <v>350000</v>
      </c>
      <c r="J142" s="69"/>
    </row>
    <row r="143" spans="2:11" ht="18">
      <c r="B143" s="415" t="s">
        <v>254</v>
      </c>
      <c r="C143" s="415"/>
      <c r="D143" s="415"/>
      <c r="E143" s="415"/>
      <c r="F143" s="415"/>
      <c r="G143" s="415"/>
      <c r="H143" s="70">
        <f>SUM(H110:H142)</f>
        <v>45030972</v>
      </c>
      <c r="I143" s="71"/>
      <c r="J143" s="70">
        <f>SUM(J110:J131)</f>
        <v>24048</v>
      </c>
    </row>
    <row r="144" spans="2:11" ht="12.95" customHeight="1">
      <c r="B144" s="9" t="s">
        <v>143</v>
      </c>
      <c r="C144" s="9"/>
      <c r="D144" s="9"/>
      <c r="E144" s="9"/>
      <c r="F144" s="9"/>
      <c r="G144" s="9"/>
      <c r="H144" s="88">
        <f>-1000</f>
        <v>-1000</v>
      </c>
      <c r="I144" s="88"/>
      <c r="J144" s="88">
        <f>-500</f>
        <v>-500</v>
      </c>
      <c r="K144" s="22"/>
    </row>
    <row r="145" spans="1:12" ht="12.95" customHeight="1" thickBot="1">
      <c r="B145" s="9"/>
      <c r="C145" s="9"/>
      <c r="D145" s="9"/>
      <c r="E145" s="289" t="s">
        <v>255</v>
      </c>
      <c r="F145" s="9"/>
      <c r="G145" s="9"/>
      <c r="H145" s="319">
        <f>H143+H144</f>
        <v>45029972</v>
      </c>
      <c r="I145" s="88"/>
      <c r="J145" s="89">
        <f>J143+J144</f>
        <v>23548</v>
      </c>
      <c r="K145" s="22"/>
    </row>
    <row r="146" spans="1:12" ht="12.95" customHeight="1" thickTop="1">
      <c r="B146" s="9"/>
      <c r="C146" s="9"/>
      <c r="D146" s="9"/>
      <c r="E146" s="9"/>
      <c r="F146" s="9"/>
      <c r="G146" s="9"/>
      <c r="H146" s="9"/>
      <c r="I146" s="72"/>
      <c r="J146" s="72"/>
      <c r="K146" s="22"/>
    </row>
    <row r="147" spans="1:12">
      <c r="A147" s="28">
        <v>10</v>
      </c>
      <c r="B147" s="410" t="s">
        <v>144</v>
      </c>
      <c r="C147" s="410"/>
      <c r="D147" s="410"/>
      <c r="E147" s="410"/>
      <c r="F147" s="31"/>
      <c r="G147" s="9"/>
      <c r="H147" s="25"/>
      <c r="J147" s="47"/>
    </row>
    <row r="148" spans="1:12">
      <c r="A148" s="36"/>
    </row>
    <row r="149" spans="1:12">
      <c r="A149" s="36"/>
      <c r="B149" s="409" t="s">
        <v>145</v>
      </c>
      <c r="C149" s="409"/>
      <c r="D149" s="409"/>
      <c r="E149" s="3" t="s">
        <v>89</v>
      </c>
      <c r="F149" s="3"/>
    </row>
    <row r="150" spans="1:12">
      <c r="A150" s="36"/>
      <c r="B150" s="10" t="s">
        <v>146</v>
      </c>
      <c r="C150" s="10"/>
      <c r="D150" s="10"/>
      <c r="E150" s="16" t="s">
        <v>147</v>
      </c>
      <c r="G150" s="16" t="s">
        <v>148</v>
      </c>
      <c r="H150" s="14">
        <v>0</v>
      </c>
      <c r="I150" s="73"/>
      <c r="J150" s="14">
        <v>55000</v>
      </c>
      <c r="L150" s="17"/>
    </row>
    <row r="151" spans="1:12">
      <c r="A151" s="36"/>
      <c r="B151" s="10" t="s">
        <v>149</v>
      </c>
      <c r="C151" s="10"/>
      <c r="D151" s="10"/>
      <c r="E151" s="16" t="s">
        <v>150</v>
      </c>
      <c r="G151" s="16" t="s">
        <v>151</v>
      </c>
      <c r="H151" s="42">
        <v>0</v>
      </c>
      <c r="I151" s="73"/>
      <c r="J151" s="42">
        <v>4000</v>
      </c>
    </row>
    <row r="152" spans="1:12">
      <c r="A152" s="36"/>
      <c r="B152" s="10" t="s">
        <v>152</v>
      </c>
      <c r="C152" s="10"/>
      <c r="D152" s="10"/>
      <c r="E152" s="16" t="s">
        <v>153</v>
      </c>
      <c r="G152" s="16" t="s">
        <v>151</v>
      </c>
      <c r="H152" s="42">
        <v>0</v>
      </c>
      <c r="I152" s="73"/>
      <c r="J152" s="42">
        <v>4000</v>
      </c>
    </row>
    <row r="153" spans="1:12">
      <c r="A153" s="36"/>
      <c r="B153" s="10" t="s">
        <v>154</v>
      </c>
      <c r="C153" s="10"/>
      <c r="D153" s="10"/>
      <c r="E153" s="16" t="s">
        <v>155</v>
      </c>
      <c r="G153" s="16" t="s">
        <v>148</v>
      </c>
      <c r="H153" s="42">
        <v>0</v>
      </c>
      <c r="I153" s="73"/>
      <c r="J153" s="42">
        <v>55000</v>
      </c>
    </row>
    <row r="154" spans="1:12">
      <c r="A154" s="36"/>
      <c r="B154" s="10" t="s">
        <v>156</v>
      </c>
      <c r="C154" s="10"/>
      <c r="D154" s="10"/>
      <c r="E154" s="16" t="s">
        <v>155</v>
      </c>
      <c r="G154" s="16" t="s">
        <v>148</v>
      </c>
      <c r="H154" s="42"/>
      <c r="I154" s="73"/>
      <c r="J154" s="42">
        <v>2200</v>
      </c>
    </row>
    <row r="155" spans="1:12">
      <c r="A155" s="36"/>
      <c r="B155" s="10" t="s">
        <v>157</v>
      </c>
      <c r="C155" s="10"/>
      <c r="D155" s="10"/>
      <c r="E155" s="16" t="s">
        <v>158</v>
      </c>
      <c r="G155" s="16" t="s">
        <v>148</v>
      </c>
      <c r="H155" s="42">
        <v>15000</v>
      </c>
      <c r="I155" s="73"/>
      <c r="J155" s="93"/>
    </row>
    <row r="156" spans="1:12">
      <c r="A156" s="36"/>
      <c r="B156" s="10" t="s">
        <v>159</v>
      </c>
      <c r="C156" s="10"/>
      <c r="D156" s="10"/>
      <c r="E156" s="16" t="s">
        <v>158</v>
      </c>
      <c r="G156" s="16" t="s">
        <v>151</v>
      </c>
      <c r="H156" s="42">
        <v>62500</v>
      </c>
      <c r="I156" s="73"/>
      <c r="J156" s="93"/>
    </row>
    <row r="157" spans="1:12">
      <c r="A157" s="36"/>
      <c r="B157" s="10" t="s">
        <v>160</v>
      </c>
      <c r="C157" s="10"/>
      <c r="D157" s="10"/>
      <c r="E157" s="16" t="s">
        <v>161</v>
      </c>
      <c r="G157" s="16" t="s">
        <v>151</v>
      </c>
      <c r="H157" s="42">
        <v>62500</v>
      </c>
      <c r="I157" s="73"/>
      <c r="J157" s="42"/>
    </row>
    <row r="158" spans="1:12">
      <c r="A158" s="36"/>
      <c r="B158" s="10" t="s">
        <v>162</v>
      </c>
      <c r="C158" s="10"/>
      <c r="D158" s="10"/>
      <c r="E158" s="16" t="s">
        <v>163</v>
      </c>
      <c r="G158" s="16" t="s">
        <v>148</v>
      </c>
      <c r="H158" s="42">
        <v>15000</v>
      </c>
      <c r="I158" s="73"/>
      <c r="J158" s="42"/>
    </row>
    <row r="159" spans="1:12">
      <c r="A159" s="36"/>
      <c r="B159" s="10"/>
      <c r="C159" s="10"/>
      <c r="D159" s="10"/>
      <c r="H159" s="68"/>
      <c r="I159" s="73"/>
      <c r="J159" s="68"/>
    </row>
    <row r="160" spans="1:12" ht="16.5" thickBot="1">
      <c r="A160" s="36"/>
      <c r="B160" s="411" t="s">
        <v>164</v>
      </c>
      <c r="C160" s="411"/>
      <c r="D160" s="411"/>
      <c r="E160" s="411"/>
      <c r="F160" s="74"/>
      <c r="H160" s="75">
        <f>SUM(H150:H158)</f>
        <v>155000</v>
      </c>
      <c r="I160" s="73"/>
      <c r="J160" s="76">
        <f>SUM(J150:J158)</f>
        <v>120200</v>
      </c>
    </row>
    <row r="161" spans="1:10" ht="16.5" thickTop="1">
      <c r="A161" s="36"/>
    </row>
    <row r="162" spans="1:10" ht="15" customHeight="1">
      <c r="A162" s="36">
        <v>11</v>
      </c>
      <c r="B162" s="17" t="s">
        <v>165</v>
      </c>
      <c r="H162" s="17" t="s">
        <v>99</v>
      </c>
      <c r="I162" s="17"/>
      <c r="J162" s="17" t="s">
        <v>77</v>
      </c>
    </row>
    <row r="163" spans="1:10" ht="15" customHeight="1">
      <c r="A163" s="36"/>
      <c r="B163" s="9" t="s">
        <v>166</v>
      </c>
      <c r="E163" s="9"/>
      <c r="F163" s="9"/>
      <c r="G163" s="9"/>
      <c r="H163" s="77">
        <v>50</v>
      </c>
      <c r="I163" s="18"/>
      <c r="J163" s="77">
        <v>20</v>
      </c>
    </row>
    <row r="164" spans="1:10" ht="15" customHeight="1">
      <c r="A164" s="36"/>
      <c r="B164" s="9" t="s">
        <v>167</v>
      </c>
      <c r="E164" s="9"/>
      <c r="F164" s="9"/>
      <c r="G164" s="9"/>
      <c r="H164" s="78">
        <v>150</v>
      </c>
      <c r="I164" s="18"/>
      <c r="J164" s="78">
        <v>30</v>
      </c>
    </row>
    <row r="165" spans="1:10" ht="15" customHeight="1">
      <c r="A165" s="36"/>
      <c r="B165" s="9" t="s">
        <v>168</v>
      </c>
      <c r="E165" s="9"/>
      <c r="F165" s="9"/>
      <c r="G165" s="9"/>
      <c r="H165" s="78">
        <v>120</v>
      </c>
      <c r="I165" s="18"/>
      <c r="J165" s="78">
        <v>60</v>
      </c>
    </row>
    <row r="166" spans="1:10" ht="15" customHeight="1">
      <c r="A166" s="36"/>
      <c r="B166" s="9" t="s">
        <v>169</v>
      </c>
      <c r="E166" s="9"/>
      <c r="F166" s="9"/>
      <c r="G166" s="9"/>
      <c r="H166" s="78">
        <v>110</v>
      </c>
      <c r="I166" s="18"/>
      <c r="J166" s="78">
        <v>70</v>
      </c>
    </row>
    <row r="167" spans="1:10">
      <c r="A167" s="36"/>
      <c r="B167" s="9" t="s">
        <v>217</v>
      </c>
      <c r="E167" s="9"/>
      <c r="F167" s="9"/>
      <c r="G167" s="9"/>
      <c r="H167" s="78">
        <v>115</v>
      </c>
      <c r="I167" s="18"/>
      <c r="J167" s="78">
        <v>55</v>
      </c>
    </row>
    <row r="168" spans="1:10">
      <c r="A168" s="36"/>
      <c r="B168" s="9" t="s">
        <v>170</v>
      </c>
      <c r="E168" s="9"/>
      <c r="F168" s="9"/>
      <c r="G168" s="9"/>
      <c r="H168" s="78">
        <v>160</v>
      </c>
      <c r="I168" s="18"/>
      <c r="J168" s="78">
        <v>120</v>
      </c>
    </row>
    <row r="169" spans="1:10">
      <c r="B169" s="16" t="s">
        <v>218</v>
      </c>
      <c r="H169" s="79">
        <v>190</v>
      </c>
      <c r="I169" s="18"/>
      <c r="J169" s="79">
        <v>100</v>
      </c>
    </row>
    <row r="170" spans="1:10">
      <c r="B170" s="16" t="s">
        <v>219</v>
      </c>
      <c r="H170" s="79">
        <v>130</v>
      </c>
      <c r="I170" s="18"/>
      <c r="J170" s="79">
        <v>90</v>
      </c>
    </row>
    <row r="171" spans="1:10">
      <c r="B171" s="9" t="s">
        <v>220</v>
      </c>
      <c r="H171" s="80">
        <v>120</v>
      </c>
      <c r="I171" s="18"/>
      <c r="J171" s="80">
        <v>60</v>
      </c>
    </row>
    <row r="172" spans="1:10">
      <c r="F172" s="17" t="s">
        <v>102</v>
      </c>
      <c r="H172" s="94">
        <f>SUM(H163:H171)</f>
        <v>1145</v>
      </c>
      <c r="I172" s="94"/>
      <c r="J172" s="94">
        <f>SUM(J163:J171)</f>
        <v>605</v>
      </c>
    </row>
    <row r="174" spans="1:10">
      <c r="A174" s="32">
        <v>12</v>
      </c>
      <c r="B174" s="17" t="s">
        <v>221</v>
      </c>
      <c r="H174" s="17" t="s">
        <v>99</v>
      </c>
      <c r="I174" s="17"/>
      <c r="J174" s="17" t="s">
        <v>77</v>
      </c>
    </row>
    <row r="175" spans="1:10">
      <c r="B175" s="16" t="s">
        <v>222</v>
      </c>
      <c r="H175" s="95">
        <v>0</v>
      </c>
      <c r="I175" s="18"/>
      <c r="J175" s="96">
        <v>5000</v>
      </c>
    </row>
    <row r="176" spans="1:10">
      <c r="B176" s="16" t="s">
        <v>223</v>
      </c>
      <c r="H176" s="97">
        <v>0</v>
      </c>
      <c r="I176" s="18"/>
      <c r="J176" s="98">
        <v>5000</v>
      </c>
    </row>
    <row r="177" spans="1:10">
      <c r="F177" s="17" t="s">
        <v>102</v>
      </c>
      <c r="H177" s="99">
        <f>SUM(H175:H176)</f>
        <v>0</v>
      </c>
      <c r="I177" s="100"/>
      <c r="J177" s="100">
        <f>SUM(J175:J176)</f>
        <v>10000</v>
      </c>
    </row>
    <row r="179" spans="1:10">
      <c r="A179" s="32">
        <v>13</v>
      </c>
      <c r="B179" s="16" t="s">
        <v>216</v>
      </c>
      <c r="H179" s="17" t="s">
        <v>99</v>
      </c>
      <c r="I179" s="17"/>
      <c r="J179" s="17" t="s">
        <v>77</v>
      </c>
    </row>
    <row r="181" spans="1:10">
      <c r="B181" s="9" t="s">
        <v>224</v>
      </c>
      <c r="E181" s="9"/>
      <c r="F181" s="9"/>
      <c r="G181" s="9"/>
      <c r="H181" s="77">
        <v>50</v>
      </c>
      <c r="I181" s="18"/>
      <c r="J181" s="77">
        <v>20</v>
      </c>
    </row>
    <row r="182" spans="1:10">
      <c r="B182" s="9" t="s">
        <v>225</v>
      </c>
      <c r="E182" s="9"/>
      <c r="F182" s="9"/>
      <c r="G182" s="9"/>
      <c r="H182" s="78">
        <v>150</v>
      </c>
      <c r="I182" s="18"/>
      <c r="J182" s="78">
        <v>30</v>
      </c>
    </row>
    <row r="183" spans="1:10">
      <c r="B183" s="9" t="s">
        <v>226</v>
      </c>
      <c r="E183" s="9"/>
      <c r="F183" s="9"/>
      <c r="G183" s="9"/>
      <c r="H183" s="80">
        <v>120</v>
      </c>
      <c r="I183" s="18"/>
      <c r="J183" s="80">
        <v>60</v>
      </c>
    </row>
    <row r="184" spans="1:10">
      <c r="F184" s="16" t="s">
        <v>102</v>
      </c>
      <c r="H184" s="94">
        <f>SUM(H181:H183)</f>
        <v>320</v>
      </c>
      <c r="I184" s="94"/>
      <c r="J184" s="94">
        <f>SUM(J181:J183)</f>
        <v>110</v>
      </c>
    </row>
  </sheetData>
  <mergeCells count="41">
    <mergeCell ref="B41:H41"/>
    <mergeCell ref="B105:E105"/>
    <mergeCell ref="B78:G79"/>
    <mergeCell ref="B73:G73"/>
    <mergeCell ref="B108:J108"/>
    <mergeCell ref="B81:G81"/>
    <mergeCell ref="B86:E86"/>
    <mergeCell ref="B87:E87"/>
    <mergeCell ref="B69:G69"/>
    <mergeCell ref="B52:D52"/>
    <mergeCell ref="A1:J5"/>
    <mergeCell ref="B15:D15"/>
    <mergeCell ref="B17:J17"/>
    <mergeCell ref="J38:J39"/>
    <mergeCell ref="B35:H35"/>
    <mergeCell ref="H38:H39"/>
    <mergeCell ref="B25:J27"/>
    <mergeCell ref="B28:H28"/>
    <mergeCell ref="B7:D7"/>
    <mergeCell ref="B9:D9"/>
    <mergeCell ref="B8:D8"/>
    <mergeCell ref="B12:E12"/>
    <mergeCell ref="B10:E10"/>
    <mergeCell ref="B11:C11"/>
    <mergeCell ref="B13:D13"/>
    <mergeCell ref="B20:J23"/>
    <mergeCell ref="B160:E160"/>
    <mergeCell ref="B149:D149"/>
    <mergeCell ref="B75:G75"/>
    <mergeCell ref="B84:G84"/>
    <mergeCell ref="B85:J85"/>
    <mergeCell ref="B88:E88"/>
    <mergeCell ref="B76:G76"/>
    <mergeCell ref="B107:E107"/>
    <mergeCell ref="B143:G143"/>
    <mergeCell ref="B147:E147"/>
    <mergeCell ref="B31:J34"/>
    <mergeCell ref="B24:G24"/>
    <mergeCell ref="B14:H14"/>
    <mergeCell ref="B19:G19"/>
    <mergeCell ref="B29:J29"/>
  </mergeCells>
  <phoneticPr fontId="4" type="noConversion"/>
  <pageMargins left="0.75" right="0.75" top="0.5" bottom="0.5" header="0.3" footer="0.4"/>
  <pageSetup paperSize="9" scale="86" fitToHeight="0" orientation="landscape" r:id="rId1"/>
  <rowBreaks count="5" manualBreakCount="5">
    <brk id="29" max="10" man="1"/>
    <brk id="50" max="10" man="1"/>
    <brk id="83" max="10" man="1"/>
    <brk id="118" max="10" man="1"/>
    <brk id="160"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B6:O52"/>
  <sheetViews>
    <sheetView view="pageLayout" topLeftCell="A17" zoomScale="50" zoomScaleNormal="49" zoomScalePageLayoutView="50" workbookViewId="0">
      <selection activeCell="O40" sqref="O40"/>
    </sheetView>
  </sheetViews>
  <sheetFormatPr defaultColWidth="8.7109375" defaultRowHeight="15.75"/>
  <cols>
    <col min="1" max="1" width="8.7109375" style="16"/>
    <col min="2" max="2" width="13.7109375" style="16" customWidth="1"/>
    <col min="3" max="3" width="8.7109375" style="30"/>
    <col min="4" max="5" width="8.7109375" style="16"/>
    <col min="6" max="6" width="18" style="16" customWidth="1"/>
    <col min="7" max="7" width="13.28515625" style="16" customWidth="1"/>
    <col min="8" max="8" width="9.7109375" style="16" customWidth="1"/>
    <col min="9" max="9" width="21" style="16" customWidth="1"/>
    <col min="10" max="10" width="1.85546875" style="16" customWidth="1"/>
    <col min="11" max="11" width="20.5703125" style="16" customWidth="1"/>
    <col min="12" max="16384" width="8.7109375" style="16"/>
  </cols>
  <sheetData>
    <row r="6" spans="2:11" ht="17.45" customHeight="1">
      <c r="B6" s="423" t="s">
        <v>256</v>
      </c>
      <c r="C6" s="423"/>
      <c r="D6" s="423"/>
      <c r="E6" s="423"/>
      <c r="F6" s="423"/>
      <c r="G6" s="423"/>
      <c r="H6" s="423"/>
      <c r="I6" s="423"/>
      <c r="J6" s="423"/>
      <c r="K6" s="423"/>
    </row>
    <row r="7" spans="2:11">
      <c r="B7" s="423"/>
      <c r="C7" s="423"/>
      <c r="D7" s="423"/>
      <c r="E7" s="423"/>
      <c r="F7" s="423"/>
      <c r="G7" s="423"/>
      <c r="H7" s="423"/>
      <c r="I7" s="423"/>
      <c r="J7" s="423"/>
      <c r="K7" s="423"/>
    </row>
    <row r="8" spans="2:11">
      <c r="B8" s="423"/>
      <c r="C8" s="423"/>
      <c r="D8" s="423"/>
      <c r="E8" s="423"/>
      <c r="F8" s="423"/>
      <c r="G8" s="423"/>
      <c r="H8" s="423"/>
      <c r="I8" s="423"/>
      <c r="J8" s="423"/>
      <c r="K8" s="423"/>
    </row>
    <row r="9" spans="2:11">
      <c r="B9" s="423"/>
      <c r="C9" s="423"/>
      <c r="D9" s="423"/>
      <c r="E9" s="423"/>
      <c r="F9" s="423"/>
      <c r="G9" s="423"/>
      <c r="H9" s="423"/>
      <c r="I9" s="423"/>
      <c r="J9" s="423"/>
      <c r="K9" s="423"/>
    </row>
    <row r="10" spans="2:11" ht="9.9499999999999993" customHeight="1">
      <c r="B10" s="423"/>
      <c r="C10" s="423"/>
      <c r="D10" s="423"/>
      <c r="E10" s="423"/>
      <c r="F10" s="423"/>
      <c r="G10" s="423"/>
      <c r="H10" s="423"/>
      <c r="I10" s="423"/>
      <c r="J10" s="423"/>
      <c r="K10" s="423"/>
    </row>
    <row r="11" spans="2:11" ht="10.5" hidden="1" customHeight="1">
      <c r="B11" s="106"/>
      <c r="C11" s="220"/>
      <c r="D11" s="106"/>
      <c r="E11" s="106"/>
      <c r="F11" s="106"/>
      <c r="G11" s="106"/>
      <c r="H11" s="106"/>
      <c r="I11" s="106"/>
      <c r="J11" s="106"/>
      <c r="K11" s="105"/>
    </row>
    <row r="12" spans="2:11" ht="27.95" customHeight="1">
      <c r="B12" s="423" t="s">
        <v>0</v>
      </c>
      <c r="C12" s="425" t="s">
        <v>1</v>
      </c>
      <c r="D12" s="425"/>
      <c r="E12" s="425"/>
      <c r="F12" s="425"/>
      <c r="G12" s="384"/>
      <c r="H12" s="423" t="s">
        <v>27</v>
      </c>
      <c r="I12" s="384" t="s">
        <v>28</v>
      </c>
      <c r="J12" s="388"/>
      <c r="K12" s="384" t="s">
        <v>28</v>
      </c>
    </row>
    <row r="13" spans="2:11">
      <c r="B13" s="423"/>
      <c r="C13" s="425"/>
      <c r="D13" s="425"/>
      <c r="E13" s="425"/>
      <c r="F13" s="425"/>
      <c r="G13" s="385"/>
      <c r="H13" s="423"/>
      <c r="I13" s="385"/>
      <c r="J13" s="388"/>
      <c r="K13" s="385"/>
    </row>
    <row r="14" spans="2:11" ht="42" customHeight="1">
      <c r="B14" s="106"/>
      <c r="C14" s="142"/>
      <c r="D14" s="108"/>
      <c r="E14" s="108"/>
      <c r="F14" s="108"/>
      <c r="G14" s="108"/>
      <c r="H14" s="108"/>
      <c r="I14" s="109" t="s">
        <v>230</v>
      </c>
      <c r="J14" s="106"/>
      <c r="K14" s="320" t="s">
        <v>99</v>
      </c>
    </row>
    <row r="15" spans="2:11" ht="18.75">
      <c r="B15" s="107"/>
      <c r="C15" s="221" t="s">
        <v>171</v>
      </c>
      <c r="D15" s="142"/>
      <c r="E15" s="142"/>
      <c r="F15" s="142"/>
      <c r="G15" s="142"/>
      <c r="H15" s="142"/>
      <c r="I15" s="106"/>
      <c r="J15" s="106"/>
      <c r="K15" s="106"/>
    </row>
    <row r="16" spans="2:11" ht="18.75">
      <c r="B16" s="107"/>
      <c r="C16" s="424" t="s">
        <v>172</v>
      </c>
      <c r="D16" s="424"/>
      <c r="E16" s="424"/>
      <c r="F16" s="424"/>
      <c r="G16" s="424"/>
      <c r="H16" s="424"/>
      <c r="I16" s="106"/>
      <c r="J16" s="106"/>
      <c r="K16" s="106"/>
    </row>
    <row r="17" spans="2:15" ht="18.75">
      <c r="B17" s="110"/>
      <c r="C17" s="424" t="s">
        <v>173</v>
      </c>
      <c r="D17" s="424"/>
      <c r="E17" s="424"/>
      <c r="F17" s="424"/>
      <c r="G17" s="424"/>
      <c r="H17" s="424"/>
      <c r="I17" s="222"/>
      <c r="J17" s="222"/>
      <c r="K17" s="222"/>
    </row>
    <row r="18" spans="2:15" ht="18.75">
      <c r="B18" s="110">
        <v>3632104</v>
      </c>
      <c r="C18" s="140" t="s">
        <v>231</v>
      </c>
      <c r="D18" s="110"/>
      <c r="E18" s="110"/>
      <c r="F18" s="110"/>
      <c r="G18" s="110"/>
      <c r="H18" s="112">
        <v>3</v>
      </c>
      <c r="I18" s="141">
        <f>'Asset Schedule'!F7:F7</f>
        <v>1898060</v>
      </c>
      <c r="J18" s="223"/>
      <c r="K18" s="224"/>
      <c r="L18" s="81"/>
    </row>
    <row r="19" spans="2:15" ht="18.75">
      <c r="B19" s="110">
        <v>3632104</v>
      </c>
      <c r="C19" s="110" t="s">
        <v>21</v>
      </c>
      <c r="D19" s="225"/>
      <c r="E19" s="225"/>
      <c r="F19" s="225"/>
      <c r="G19" s="225"/>
      <c r="H19" s="226">
        <v>3</v>
      </c>
      <c r="I19" s="143">
        <f>'Asset Schedule'!F8:F8</f>
        <v>750000000</v>
      </c>
      <c r="J19" s="223"/>
      <c r="K19" s="227"/>
      <c r="L19" s="81"/>
    </row>
    <row r="20" spans="2:15" ht="18.75">
      <c r="B20" s="283"/>
      <c r="C20" s="283" t="s">
        <v>257</v>
      </c>
      <c r="D20" s="225"/>
      <c r="E20" s="225"/>
      <c r="F20" s="225"/>
      <c r="G20" s="225"/>
      <c r="H20" s="226"/>
      <c r="I20" s="143">
        <f>'Asset Schedule'!F10:F10</f>
        <v>5200000</v>
      </c>
      <c r="J20" s="223"/>
      <c r="K20" s="227"/>
      <c r="L20" s="81"/>
    </row>
    <row r="21" spans="2:15" ht="18.75">
      <c r="B21" s="110">
        <v>3632105</v>
      </c>
      <c r="C21" s="140" t="s">
        <v>22</v>
      </c>
      <c r="D21" s="225"/>
      <c r="E21" s="225"/>
      <c r="F21" s="225"/>
      <c r="G21" s="225"/>
      <c r="H21" s="226">
        <v>3</v>
      </c>
      <c r="I21" s="143">
        <f>'Asset Schedule'!F11:F11</f>
        <v>1092670</v>
      </c>
      <c r="J21" s="223"/>
      <c r="K21" s="227"/>
      <c r="L21" s="81"/>
    </row>
    <row r="22" spans="2:15" ht="18.75">
      <c r="B22" s="110">
        <v>3632106</v>
      </c>
      <c r="C22" s="140" t="s">
        <v>23</v>
      </c>
      <c r="D22" s="140"/>
      <c r="E22" s="140"/>
      <c r="F22" s="140"/>
      <c r="G22" s="140"/>
      <c r="H22" s="112">
        <v>3</v>
      </c>
      <c r="I22" s="143">
        <f>'Asset Schedule'!F12:F12</f>
        <v>1668100</v>
      </c>
      <c r="J22" s="223"/>
      <c r="K22" s="227"/>
      <c r="L22" s="81"/>
    </row>
    <row r="23" spans="2:15" ht="18.75">
      <c r="B23" s="387"/>
      <c r="C23" s="228" t="s">
        <v>174</v>
      </c>
      <c r="D23" s="145"/>
      <c r="E23" s="145"/>
      <c r="F23" s="145"/>
      <c r="G23" s="145"/>
      <c r="H23" s="145">
        <v>3</v>
      </c>
      <c r="I23" s="323">
        <f>SUM(I18:I22)</f>
        <v>759858830</v>
      </c>
      <c r="J23" s="230"/>
      <c r="K23" s="229"/>
    </row>
    <row r="24" spans="2:15" ht="18.75">
      <c r="B24" s="387"/>
      <c r="C24" s="228" t="s">
        <v>175</v>
      </c>
      <c r="D24" s="228"/>
      <c r="E24" s="228"/>
      <c r="F24" s="228"/>
      <c r="G24" s="228"/>
      <c r="H24" s="145">
        <v>3</v>
      </c>
      <c r="I24" s="231">
        <f>-'Asset Schedule'!M13</f>
        <v>-9110883</v>
      </c>
      <c r="J24" s="230"/>
      <c r="K24" s="232"/>
    </row>
    <row r="25" spans="2:15" ht="15.75" customHeight="1">
      <c r="B25" s="110"/>
      <c r="C25" s="386" t="s">
        <v>176</v>
      </c>
      <c r="D25" s="386"/>
      <c r="E25" s="386"/>
      <c r="F25" s="386"/>
      <c r="G25" s="386"/>
      <c r="H25" s="386"/>
      <c r="I25" s="233">
        <f>SUM(I23:I24)</f>
        <v>750747947</v>
      </c>
      <c r="J25" s="230"/>
      <c r="K25" s="234"/>
    </row>
    <row r="26" spans="2:15" ht="18.75">
      <c r="B26" s="110"/>
      <c r="C26" s="387"/>
      <c r="D26" s="387"/>
      <c r="E26" s="387"/>
      <c r="F26" s="387"/>
      <c r="G26" s="387"/>
      <c r="H26" s="387"/>
      <c r="I26" s="113"/>
      <c r="J26" s="223"/>
      <c r="K26" s="223"/>
    </row>
    <row r="27" spans="2:15" ht="18.75">
      <c r="B27" s="110"/>
      <c r="C27" s="424" t="s">
        <v>177</v>
      </c>
      <c r="D27" s="424"/>
      <c r="E27" s="424"/>
      <c r="F27" s="424"/>
      <c r="G27" s="424"/>
      <c r="H27" s="424"/>
      <c r="I27" s="113"/>
      <c r="J27" s="223"/>
      <c r="K27" s="223"/>
    </row>
    <row r="28" spans="2:15" ht="18.75">
      <c r="B28" s="110">
        <v>5121200</v>
      </c>
      <c r="C28" s="110" t="s">
        <v>178</v>
      </c>
      <c r="D28" s="110"/>
      <c r="E28" s="110"/>
      <c r="F28" s="110"/>
      <c r="G28" s="110"/>
      <c r="H28" s="112">
        <v>4</v>
      </c>
      <c r="I28" s="235">
        <v>0</v>
      </c>
      <c r="J28" s="113"/>
      <c r="K28" s="235"/>
    </row>
    <row r="29" spans="2:15" ht="18.75">
      <c r="B29" s="283"/>
      <c r="C29" s="283" t="s">
        <v>258</v>
      </c>
      <c r="D29" s="283"/>
      <c r="E29" s="283"/>
      <c r="F29" s="283"/>
      <c r="G29" s="283"/>
      <c r="H29" s="202"/>
      <c r="I29" s="236">
        <f>'R &amp; P'!G30</f>
        <v>34899080</v>
      </c>
      <c r="J29" s="113"/>
      <c r="K29" s="236"/>
    </row>
    <row r="30" spans="2:15" ht="18.75">
      <c r="B30" s="110"/>
      <c r="C30" s="110" t="s">
        <v>179</v>
      </c>
      <c r="D30" s="110"/>
      <c r="E30" s="110"/>
      <c r="F30" s="110"/>
      <c r="G30" s="110"/>
      <c r="H30" s="112">
        <v>9</v>
      </c>
      <c r="I30" s="236">
        <v>1000</v>
      </c>
      <c r="J30" s="113"/>
      <c r="K30" s="236"/>
      <c r="O30" s="22"/>
    </row>
    <row r="31" spans="2:15" ht="18.75">
      <c r="B31" s="110"/>
      <c r="C31" s="386" t="s">
        <v>180</v>
      </c>
      <c r="D31" s="386"/>
      <c r="E31" s="386"/>
      <c r="F31" s="386"/>
      <c r="G31" s="386"/>
      <c r="H31" s="386"/>
      <c r="I31" s="237">
        <f>SUM(I28:I30)</f>
        <v>34900080</v>
      </c>
      <c r="J31" s="238"/>
      <c r="K31" s="239"/>
    </row>
    <row r="32" spans="2:15" ht="18.75">
      <c r="B32" s="110"/>
      <c r="C32" s="387"/>
      <c r="D32" s="387"/>
      <c r="E32" s="387"/>
      <c r="F32" s="387"/>
      <c r="G32" s="387"/>
      <c r="H32" s="387"/>
      <c r="I32" s="240"/>
      <c r="J32" s="238"/>
      <c r="K32" s="238"/>
    </row>
    <row r="33" spans="2:13" ht="19.5" thickBot="1">
      <c r="B33" s="110"/>
      <c r="C33" s="424" t="s">
        <v>181</v>
      </c>
      <c r="D33" s="424"/>
      <c r="E33" s="424"/>
      <c r="F33" s="424"/>
      <c r="G33" s="424"/>
      <c r="H33" s="424"/>
      <c r="I33" s="114">
        <f>I31+I25</f>
        <v>785648027</v>
      </c>
      <c r="J33" s="223"/>
      <c r="K33" s="241"/>
    </row>
    <row r="34" spans="2:13" ht="19.5" thickTop="1">
      <c r="B34" s="110"/>
      <c r="C34" s="387"/>
      <c r="D34" s="387"/>
      <c r="E34" s="387"/>
      <c r="F34" s="387"/>
      <c r="G34" s="387"/>
      <c r="H34" s="387"/>
      <c r="I34" s="240"/>
      <c r="J34" s="238"/>
      <c r="K34" s="238"/>
    </row>
    <row r="35" spans="2:13" ht="18.75">
      <c r="B35" s="110"/>
      <c r="C35" s="387"/>
      <c r="D35" s="387"/>
      <c r="E35" s="387"/>
      <c r="F35" s="387"/>
      <c r="G35" s="387"/>
      <c r="H35" s="387"/>
      <c r="I35" s="240"/>
      <c r="J35" s="238"/>
      <c r="K35" s="238"/>
    </row>
    <row r="36" spans="2:13" ht="18.75">
      <c r="B36" s="110"/>
      <c r="C36" s="427" t="s">
        <v>182</v>
      </c>
      <c r="D36" s="427"/>
      <c r="E36" s="427"/>
      <c r="F36" s="427"/>
      <c r="G36" s="427"/>
      <c r="H36" s="427"/>
      <c r="I36" s="240"/>
      <c r="J36" s="238"/>
      <c r="K36" s="238"/>
    </row>
    <row r="37" spans="2:13" ht="18.75">
      <c r="B37" s="110"/>
      <c r="C37" s="142"/>
      <c r="D37" s="142"/>
      <c r="E37" s="142"/>
      <c r="F37" s="142"/>
      <c r="G37" s="142"/>
      <c r="H37" s="142"/>
      <c r="I37" s="240"/>
      <c r="J37" s="238"/>
      <c r="K37" s="238"/>
    </row>
    <row r="38" spans="2:13" ht="18.75">
      <c r="B38" s="110">
        <v>8240000</v>
      </c>
      <c r="C38" s="142" t="s">
        <v>183</v>
      </c>
      <c r="D38" s="142"/>
      <c r="E38" s="142"/>
      <c r="F38" s="142"/>
      <c r="G38" s="142"/>
      <c r="H38" s="105"/>
      <c r="I38" s="242"/>
      <c r="J38" s="243"/>
      <c r="K38" s="243"/>
    </row>
    <row r="39" spans="2:13" ht="18.75">
      <c r="B39" s="110"/>
      <c r="C39" s="142" t="s">
        <v>263</v>
      </c>
      <c r="D39" s="142"/>
      <c r="E39" s="142"/>
      <c r="F39" s="142"/>
      <c r="G39" s="142"/>
      <c r="H39" s="112">
        <v>3</v>
      </c>
      <c r="I39" s="244">
        <f>'Asset Schedule'!P13</f>
        <v>749221947</v>
      </c>
      <c r="J39" s="243"/>
      <c r="K39" s="243"/>
    </row>
    <row r="40" spans="2:13" ht="18.75">
      <c r="B40" s="110"/>
      <c r="C40" s="228" t="s">
        <v>184</v>
      </c>
      <c r="D40" s="105"/>
      <c r="E40" s="105"/>
      <c r="F40" s="105"/>
      <c r="G40" s="105"/>
      <c r="H40" s="145">
        <v>9</v>
      </c>
      <c r="I40" s="245">
        <v>1000</v>
      </c>
      <c r="J40" s="244"/>
      <c r="K40" s="244"/>
    </row>
    <row r="41" spans="2:13" ht="18.75">
      <c r="B41" s="283"/>
      <c r="C41" s="228" t="s">
        <v>259</v>
      </c>
      <c r="D41" s="105"/>
      <c r="E41" s="105"/>
      <c r="F41" s="105"/>
      <c r="G41" s="105"/>
      <c r="H41" s="145"/>
      <c r="I41" s="245">
        <v>0</v>
      </c>
      <c r="J41" s="244"/>
      <c r="K41" s="244"/>
    </row>
    <row r="42" spans="2:13" ht="18.75">
      <c r="B42" s="283"/>
      <c r="C42" s="228" t="s">
        <v>260</v>
      </c>
      <c r="D42" s="105"/>
      <c r="E42" s="105"/>
      <c r="F42" s="105"/>
      <c r="G42" s="105"/>
      <c r="H42" s="145"/>
      <c r="I42" s="245">
        <f>I29</f>
        <v>34899080</v>
      </c>
      <c r="J42" s="244"/>
      <c r="K42" s="244"/>
    </row>
    <row r="43" spans="2:13" ht="18.75">
      <c r="B43" s="105"/>
      <c r="C43" s="228"/>
      <c r="D43" s="105"/>
      <c r="E43" s="144" t="s">
        <v>185</v>
      </c>
      <c r="F43" s="105"/>
      <c r="G43" s="105"/>
      <c r="H43" s="105"/>
      <c r="I43" s="324">
        <f>SUM(I39:I42)</f>
        <v>784122027</v>
      </c>
      <c r="J43" s="246"/>
      <c r="K43" s="246"/>
    </row>
    <row r="44" spans="2:13" ht="18.75">
      <c r="B44" s="105"/>
      <c r="C44" s="228" t="s">
        <v>186</v>
      </c>
      <c r="D44" s="105"/>
      <c r="E44" s="105"/>
      <c r="F44" s="105"/>
      <c r="G44" s="105"/>
      <c r="H44" s="105"/>
      <c r="I44" s="247">
        <v>0</v>
      </c>
      <c r="J44" s="248"/>
      <c r="K44" s="248"/>
    </row>
    <row r="45" spans="2:13" ht="18.75">
      <c r="B45" s="105"/>
      <c r="C45" s="105"/>
      <c r="D45" s="105"/>
      <c r="E45" s="105"/>
      <c r="F45" s="105"/>
      <c r="G45" s="105"/>
      <c r="H45" s="105"/>
      <c r="I45" s="105"/>
      <c r="J45" s="246"/>
      <c r="K45" s="246"/>
    </row>
    <row r="46" spans="2:13" ht="19.5" thickBot="1">
      <c r="B46" s="105"/>
      <c r="C46" s="426" t="s">
        <v>187</v>
      </c>
      <c r="D46" s="426"/>
      <c r="E46" s="426"/>
      <c r="F46" s="426"/>
      <c r="G46" s="426"/>
      <c r="H46" s="426"/>
      <c r="I46" s="325">
        <f>I43</f>
        <v>784122027</v>
      </c>
      <c r="J46" s="250"/>
      <c r="K46" s="249"/>
      <c r="M46" s="22"/>
    </row>
    <row r="47" spans="2:13" ht="19.5" thickTop="1">
      <c r="B47" s="105"/>
      <c r="C47" s="228"/>
      <c r="D47" s="105"/>
      <c r="E47" s="105"/>
      <c r="F47" s="105"/>
      <c r="G47" s="105"/>
      <c r="H47" s="105"/>
      <c r="I47" s="105"/>
      <c r="J47" s="105"/>
      <c r="K47" s="250"/>
      <c r="L47" s="22"/>
    </row>
    <row r="48" spans="2:13" ht="18.75">
      <c r="B48" s="105"/>
      <c r="C48" s="228" t="s">
        <v>54</v>
      </c>
      <c r="D48" s="115"/>
      <c r="E48" s="115"/>
      <c r="F48" s="115"/>
      <c r="G48" s="115"/>
      <c r="H48" s="115"/>
      <c r="I48" s="115"/>
      <c r="J48" s="115"/>
      <c r="K48" s="251"/>
    </row>
    <row r="49" spans="4:15">
      <c r="D49" s="1"/>
      <c r="E49" s="1"/>
      <c r="F49" s="1"/>
      <c r="G49" s="1"/>
      <c r="H49" s="1"/>
      <c r="I49" s="2"/>
      <c r="J49" s="1"/>
      <c r="K49" s="1"/>
      <c r="O49" s="22"/>
    </row>
    <row r="50" spans="4:15">
      <c r="D50" s="1"/>
      <c r="E50" s="1"/>
      <c r="F50" s="1"/>
      <c r="G50" s="1"/>
      <c r="H50" s="1"/>
      <c r="I50" s="1"/>
      <c r="J50" s="1"/>
      <c r="K50" s="1"/>
    </row>
    <row r="52" spans="4:15">
      <c r="I52" s="22" t="s">
        <v>73</v>
      </c>
    </row>
  </sheetData>
  <mergeCells count="21">
    <mergeCell ref="C33:H33"/>
    <mergeCell ref="C34:H34"/>
    <mergeCell ref="C46:H46"/>
    <mergeCell ref="C35:H35"/>
    <mergeCell ref="C36:H36"/>
    <mergeCell ref="B6:K10"/>
    <mergeCell ref="K12:K13"/>
    <mergeCell ref="C32:H32"/>
    <mergeCell ref="C17:H17"/>
    <mergeCell ref="C27:H27"/>
    <mergeCell ref="C31:H31"/>
    <mergeCell ref="C26:H26"/>
    <mergeCell ref="I12:I13"/>
    <mergeCell ref="J12:J13"/>
    <mergeCell ref="B12:B13"/>
    <mergeCell ref="C12:F13"/>
    <mergeCell ref="B23:B24"/>
    <mergeCell ref="C25:H25"/>
    <mergeCell ref="H12:H13"/>
    <mergeCell ref="C16:H16"/>
    <mergeCell ref="G12:G13"/>
  </mergeCells>
  <printOptions horizontalCentered="1"/>
  <pageMargins left="0.7" right="0.7" top="0.75" bottom="0.75" header="0.3" footer="0.3"/>
  <pageSetup paperSize="9" scale="7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J22"/>
  <sheetViews>
    <sheetView view="pageBreakPreview" zoomScale="60" zoomScaleNormal="100" workbookViewId="0">
      <selection activeCell="F19" sqref="F19"/>
    </sheetView>
  </sheetViews>
  <sheetFormatPr defaultColWidth="9.140625" defaultRowHeight="15.75"/>
  <cols>
    <col min="1" max="1" width="9.140625" style="5"/>
    <col min="2" max="2" width="15.140625" style="5" customWidth="1"/>
    <col min="3" max="3" width="47" style="5" customWidth="1"/>
    <col min="4" max="4" width="9.140625" style="5"/>
    <col min="5" max="5" width="19.42578125" style="83" customWidth="1"/>
    <col min="6" max="6" width="20.42578125" style="83" customWidth="1"/>
    <col min="7" max="7" width="9.140625" style="5"/>
    <col min="8" max="8" width="9.5703125" style="5" customWidth="1"/>
    <col min="9" max="16384" width="9.140625" style="5"/>
  </cols>
  <sheetData>
    <row r="1" spans="1:10">
      <c r="B1" s="391" t="s">
        <v>188</v>
      </c>
      <c r="C1" s="391"/>
      <c r="D1" s="391"/>
      <c r="E1" s="391"/>
      <c r="F1" s="391"/>
      <c r="G1" s="19"/>
    </row>
    <row r="2" spans="1:10">
      <c r="B2" s="391"/>
      <c r="C2" s="391"/>
      <c r="D2" s="391"/>
      <c r="E2" s="391"/>
      <c r="F2" s="391"/>
      <c r="G2" s="19"/>
    </row>
    <row r="3" spans="1:10">
      <c r="B3" s="391"/>
      <c r="C3" s="391"/>
      <c r="D3" s="391"/>
      <c r="E3" s="391"/>
      <c r="F3" s="391"/>
      <c r="G3" s="19"/>
    </row>
    <row r="4" spans="1:10">
      <c r="B4" s="391"/>
      <c r="C4" s="391"/>
      <c r="D4" s="391"/>
      <c r="E4" s="391"/>
      <c r="F4" s="391"/>
      <c r="G4" s="19"/>
    </row>
    <row r="5" spans="1:10" ht="20.25">
      <c r="A5" s="17"/>
      <c r="B5" s="252" t="s">
        <v>189</v>
      </c>
      <c r="C5" s="253" t="s">
        <v>190</v>
      </c>
      <c r="D5" s="252" t="s">
        <v>191</v>
      </c>
      <c r="E5" s="254" t="s">
        <v>192</v>
      </c>
      <c r="F5" s="254" t="s">
        <v>193</v>
      </c>
      <c r="G5" s="17"/>
    </row>
    <row r="6" spans="1:10" ht="21">
      <c r="B6" s="255">
        <v>1</v>
      </c>
      <c r="C6" s="256" t="s">
        <v>194</v>
      </c>
      <c r="D6" s="257"/>
      <c r="E6" s="258"/>
      <c r="F6" s="259"/>
      <c r="G6" s="40"/>
      <c r="H6" s="12"/>
    </row>
    <row r="7" spans="1:10" ht="21">
      <c r="B7" s="255">
        <v>2</v>
      </c>
      <c r="C7" s="260" t="s">
        <v>21</v>
      </c>
      <c r="D7" s="261"/>
      <c r="E7" s="262"/>
      <c r="F7" s="263"/>
      <c r="G7" s="40"/>
    </row>
    <row r="8" spans="1:10" ht="21">
      <c r="B8" s="255">
        <v>3</v>
      </c>
      <c r="C8" s="260" t="s">
        <v>22</v>
      </c>
      <c r="D8" s="261"/>
      <c r="E8" s="262"/>
      <c r="F8" s="263"/>
      <c r="G8" s="40"/>
    </row>
    <row r="9" spans="1:10" ht="21">
      <c r="B9" s="255">
        <v>4</v>
      </c>
      <c r="C9" s="260" t="s">
        <v>23</v>
      </c>
      <c r="D9" s="261"/>
      <c r="E9" s="262"/>
      <c r="F9" s="263"/>
      <c r="G9" s="40"/>
    </row>
    <row r="10" spans="1:10" ht="21">
      <c r="B10" s="255">
        <v>5</v>
      </c>
      <c r="C10" s="264" t="s">
        <v>195</v>
      </c>
      <c r="D10" s="261"/>
      <c r="E10" s="262"/>
      <c r="F10" s="263"/>
      <c r="G10" s="40"/>
    </row>
    <row r="11" spans="1:10" ht="21">
      <c r="B11" s="255">
        <v>6</v>
      </c>
      <c r="C11" s="265" t="s">
        <v>178</v>
      </c>
      <c r="D11" s="261"/>
      <c r="E11" s="262"/>
      <c r="F11" s="263"/>
      <c r="G11" s="40"/>
    </row>
    <row r="12" spans="1:10" ht="21">
      <c r="B12" s="255">
        <v>7</v>
      </c>
      <c r="C12" s="265" t="s">
        <v>196</v>
      </c>
      <c r="D12" s="255"/>
      <c r="E12" s="266"/>
      <c r="F12" s="263"/>
      <c r="G12" s="40"/>
    </row>
    <row r="13" spans="1:10" ht="21">
      <c r="B13" s="255">
        <v>8</v>
      </c>
      <c r="C13" s="146" t="s">
        <v>47</v>
      </c>
      <c r="D13" s="255"/>
      <c r="E13" s="266"/>
      <c r="F13" s="263"/>
      <c r="G13" s="40"/>
    </row>
    <row r="14" spans="1:10" ht="21">
      <c r="B14" s="255">
        <v>9</v>
      </c>
      <c r="C14" s="146" t="s">
        <v>48</v>
      </c>
      <c r="D14" s="255"/>
      <c r="E14" s="266"/>
      <c r="F14" s="263"/>
      <c r="G14" s="40"/>
      <c r="J14" s="82"/>
    </row>
    <row r="15" spans="1:10" ht="20.25">
      <c r="B15" s="255">
        <v>10</v>
      </c>
      <c r="C15" s="146" t="s">
        <v>38</v>
      </c>
      <c r="D15" s="255"/>
      <c r="E15" s="262"/>
      <c r="F15" s="263"/>
      <c r="G15" s="40"/>
      <c r="H15" s="12"/>
    </row>
    <row r="16" spans="1:10" ht="20.25">
      <c r="B16" s="255">
        <v>11</v>
      </c>
      <c r="C16" s="146" t="s">
        <v>39</v>
      </c>
      <c r="D16" s="255"/>
      <c r="E16" s="262"/>
      <c r="F16" s="267"/>
      <c r="G16" s="40"/>
    </row>
    <row r="17" spans="2:7" ht="20.25">
      <c r="B17" s="255">
        <v>12</v>
      </c>
      <c r="C17" s="146" t="s">
        <v>40</v>
      </c>
      <c r="D17" s="255"/>
      <c r="E17" s="268"/>
      <c r="F17" s="267"/>
      <c r="G17" s="40"/>
    </row>
    <row r="18" spans="2:7" ht="20.25">
      <c r="B18" s="255"/>
      <c r="C18" s="146" t="s">
        <v>229</v>
      </c>
      <c r="D18" s="255"/>
      <c r="E18" s="268"/>
      <c r="F18" s="267"/>
      <c r="G18" s="40"/>
    </row>
    <row r="19" spans="2:7" ht="20.25">
      <c r="B19" s="255">
        <v>13</v>
      </c>
      <c r="C19" s="121" t="s">
        <v>197</v>
      </c>
      <c r="D19" s="255"/>
      <c r="E19" s="268"/>
      <c r="F19" s="267"/>
    </row>
    <row r="20" spans="2:7" ht="20.25">
      <c r="B20" s="255">
        <v>14</v>
      </c>
      <c r="C20" s="121" t="s">
        <v>198</v>
      </c>
      <c r="D20" s="255"/>
      <c r="E20" s="268"/>
      <c r="F20" s="268"/>
    </row>
    <row r="21" spans="2:7" ht="20.25">
      <c r="B21" s="255">
        <v>15</v>
      </c>
      <c r="C21" s="121" t="s">
        <v>199</v>
      </c>
      <c r="D21" s="269"/>
      <c r="E21" s="268"/>
      <c r="F21" s="268"/>
    </row>
    <row r="22" spans="2:7" ht="22.5">
      <c r="B22" s="428" t="s">
        <v>102</v>
      </c>
      <c r="C22" s="429"/>
      <c r="D22" s="430"/>
      <c r="E22" s="270"/>
      <c r="F22" s="270"/>
    </row>
  </sheetData>
  <mergeCells count="2">
    <mergeCell ref="B1:F4"/>
    <mergeCell ref="B22:D22"/>
  </mergeCells>
  <pageMargins left="0.7" right="0.7" top="0.75" bottom="0.75" header="0.3" footer="0.3"/>
  <pageSetup paperSize="9" scale="7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R34"/>
  <sheetViews>
    <sheetView tabSelected="1" topLeftCell="A5" zoomScale="70" zoomScaleNormal="70" zoomScalePageLayoutView="50" workbookViewId="0">
      <selection activeCell="I7" sqref="I7"/>
    </sheetView>
  </sheetViews>
  <sheetFormatPr defaultColWidth="9.140625" defaultRowHeight="95.25" customHeight="1"/>
  <cols>
    <col min="1" max="1" width="10.42578125" style="5" customWidth="1"/>
    <col min="2" max="2" width="19.85546875" style="5" customWidth="1"/>
    <col min="3" max="3" width="26.42578125" style="5" customWidth="1"/>
    <col min="4" max="4" width="25.28515625" style="5" customWidth="1"/>
    <col min="5" max="5" width="13.5703125" style="5" customWidth="1"/>
    <col min="6" max="6" width="13.5703125" style="5" bestFit="1" customWidth="1"/>
    <col min="7" max="8" width="21.5703125" style="5" customWidth="1"/>
    <col min="9" max="9" width="17" style="5" customWidth="1"/>
    <col min="10" max="10" width="15.5703125" style="5" customWidth="1"/>
    <col min="11" max="11" width="15.85546875" style="5" customWidth="1"/>
    <col min="12" max="12" width="13" style="5" customWidth="1"/>
    <col min="13" max="13" width="17.140625" style="5" customWidth="1"/>
    <col min="14" max="14" width="7.5703125" style="5" bestFit="1" customWidth="1"/>
    <col min="15" max="15" width="11.28515625" style="5" customWidth="1"/>
    <col min="16" max="16" width="16" style="5" bestFit="1" customWidth="1"/>
    <col min="17" max="17" width="9.140625" style="5"/>
    <col min="18" max="18" width="11" style="5" customWidth="1"/>
    <col min="19" max="16384" width="9.140625" style="5"/>
  </cols>
  <sheetData>
    <row r="1" spans="1:18" ht="95.25" customHeight="1">
      <c r="A1" s="4"/>
      <c r="B1" s="3"/>
      <c r="C1" s="3"/>
      <c r="D1" s="298"/>
      <c r="E1" s="3"/>
      <c r="F1" s="441"/>
      <c r="G1" s="441"/>
      <c r="H1" s="441"/>
      <c r="I1" s="441"/>
      <c r="J1" s="441"/>
      <c r="K1" s="315"/>
      <c r="L1" s="4"/>
      <c r="N1" s="4"/>
      <c r="O1" s="4"/>
      <c r="P1" s="3"/>
      <c r="Q1" s="3"/>
      <c r="R1" s="3"/>
    </row>
    <row r="2" spans="1:18" ht="95.25" customHeight="1">
      <c r="A2" s="3"/>
      <c r="B2" s="3"/>
      <c r="C2" s="3"/>
      <c r="D2" s="298"/>
      <c r="E2" s="3"/>
      <c r="F2" s="441"/>
      <c r="G2" s="441"/>
      <c r="H2" s="441"/>
      <c r="I2" s="441"/>
      <c r="J2" s="441"/>
      <c r="K2" s="315"/>
      <c r="L2" s="4"/>
      <c r="N2" s="4"/>
      <c r="O2" s="4"/>
      <c r="P2" s="3"/>
      <c r="Q2" s="3"/>
      <c r="R2" s="3"/>
    </row>
    <row r="3" spans="1:18" ht="95.25" customHeight="1">
      <c r="A3" s="3"/>
      <c r="C3" s="3"/>
      <c r="D3" s="298"/>
      <c r="E3" s="3"/>
      <c r="F3" s="441"/>
      <c r="G3" s="441"/>
      <c r="H3" s="441"/>
      <c r="I3" s="441"/>
      <c r="J3" s="441"/>
      <c r="K3" s="315"/>
      <c r="L3" s="4"/>
      <c r="N3" s="4"/>
      <c r="O3" s="4"/>
      <c r="Q3" s="3"/>
      <c r="R3" s="3"/>
    </row>
    <row r="4" spans="1:18" ht="95.25" customHeight="1">
      <c r="A4" s="3"/>
      <c r="B4" s="3"/>
      <c r="C4" s="3"/>
      <c r="D4" s="298"/>
      <c r="E4" s="3"/>
      <c r="F4" s="441"/>
      <c r="G4" s="441"/>
      <c r="H4" s="441"/>
      <c r="I4" s="441"/>
      <c r="J4" s="441"/>
      <c r="K4" s="315"/>
      <c r="L4" s="4"/>
      <c r="N4" s="4"/>
      <c r="O4" s="4"/>
      <c r="P4" s="3"/>
      <c r="Q4" s="3"/>
      <c r="R4" s="3"/>
    </row>
    <row r="5" spans="1:18" ht="95.25" customHeight="1">
      <c r="A5" s="3"/>
      <c r="B5" s="3"/>
      <c r="C5" s="3"/>
      <c r="D5" s="298"/>
      <c r="E5" s="3"/>
      <c r="F5" s="6"/>
      <c r="G5" s="6"/>
      <c r="H5" s="297"/>
      <c r="I5" s="300"/>
      <c r="J5" s="442" t="s">
        <v>239</v>
      </c>
      <c r="K5" s="442"/>
      <c r="L5" s="442"/>
      <c r="N5" s="4"/>
      <c r="O5" s="4"/>
      <c r="P5" s="3"/>
      <c r="Q5" s="3"/>
      <c r="R5" s="3"/>
    </row>
    <row r="6" spans="1:18" ht="95.25" customHeight="1">
      <c r="A6" s="363" t="s">
        <v>0</v>
      </c>
      <c r="B6" s="308" t="s">
        <v>273</v>
      </c>
      <c r="C6" s="329" t="s">
        <v>270</v>
      </c>
      <c r="D6" s="329" t="s">
        <v>268</v>
      </c>
      <c r="E6" s="326" t="s">
        <v>269</v>
      </c>
      <c r="F6" s="359" t="s">
        <v>102</v>
      </c>
      <c r="G6" s="314" t="s">
        <v>274</v>
      </c>
      <c r="H6" s="316" t="s">
        <v>271</v>
      </c>
      <c r="I6" s="317" t="s">
        <v>275</v>
      </c>
      <c r="J6" s="350" t="s">
        <v>272</v>
      </c>
      <c r="K6" s="350" t="s">
        <v>278</v>
      </c>
      <c r="L6" s="358" t="s">
        <v>238</v>
      </c>
      <c r="M6" s="316" t="s">
        <v>248</v>
      </c>
      <c r="N6" s="440" t="s">
        <v>279</v>
      </c>
      <c r="O6" s="440"/>
      <c r="P6" s="314" t="s">
        <v>280</v>
      </c>
      <c r="Q6" s="440" t="s">
        <v>281</v>
      </c>
      <c r="R6" s="440"/>
    </row>
    <row r="7" spans="1:18" ht="95.25" customHeight="1">
      <c r="A7" s="9">
        <v>3632104</v>
      </c>
      <c r="B7" s="10" t="s">
        <v>234</v>
      </c>
      <c r="C7" s="331">
        <v>500000</v>
      </c>
      <c r="D7" s="331">
        <v>300000</v>
      </c>
      <c r="E7" s="327">
        <v>1098060</v>
      </c>
      <c r="F7" s="352">
        <f t="shared" ref="F7:F12" si="0">SUM(C7:E7)</f>
        <v>1898060</v>
      </c>
      <c r="G7" s="312">
        <v>0.1</v>
      </c>
      <c r="H7" s="288">
        <v>0.2</v>
      </c>
      <c r="I7" s="310">
        <v>400000</v>
      </c>
      <c r="J7" s="333">
        <f>C7*H7</f>
        <v>100000</v>
      </c>
      <c r="K7" s="333">
        <f>D7*G7</f>
        <v>30000</v>
      </c>
      <c r="L7" s="335">
        <f>E7*G7</f>
        <v>109806</v>
      </c>
      <c r="M7" s="321">
        <f>SUM(J7:L7)</f>
        <v>239806</v>
      </c>
      <c r="N7" s="435">
        <f>M7+I7</f>
        <v>639806</v>
      </c>
      <c r="O7" s="435"/>
      <c r="P7" s="321">
        <f>F7-N7</f>
        <v>1258254</v>
      </c>
      <c r="Q7" s="437" t="s">
        <v>250</v>
      </c>
      <c r="R7" s="437"/>
    </row>
    <row r="8" spans="1:18" ht="95.25" customHeight="1">
      <c r="A8" s="9">
        <v>3632104</v>
      </c>
      <c r="B8" s="9" t="s">
        <v>21</v>
      </c>
      <c r="C8" s="331">
        <v>0</v>
      </c>
      <c r="D8" s="331"/>
      <c r="E8" s="327">
        <v>750000000</v>
      </c>
      <c r="F8" s="352">
        <f t="shared" si="0"/>
        <v>750000000</v>
      </c>
      <c r="G8" s="312">
        <v>0.01</v>
      </c>
      <c r="H8" s="288">
        <v>0.01</v>
      </c>
      <c r="I8" s="310">
        <v>6000</v>
      </c>
      <c r="J8" s="333">
        <f t="shared" ref="J8:J12" si="1">C8*H8</f>
        <v>0</v>
      </c>
      <c r="K8" s="333">
        <f t="shared" ref="K8:K12" si="2">D8*G8</f>
        <v>0</v>
      </c>
      <c r="L8" s="335">
        <f t="shared" ref="L8:L12" si="3">E8*G8</f>
        <v>7500000</v>
      </c>
      <c r="M8" s="321">
        <f t="shared" ref="M8:M12" si="4">SUM(J8:L8)</f>
        <v>7500000</v>
      </c>
      <c r="N8" s="435">
        <f t="shared" ref="N8:N12" si="5">M8+I8</f>
        <v>7506000</v>
      </c>
      <c r="O8" s="435"/>
      <c r="P8" s="321">
        <f t="shared" ref="P8:P12" si="6">F8-N8</f>
        <v>742494000</v>
      </c>
      <c r="Q8" s="437"/>
      <c r="R8" s="437"/>
    </row>
    <row r="9" spans="1:18" ht="95.25" customHeight="1">
      <c r="A9" s="102"/>
      <c r="B9" s="102" t="s">
        <v>235</v>
      </c>
      <c r="C9" s="330">
        <v>0</v>
      </c>
      <c r="D9" s="351"/>
      <c r="E9" s="327"/>
      <c r="F9" s="311">
        <f t="shared" si="0"/>
        <v>0</v>
      </c>
      <c r="G9" s="313"/>
      <c r="H9" s="287"/>
      <c r="I9" s="362">
        <v>500000</v>
      </c>
      <c r="J9" s="333">
        <f t="shared" si="1"/>
        <v>0</v>
      </c>
      <c r="K9" s="333">
        <f t="shared" si="2"/>
        <v>0</v>
      </c>
      <c r="L9" s="335">
        <f t="shared" si="3"/>
        <v>0</v>
      </c>
      <c r="M9" s="321">
        <f t="shared" si="4"/>
        <v>0</v>
      </c>
      <c r="N9" s="435">
        <f t="shared" si="5"/>
        <v>500000</v>
      </c>
      <c r="O9" s="435"/>
      <c r="P9" s="321">
        <f t="shared" si="6"/>
        <v>-500000</v>
      </c>
      <c r="Q9" s="433"/>
      <c r="R9" s="434"/>
    </row>
    <row r="10" spans="1:18" ht="95.25" customHeight="1">
      <c r="A10" s="102"/>
      <c r="B10" s="102" t="s">
        <v>236</v>
      </c>
      <c r="C10" s="331">
        <v>5000000</v>
      </c>
      <c r="D10" s="330">
        <v>200000</v>
      </c>
      <c r="E10" s="327"/>
      <c r="F10" s="311">
        <f t="shared" si="0"/>
        <v>5200000</v>
      </c>
      <c r="G10" s="313">
        <v>0.1</v>
      </c>
      <c r="H10" s="287">
        <v>0.2</v>
      </c>
      <c r="I10" s="362">
        <v>200000</v>
      </c>
      <c r="J10" s="333">
        <f t="shared" si="1"/>
        <v>1000000</v>
      </c>
      <c r="K10" s="333">
        <f t="shared" si="2"/>
        <v>20000</v>
      </c>
      <c r="L10" s="335">
        <f t="shared" si="3"/>
        <v>0</v>
      </c>
      <c r="M10" s="321">
        <f t="shared" si="4"/>
        <v>1020000</v>
      </c>
      <c r="N10" s="435">
        <f t="shared" si="5"/>
        <v>1220000</v>
      </c>
      <c r="O10" s="435"/>
      <c r="P10" s="321">
        <f t="shared" si="6"/>
        <v>3980000</v>
      </c>
      <c r="Q10" s="433" t="s">
        <v>251</v>
      </c>
      <c r="R10" s="434"/>
    </row>
    <row r="11" spans="1:18" ht="95.25" customHeight="1">
      <c r="A11" s="9">
        <v>3632105</v>
      </c>
      <c r="B11" s="10" t="s">
        <v>22</v>
      </c>
      <c r="C11" s="331">
        <v>300000</v>
      </c>
      <c r="D11" s="331">
        <v>100000</v>
      </c>
      <c r="E11" s="327">
        <v>692670</v>
      </c>
      <c r="F11" s="352">
        <f t="shared" si="0"/>
        <v>1092670</v>
      </c>
      <c r="G11" s="312">
        <v>0.1</v>
      </c>
      <c r="H11" s="288">
        <v>0.25</v>
      </c>
      <c r="I11" s="310">
        <v>190000</v>
      </c>
      <c r="J11" s="333">
        <f t="shared" si="1"/>
        <v>75000</v>
      </c>
      <c r="K11" s="333">
        <f t="shared" si="2"/>
        <v>10000</v>
      </c>
      <c r="L11" s="335">
        <f t="shared" si="3"/>
        <v>69267</v>
      </c>
      <c r="M11" s="321">
        <f t="shared" si="4"/>
        <v>154267</v>
      </c>
      <c r="N11" s="435">
        <f t="shared" si="5"/>
        <v>344267</v>
      </c>
      <c r="O11" s="435"/>
      <c r="P11" s="321">
        <f t="shared" si="6"/>
        <v>748403</v>
      </c>
      <c r="Q11" s="437" t="s">
        <v>249</v>
      </c>
      <c r="R11" s="437"/>
    </row>
    <row r="12" spans="1:18" ht="95.25" customHeight="1">
      <c r="A12" s="9">
        <v>3632106</v>
      </c>
      <c r="B12" s="10" t="s">
        <v>23</v>
      </c>
      <c r="C12" s="331">
        <v>300000</v>
      </c>
      <c r="D12" s="331">
        <v>400000</v>
      </c>
      <c r="E12" s="327">
        <v>968100</v>
      </c>
      <c r="F12" s="352">
        <f t="shared" si="0"/>
        <v>1668100</v>
      </c>
      <c r="G12" s="312">
        <v>0.1</v>
      </c>
      <c r="H12" s="288">
        <v>0.2</v>
      </c>
      <c r="I12" s="310">
        <v>230000</v>
      </c>
      <c r="J12" s="333">
        <f t="shared" si="1"/>
        <v>60000</v>
      </c>
      <c r="K12" s="333">
        <f t="shared" si="2"/>
        <v>40000</v>
      </c>
      <c r="L12" s="335">
        <f t="shared" si="3"/>
        <v>96810</v>
      </c>
      <c r="M12" s="321">
        <f t="shared" si="4"/>
        <v>196810</v>
      </c>
      <c r="N12" s="435">
        <f t="shared" si="5"/>
        <v>426810</v>
      </c>
      <c r="O12" s="435"/>
      <c r="P12" s="321">
        <f t="shared" si="6"/>
        <v>1241290</v>
      </c>
      <c r="Q12" s="437" t="s">
        <v>252</v>
      </c>
      <c r="R12" s="437"/>
    </row>
    <row r="13" spans="1:18" ht="95.25" customHeight="1">
      <c r="A13" s="438" t="s">
        <v>102</v>
      </c>
      <c r="B13" s="439"/>
      <c r="C13" s="356">
        <f>SUM(C7:C12)</f>
        <v>6100000</v>
      </c>
      <c r="D13" s="332"/>
      <c r="E13" s="328">
        <f>SUM(E7:E12)</f>
        <v>752758830</v>
      </c>
      <c r="F13" s="360">
        <f>SUM(F7:F12)</f>
        <v>759858830</v>
      </c>
      <c r="G13" s="309"/>
      <c r="H13" s="292"/>
      <c r="I13" s="309">
        <f>SUM(I7:I12)</f>
        <v>1526000</v>
      </c>
      <c r="J13" s="334">
        <f>SUM(J7:J12)</f>
        <v>1235000</v>
      </c>
      <c r="K13" s="334">
        <f>SUM(M7=J7:L7)</f>
        <v>0</v>
      </c>
      <c r="L13" s="336">
        <f>SUM(L7:L12)</f>
        <v>7775883</v>
      </c>
      <c r="M13" s="322">
        <f>SUM(M7:M12)</f>
        <v>9110883</v>
      </c>
      <c r="N13" s="436">
        <f>SUM(N7:O12)</f>
        <v>10636883</v>
      </c>
      <c r="O13" s="436"/>
      <c r="P13" s="322">
        <f>SUM(P7:P12)</f>
        <v>749221947</v>
      </c>
      <c r="Q13" s="437"/>
      <c r="R13" s="437"/>
    </row>
    <row r="14" spans="1:18" ht="95.25" customHeight="1">
      <c r="A14" s="9"/>
      <c r="B14" s="21"/>
      <c r="C14" s="357"/>
      <c r="D14" s="305"/>
      <c r="E14" s="305"/>
      <c r="F14" s="353"/>
      <c r="G14" s="303"/>
      <c r="H14" s="291"/>
      <c r="I14" s="303"/>
      <c r="J14" s="18"/>
      <c r="K14" s="303"/>
      <c r="L14" s="18"/>
      <c r="M14" s="18"/>
      <c r="N14" s="432"/>
      <c r="O14" s="431"/>
      <c r="P14" s="18"/>
      <c r="Q14" s="431"/>
      <c r="R14" s="431"/>
    </row>
    <row r="15" spans="1:18" ht="95.25" customHeight="1">
      <c r="A15" s="9"/>
      <c r="B15" s="21"/>
      <c r="C15" s="21"/>
      <c r="D15" s="305"/>
      <c r="E15" s="21"/>
      <c r="F15" s="48"/>
      <c r="G15" s="18"/>
      <c r="H15" s="291"/>
      <c r="I15" s="303"/>
      <c r="J15" s="18"/>
      <c r="K15" s="303"/>
      <c r="L15" s="18"/>
      <c r="M15" s="18"/>
      <c r="N15" s="18"/>
      <c r="O15" s="18"/>
      <c r="P15" s="18"/>
      <c r="Q15" s="18"/>
      <c r="R15" s="18"/>
    </row>
    <row r="16" spans="1:18" ht="95.25" customHeight="1">
      <c r="A16" s="9"/>
      <c r="B16" s="7" t="s">
        <v>205</v>
      </c>
      <c r="C16" s="10"/>
      <c r="D16" s="10"/>
      <c r="E16" s="305"/>
      <c r="F16" s="354"/>
      <c r="G16" s="303"/>
      <c r="H16" s="291"/>
      <c r="I16" s="303"/>
      <c r="J16" s="18"/>
      <c r="K16" s="303"/>
      <c r="L16" s="18"/>
      <c r="M16" s="18"/>
      <c r="N16" s="431"/>
      <c r="O16" s="431"/>
      <c r="P16" s="18"/>
      <c r="Q16" s="431"/>
      <c r="R16" s="431"/>
    </row>
    <row r="17" spans="1:18" ht="95.25" customHeight="1">
      <c r="A17" s="9"/>
      <c r="B17" s="85" t="s">
        <v>206</v>
      </c>
      <c r="C17" s="355" t="s">
        <v>207</v>
      </c>
      <c r="D17" s="307" t="s">
        <v>276</v>
      </c>
      <c r="E17" s="307" t="s">
        <v>244</v>
      </c>
      <c r="F17" s="355" t="s">
        <v>207</v>
      </c>
      <c r="G17" s="303"/>
      <c r="H17" s="291"/>
      <c r="I17" s="303"/>
      <c r="J17" s="18"/>
      <c r="K17" s="303"/>
      <c r="L17" s="18"/>
      <c r="M17" s="84"/>
      <c r="N17" s="432"/>
      <c r="O17" s="431"/>
      <c r="P17" s="18"/>
      <c r="Q17" s="431"/>
      <c r="R17" s="431"/>
    </row>
    <row r="18" spans="1:18" ht="95.25" customHeight="1">
      <c r="A18" s="9"/>
      <c r="B18" s="86" t="s">
        <v>231</v>
      </c>
      <c r="C18" s="301" t="s">
        <v>209</v>
      </c>
      <c r="D18" s="302" t="s">
        <v>208</v>
      </c>
      <c r="E18" s="304" t="s">
        <v>241</v>
      </c>
      <c r="F18" s="301" t="s">
        <v>209</v>
      </c>
      <c r="G18" s="303"/>
      <c r="H18" s="291"/>
      <c r="I18" s="303"/>
      <c r="J18" s="18"/>
      <c r="K18" s="303"/>
      <c r="L18" s="84"/>
      <c r="M18" s="18"/>
      <c r="N18" s="431"/>
      <c r="O18" s="431"/>
      <c r="P18" s="18"/>
      <c r="Q18" s="431"/>
      <c r="R18" s="431"/>
    </row>
    <row r="19" spans="1:18" ht="95.25" customHeight="1">
      <c r="A19" s="16"/>
      <c r="B19" s="87" t="s">
        <v>210</v>
      </c>
      <c r="C19" s="301" t="s">
        <v>209</v>
      </c>
      <c r="D19" s="361" t="s">
        <v>277</v>
      </c>
      <c r="E19" s="304" t="s">
        <v>243</v>
      </c>
      <c r="F19" s="301" t="s">
        <v>209</v>
      </c>
      <c r="G19" s="303"/>
      <c r="H19" s="291"/>
      <c r="I19" s="303"/>
      <c r="J19" s="84"/>
      <c r="K19" s="306"/>
      <c r="L19" s="18"/>
      <c r="M19" s="18"/>
      <c r="N19" s="431"/>
      <c r="O19" s="431"/>
      <c r="P19" s="18"/>
      <c r="Q19" s="431"/>
      <c r="R19" s="431"/>
    </row>
    <row r="20" spans="1:18" ht="95.25" customHeight="1">
      <c r="A20" s="16"/>
      <c r="B20" s="87" t="s">
        <v>236</v>
      </c>
      <c r="C20" s="301" t="s">
        <v>209</v>
      </c>
      <c r="D20" s="361" t="s">
        <v>208</v>
      </c>
      <c r="E20" s="318" t="s">
        <v>241</v>
      </c>
      <c r="F20" s="301" t="s">
        <v>209</v>
      </c>
      <c r="G20" s="101"/>
      <c r="H20" s="291"/>
      <c r="I20" s="303"/>
      <c r="J20" s="103"/>
      <c r="K20" s="306"/>
      <c r="L20" s="101"/>
      <c r="M20" s="101"/>
      <c r="N20" s="101"/>
      <c r="O20" s="101"/>
      <c r="P20" s="101"/>
      <c r="Q20" s="101"/>
      <c r="R20" s="101"/>
    </row>
    <row r="21" spans="1:18" ht="95.25" customHeight="1">
      <c r="A21" s="16"/>
      <c r="B21" s="86" t="s">
        <v>22</v>
      </c>
      <c r="C21" s="301" t="s">
        <v>209</v>
      </c>
      <c r="D21" s="361" t="s">
        <v>208</v>
      </c>
      <c r="E21" s="304" t="s">
        <v>245</v>
      </c>
      <c r="F21" s="301" t="s">
        <v>209</v>
      </c>
      <c r="G21" s="303"/>
      <c r="H21" s="291"/>
      <c r="I21" s="303"/>
      <c r="J21" s="18"/>
      <c r="K21" s="303"/>
      <c r="L21" s="18"/>
      <c r="M21" s="18"/>
      <c r="N21" s="431"/>
      <c r="O21" s="431"/>
      <c r="P21" s="18"/>
      <c r="Q21" s="431"/>
      <c r="R21" s="431"/>
    </row>
    <row r="22" spans="1:18" ht="95.25" customHeight="1">
      <c r="A22" s="16"/>
      <c r="B22" s="86" t="s">
        <v>23</v>
      </c>
      <c r="C22" s="301" t="s">
        <v>209</v>
      </c>
      <c r="D22" s="337" t="s">
        <v>208</v>
      </c>
      <c r="E22" s="299" t="s">
        <v>241</v>
      </c>
      <c r="F22" s="301" t="s">
        <v>209</v>
      </c>
      <c r="G22" s="16"/>
      <c r="H22" s="16"/>
      <c r="I22" s="16"/>
      <c r="J22" s="16"/>
      <c r="K22" s="16"/>
      <c r="L22" s="16"/>
      <c r="M22" s="16"/>
      <c r="N22" s="16"/>
      <c r="O22" s="16"/>
      <c r="P22" s="16"/>
      <c r="Q22" s="16"/>
      <c r="R22" s="16"/>
    </row>
    <row r="23" spans="1:18" ht="95.25" customHeight="1">
      <c r="A23" s="16"/>
      <c r="B23" s="21"/>
      <c r="C23" s="16"/>
      <c r="D23" s="16"/>
      <c r="E23" s="16"/>
      <c r="F23" s="16"/>
      <c r="G23" s="16"/>
      <c r="H23" s="16"/>
      <c r="I23" s="16"/>
      <c r="J23" s="16"/>
      <c r="K23" s="16"/>
      <c r="L23" s="16"/>
      <c r="M23" s="16"/>
      <c r="N23" s="16"/>
      <c r="O23" s="16"/>
      <c r="P23" s="16"/>
      <c r="Q23" s="16"/>
      <c r="R23" s="16"/>
    </row>
    <row r="24" spans="1:18" ht="95.25" customHeight="1">
      <c r="A24" s="16"/>
      <c r="B24" s="16"/>
      <c r="C24" s="16"/>
      <c r="D24" s="16"/>
      <c r="E24" s="16"/>
      <c r="F24" s="16"/>
      <c r="G24" s="16"/>
      <c r="H24" s="16"/>
      <c r="I24" s="16"/>
      <c r="J24" s="16"/>
      <c r="K24" s="16"/>
      <c r="L24" s="16"/>
      <c r="M24" s="16"/>
      <c r="N24" s="16"/>
      <c r="O24" s="16"/>
      <c r="P24" s="16"/>
      <c r="Q24" s="16"/>
      <c r="R24" s="16"/>
    </row>
    <row r="25" spans="1:18" ht="95.25" customHeight="1">
      <c r="A25" s="16"/>
      <c r="B25" s="16"/>
      <c r="C25" s="22"/>
      <c r="D25" s="22"/>
      <c r="E25" s="22"/>
      <c r="F25" s="22"/>
      <c r="G25" s="22"/>
      <c r="H25" s="22"/>
      <c r="I25" s="22"/>
      <c r="J25" s="22"/>
      <c r="K25" s="22"/>
      <c r="L25" s="22"/>
      <c r="M25" s="22"/>
      <c r="N25" s="22"/>
      <c r="O25" s="22"/>
      <c r="P25" s="22"/>
      <c r="Q25" s="16"/>
      <c r="R25" s="16"/>
    </row>
    <row r="26" spans="1:18" ht="95.25" customHeight="1">
      <c r="A26" s="16"/>
      <c r="B26" s="16"/>
      <c r="C26" s="22"/>
      <c r="D26" s="22"/>
      <c r="E26" s="22"/>
      <c r="F26" s="22"/>
      <c r="G26" s="22"/>
      <c r="H26" s="22"/>
      <c r="I26" s="22"/>
      <c r="J26" s="22"/>
      <c r="K26" s="22"/>
      <c r="L26" s="22"/>
      <c r="M26" s="22"/>
      <c r="N26" s="22"/>
      <c r="O26" s="22"/>
      <c r="P26" s="22"/>
      <c r="Q26" s="16"/>
      <c r="R26" s="16"/>
    </row>
    <row r="27" spans="1:18" ht="95.25" customHeight="1">
      <c r="A27" s="16"/>
      <c r="B27" s="16"/>
      <c r="C27" s="22"/>
      <c r="D27" s="22"/>
      <c r="E27" s="22"/>
      <c r="F27" s="22"/>
      <c r="G27" s="22"/>
      <c r="H27" s="22"/>
      <c r="I27" s="22"/>
      <c r="J27" s="22"/>
      <c r="K27" s="22"/>
      <c r="L27" s="22"/>
      <c r="M27" s="22"/>
      <c r="N27" s="22"/>
      <c r="O27" s="22"/>
      <c r="P27" s="22"/>
      <c r="Q27" s="16"/>
      <c r="R27" s="16"/>
    </row>
    <row r="28" spans="1:18" ht="95.25" customHeight="1">
      <c r="A28" s="16"/>
      <c r="B28" s="16"/>
      <c r="C28" s="22"/>
      <c r="D28" s="22"/>
      <c r="E28" s="22"/>
      <c r="F28" s="22"/>
      <c r="G28" s="22"/>
      <c r="H28" s="22"/>
      <c r="I28" s="22"/>
      <c r="J28" s="22"/>
      <c r="K28" s="22"/>
      <c r="L28" s="22"/>
      <c r="M28" s="22"/>
      <c r="N28" s="22"/>
      <c r="O28" s="22"/>
      <c r="P28" s="22"/>
      <c r="Q28" s="16"/>
      <c r="R28" s="16"/>
    </row>
    <row r="29" spans="1:18" ht="95.25" customHeight="1">
      <c r="A29" s="16"/>
      <c r="B29" s="16"/>
      <c r="C29" s="22"/>
      <c r="D29" s="22"/>
      <c r="E29" s="22"/>
      <c r="F29" s="22"/>
      <c r="G29" s="22"/>
      <c r="H29" s="22"/>
      <c r="I29" s="22"/>
      <c r="J29" s="22"/>
      <c r="K29" s="22"/>
      <c r="L29" s="22"/>
      <c r="M29" s="22"/>
      <c r="N29" s="22"/>
      <c r="O29" s="22"/>
      <c r="P29" s="22"/>
      <c r="Q29" s="16"/>
      <c r="R29" s="16"/>
    </row>
    <row r="30" spans="1:18" ht="95.25" customHeight="1">
      <c r="A30" s="16"/>
      <c r="B30" s="16"/>
      <c r="C30" s="22"/>
      <c r="D30" s="22"/>
      <c r="E30" s="22"/>
      <c r="F30" s="22"/>
      <c r="G30" s="22"/>
      <c r="H30" s="22"/>
      <c r="I30" s="22"/>
      <c r="J30" s="22"/>
      <c r="K30" s="22"/>
      <c r="L30" s="22"/>
      <c r="M30" s="22"/>
      <c r="N30" s="22"/>
      <c r="O30" s="22"/>
      <c r="P30" s="22"/>
      <c r="Q30" s="16"/>
      <c r="R30" s="16"/>
    </row>
    <row r="31" spans="1:18" ht="95.25" customHeight="1">
      <c r="A31" s="16"/>
      <c r="B31" s="16"/>
      <c r="C31" s="16"/>
      <c r="D31" s="16"/>
      <c r="E31" s="16"/>
      <c r="F31" s="16"/>
      <c r="G31" s="16"/>
      <c r="H31" s="16"/>
      <c r="I31" s="16"/>
      <c r="J31" s="16"/>
      <c r="K31" s="16"/>
      <c r="L31" s="16"/>
      <c r="M31" s="16"/>
      <c r="N31" s="16"/>
      <c r="O31" s="16"/>
      <c r="P31" s="16"/>
      <c r="Q31" s="16"/>
      <c r="R31" s="16"/>
    </row>
    <row r="32" spans="1:18" ht="95.25" customHeight="1">
      <c r="A32" s="16"/>
      <c r="B32" s="16"/>
      <c r="C32" s="16"/>
      <c r="D32" s="16"/>
      <c r="E32" s="16"/>
      <c r="F32" s="16"/>
      <c r="G32" s="16"/>
      <c r="H32" s="16"/>
      <c r="I32" s="16"/>
      <c r="J32" s="16"/>
      <c r="K32" s="16"/>
      <c r="L32" s="16"/>
      <c r="M32" s="16"/>
      <c r="N32" s="16"/>
      <c r="O32" s="16"/>
      <c r="P32" s="16"/>
      <c r="Q32" s="16"/>
      <c r="R32" s="16"/>
    </row>
    <row r="33" spans="1:18" ht="95.25" customHeight="1">
      <c r="A33" s="16"/>
      <c r="B33" s="16"/>
      <c r="C33" s="16"/>
      <c r="D33" s="16"/>
      <c r="E33" s="16"/>
      <c r="F33" s="16"/>
      <c r="G33" s="16"/>
      <c r="H33" s="16"/>
      <c r="I33" s="16"/>
      <c r="J33" s="16"/>
      <c r="K33" s="16"/>
      <c r="L33" s="16"/>
      <c r="M33" s="16"/>
      <c r="N33" s="16"/>
      <c r="O33" s="16"/>
      <c r="P33" s="16"/>
      <c r="Q33" s="16"/>
      <c r="R33" s="16"/>
    </row>
    <row r="34" spans="1:18" ht="95.25" customHeight="1">
      <c r="A34" s="16"/>
      <c r="B34" s="16"/>
      <c r="C34" s="16"/>
      <c r="D34" s="16"/>
      <c r="E34" s="16"/>
      <c r="F34" s="16"/>
      <c r="G34" s="16"/>
      <c r="H34" s="16"/>
      <c r="I34" s="16"/>
      <c r="J34" s="16"/>
      <c r="K34" s="16"/>
      <c r="L34" s="16"/>
      <c r="M34" s="16"/>
      <c r="N34" s="16"/>
      <c r="O34" s="16"/>
      <c r="P34" s="16"/>
      <c r="Q34" s="16"/>
      <c r="R34" s="16"/>
    </row>
  </sheetData>
  <mergeCells count="31">
    <mergeCell ref="F1:J4"/>
    <mergeCell ref="J5:L5"/>
    <mergeCell ref="A13:B13"/>
    <mergeCell ref="Q6:R6"/>
    <mergeCell ref="N12:O12"/>
    <mergeCell ref="Q12:R12"/>
    <mergeCell ref="N6:O6"/>
    <mergeCell ref="N8:O8"/>
    <mergeCell ref="Q8:R8"/>
    <mergeCell ref="N11:O11"/>
    <mergeCell ref="N7:O7"/>
    <mergeCell ref="Q7:R7"/>
    <mergeCell ref="Q11:R11"/>
    <mergeCell ref="Q9:R9"/>
    <mergeCell ref="Q10:R10"/>
    <mergeCell ref="Q17:R17"/>
    <mergeCell ref="N9:O9"/>
    <mergeCell ref="N10:O10"/>
    <mergeCell ref="N13:O13"/>
    <mergeCell ref="Q13:R13"/>
    <mergeCell ref="N17:O17"/>
    <mergeCell ref="N14:O14"/>
    <mergeCell ref="Q14:R14"/>
    <mergeCell ref="N16:O16"/>
    <mergeCell ref="Q16:R16"/>
    <mergeCell ref="N18:O18"/>
    <mergeCell ref="Q18:R18"/>
    <mergeCell ref="Q19:R19"/>
    <mergeCell ref="N21:O21"/>
    <mergeCell ref="Q21:R21"/>
    <mergeCell ref="N19:O19"/>
  </mergeCells>
  <pageMargins left="0.2" right="0.2" top="1.75" bottom="0.75" header="0.3" footer="0.3"/>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5"/>
  <sheetViews>
    <sheetView topLeftCell="A4" workbookViewId="0">
      <selection activeCell="G7" sqref="G7:H7"/>
    </sheetView>
  </sheetViews>
  <sheetFormatPr defaultColWidth="9.140625" defaultRowHeight="15.75"/>
  <cols>
    <col min="1" max="1" width="15.85546875" style="5" bestFit="1" customWidth="1"/>
    <col min="2" max="2" width="24" style="5" customWidth="1"/>
    <col min="3" max="3" width="5.85546875" style="5" bestFit="1" customWidth="1"/>
    <col min="4" max="4" width="9.85546875" style="5" customWidth="1"/>
    <col min="5" max="5" width="7.5703125" style="5" bestFit="1" customWidth="1"/>
    <col min="6" max="7" width="10" style="5" customWidth="1"/>
    <col min="8" max="8" width="11.5703125" style="5" customWidth="1"/>
    <col min="9" max="9" width="5.85546875" style="5" bestFit="1" customWidth="1"/>
    <col min="10" max="10" width="12.42578125" style="5" customWidth="1"/>
    <col min="11" max="11" width="7.5703125" style="5" bestFit="1" customWidth="1"/>
    <col min="12" max="12" width="9.7109375" style="5" customWidth="1"/>
    <col min="13" max="13" width="3.5703125" style="5" bestFit="1" customWidth="1"/>
    <col min="14" max="14" width="3.5703125" style="5" customWidth="1"/>
    <col min="15" max="16" width="17" style="5" customWidth="1"/>
    <col min="17" max="17" width="21.5703125" style="5" customWidth="1"/>
    <col min="18" max="18" width="16.85546875" style="5" customWidth="1"/>
    <col min="19" max="19" width="17.140625" style="5" customWidth="1"/>
    <col min="20" max="20" width="7.5703125" style="5" bestFit="1" customWidth="1"/>
    <col min="21" max="21" width="11.28515625" style="5" customWidth="1"/>
    <col min="22" max="22" width="16" style="5" bestFit="1" customWidth="1"/>
    <col min="23" max="23" width="9.140625" style="5"/>
    <col min="24" max="24" width="11" style="5" customWidth="1"/>
    <col min="25" max="16384" width="9.140625" style="5"/>
  </cols>
  <sheetData>
    <row r="1" spans="1:24" ht="14.45" customHeight="1">
      <c r="A1" s="286"/>
      <c r="B1" s="285"/>
      <c r="C1" s="285"/>
      <c r="D1" s="285"/>
      <c r="E1" s="285"/>
      <c r="F1" s="285"/>
      <c r="G1" s="285"/>
      <c r="H1" s="285"/>
      <c r="I1" s="285"/>
      <c r="J1" s="441" t="s">
        <v>200</v>
      </c>
      <c r="K1" s="441"/>
      <c r="L1" s="441"/>
      <c r="M1" s="441"/>
      <c r="N1" s="441"/>
      <c r="O1" s="441"/>
      <c r="P1" s="441"/>
      <c r="Q1" s="441"/>
      <c r="R1" s="286"/>
      <c r="T1" s="286"/>
      <c r="U1" s="286"/>
      <c r="V1" s="285"/>
      <c r="W1" s="285"/>
      <c r="X1" s="285"/>
    </row>
    <row r="2" spans="1:24" ht="14.45" customHeight="1">
      <c r="A2" s="285"/>
      <c r="B2" s="285"/>
      <c r="C2" s="285"/>
      <c r="D2" s="285"/>
      <c r="E2" s="285"/>
      <c r="F2" s="285"/>
      <c r="G2" s="285"/>
      <c r="H2" s="285"/>
      <c r="I2" s="285"/>
      <c r="J2" s="441"/>
      <c r="K2" s="441"/>
      <c r="L2" s="441"/>
      <c r="M2" s="441"/>
      <c r="N2" s="441"/>
      <c r="O2" s="441"/>
      <c r="P2" s="441"/>
      <c r="Q2" s="441"/>
      <c r="R2" s="286"/>
      <c r="T2" s="286"/>
      <c r="U2" s="286"/>
      <c r="V2" s="285"/>
      <c r="W2" s="285"/>
      <c r="X2" s="285"/>
    </row>
    <row r="3" spans="1:24" ht="14.45" customHeight="1">
      <c r="A3" s="285"/>
      <c r="B3" s="285"/>
      <c r="C3" s="285"/>
      <c r="D3" s="285"/>
      <c r="E3" s="285"/>
      <c r="F3" s="285"/>
      <c r="G3" s="285"/>
      <c r="H3" s="285"/>
      <c r="I3" s="285"/>
      <c r="J3" s="441"/>
      <c r="K3" s="441"/>
      <c r="L3" s="441"/>
      <c r="M3" s="441"/>
      <c r="N3" s="441"/>
      <c r="O3" s="441"/>
      <c r="P3" s="441"/>
      <c r="Q3" s="441"/>
      <c r="R3" s="286"/>
      <c r="T3" s="286"/>
      <c r="U3" s="286"/>
      <c r="W3" s="285"/>
      <c r="X3" s="285"/>
    </row>
    <row r="4" spans="1:24" ht="14.45" customHeight="1">
      <c r="A4" s="285"/>
      <c r="B4" s="285"/>
      <c r="C4" s="285"/>
      <c r="D4" s="285"/>
      <c r="E4" s="285"/>
      <c r="F4" s="285"/>
      <c r="G4" s="285"/>
      <c r="H4" s="285"/>
      <c r="I4" s="285"/>
      <c r="J4" s="441"/>
      <c r="K4" s="441"/>
      <c r="L4" s="441"/>
      <c r="M4" s="441"/>
      <c r="N4" s="441"/>
      <c r="O4" s="441"/>
      <c r="P4" s="441"/>
      <c r="Q4" s="441"/>
      <c r="R4" s="286"/>
      <c r="T4" s="286"/>
      <c r="U4" s="286"/>
      <c r="V4" s="285"/>
      <c r="W4" s="285"/>
      <c r="X4" s="285"/>
    </row>
    <row r="5" spans="1:24" ht="14.45" customHeight="1">
      <c r="A5" s="285"/>
      <c r="B5" s="285"/>
      <c r="C5" s="285"/>
      <c r="D5" s="285"/>
      <c r="E5" s="285"/>
      <c r="F5" s="285"/>
      <c r="G5" s="285"/>
      <c r="H5" s="285"/>
      <c r="I5" s="285"/>
      <c r="J5" s="285"/>
      <c r="K5" s="297"/>
      <c r="L5" s="297"/>
      <c r="M5" s="297"/>
      <c r="N5" s="297"/>
      <c r="O5" s="297"/>
      <c r="P5" s="297"/>
      <c r="Q5" s="442" t="s">
        <v>239</v>
      </c>
      <c r="R5" s="442"/>
      <c r="T5" s="286"/>
      <c r="U5" s="286"/>
      <c r="V5" s="285"/>
      <c r="W5" s="285"/>
      <c r="X5" s="285"/>
    </row>
    <row r="6" spans="1:24" ht="27.95" customHeight="1">
      <c r="A6" s="443" t="s">
        <v>0</v>
      </c>
      <c r="B6" s="438" t="s">
        <v>1</v>
      </c>
      <c r="C6" s="438" t="s">
        <v>201</v>
      </c>
      <c r="D6" s="438"/>
      <c r="E6" s="438"/>
      <c r="F6" s="438"/>
      <c r="G6" s="438"/>
      <c r="H6" s="438"/>
      <c r="I6" s="438"/>
      <c r="J6" s="438"/>
      <c r="K6" s="438" t="s">
        <v>102</v>
      </c>
      <c r="L6" s="438"/>
      <c r="M6" s="440" t="s">
        <v>246</v>
      </c>
      <c r="N6" s="440"/>
      <c r="O6" s="440"/>
      <c r="P6" s="443" t="s">
        <v>247</v>
      </c>
      <c r="Q6" s="445" t="s">
        <v>237</v>
      </c>
      <c r="R6" s="446" t="s">
        <v>238</v>
      </c>
      <c r="S6" s="440" t="s">
        <v>248</v>
      </c>
      <c r="T6" s="440" t="s">
        <v>202</v>
      </c>
      <c r="U6" s="440"/>
      <c r="V6" s="438" t="s">
        <v>203</v>
      </c>
      <c r="W6" s="440" t="s">
        <v>204</v>
      </c>
      <c r="X6" s="440"/>
    </row>
    <row r="7" spans="1:24" ht="36.75" customHeight="1">
      <c r="A7" s="444"/>
      <c r="B7" s="438"/>
      <c r="C7" s="447" t="s">
        <v>264</v>
      </c>
      <c r="D7" s="448"/>
      <c r="E7" s="448"/>
      <c r="F7" s="449"/>
      <c r="G7" s="450" t="s">
        <v>266</v>
      </c>
      <c r="H7" s="451"/>
      <c r="I7" s="450" t="s">
        <v>265</v>
      </c>
      <c r="J7" s="451"/>
      <c r="K7" s="438"/>
      <c r="L7" s="438"/>
      <c r="M7" s="440"/>
      <c r="N7" s="440"/>
      <c r="O7" s="440"/>
      <c r="P7" s="444"/>
      <c r="Q7" s="445"/>
      <c r="R7" s="446"/>
      <c r="S7" s="440"/>
      <c r="T7" s="440"/>
      <c r="U7" s="440"/>
      <c r="V7" s="438"/>
      <c r="W7" s="440"/>
      <c r="X7" s="440"/>
    </row>
    <row r="8" spans="1:24" ht="30.75" customHeight="1">
      <c r="A8" s="284">
        <v>3632104</v>
      </c>
      <c r="B8" s="10" t="s">
        <v>234</v>
      </c>
      <c r="C8" s="452">
        <v>0</v>
      </c>
      <c r="D8" s="452"/>
      <c r="E8" s="453">
        <v>500000</v>
      </c>
      <c r="F8" s="453"/>
      <c r="G8" s="454">
        <v>1098060</v>
      </c>
      <c r="H8" s="455"/>
      <c r="I8" s="454"/>
      <c r="J8" s="455"/>
      <c r="K8" s="456">
        <f>SUM(C8:J8)</f>
        <v>1598060</v>
      </c>
      <c r="L8" s="456"/>
      <c r="M8" s="457">
        <v>0.1</v>
      </c>
      <c r="N8" s="457"/>
      <c r="O8" s="457"/>
      <c r="P8" s="288">
        <v>0.2</v>
      </c>
      <c r="Q8" s="333">
        <f t="shared" ref="Q8:Q13" si="0">E8*P8</f>
        <v>100000</v>
      </c>
      <c r="R8" s="335">
        <f t="shared" ref="R8:R13" si="1">I8*M8</f>
        <v>0</v>
      </c>
      <c r="S8" s="321">
        <f>Q8+R8</f>
        <v>100000</v>
      </c>
      <c r="T8" s="435">
        <f>S8</f>
        <v>100000</v>
      </c>
      <c r="U8" s="435"/>
      <c r="V8" s="321">
        <f t="shared" ref="V8:V13" si="2">K8-T8</f>
        <v>1498060</v>
      </c>
      <c r="W8" s="437" t="s">
        <v>250</v>
      </c>
      <c r="X8" s="437"/>
    </row>
    <row r="9" spans="1:24" ht="27.75" customHeight="1">
      <c r="A9" s="284">
        <v>3632104</v>
      </c>
      <c r="B9" s="284" t="s">
        <v>21</v>
      </c>
      <c r="C9" s="452">
        <v>0</v>
      </c>
      <c r="D9" s="452"/>
      <c r="E9" s="453"/>
      <c r="F9" s="453"/>
      <c r="G9" s="454">
        <v>750000000</v>
      </c>
      <c r="H9" s="455"/>
      <c r="I9" s="454"/>
      <c r="J9" s="455"/>
      <c r="K9" s="456">
        <f t="shared" ref="K9:K11" si="3">SUM(C9:J9)</f>
        <v>750000000</v>
      </c>
      <c r="L9" s="456"/>
      <c r="M9" s="457">
        <v>0.01</v>
      </c>
      <c r="N9" s="457"/>
      <c r="O9" s="457"/>
      <c r="P9" s="288">
        <v>0.01</v>
      </c>
      <c r="Q9" s="333">
        <f t="shared" si="0"/>
        <v>0</v>
      </c>
      <c r="R9" s="335">
        <f t="shared" si="1"/>
        <v>0</v>
      </c>
      <c r="S9" s="321">
        <f t="shared" ref="S9:S13" si="4">Q9+R9</f>
        <v>0</v>
      </c>
      <c r="T9" s="435">
        <f t="shared" ref="T9:T13" si="5">S9</f>
        <v>0</v>
      </c>
      <c r="U9" s="435"/>
      <c r="V9" s="321">
        <f t="shared" si="2"/>
        <v>750000000</v>
      </c>
      <c r="W9" s="437"/>
      <c r="X9" s="437"/>
    </row>
    <row r="10" spans="1:24" ht="27.75" customHeight="1">
      <c r="A10" s="284"/>
      <c r="B10" s="284" t="s">
        <v>235</v>
      </c>
      <c r="C10" s="458"/>
      <c r="D10" s="459"/>
      <c r="E10" s="460"/>
      <c r="F10" s="461"/>
      <c r="G10" s="454"/>
      <c r="H10" s="455"/>
      <c r="I10" s="454"/>
      <c r="J10" s="455"/>
      <c r="K10" s="456">
        <f t="shared" si="3"/>
        <v>0</v>
      </c>
      <c r="L10" s="456"/>
      <c r="M10" s="462"/>
      <c r="N10" s="463"/>
      <c r="O10" s="464"/>
      <c r="P10" s="287"/>
      <c r="Q10" s="333">
        <f t="shared" si="0"/>
        <v>0</v>
      </c>
      <c r="R10" s="335">
        <f t="shared" si="1"/>
        <v>0</v>
      </c>
      <c r="S10" s="321">
        <f t="shared" si="4"/>
        <v>0</v>
      </c>
      <c r="T10" s="435">
        <f t="shared" si="5"/>
        <v>0</v>
      </c>
      <c r="U10" s="435"/>
      <c r="V10" s="321">
        <f t="shared" si="2"/>
        <v>0</v>
      </c>
      <c r="W10" s="433"/>
      <c r="X10" s="434"/>
    </row>
    <row r="11" spans="1:24" ht="27.75" customHeight="1">
      <c r="A11" s="284"/>
      <c r="B11" s="284" t="s">
        <v>236</v>
      </c>
      <c r="C11" s="458"/>
      <c r="D11" s="459"/>
      <c r="E11" s="460">
        <v>5000000</v>
      </c>
      <c r="F11" s="461"/>
      <c r="G11" s="454"/>
      <c r="H11" s="455"/>
      <c r="I11" s="454"/>
      <c r="J11" s="455"/>
      <c r="K11" s="456">
        <f t="shared" si="3"/>
        <v>5000000</v>
      </c>
      <c r="L11" s="456"/>
      <c r="M11" s="462">
        <v>0.1</v>
      </c>
      <c r="N11" s="463"/>
      <c r="O11" s="464"/>
      <c r="P11" s="287">
        <v>0.2</v>
      </c>
      <c r="Q11" s="333">
        <f t="shared" si="0"/>
        <v>1000000</v>
      </c>
      <c r="R11" s="335">
        <f t="shared" si="1"/>
        <v>0</v>
      </c>
      <c r="S11" s="321">
        <f t="shared" si="4"/>
        <v>1000000</v>
      </c>
      <c r="T11" s="435">
        <f t="shared" si="5"/>
        <v>1000000</v>
      </c>
      <c r="U11" s="435"/>
      <c r="V11" s="321">
        <f t="shared" si="2"/>
        <v>4000000</v>
      </c>
      <c r="W11" s="433" t="s">
        <v>251</v>
      </c>
      <c r="X11" s="434"/>
    </row>
    <row r="12" spans="1:24" ht="33" customHeight="1">
      <c r="A12" s="284">
        <v>3632105</v>
      </c>
      <c r="B12" s="10" t="s">
        <v>22</v>
      </c>
      <c r="C12" s="452">
        <v>0</v>
      </c>
      <c r="D12" s="452"/>
      <c r="E12" s="453">
        <v>300000</v>
      </c>
      <c r="F12" s="453"/>
      <c r="G12" s="454">
        <v>692670</v>
      </c>
      <c r="H12" s="455"/>
      <c r="I12" s="454"/>
      <c r="J12" s="455"/>
      <c r="K12" s="456">
        <f t="shared" ref="K12:K13" si="6">SUM(C12:J12)</f>
        <v>992670</v>
      </c>
      <c r="L12" s="456"/>
      <c r="M12" s="457">
        <v>0.15</v>
      </c>
      <c r="N12" s="457"/>
      <c r="O12" s="457"/>
      <c r="P12" s="288">
        <v>0.25</v>
      </c>
      <c r="Q12" s="333">
        <f t="shared" si="0"/>
        <v>75000</v>
      </c>
      <c r="R12" s="335">
        <f t="shared" si="1"/>
        <v>0</v>
      </c>
      <c r="S12" s="321">
        <f t="shared" si="4"/>
        <v>75000</v>
      </c>
      <c r="T12" s="435">
        <f t="shared" si="5"/>
        <v>75000</v>
      </c>
      <c r="U12" s="435"/>
      <c r="V12" s="321">
        <f t="shared" si="2"/>
        <v>917670</v>
      </c>
      <c r="W12" s="437" t="s">
        <v>249</v>
      </c>
      <c r="X12" s="437"/>
    </row>
    <row r="13" spans="1:24" ht="30.75" customHeight="1">
      <c r="A13" s="284">
        <v>3632106</v>
      </c>
      <c r="B13" s="10" t="s">
        <v>23</v>
      </c>
      <c r="C13" s="452">
        <v>0</v>
      </c>
      <c r="D13" s="452"/>
      <c r="E13" s="453">
        <v>300000</v>
      </c>
      <c r="F13" s="453"/>
      <c r="G13" s="454">
        <v>968100</v>
      </c>
      <c r="H13" s="455"/>
      <c r="I13" s="454"/>
      <c r="J13" s="455"/>
      <c r="K13" s="456">
        <f t="shared" si="6"/>
        <v>1268100</v>
      </c>
      <c r="L13" s="456"/>
      <c r="M13" s="457">
        <v>0.1</v>
      </c>
      <c r="N13" s="457"/>
      <c r="O13" s="457"/>
      <c r="P13" s="288">
        <v>0.2</v>
      </c>
      <c r="Q13" s="333">
        <f t="shared" si="0"/>
        <v>60000</v>
      </c>
      <c r="R13" s="335">
        <f t="shared" si="1"/>
        <v>0</v>
      </c>
      <c r="S13" s="321">
        <f t="shared" si="4"/>
        <v>60000</v>
      </c>
      <c r="T13" s="435">
        <f t="shared" si="5"/>
        <v>60000</v>
      </c>
      <c r="U13" s="435"/>
      <c r="V13" s="321">
        <f t="shared" si="2"/>
        <v>1208100</v>
      </c>
      <c r="W13" s="437" t="s">
        <v>252</v>
      </c>
      <c r="X13" s="437"/>
    </row>
    <row r="14" spans="1:24" ht="28.5" customHeight="1">
      <c r="A14" s="438" t="s">
        <v>102</v>
      </c>
      <c r="B14" s="439"/>
      <c r="C14" s="465">
        <f>SUM(C8:D13)</f>
        <v>0</v>
      </c>
      <c r="D14" s="465"/>
      <c r="E14" s="466">
        <f>SUM(E8:F13)</f>
        <v>6100000</v>
      </c>
      <c r="F14" s="466"/>
      <c r="G14" s="467">
        <f>SUM(G8:H13)</f>
        <v>752758830</v>
      </c>
      <c r="H14" s="467"/>
      <c r="I14" s="467">
        <f>SUM(I8:J13)</f>
        <v>0</v>
      </c>
      <c r="J14" s="467"/>
      <c r="K14" s="436">
        <f>SUM(K8:L13)</f>
        <v>758858830</v>
      </c>
      <c r="L14" s="436"/>
      <c r="M14" s="436"/>
      <c r="N14" s="436"/>
      <c r="O14" s="436"/>
      <c r="P14" s="292"/>
      <c r="Q14" s="334">
        <f>SUM(Q8:Q13)</f>
        <v>1235000</v>
      </c>
      <c r="R14" s="336">
        <f>SUM(R8:R13)</f>
        <v>0</v>
      </c>
      <c r="S14" s="322">
        <f>SUM(S8:S13)</f>
        <v>1235000</v>
      </c>
      <c r="T14" s="436">
        <f>SUM(T8:U13)</f>
        <v>1235000</v>
      </c>
      <c r="U14" s="436"/>
      <c r="V14" s="322">
        <f>SUM(V8:V13)</f>
        <v>757623830</v>
      </c>
      <c r="W14" s="437"/>
      <c r="X14" s="437"/>
    </row>
    <row r="15" spans="1:24">
      <c r="A15" s="284"/>
      <c r="B15" s="289"/>
      <c r="C15" s="468"/>
      <c r="D15" s="468"/>
      <c r="E15" s="468"/>
      <c r="F15" s="468"/>
      <c r="G15" s="289"/>
      <c r="H15" s="289"/>
      <c r="I15" s="468"/>
      <c r="J15" s="468"/>
      <c r="K15" s="469"/>
      <c r="L15" s="469"/>
      <c r="M15" s="431"/>
      <c r="N15" s="431"/>
      <c r="O15" s="431"/>
      <c r="P15" s="291"/>
      <c r="Q15" s="291"/>
      <c r="R15" s="291"/>
      <c r="S15" s="291"/>
      <c r="T15" s="432"/>
      <c r="U15" s="431"/>
      <c r="V15" s="291"/>
      <c r="W15" s="431"/>
      <c r="X15" s="431"/>
    </row>
    <row r="16" spans="1:24">
      <c r="A16" s="284"/>
      <c r="B16" s="289"/>
      <c r="C16" s="289"/>
      <c r="D16" s="289"/>
      <c r="E16" s="289"/>
      <c r="F16" s="289"/>
      <c r="G16" s="289"/>
      <c r="H16" s="289"/>
      <c r="I16" s="289"/>
      <c r="J16" s="289"/>
      <c r="K16" s="290"/>
      <c r="L16" s="296"/>
      <c r="M16" s="291"/>
      <c r="N16" s="291"/>
      <c r="O16" s="291"/>
      <c r="P16" s="291"/>
      <c r="Q16" s="291"/>
      <c r="R16" s="291"/>
      <c r="S16" s="291"/>
      <c r="T16" s="291"/>
      <c r="U16" s="291"/>
      <c r="V16" s="291"/>
      <c r="W16" s="291"/>
      <c r="X16" s="291"/>
    </row>
    <row r="17" spans="1:24">
      <c r="A17" s="284"/>
      <c r="B17" s="7" t="s">
        <v>205</v>
      </c>
      <c r="C17" s="10"/>
      <c r="D17" s="10"/>
      <c r="E17" s="10"/>
      <c r="F17" s="10"/>
      <c r="G17" s="10"/>
      <c r="H17" s="10"/>
      <c r="I17" s="468"/>
      <c r="J17" s="468"/>
      <c r="K17" s="469"/>
      <c r="L17" s="469"/>
      <c r="M17" s="431"/>
      <c r="N17" s="431"/>
      <c r="O17" s="431"/>
      <c r="P17" s="291"/>
      <c r="Q17" s="291"/>
      <c r="R17" s="291"/>
      <c r="S17" s="291"/>
      <c r="T17" s="431"/>
      <c r="U17" s="431"/>
      <c r="V17" s="291"/>
      <c r="W17" s="431"/>
      <c r="X17" s="431"/>
    </row>
    <row r="18" spans="1:24" ht="38.1" customHeight="1">
      <c r="A18" s="284"/>
      <c r="B18" s="85" t="s">
        <v>206</v>
      </c>
      <c r="C18" s="470" t="s">
        <v>240</v>
      </c>
      <c r="D18" s="470"/>
      <c r="E18" s="470" t="s">
        <v>207</v>
      </c>
      <c r="F18" s="470"/>
      <c r="G18" s="295"/>
      <c r="H18" s="295"/>
      <c r="I18" s="470" t="s">
        <v>244</v>
      </c>
      <c r="J18" s="470"/>
      <c r="K18" s="470" t="s">
        <v>207</v>
      </c>
      <c r="L18" s="470"/>
      <c r="M18" s="432"/>
      <c r="N18" s="432"/>
      <c r="O18" s="431"/>
      <c r="P18" s="291"/>
      <c r="Q18" s="291"/>
      <c r="R18" s="291"/>
      <c r="S18" s="293"/>
      <c r="T18" s="432"/>
      <c r="U18" s="431"/>
      <c r="V18" s="291"/>
      <c r="W18" s="431"/>
      <c r="X18" s="431"/>
    </row>
    <row r="19" spans="1:24">
      <c r="A19" s="284"/>
      <c r="B19" s="86" t="s">
        <v>231</v>
      </c>
      <c r="C19" s="439" t="s">
        <v>208</v>
      </c>
      <c r="D19" s="439"/>
      <c r="E19" s="471" t="s">
        <v>209</v>
      </c>
      <c r="F19" s="472"/>
      <c r="G19" s="294"/>
      <c r="H19" s="294"/>
      <c r="I19" s="439" t="s">
        <v>241</v>
      </c>
      <c r="J19" s="439"/>
      <c r="K19" s="471" t="s">
        <v>209</v>
      </c>
      <c r="L19" s="472"/>
      <c r="M19" s="432"/>
      <c r="N19" s="432"/>
      <c r="O19" s="431"/>
      <c r="P19" s="291"/>
      <c r="Q19" s="291"/>
      <c r="R19" s="293"/>
      <c r="S19" s="291"/>
      <c r="T19" s="431"/>
      <c r="U19" s="431"/>
      <c r="V19" s="291"/>
      <c r="W19" s="431"/>
      <c r="X19" s="431"/>
    </row>
    <row r="20" spans="1:24" ht="39.6" customHeight="1">
      <c r="A20" s="16"/>
      <c r="B20" s="87" t="s">
        <v>210</v>
      </c>
      <c r="C20" s="439" t="s">
        <v>242</v>
      </c>
      <c r="D20" s="439"/>
      <c r="E20" s="471" t="s">
        <v>209</v>
      </c>
      <c r="F20" s="472"/>
      <c r="G20" s="294"/>
      <c r="H20" s="294"/>
      <c r="I20" s="439" t="s">
        <v>243</v>
      </c>
      <c r="J20" s="439"/>
      <c r="K20" s="471" t="s">
        <v>209</v>
      </c>
      <c r="L20" s="472"/>
      <c r="M20" s="432"/>
      <c r="N20" s="432"/>
      <c r="O20" s="431"/>
      <c r="P20" s="291"/>
      <c r="Q20" s="293"/>
      <c r="R20" s="291"/>
      <c r="S20" s="291"/>
      <c r="T20" s="431"/>
      <c r="U20" s="431"/>
      <c r="V20" s="291"/>
      <c r="W20" s="431"/>
      <c r="X20" s="431"/>
    </row>
    <row r="21" spans="1:24" ht="39.6" customHeight="1">
      <c r="A21" s="16"/>
      <c r="B21" s="87" t="s">
        <v>236</v>
      </c>
      <c r="C21" s="473" t="s">
        <v>208</v>
      </c>
      <c r="D21" s="474"/>
      <c r="E21" s="471" t="s">
        <v>209</v>
      </c>
      <c r="F21" s="472"/>
      <c r="G21" s="337"/>
      <c r="H21" s="337"/>
      <c r="I21" s="473" t="s">
        <v>241</v>
      </c>
      <c r="J21" s="474"/>
      <c r="K21" s="471" t="s">
        <v>209</v>
      </c>
      <c r="L21" s="472"/>
      <c r="M21" s="293"/>
      <c r="N21" s="293"/>
      <c r="O21" s="291"/>
      <c r="P21" s="291"/>
      <c r="Q21" s="293"/>
      <c r="R21" s="291"/>
      <c r="S21" s="291"/>
      <c r="T21" s="291"/>
      <c r="U21" s="291"/>
      <c r="V21" s="291"/>
      <c r="W21" s="291"/>
      <c r="X21" s="291"/>
    </row>
    <row r="22" spans="1:24" ht="30.6" customHeight="1">
      <c r="A22" s="16"/>
      <c r="B22" s="86" t="s">
        <v>22</v>
      </c>
      <c r="C22" s="439" t="s">
        <v>211</v>
      </c>
      <c r="D22" s="439"/>
      <c r="E22" s="471" t="s">
        <v>209</v>
      </c>
      <c r="F22" s="472"/>
      <c r="G22" s="294"/>
      <c r="H22" s="294"/>
      <c r="I22" s="439" t="s">
        <v>245</v>
      </c>
      <c r="J22" s="439"/>
      <c r="K22" s="471" t="s">
        <v>209</v>
      </c>
      <c r="L22" s="472"/>
      <c r="M22" s="431"/>
      <c r="N22" s="431"/>
      <c r="O22" s="431"/>
      <c r="P22" s="291"/>
      <c r="Q22" s="291"/>
      <c r="R22" s="291"/>
      <c r="S22" s="291"/>
      <c r="T22" s="431"/>
      <c r="U22" s="431"/>
      <c r="V22" s="291"/>
      <c r="W22" s="431"/>
      <c r="X22" s="431"/>
    </row>
    <row r="23" spans="1:24">
      <c r="A23" s="16"/>
      <c r="B23" s="86" t="s">
        <v>23</v>
      </c>
      <c r="C23" s="433" t="s">
        <v>208</v>
      </c>
      <c r="D23" s="434"/>
      <c r="E23" s="471" t="s">
        <v>209</v>
      </c>
      <c r="F23" s="472"/>
      <c r="G23" s="337"/>
      <c r="H23" s="337"/>
      <c r="I23" s="433" t="s">
        <v>241</v>
      </c>
      <c r="J23" s="434"/>
      <c r="K23" s="471" t="s">
        <v>209</v>
      </c>
      <c r="L23" s="472"/>
      <c r="M23" s="16"/>
      <c r="N23" s="16"/>
      <c r="O23" s="16"/>
      <c r="P23" s="16"/>
      <c r="Q23" s="16"/>
      <c r="R23" s="16"/>
      <c r="S23" s="16"/>
      <c r="T23" s="16"/>
      <c r="U23" s="16"/>
      <c r="V23" s="16"/>
      <c r="W23" s="16"/>
      <c r="X23" s="16"/>
    </row>
    <row r="24" spans="1:24">
      <c r="A24" s="16"/>
      <c r="B24" s="289"/>
      <c r="C24" s="16"/>
      <c r="D24" s="16"/>
      <c r="E24" s="16"/>
      <c r="F24" s="16"/>
      <c r="G24" s="16"/>
      <c r="H24" s="16"/>
      <c r="I24" s="16"/>
      <c r="J24" s="16"/>
      <c r="K24" s="16"/>
      <c r="L24" s="16"/>
      <c r="M24" s="16"/>
      <c r="N24" s="16"/>
      <c r="O24" s="16"/>
      <c r="P24" s="16"/>
      <c r="Q24" s="16"/>
      <c r="R24" s="16"/>
      <c r="S24" s="16"/>
      <c r="T24" s="16"/>
      <c r="U24" s="16"/>
      <c r="V24" s="16"/>
      <c r="W24" s="16"/>
      <c r="X24" s="16"/>
    </row>
    <row r="25" spans="1:24">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c r="A26" s="16"/>
      <c r="B26" s="16"/>
      <c r="C26" s="22"/>
      <c r="D26" s="22"/>
      <c r="E26" s="22"/>
      <c r="F26" s="22"/>
      <c r="G26" s="22"/>
      <c r="H26" s="22"/>
      <c r="I26" s="22"/>
      <c r="J26" s="22"/>
      <c r="K26" s="22"/>
      <c r="L26" s="22"/>
      <c r="M26" s="22"/>
      <c r="N26" s="22"/>
      <c r="O26" s="22"/>
      <c r="P26" s="22"/>
      <c r="Q26" s="22"/>
      <c r="R26" s="22"/>
      <c r="S26" s="22"/>
      <c r="T26" s="22"/>
      <c r="U26" s="22"/>
      <c r="V26" s="22"/>
      <c r="W26" s="16"/>
      <c r="X26" s="16"/>
    </row>
    <row r="27" spans="1:24">
      <c r="A27" s="16"/>
      <c r="B27" s="16"/>
      <c r="C27" s="22"/>
      <c r="D27" s="22"/>
      <c r="E27" s="22"/>
      <c r="F27" s="22"/>
      <c r="G27" s="22"/>
      <c r="H27" s="22"/>
      <c r="I27" s="22"/>
      <c r="J27" s="22"/>
      <c r="K27" s="22"/>
      <c r="L27" s="22"/>
      <c r="M27" s="22"/>
      <c r="N27" s="22"/>
      <c r="O27" s="22"/>
      <c r="P27" s="22"/>
      <c r="Q27" s="22"/>
      <c r="R27" s="22"/>
      <c r="S27" s="22"/>
      <c r="T27" s="22"/>
      <c r="U27" s="22"/>
      <c r="V27" s="22"/>
      <c r="W27" s="16"/>
      <c r="X27" s="16"/>
    </row>
    <row r="28" spans="1:24">
      <c r="A28" s="16"/>
      <c r="B28" s="16"/>
      <c r="C28" s="22"/>
      <c r="D28" s="22"/>
      <c r="E28" s="22"/>
      <c r="F28" s="22"/>
      <c r="G28" s="22"/>
      <c r="H28" s="22"/>
      <c r="I28" s="22"/>
      <c r="J28" s="22"/>
      <c r="K28" s="22"/>
      <c r="L28" s="22"/>
      <c r="M28" s="22"/>
      <c r="N28" s="22"/>
      <c r="O28" s="22"/>
      <c r="P28" s="22"/>
      <c r="Q28" s="22"/>
      <c r="R28" s="22"/>
      <c r="S28" s="22"/>
      <c r="T28" s="22"/>
      <c r="U28" s="22"/>
      <c r="V28" s="22"/>
      <c r="W28" s="16"/>
      <c r="X28" s="16"/>
    </row>
    <row r="29" spans="1:24">
      <c r="A29" s="16"/>
      <c r="B29" s="16"/>
      <c r="C29" s="22"/>
      <c r="D29" s="22"/>
      <c r="E29" s="22"/>
      <c r="F29" s="22"/>
      <c r="G29" s="22"/>
      <c r="H29" s="22"/>
      <c r="I29" s="22"/>
      <c r="J29" s="22"/>
      <c r="K29" s="22"/>
      <c r="L29" s="22"/>
      <c r="M29" s="22"/>
      <c r="N29" s="22"/>
      <c r="O29" s="22"/>
      <c r="P29" s="22"/>
      <c r="Q29" s="22"/>
      <c r="R29" s="22"/>
      <c r="S29" s="22"/>
      <c r="T29" s="22"/>
      <c r="U29" s="22"/>
      <c r="V29" s="22"/>
      <c r="W29" s="16"/>
      <c r="X29" s="16"/>
    </row>
    <row r="30" spans="1:24">
      <c r="A30" s="16"/>
      <c r="B30" s="16"/>
      <c r="C30" s="22"/>
      <c r="D30" s="22"/>
      <c r="E30" s="22"/>
      <c r="F30" s="22"/>
      <c r="G30" s="22"/>
      <c r="H30" s="22"/>
      <c r="I30" s="22"/>
      <c r="J30" s="22"/>
      <c r="K30" s="22"/>
      <c r="L30" s="22"/>
      <c r="M30" s="22"/>
      <c r="N30" s="22"/>
      <c r="O30" s="22"/>
      <c r="P30" s="22"/>
      <c r="Q30" s="22"/>
      <c r="R30" s="22"/>
      <c r="S30" s="22"/>
      <c r="T30" s="22"/>
      <c r="U30" s="22"/>
      <c r="V30" s="22"/>
      <c r="W30" s="16"/>
      <c r="X30" s="16"/>
    </row>
    <row r="31" spans="1:24">
      <c r="A31" s="16"/>
      <c r="B31" s="16"/>
      <c r="C31" s="22"/>
      <c r="D31" s="22"/>
      <c r="E31" s="22"/>
      <c r="F31" s="22"/>
      <c r="G31" s="22"/>
      <c r="H31" s="22"/>
      <c r="I31" s="22"/>
      <c r="J31" s="22"/>
      <c r="K31" s="22"/>
      <c r="L31" s="22"/>
      <c r="M31" s="22"/>
      <c r="N31" s="22"/>
      <c r="O31" s="22"/>
      <c r="P31" s="22"/>
      <c r="Q31" s="22"/>
      <c r="R31" s="22"/>
      <c r="S31" s="22"/>
      <c r="T31" s="22"/>
      <c r="U31" s="22"/>
      <c r="V31" s="22"/>
      <c r="W31" s="16"/>
      <c r="X31" s="16"/>
    </row>
    <row r="32" spans="1:24">
      <c r="A32" s="16"/>
      <c r="B32" s="16"/>
      <c r="C32" s="22"/>
      <c r="D32" s="16"/>
      <c r="E32" s="16"/>
      <c r="F32" s="16"/>
      <c r="G32" s="16"/>
      <c r="H32" s="16"/>
      <c r="I32" s="16"/>
      <c r="J32" s="16"/>
      <c r="K32" s="16"/>
      <c r="L32" s="16"/>
      <c r="M32" s="16"/>
      <c r="N32" s="16"/>
      <c r="O32" s="16"/>
      <c r="P32" s="16"/>
      <c r="Q32" s="16"/>
      <c r="R32" s="16"/>
      <c r="S32" s="16"/>
      <c r="T32" s="16"/>
      <c r="U32" s="16"/>
      <c r="V32" s="16"/>
      <c r="W32" s="16"/>
      <c r="X32" s="16"/>
    </row>
    <row r="33" spans="1:24">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c r="A35" s="16"/>
      <c r="B35" s="16"/>
      <c r="C35" s="16"/>
      <c r="D35" s="16"/>
      <c r="E35" s="16"/>
      <c r="F35" s="16"/>
      <c r="G35" s="16"/>
      <c r="H35" s="16"/>
      <c r="I35" s="16"/>
      <c r="J35" s="16"/>
      <c r="K35" s="16"/>
      <c r="L35" s="16"/>
      <c r="M35" s="16"/>
      <c r="N35" s="16"/>
      <c r="O35" s="16"/>
      <c r="P35" s="16"/>
      <c r="Q35" s="16"/>
      <c r="R35" s="16"/>
      <c r="S35" s="16"/>
      <c r="T35" s="16"/>
      <c r="U35" s="16"/>
      <c r="V35" s="16"/>
      <c r="W35" s="16"/>
      <c r="X35" s="16"/>
    </row>
  </sheetData>
  <mergeCells count="122">
    <mergeCell ref="T22:U22"/>
    <mergeCell ref="W22:X22"/>
    <mergeCell ref="C23:D23"/>
    <mergeCell ref="E23:F23"/>
    <mergeCell ref="I23:J23"/>
    <mergeCell ref="K23:L23"/>
    <mergeCell ref="W20:X20"/>
    <mergeCell ref="C21:D21"/>
    <mergeCell ref="E21:F21"/>
    <mergeCell ref="I21:J21"/>
    <mergeCell ref="K21:L21"/>
    <mergeCell ref="C22:D22"/>
    <mergeCell ref="E22:F22"/>
    <mergeCell ref="I22:J22"/>
    <mergeCell ref="K22:L22"/>
    <mergeCell ref="M22:O22"/>
    <mergeCell ref="C20:D20"/>
    <mergeCell ref="E20:F20"/>
    <mergeCell ref="I20:J20"/>
    <mergeCell ref="K20:L20"/>
    <mergeCell ref="M20:O20"/>
    <mergeCell ref="T20:U20"/>
    <mergeCell ref="C18:D18"/>
    <mergeCell ref="E18:F18"/>
    <mergeCell ref="I18:J18"/>
    <mergeCell ref="K18:L18"/>
    <mergeCell ref="M18:O18"/>
    <mergeCell ref="T18:U18"/>
    <mergeCell ref="W18:X18"/>
    <mergeCell ref="C19:D19"/>
    <mergeCell ref="E19:F19"/>
    <mergeCell ref="I19:J19"/>
    <mergeCell ref="K19:L19"/>
    <mergeCell ref="M19:O19"/>
    <mergeCell ref="T19:U19"/>
    <mergeCell ref="W19:X19"/>
    <mergeCell ref="C15:D15"/>
    <mergeCell ref="E15:F15"/>
    <mergeCell ref="I15:J15"/>
    <mergeCell ref="K15:L15"/>
    <mergeCell ref="M15:O15"/>
    <mergeCell ref="T15:U15"/>
    <mergeCell ref="W15:X15"/>
    <mergeCell ref="G14:H14"/>
    <mergeCell ref="I17:J17"/>
    <mergeCell ref="K17:L17"/>
    <mergeCell ref="M17:O17"/>
    <mergeCell ref="T17:U17"/>
    <mergeCell ref="W17:X17"/>
    <mergeCell ref="A14:B14"/>
    <mergeCell ref="C14:D14"/>
    <mergeCell ref="E14:F14"/>
    <mergeCell ref="I14:J14"/>
    <mergeCell ref="K14:L14"/>
    <mergeCell ref="M14:O14"/>
    <mergeCell ref="W12:X12"/>
    <mergeCell ref="C13:D13"/>
    <mergeCell ref="E13:F13"/>
    <mergeCell ref="I13:J13"/>
    <mergeCell ref="K13:L13"/>
    <mergeCell ref="M13:O13"/>
    <mergeCell ref="T13:U13"/>
    <mergeCell ref="W13:X13"/>
    <mergeCell ref="G12:H12"/>
    <mergeCell ref="G13:H13"/>
    <mergeCell ref="C12:D12"/>
    <mergeCell ref="E12:F12"/>
    <mergeCell ref="I12:J12"/>
    <mergeCell ref="K12:L12"/>
    <mergeCell ref="M12:O12"/>
    <mergeCell ref="T12:U12"/>
    <mergeCell ref="T14:U14"/>
    <mergeCell ref="W14:X14"/>
    <mergeCell ref="W10:X10"/>
    <mergeCell ref="C11:D11"/>
    <mergeCell ref="E11:F11"/>
    <mergeCell ref="I11:J11"/>
    <mergeCell ref="K11:L11"/>
    <mergeCell ref="M11:O11"/>
    <mergeCell ref="T11:U11"/>
    <mergeCell ref="W11:X11"/>
    <mergeCell ref="G10:H10"/>
    <mergeCell ref="G11:H11"/>
    <mergeCell ref="C10:D10"/>
    <mergeCell ref="E10:F10"/>
    <mergeCell ref="I10:J10"/>
    <mergeCell ref="K10:L10"/>
    <mergeCell ref="M10:O10"/>
    <mergeCell ref="T10:U10"/>
    <mergeCell ref="C9:D9"/>
    <mergeCell ref="E9:F9"/>
    <mergeCell ref="I9:J9"/>
    <mergeCell ref="K9:L9"/>
    <mergeCell ref="M9:O9"/>
    <mergeCell ref="T9:U9"/>
    <mergeCell ref="W9:X9"/>
    <mergeCell ref="G8:H8"/>
    <mergeCell ref="G9:H9"/>
    <mergeCell ref="C8:D8"/>
    <mergeCell ref="E8:F8"/>
    <mergeCell ref="I8:J8"/>
    <mergeCell ref="K8:L8"/>
    <mergeCell ref="M8:O8"/>
    <mergeCell ref="T8:U8"/>
    <mergeCell ref="T6:U7"/>
    <mergeCell ref="V6:V7"/>
    <mergeCell ref="W6:X7"/>
    <mergeCell ref="C7:F7"/>
    <mergeCell ref="I7:J7"/>
    <mergeCell ref="G7:H7"/>
    <mergeCell ref="J1:Q4"/>
    <mergeCell ref="Q5:R5"/>
    <mergeCell ref="W8:X8"/>
    <mergeCell ref="A6:A7"/>
    <mergeCell ref="B6:B7"/>
    <mergeCell ref="C6:J6"/>
    <mergeCell ref="K6:L7"/>
    <mergeCell ref="M6:O7"/>
    <mergeCell ref="P6:P7"/>
    <mergeCell ref="Q6:Q7"/>
    <mergeCell ref="R6:R7"/>
    <mergeCell ref="S6:S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BvsA</vt:lpstr>
      <vt:lpstr>R &amp; P</vt:lpstr>
      <vt:lpstr>I &amp; E</vt:lpstr>
      <vt:lpstr>NOTES</vt:lpstr>
      <vt:lpstr>Balance Sheet</vt:lpstr>
      <vt:lpstr>Trial Balance </vt:lpstr>
      <vt:lpstr>Asset Schedule</vt:lpstr>
      <vt:lpstr>Sheet1</vt:lpstr>
      <vt:lpstr>'Asset Schedule'!Print_Area</vt:lpstr>
      <vt:lpstr>'Balance Sheet'!Print_Area</vt:lpstr>
      <vt:lpstr>BvsA!Print_Area</vt:lpstr>
      <vt:lpstr>'I &amp; E'!Print_Area</vt:lpstr>
      <vt:lpstr>NOTES!Print_Area</vt:lpstr>
      <vt:lpstr>'R &amp; P'!Print_Area</vt:lpstr>
      <vt:lpstr>'Trial Balance '!Print_Area</vt:lpstr>
      <vt:lpstr>NOTES!Print_Titles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Anik Mallick</dc:creator>
  <cp:keywords/>
  <dc:description/>
  <cp:lastModifiedBy>kazi naim</cp:lastModifiedBy>
  <cp:revision/>
  <cp:lastPrinted>2023-07-11T05:10:21Z</cp:lastPrinted>
  <dcterms:created xsi:type="dcterms:W3CDTF">2021-08-24T06:20:25Z</dcterms:created>
  <dcterms:modified xsi:type="dcterms:W3CDTF">2023-12-04T07:37:24Z</dcterms:modified>
  <cp:category/>
  <cp:contentStatus/>
</cp:coreProperties>
</file>