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EL MODEL" sheetId="1" r:id="rId4"/>
    <sheet state="visible" name="1. CAR OF 6 BANKS" sheetId="2" r:id="rId5"/>
    <sheet state="visible" name="1.2 DEBT-EQUITY RATIO OF 6 BANK" sheetId="3" r:id="rId6"/>
    <sheet state="visible" name="1.3 ADVANCES TO ASSESTS RATIO" sheetId="4" r:id="rId7"/>
    <sheet state="visible" name="1.4 GOVT. SEC TO TOTAL INVEST." sheetId="5" r:id="rId8"/>
    <sheet state="visible" name="1.5 COMPOSITE CAPITAL ADEQUACY" sheetId="6" r:id="rId9"/>
    <sheet state="visible" name="2.1 Net NPAs to net advances" sheetId="7" r:id="rId10"/>
    <sheet state="visible" name="2.2 Total invest to total asset" sheetId="8" r:id="rId11"/>
    <sheet state="visible" name="2.3 Net NPAs to Total Assets" sheetId="9" r:id="rId12"/>
    <sheet state="visible" name="2.4 Percentage Change in Net NP" sheetId="10" r:id="rId13"/>
    <sheet state="visible" name="2.5 Composite asset quality" sheetId="11" r:id="rId14"/>
    <sheet state="visible" name="3.1 Total Advances to Total dep" sheetId="12" r:id="rId15"/>
    <sheet state="visible" name="3.2 PROFIT PER EMPLOYEE" sheetId="13" r:id="rId16"/>
    <sheet state="visible" name="3.3 RETURN ON EQUITY" sheetId="14" r:id="rId17"/>
    <sheet state="visible" name="3.4 COMPOSITE MANGT. EFFICIENCY" sheetId="15" r:id="rId18"/>
    <sheet state="visible" name="4.1 Operating profit to total a" sheetId="16" r:id="rId19"/>
    <sheet state="visible" name="4.2 Net profit to total assets" sheetId="17" r:id="rId20"/>
    <sheet state="visible" name="4.3 Interest Income to Total In" sheetId="18" r:id="rId21"/>
    <sheet state="visible" name="4.4 Spread or Net Interest Marg" sheetId="19" r:id="rId22"/>
    <sheet state="visible" name="4.5 Composite Earning Quality" sheetId="20" r:id="rId23"/>
    <sheet state="visible" name="5.1 Liquid Assets to Total Asse" sheetId="21" r:id="rId24"/>
    <sheet state="visible" name="5.2 Liquid assets to total depo" sheetId="22" r:id="rId25"/>
    <sheet state="visible" name="5.3 Liquid Assets to Demand Dep" sheetId="23" r:id="rId26"/>
    <sheet state="visible" name="5.4 Approved securities to tota" sheetId="24" r:id="rId27"/>
    <sheet state="visible" name="5.5 Composite Liquidity " sheetId="25" r:id="rId28"/>
  </sheets>
  <definedNames/>
  <calcPr/>
  <extLst>
    <ext uri="GoogleSheetsCustomDataVersion2">
      <go:sheetsCustomData xmlns:go="http://customooxmlschemas.google.com/" r:id="rId29" roundtripDataChecksum="ETyFSrT4B4sRGBnHZS2BwDtqxRBkiKvI497kE1GtL0c="/>
    </ext>
  </extLst>
</workbook>
</file>

<file path=xl/sharedStrings.xml><?xml version="1.0" encoding="utf-8"?>
<sst xmlns="http://schemas.openxmlformats.org/spreadsheetml/2006/main" count="423" uniqueCount="159">
  <si>
    <t>Group members name</t>
  </si>
  <si>
    <t>Registration no.</t>
  </si>
  <si>
    <t>Courses</t>
  </si>
  <si>
    <t>Anshika Panwar</t>
  </si>
  <si>
    <t>2022SEPVPGP0007</t>
  </si>
  <si>
    <t>MBA</t>
  </si>
  <si>
    <t>Anjali Chaurasia</t>
  </si>
  <si>
    <t>2022SEPVPGP0012</t>
  </si>
  <si>
    <t>Kanhiya Agarwal</t>
  </si>
  <si>
    <t>2022SEPVPGP0013</t>
  </si>
  <si>
    <t>Honey Pandey</t>
  </si>
  <si>
    <t>2022SEPVPGP0014</t>
  </si>
  <si>
    <t>Uday Bhardwaj</t>
  </si>
  <si>
    <t>2022OCTVUGP0055</t>
  </si>
  <si>
    <t>IBBA</t>
  </si>
  <si>
    <t>Rudra Agarwal</t>
  </si>
  <si>
    <t>2022OCTVUGP0007</t>
  </si>
  <si>
    <t>CAPITAL ADEQUACY RATIO</t>
  </si>
  <si>
    <t xml:space="preserve">The capital adequacy ratio is propounded to ensure that banks can take up a reasonable level of losses arising from operational losses. </t>
  </si>
  <si>
    <t>The higher the CAR ratio, indicates stronger the bank and the more will be the protection of investors.</t>
  </si>
  <si>
    <t>(RS. IN MILLIONS)</t>
  </si>
  <si>
    <t>BANK NAME</t>
  </si>
  <si>
    <t>TIER 1 CAPITAL</t>
  </si>
  <si>
    <t>TIER 2 CAPITAL</t>
  </si>
  <si>
    <t>TOTAL CAPITAL</t>
  </si>
  <si>
    <t>RISK WEIGHTED ASSETS</t>
  </si>
  <si>
    <t>CAR RATIO</t>
  </si>
  <si>
    <t>RANKING</t>
  </si>
  <si>
    <t>HDFC BANK</t>
  </si>
  <si>
    <t>ICICI BANK</t>
  </si>
  <si>
    <t>CANARA BANK</t>
  </si>
  <si>
    <t xml:space="preserve">BANDHAN BANK </t>
  </si>
  <si>
    <t>IDFC FIRST BANK</t>
  </si>
  <si>
    <t>IDBI BANK</t>
  </si>
  <si>
    <t xml:space="preserve">Based on the calculated CAR ratios, Bandhan Bank has the highest CAR ratio of 20.10% as on 31st march 2022, indicating a strong capital </t>
  </si>
  <si>
    <t xml:space="preserve">position and a lower risk profile. Canara Bank has the lowest CAR ratio of 14.90% as on 31st march 2022, suggesting a relatively a lower </t>
  </si>
  <si>
    <t xml:space="preserve">capital buffer to absorb risks. </t>
  </si>
  <si>
    <t xml:space="preserve">DEBT- EQUITY RATIO </t>
  </si>
  <si>
    <t>This ratio represents the degree of leverage of a bank.</t>
  </si>
  <si>
    <t>It shows how much proportion of the bank business is financed through equity and how much through debt.</t>
  </si>
  <si>
    <t>Higher ratio is an indication of less protection for the depositors and creditors and vice-versa.</t>
  </si>
  <si>
    <t xml:space="preserve">DEBT </t>
  </si>
  <si>
    <t>EQUITY</t>
  </si>
  <si>
    <t>DEBT-EQUITY RATIO</t>
  </si>
  <si>
    <t xml:space="preserve">RANKING </t>
  </si>
  <si>
    <t xml:space="preserve"> </t>
  </si>
  <si>
    <t xml:space="preserve">BASED ON THE CALCULATED DEBT TO EQUITY RATIOS, IDBI BANK HAS THE LOWEST RATIO OF 5.9, INDICATING, </t>
  </si>
  <si>
    <t>A CONSERVATIVE CAPITAL STRUCTURE WITH A LOWER RELY ON DEBT FINANCING.</t>
  </si>
  <si>
    <t>AND, CANARA BANK HAS THE HIGHEST RATIO OF 17.1, SUGGESTING A HIGHER LEVEL OF FINANCIAL LEVERAGE.</t>
  </si>
  <si>
    <t>ADVANCES TO ASSEST</t>
  </si>
  <si>
    <t>This is a ratio indicates the relationship between the total advances and total assets.</t>
  </si>
  <si>
    <t>This ratio indicates a bank’s aggressiveness in lending which ultimately produces better Profitability.
profitability.</t>
  </si>
  <si>
    <t xml:space="preserve"> Higher ratio is preferred to a lower one.</t>
  </si>
  <si>
    <t>ADVANCES</t>
  </si>
  <si>
    <t>ASSESTS</t>
  </si>
  <si>
    <t>ADVANCES TO ASSEST RATIO</t>
  </si>
  <si>
    <t>BASED ON THE CALCULATED ADVANCES TO ASSEST RATIO, BANDHAN BANK HAS THE HIGHEST RATIO OF 0.68, INDICATING</t>
  </si>
  <si>
    <t xml:space="preserve">A HIGHER PROPORTION OF ITS ASSESTS IN THE FORM OF LOANS AND ADVANCES. IDBI BANK HAS THE LOWEST RATIO OF </t>
  </si>
  <si>
    <t>0.48, SUGGESTING A RELATIVELY SMALLER LENDING PORTFOLIO COMPARED TO ITS TOTAL ASSEST BASE.</t>
  </si>
  <si>
    <t>GOVERNMENT SECURITIES TO TOTAL INVESTMENTS</t>
  </si>
  <si>
    <t>This ratio reflects the risk involved in a bank’s investment.</t>
  </si>
  <si>
    <t>Since government securities are risk-free, higher the proportion of government securities in total investment</t>
  </si>
  <si>
    <t>lower will be the risk involved in a bank’s investment and vice versa.</t>
  </si>
  <si>
    <t>Govt. Securities</t>
  </si>
  <si>
    <t>Total Investment</t>
  </si>
  <si>
    <t>Govt. Sec to Total Inv Ratio</t>
  </si>
  <si>
    <t>Ranking</t>
  </si>
  <si>
    <t xml:space="preserve">GOVERNMENT SECURITIES TO TOTAL INVESTMENTS RATIOS, BANDHAN BANK HAS THE HIGHEST RATIO OF 0.96, INDICATING </t>
  </si>
  <si>
    <t>LARGER PROPORTION OF ITS TOTAL INVESTMENT PORTFOLIO IS ALLOCATED TO GOVERNMENT SECURITIES. THIS INDICATES THAT</t>
  </si>
  <si>
    <t>THE BANK HAS A HIGHER LEVEL OF EXPOSURE TO GOVERNMENT DEBT INSTRUMENTS COMPARED TO OTHER TYPE OF INVESTMENTS.</t>
  </si>
  <si>
    <t>AND ICICI BANK HAS THE LOWEST RATIO OF 0.60, SUGGESTING SMALLER PROPORTION OF ITS TOTAL INVESTMENT PORTFOLIO IS</t>
  </si>
  <si>
    <t>ALLOCATED TO GOVERNMENT SECURITIES.</t>
  </si>
  <si>
    <t xml:space="preserve">COMPOSITE CAPITAL ADEQUACY </t>
  </si>
  <si>
    <t>BANK</t>
  </si>
  <si>
    <t>CAR</t>
  </si>
  <si>
    <t>DEBT-EQUITY</t>
  </si>
  <si>
    <t>ADVANCES/ASSESTS</t>
  </si>
  <si>
    <t>GOVT. SEC/ TOTAL INVESTMENT</t>
  </si>
  <si>
    <t>GROUP RANK</t>
  </si>
  <si>
    <t>RATIO</t>
  </si>
  <si>
    <t>RANK</t>
  </si>
  <si>
    <t>AVERAGE</t>
  </si>
  <si>
    <t>BANDHAN BANK</t>
  </si>
  <si>
    <t>ASSETS QUALITY</t>
  </si>
  <si>
    <t xml:space="preserve"> Net NPAs to Net Advances</t>
  </si>
  <si>
    <t>It is the most standard measure to judge the assets quality, measuring the net non-performing assets as a percentage of net advances. Net NPAs = Gross NPAs - Net of provisions on NPAs - interest in suspense account.</t>
  </si>
  <si>
    <t>NET NPAs</t>
  </si>
  <si>
    <t>NET ADVANCES (ADVANCES-GROSS NPA)</t>
  </si>
  <si>
    <t>Total Investments to Total Assets Ratio</t>
  </si>
  <si>
    <t>This ratio indicates the extent of deployment of assets in investment as against
advances. This ratio is used as a tool to measure the percentage of total assets locked
up in investments. A higher ratio shows the conservative policy of a bank to provide
safeguard to the investments against NPAs.</t>
  </si>
  <si>
    <t>TOTAL INVESTMENTS</t>
  </si>
  <si>
    <t>TOTAL ASSETS</t>
  </si>
  <si>
    <t xml:space="preserve"> Net NPAs to Total assets</t>
  </si>
  <si>
    <t>This ratio reflects the efficiency of bank in assessing the credit risk and recovering the debts. In this ratio, the Net NPAs are measured as a percentage of Total Assets. The lower the ratio reflects, the better is the quality of advances.</t>
  </si>
  <si>
    <t>Percentage Change in Net NPAs</t>
  </si>
  <si>
    <t>This ratio measures the movement/trend in net NPAs in current year in relation to net NPAs in the previous year. The higher the reduction in net NPAs levels reflect, the better is for the bank.</t>
  </si>
  <si>
    <t>NET NPAs CURRENT YEAR</t>
  </si>
  <si>
    <t>NET NPA PREVIOUS YEAR</t>
  </si>
  <si>
    <t>Composite Asset Quality</t>
  </si>
  <si>
    <t>NET NPAs TO NET ADVANCES</t>
  </si>
  <si>
    <t>%</t>
  </si>
  <si>
    <t xml:space="preserve">MANAGEMENT EFFICIENCY </t>
  </si>
  <si>
    <t>It is also another essential component of CAMEL model that guarantee the growth and</t>
  </si>
  <si>
    <r>
      <rPr>
        <rFont val="Calibri"/>
        <color theme="1"/>
        <sz val="11.0"/>
      </rPr>
      <t xml:space="preserve">survival of a bank. </t>
    </r>
    <r>
      <rPr>
        <rFont val="Calibri"/>
        <b/>
        <color theme="1"/>
        <sz val="11.0"/>
      </rPr>
      <t xml:space="preserve">Management efficiency means adherence with set norms, ability to </t>
    </r>
  </si>
  <si>
    <t>plan &amp; respond to changing environment, leadership &amp; adminstrative capability of the bank.</t>
  </si>
  <si>
    <t>TOTAL ADVANCES</t>
  </si>
  <si>
    <t>TOTAL DEPOSITS</t>
  </si>
  <si>
    <t>TOTAL ADV/TOTAL DEPOSITS</t>
  </si>
  <si>
    <t>BASED ON THE CALCULATED TOTAL ADVANCES TO TOTAL DEPOSITS RATIOS, IDFC FIRST BANK HAS THE HIGHEST RATIO OF 1.12,</t>
  </si>
  <si>
    <t>INDICATING A HIGHER LENDING CAPACITY COMPARED TO THE DEPOSIT BASE AND IDBI BANK HAS THE LOWEST RATIO OF 0.63,</t>
  </si>
  <si>
    <t>INDICATING A RELATIVELY LOWER LENDING CAPACITY.</t>
  </si>
  <si>
    <t>PROFIT PER EMPLOYEE</t>
  </si>
  <si>
    <t>It is calculated by dividing the profit after tax earned by the bank with the total number of employees. The higher the ratio, higher is the efficiency of the management and vice versa.</t>
  </si>
  <si>
    <t>PAT(PROFIT AFTER TAX)</t>
  </si>
  <si>
    <t>TOTAL NO. OF EMPLOYEES</t>
  </si>
  <si>
    <t xml:space="preserve">BASED ON THE CALCULATED </t>
  </si>
  <si>
    <t xml:space="preserve">RETURN ON EQUTY </t>
  </si>
  <si>
    <t>It is a measure of the profitability of a bank. In calculation of this ratio, Profit after tax is
expressed as a percentage of equity.</t>
  </si>
  <si>
    <t>PAT(NET INCOME)</t>
  </si>
  <si>
    <t>SHAREHOLDER'S CAPITAL</t>
  </si>
  <si>
    <t>RETURN ON EQUITY(%)</t>
  </si>
  <si>
    <t>COMPOSITE MANAGEMENT EFFICIENCY</t>
  </si>
  <si>
    <t>TOTAL ADV. TO TOTAL DEPOSITS</t>
  </si>
  <si>
    <t>RETURN ON EQUITY</t>
  </si>
  <si>
    <t>EARNING QUALITY</t>
  </si>
  <si>
    <t>Operating profit to total assets (%)</t>
  </si>
  <si>
    <t>This ratio reflects how much a bank can earn profit from its operations for every rupee invested in its total asset.In this ratio operating profit are expressed as percentage of total assets.</t>
  </si>
  <si>
    <t>OPERATING PROFIT</t>
  </si>
  <si>
    <t>OPERATING PROFIT TO TOTAL ASSETS(%)</t>
  </si>
  <si>
    <t>NET PROFIT TO TOTAL ASSETS</t>
  </si>
  <si>
    <t>This ratio reflects the return on assets employed or the efficiency in utilization of assets. It is calculated by dividing the net profits with total assets of the bank. Higher the ratio reflects better earning potential of a bank in the future.</t>
  </si>
  <si>
    <t>NET PROFIT</t>
  </si>
  <si>
    <t>NET PROFIT TO TOTAL ASSETS (%)</t>
  </si>
  <si>
    <t>INTEREST INCOME TO TOTAL INCOME</t>
  </si>
  <si>
    <t>Interest income is considered as prime source of revenue for banks. The interest income to total income reflects the capability of the bank in generating income from its lending business.</t>
  </si>
  <si>
    <t>INTEREST INCOME</t>
  </si>
  <si>
    <t>INTEREST INCOME TO TOTAL INCOME(%)</t>
  </si>
  <si>
    <t>Spread or Net Interest Margin (NIM) to Total Assets</t>
  </si>
  <si>
    <t>NIM is the difference between the interest income and the interest expended. It is expressed as a percentage of total assets. A higher spread indicates the better earnings given the total assets.</t>
  </si>
  <si>
    <t>INTEREST EXPENDED</t>
  </si>
  <si>
    <t>NET INTEREST INCOME</t>
  </si>
  <si>
    <t>OPERATING PROFIT TO TOTAL ASSETS</t>
  </si>
  <si>
    <t>NET INTEREST MARGIN(NIM) TO TOTAL ASSETS</t>
  </si>
  <si>
    <t>Liquidity</t>
  </si>
  <si>
    <t>Liquid Assets to Total Assets</t>
  </si>
  <si>
    <t>This ratio measures the overall liquidity position of the bank. The liquid assets include cash in hand, money at call and short notice, balance with Reserve bank of India and balance with banks (India and Abroad). The total assets include the revaluation of all the assets.</t>
  </si>
  <si>
    <t>Liquid assets to total assets ratio</t>
  </si>
  <si>
    <t>Rank</t>
  </si>
  <si>
    <t>Liquid Assets to Total Deposits</t>
  </si>
  <si>
    <t>This ratio measures the liquidity available to the depositors of a bank. It is calculated by dividing the liquid assets with total deposits.</t>
  </si>
  <si>
    <t>30.6%%</t>
  </si>
  <si>
    <t>Liquid Assets to Demand Deposits</t>
  </si>
  <si>
    <t>This ratio reflects the ability of bank to honour the demand from depositors during a
particular year. In order to provide higher liquidity for depositors, bank has to invest
these funds in highly liquid form. It is calculated by dividing the liquid assets with total
demand deposits.</t>
  </si>
  <si>
    <t xml:space="preserve">Liquid assets to demand deposits </t>
  </si>
  <si>
    <t>Approved Securities to Total Assets</t>
  </si>
  <si>
    <t>This ratio reflects the ability of bank to honour the demand from depositors during a
This ratio is calculated by dividing the total amount invested in Approved securities with
Total Assets. Approved securities include investments made in the state_x0002_associated/owned bodies like Electricity Corporations, Housing Development
Corporations, Regional Rural Banks and corporation bond.</t>
  </si>
  <si>
    <t xml:space="preserve">Approved Securities to total assets </t>
  </si>
  <si>
    <t xml:space="preserve"> Composite Liquidity</t>
  </si>
  <si>
    <t xml:space="preserve">Composite Liquidity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</si>
</sst>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 [$₹-4009]\ * #,##0.00_ ;_ [$₹-4009]\ * \-#,##0.00_ ;_ [$₹-4009]\ * &quot;-&quot;??_ ;_ @_ "/>
    <numFmt numFmtId="165" formatCode="0.0"/>
    <numFmt numFmtId="166" formatCode="0.00000"/>
    <numFmt numFmtId="167" formatCode="0.0000"/>
  </numFmts>
  <fonts count="15">
    <font>
      <sz val="11.0"/>
      <color theme="1"/>
      <name val="Calibri"/>
      <scheme val="minor"/>
    </font>
    <font>
      <b/>
      <color theme="1"/>
      <name val="Calibri"/>
      <scheme val="minor"/>
    </font>
    <font>
      <color theme="1"/>
      <name val="Calibri"/>
      <scheme val="minor"/>
    </font>
    <font>
      <b/>
      <sz val="16.0"/>
      <color theme="1"/>
      <name val="Calibri"/>
    </font>
    <font/>
    <font>
      <b/>
      <sz val="11.0"/>
      <color theme="1"/>
      <name val="Calibri"/>
    </font>
    <font>
      <b/>
      <sz val="12.0"/>
      <color theme="1"/>
      <name val="Calibri"/>
    </font>
    <font>
      <sz val="12.0"/>
      <color theme="1"/>
      <name val="Calibri"/>
    </font>
    <font>
      <b/>
      <sz val="10.0"/>
      <color theme="1"/>
      <name val="Calibri"/>
    </font>
    <font>
      <sz val="11.0"/>
      <color theme="1"/>
      <name val="Calibri"/>
    </font>
    <font>
      <b/>
      <sz val="9.0"/>
      <color theme="1"/>
      <name val="Calibri"/>
    </font>
    <font>
      <sz val="14.0"/>
      <color theme="1"/>
      <name val="Calibri"/>
    </font>
    <font>
      <b/>
      <sz val="14.0"/>
      <color theme="1"/>
      <name val="Calibri"/>
    </font>
    <font>
      <b/>
      <sz val="13.0"/>
      <color theme="1"/>
      <name val="Calibri"/>
      <scheme val="minor"/>
    </font>
    <font>
      <b/>
      <sz val="16.0"/>
      <color theme="1"/>
      <name val="Calibri"/>
      <scheme val="minor"/>
    </font>
  </fonts>
  <fills count="12">
    <fill>
      <patternFill patternType="none"/>
    </fill>
    <fill>
      <patternFill patternType="lightGray"/>
    </fill>
    <fill>
      <patternFill patternType="solid">
        <fgColor theme="7"/>
        <bgColor theme="7"/>
      </patternFill>
    </fill>
    <fill>
      <patternFill patternType="solid">
        <fgColor rgb="FFFFFF00"/>
        <bgColor rgb="FFFFFF00"/>
      </patternFill>
    </fill>
    <fill>
      <patternFill patternType="solid">
        <fgColor rgb="FF92D050"/>
        <bgColor rgb="FF92D050"/>
      </patternFill>
    </fill>
    <fill>
      <patternFill patternType="solid">
        <fgColor rgb="FFFFC000"/>
        <bgColor rgb="FFFFC000"/>
      </patternFill>
    </fill>
    <fill>
      <patternFill patternType="solid">
        <fgColor rgb="FF00B0F0"/>
        <bgColor rgb="FF00B0F0"/>
      </patternFill>
    </fill>
    <fill>
      <patternFill patternType="solid">
        <fgColor rgb="FFB0E874"/>
        <bgColor rgb="FFB0E874"/>
      </patternFill>
    </fill>
    <fill>
      <patternFill patternType="solid">
        <fgColor rgb="FFA4C2F4"/>
        <bgColor rgb="FFA4C2F4"/>
      </patternFill>
    </fill>
    <fill>
      <patternFill patternType="solid">
        <fgColor rgb="FFA0DEF4"/>
        <bgColor rgb="FFA0DEF4"/>
      </patternFill>
    </fill>
    <fill>
      <patternFill patternType="solid">
        <fgColor rgb="FF00FFFF"/>
        <bgColor rgb="FF00FFFF"/>
      </patternFill>
    </fill>
    <fill>
      <patternFill patternType="solid">
        <fgColor rgb="FF00FF00"/>
        <bgColor rgb="FF00FF00"/>
      </patternFill>
    </fill>
  </fills>
  <borders count="74">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border>
    <border>
      <right style="medium">
        <color rgb="FF000000"/>
      </right>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top/>
      <bottom/>
    </border>
    <border>
      <top/>
      <bottom/>
    </border>
    <border>
      <right style="medium">
        <color rgb="FF000000"/>
      </right>
      <top/>
      <bottom/>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top/>
      <bottom/>
    </border>
    <border>
      <right/>
      <top/>
      <bottom/>
    </border>
    <border>
      <left style="medium">
        <color rgb="FF000000"/>
      </left>
      <top style="medium">
        <color rgb="FF000000"/>
      </top>
    </border>
    <border>
      <top style="medium">
        <color rgb="FF000000"/>
      </top>
    </border>
    <border>
      <right style="medium">
        <color rgb="FF000000"/>
      </right>
      <top style="medium">
        <color rgb="FF000000"/>
      </top>
    </border>
    <border>
      <left/>
      <top/>
      <bottom style="medium">
        <color rgb="FF000000"/>
      </bottom>
    </border>
    <border>
      <right/>
      <top/>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top/>
      <bottom/>
    </border>
    <border>
      <left/>
      <right style="medium">
        <color rgb="FF000000"/>
      </right>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bottom style="medium">
        <color rgb="FF000000"/>
      </bottom>
    </border>
    <border>
      <right/>
      <bottom style="medium">
        <color rgb="FF000000"/>
      </bottom>
    </border>
    <border>
      <right/>
    </border>
    <border>
      <bottom/>
    </border>
    <border>
      <right/>
      <bottom/>
    </border>
    <border>
      <left/>
    </border>
    <border>
      <left style="medium">
        <color rgb="FF000000"/>
      </left>
      <right/>
      <top/>
      <bottom/>
    </border>
    <border>
      <left style="medium">
        <color rgb="FF000000"/>
      </left>
      <bottom/>
    </border>
    <border>
      <right style="medium">
        <color rgb="FF000000"/>
      </right>
      <bottom/>
    </border>
    <border>
      <left style="thick">
        <color rgb="FF000000"/>
      </left>
      <right style="thick">
        <color rgb="FF000000"/>
      </right>
      <top style="thick">
        <color rgb="FF000000"/>
      </top>
    </border>
    <border>
      <left style="thick">
        <color rgb="FF000000"/>
      </left>
      <right style="thick">
        <color rgb="FF000000"/>
      </right>
      <bottom style="thick">
        <color rgb="FF000000"/>
      </bottom>
    </border>
    <border>
      <left style="thick">
        <color rgb="FF000000"/>
      </left>
      <right style="thin">
        <color rgb="FF000000"/>
      </right>
      <bottom style="thin">
        <color rgb="FF000000"/>
      </bottom>
    </border>
    <border>
      <left style="thick">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ck">
        <color rgb="FF000000"/>
      </left>
      <right style="thin">
        <color rgb="FF000000"/>
      </right>
      <top style="thick">
        <color rgb="FF000000"/>
      </top>
    </border>
    <border>
      <left style="thick">
        <color rgb="FF000000"/>
      </left>
      <right style="thin">
        <color rgb="FF000000"/>
      </right>
      <bottom style="thick">
        <color rgb="FF000000"/>
      </bottom>
    </border>
    <border>
      <left style="thin">
        <color rgb="FF000000"/>
      </left>
      <right style="thin">
        <color rgb="FF000000"/>
      </right>
      <top style="thick">
        <color rgb="FF000000"/>
      </top>
    </border>
    <border>
      <left style="thin">
        <color rgb="FF000000"/>
      </left>
      <right style="thick">
        <color rgb="FF000000"/>
      </right>
      <top style="thick">
        <color rgb="FF000000"/>
      </top>
    </border>
    <border>
      <left style="thin">
        <color rgb="FF000000"/>
      </left>
      <right style="thin">
        <color rgb="FF000000"/>
      </right>
      <bottom style="thick">
        <color rgb="FF000000"/>
      </bottom>
    </border>
    <border>
      <left style="thin">
        <color rgb="FF000000"/>
      </left>
      <right style="thick">
        <color rgb="FF000000"/>
      </right>
      <bottom style="thick">
        <color rgb="FF000000"/>
      </bottom>
    </border>
    <border>
      <left style="thin">
        <color rgb="FF000000"/>
      </left>
      <right style="thick">
        <color rgb="FF000000"/>
      </right>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s>
  <cellStyleXfs count="1">
    <xf borderId="0" fillId="0" fontId="0" numFmtId="0" applyAlignment="1" applyFont="1"/>
  </cellStyleXfs>
  <cellXfs count="235">
    <xf borderId="0" fillId="0" fontId="0" numFmtId="0" xfId="0" applyAlignment="1" applyFont="1">
      <alignment readingOrder="0" shrinkToFit="0" vertical="bottom" wrapText="0"/>
    </xf>
    <xf borderId="1" fillId="2" fontId="1" numFmtId="0" xfId="0" applyBorder="1" applyFill="1" applyFont="1"/>
    <xf borderId="2" fillId="2" fontId="1" numFmtId="0" xfId="0" applyAlignment="1" applyBorder="1" applyFont="1">
      <alignment readingOrder="0"/>
    </xf>
    <xf borderId="2" fillId="2" fontId="1" numFmtId="0" xfId="0" applyBorder="1" applyFont="1"/>
    <xf borderId="3" fillId="2" fontId="1" numFmtId="0" xfId="0" applyAlignment="1" applyBorder="1" applyFont="1">
      <alignment readingOrder="0"/>
    </xf>
    <xf borderId="4" fillId="0" fontId="2" numFmtId="0" xfId="0" applyAlignment="1" applyBorder="1" applyFont="1">
      <alignment readingOrder="0"/>
    </xf>
    <xf borderId="0" fillId="0" fontId="2" numFmtId="0" xfId="0" applyAlignment="1" applyFont="1">
      <alignment readingOrder="0"/>
    </xf>
    <xf borderId="5" fillId="0" fontId="2" numFmtId="0" xfId="0" applyAlignment="1" applyBorder="1" applyFont="1">
      <alignment readingOrder="0"/>
    </xf>
    <xf borderId="6" fillId="0" fontId="2" numFmtId="0" xfId="0" applyAlignment="1" applyBorder="1" applyFont="1">
      <alignment readingOrder="0"/>
    </xf>
    <xf borderId="7" fillId="0" fontId="2" numFmtId="0" xfId="0" applyAlignment="1" applyBorder="1" applyFont="1">
      <alignment readingOrder="0"/>
    </xf>
    <xf borderId="7" fillId="0" fontId="2" numFmtId="0" xfId="0" applyBorder="1" applyFont="1"/>
    <xf borderId="8" fillId="0" fontId="2" numFmtId="0" xfId="0" applyAlignment="1" applyBorder="1" applyFont="1">
      <alignment readingOrder="0"/>
    </xf>
    <xf borderId="9" fillId="3" fontId="3" numFmtId="0" xfId="0" applyAlignment="1" applyBorder="1" applyFill="1" applyFont="1">
      <alignment horizontal="center"/>
    </xf>
    <xf borderId="10" fillId="0" fontId="4" numFmtId="0" xfId="0" applyBorder="1" applyFont="1"/>
    <xf borderId="11" fillId="0" fontId="4" numFmtId="0" xfId="0" applyBorder="1" applyFont="1"/>
    <xf borderId="12" fillId="0" fontId="5" numFmtId="0" xfId="0" applyBorder="1" applyFont="1"/>
    <xf borderId="0" fillId="0" fontId="5" numFmtId="0" xfId="0" applyFont="1"/>
    <xf borderId="13" fillId="0" fontId="5" numFmtId="0" xfId="0" applyBorder="1" applyFont="1"/>
    <xf borderId="14" fillId="4" fontId="6" numFmtId="0" xfId="0" applyBorder="1" applyFill="1" applyFont="1"/>
    <xf borderId="15" fillId="4" fontId="6" numFmtId="0" xfId="0" applyBorder="1" applyFont="1"/>
    <xf borderId="16" fillId="4" fontId="6" numFmtId="0" xfId="0" applyBorder="1" applyFont="1"/>
    <xf borderId="0" fillId="0" fontId="7" numFmtId="0" xfId="0" applyAlignment="1" applyFont="1">
      <alignment horizontal="left"/>
    </xf>
    <xf borderId="17" fillId="0" fontId="8" numFmtId="164" xfId="0" applyAlignment="1" applyBorder="1" applyFont="1" applyNumberFormat="1">
      <alignment horizontal="center"/>
    </xf>
    <xf borderId="18" fillId="0" fontId="4" numFmtId="0" xfId="0" applyBorder="1" applyFont="1"/>
    <xf borderId="18" fillId="0" fontId="9" numFmtId="0" xfId="0" applyBorder="1" applyFont="1"/>
    <xf borderId="19" fillId="0" fontId="9" numFmtId="0" xfId="0" applyBorder="1" applyFont="1"/>
    <xf borderId="20" fillId="5" fontId="5" numFmtId="0" xfId="0" applyAlignment="1" applyBorder="1" applyFill="1" applyFont="1">
      <alignment horizontal="center"/>
    </xf>
    <xf borderId="21" fillId="5" fontId="5" numFmtId="0" xfId="0" applyAlignment="1" applyBorder="1" applyFont="1">
      <alignment horizontal="center"/>
    </xf>
    <xf borderId="20" fillId="0" fontId="5" numFmtId="0" xfId="0" applyAlignment="1" applyBorder="1" applyFont="1">
      <alignment horizontal="center"/>
    </xf>
    <xf borderId="20" fillId="0" fontId="9" numFmtId="0" xfId="0" applyBorder="1" applyFont="1"/>
    <xf borderId="20" fillId="0" fontId="9" numFmtId="10" xfId="0" applyBorder="1" applyFont="1" applyNumberFormat="1"/>
    <xf borderId="20" fillId="6" fontId="5" numFmtId="0" xfId="0" applyAlignment="1" applyBorder="1" applyFill="1" applyFont="1">
      <alignment horizontal="center"/>
    </xf>
    <xf borderId="20" fillId="6" fontId="9" numFmtId="0" xfId="0" applyBorder="1" applyFont="1"/>
    <xf borderId="20" fillId="6" fontId="9" numFmtId="10" xfId="0" applyBorder="1" applyFont="1" applyNumberFormat="1"/>
    <xf borderId="20" fillId="4" fontId="5" numFmtId="0" xfId="0" applyAlignment="1" applyBorder="1" applyFont="1">
      <alignment horizontal="center"/>
    </xf>
    <xf borderId="20" fillId="4" fontId="9" numFmtId="0" xfId="0" applyBorder="1" applyFont="1"/>
    <xf borderId="20" fillId="4" fontId="9" numFmtId="10" xfId="0" applyBorder="1" applyFont="1" applyNumberFormat="1"/>
    <xf borderId="22" fillId="4" fontId="5" numFmtId="0" xfId="0" applyAlignment="1" applyBorder="1" applyFont="1">
      <alignment horizontal="center"/>
    </xf>
    <xf borderId="23" fillId="0" fontId="4" numFmtId="0" xfId="0" applyBorder="1" applyFont="1"/>
    <xf borderId="24" fillId="0" fontId="4" numFmtId="0" xfId="0" applyBorder="1" applyFont="1"/>
    <xf borderId="25" fillId="4" fontId="5" numFmtId="0" xfId="0" applyAlignment="1" applyBorder="1" applyFont="1">
      <alignment horizontal="center"/>
    </xf>
    <xf borderId="26" fillId="0" fontId="4" numFmtId="0" xfId="0" applyBorder="1" applyFont="1"/>
    <xf borderId="27" fillId="0" fontId="4" numFmtId="0" xfId="0" applyBorder="1" applyFont="1"/>
    <xf borderId="28" fillId="4" fontId="5" numFmtId="0" xfId="0" applyAlignment="1" applyBorder="1" applyFont="1">
      <alignment horizontal="center"/>
    </xf>
    <xf borderId="29" fillId="0" fontId="4" numFmtId="0" xfId="0" applyBorder="1" applyFont="1"/>
    <xf borderId="30" fillId="0" fontId="4" numFmtId="0" xfId="0" applyBorder="1" applyFont="1"/>
    <xf borderId="31" fillId="3" fontId="6" numFmtId="0" xfId="0" applyAlignment="1" applyBorder="1" applyFont="1">
      <alignment horizontal="center"/>
    </xf>
    <xf borderId="32" fillId="0" fontId="4" numFmtId="0" xfId="0" applyBorder="1" applyFont="1"/>
    <xf borderId="0" fillId="0" fontId="6" numFmtId="0" xfId="0" applyFont="1"/>
    <xf borderId="33" fillId="0" fontId="9" numFmtId="0" xfId="0" applyAlignment="1" applyBorder="1" applyFont="1">
      <alignment horizontal="left"/>
    </xf>
    <xf borderId="34" fillId="0" fontId="4" numFmtId="0" xfId="0" applyBorder="1" applyFont="1"/>
    <xf borderId="35" fillId="0" fontId="4" numFmtId="0" xfId="0" applyBorder="1" applyFont="1"/>
    <xf borderId="28" fillId="4" fontId="9" numFmtId="0" xfId="0" applyBorder="1" applyFont="1"/>
    <xf borderId="34" fillId="0" fontId="10" numFmtId="0" xfId="0" applyAlignment="1" applyBorder="1" applyFont="1">
      <alignment horizontal="center"/>
    </xf>
    <xf borderId="20" fillId="0" fontId="9" numFmtId="165" xfId="0" applyBorder="1" applyFont="1" applyNumberFormat="1"/>
    <xf borderId="0" fillId="0" fontId="2" numFmtId="0" xfId="0" applyFont="1"/>
    <xf borderId="20" fillId="6" fontId="9" numFmtId="165" xfId="0" applyBorder="1" applyFont="1" applyNumberFormat="1"/>
    <xf borderId="20" fillId="4" fontId="9" numFmtId="165" xfId="0" applyBorder="1" applyFont="1" applyNumberFormat="1"/>
    <xf borderId="36" fillId="3" fontId="3" numFmtId="0" xfId="0" applyAlignment="1" applyBorder="1" applyFont="1">
      <alignment horizontal="center"/>
    </xf>
    <xf borderId="37" fillId="0" fontId="4" numFmtId="0" xfId="0" applyBorder="1" applyFont="1"/>
    <xf borderId="0" fillId="0" fontId="11" numFmtId="0" xfId="0" applyFont="1"/>
    <xf borderId="25" fillId="4" fontId="5" numFmtId="0" xfId="0" applyAlignment="1" applyBorder="1" applyFont="1">
      <alignment horizontal="left" shrinkToFit="0" wrapText="1"/>
    </xf>
    <xf borderId="38" fillId="0" fontId="9" numFmtId="0" xfId="0" applyBorder="1" applyFont="1"/>
    <xf borderId="39" fillId="0" fontId="4" numFmtId="0" xfId="0" applyBorder="1" applyFont="1"/>
    <xf borderId="40" fillId="0" fontId="4" numFmtId="0" xfId="0" applyBorder="1" applyFont="1"/>
    <xf borderId="34" fillId="0" fontId="8" numFmtId="0" xfId="0" applyAlignment="1" applyBorder="1" applyFont="1">
      <alignment horizontal="center"/>
    </xf>
    <xf borderId="20" fillId="0" fontId="9" numFmtId="2" xfId="0" applyBorder="1" applyFont="1" applyNumberFormat="1"/>
    <xf borderId="20" fillId="4" fontId="9" numFmtId="2" xfId="0" applyBorder="1" applyFont="1" applyNumberFormat="1"/>
    <xf borderId="20" fillId="6" fontId="9" numFmtId="2" xfId="0" applyBorder="1" applyFont="1" applyNumberFormat="1"/>
    <xf borderId="36" fillId="3" fontId="12" numFmtId="0" xfId="0" applyAlignment="1" applyBorder="1" applyFont="1">
      <alignment horizontal="center"/>
    </xf>
    <xf borderId="0" fillId="0" fontId="12" numFmtId="0" xfId="0" applyFont="1"/>
    <xf borderId="34" fillId="0" fontId="9" numFmtId="0" xfId="0" applyBorder="1" applyFont="1"/>
    <xf borderId="35" fillId="0" fontId="9" numFmtId="0" xfId="0" applyBorder="1" applyFont="1"/>
    <xf borderId="41" fillId="4" fontId="5" numFmtId="0" xfId="0" applyBorder="1" applyFont="1"/>
    <xf borderId="42" fillId="4" fontId="5" numFmtId="0" xfId="0" applyBorder="1" applyFont="1"/>
    <xf borderId="15" fillId="4" fontId="5" numFmtId="0" xfId="0" applyBorder="1" applyFont="1"/>
    <xf borderId="16" fillId="4" fontId="9" numFmtId="0" xfId="0" applyBorder="1" applyFont="1"/>
    <xf borderId="31" fillId="3" fontId="12" numFmtId="0" xfId="0" applyAlignment="1" applyBorder="1" applyFont="1">
      <alignment horizontal="center"/>
    </xf>
    <xf borderId="43" fillId="5" fontId="5" numFmtId="0" xfId="0" applyAlignment="1" applyBorder="1" applyFont="1">
      <alignment horizontal="left" vertical="top"/>
    </xf>
    <xf borderId="9" fillId="5" fontId="5" numFmtId="0" xfId="0" applyAlignment="1" applyBorder="1" applyFont="1">
      <alignment horizontal="center" vertical="top"/>
    </xf>
    <xf borderId="9" fillId="5" fontId="5" numFmtId="0" xfId="0" applyAlignment="1" applyBorder="1" applyFont="1">
      <alignment horizontal="center" shrinkToFit="0" vertical="top" wrapText="1"/>
    </xf>
    <xf borderId="44" fillId="0" fontId="4" numFmtId="0" xfId="0" applyBorder="1" applyFont="1"/>
    <xf borderId="20" fillId="0" fontId="5" numFmtId="0" xfId="0" applyBorder="1" applyFont="1"/>
    <xf borderId="20" fillId="4" fontId="5" numFmtId="0" xfId="0" applyBorder="1" applyFont="1"/>
    <xf borderId="45" fillId="3" fontId="3" numFmtId="0" xfId="0" applyAlignment="1" applyBorder="1" applyFont="1">
      <alignment horizontal="center" readingOrder="0"/>
    </xf>
    <xf borderId="46" fillId="0" fontId="4" numFmtId="0" xfId="0" applyBorder="1" applyFont="1"/>
    <xf borderId="47" fillId="0" fontId="4" numFmtId="0" xfId="0" applyBorder="1" applyFont="1"/>
    <xf borderId="0" fillId="0" fontId="3" numFmtId="0" xfId="0" applyAlignment="1" applyFont="1">
      <alignment horizontal="center"/>
    </xf>
    <xf borderId="48" fillId="3" fontId="3" numFmtId="0" xfId="0" applyAlignment="1" applyBorder="1" applyFont="1">
      <alignment horizontal="center" readingOrder="0"/>
    </xf>
    <xf borderId="49" fillId="0" fontId="4" numFmtId="0" xfId="0" applyBorder="1" applyFont="1"/>
    <xf borderId="0" fillId="7" fontId="1" numFmtId="0" xfId="0" applyAlignment="1" applyFill="1" applyFont="1">
      <alignment horizontal="left" readingOrder="0" shrinkToFit="0" vertical="center" wrapText="1"/>
    </xf>
    <xf borderId="50" fillId="0" fontId="4" numFmtId="0" xfId="0" applyBorder="1" applyFont="1"/>
    <xf borderId="51" fillId="0" fontId="4" numFmtId="0" xfId="0" applyBorder="1" applyFont="1"/>
    <xf borderId="52" fillId="0" fontId="4" numFmtId="0" xfId="0" applyBorder="1" applyFont="1"/>
    <xf borderId="17" fillId="0" fontId="9" numFmtId="0" xfId="0" applyBorder="1" applyFont="1"/>
    <xf borderId="18" fillId="0" fontId="10" numFmtId="0" xfId="0" applyAlignment="1" applyBorder="1" applyFont="1">
      <alignment horizontal="center"/>
    </xf>
    <xf borderId="21" fillId="5" fontId="5" numFmtId="0" xfId="0" applyAlignment="1" applyBorder="1" applyFont="1">
      <alignment horizontal="center" readingOrder="0"/>
    </xf>
    <xf borderId="21" fillId="5" fontId="5" numFmtId="0" xfId="0" applyAlignment="1" applyBorder="1" applyFont="1">
      <alignment horizontal="center" readingOrder="0" shrinkToFit="0" wrapText="1"/>
    </xf>
    <xf borderId="20" fillId="7" fontId="5" numFmtId="0" xfId="0" applyAlignment="1" applyBorder="1" applyFont="1">
      <alignment horizontal="center"/>
    </xf>
    <xf borderId="20" fillId="7" fontId="9" numFmtId="0" xfId="0" applyAlignment="1" applyBorder="1" applyFont="1">
      <alignment readingOrder="0"/>
    </xf>
    <xf borderId="20" fillId="7" fontId="9" numFmtId="0" xfId="0" applyBorder="1" applyFont="1"/>
    <xf borderId="20" fillId="7" fontId="9" numFmtId="166" xfId="0" applyBorder="1" applyFont="1" applyNumberFormat="1"/>
    <xf borderId="20" fillId="8" fontId="5" numFmtId="0" xfId="0" applyAlignment="1" applyBorder="1" applyFill="1" applyFont="1">
      <alignment horizontal="center"/>
    </xf>
    <xf borderId="20" fillId="8" fontId="9" numFmtId="0" xfId="0" applyAlignment="1" applyBorder="1" applyFont="1">
      <alignment readingOrder="0"/>
    </xf>
    <xf borderId="20" fillId="8" fontId="9" numFmtId="0" xfId="0" applyBorder="1" applyFont="1"/>
    <xf borderId="20" fillId="8" fontId="9" numFmtId="166" xfId="0" applyBorder="1" applyFont="1" applyNumberFormat="1"/>
    <xf borderId="20" fillId="0" fontId="9" numFmtId="0" xfId="0" applyAlignment="1" applyBorder="1" applyFont="1">
      <alignment readingOrder="0"/>
    </xf>
    <xf borderId="20" fillId="0" fontId="9" numFmtId="166" xfId="0" applyBorder="1" applyFont="1" applyNumberFormat="1"/>
    <xf borderId="39" fillId="3" fontId="13" numFmtId="0" xfId="0" applyAlignment="1" applyBorder="1" applyFont="1">
      <alignment horizontal="center" readingOrder="0"/>
    </xf>
    <xf borderId="0" fillId="7" fontId="1" numFmtId="0" xfId="0" applyAlignment="1" applyFont="1">
      <alignment horizontal="center" readingOrder="0" shrinkToFit="0" wrapText="1"/>
    </xf>
    <xf borderId="0" fillId="7" fontId="1" numFmtId="0" xfId="0" applyAlignment="1" applyFont="1">
      <alignment readingOrder="0" shrinkToFit="0" vertical="center" wrapText="1"/>
    </xf>
    <xf borderId="39" fillId="0" fontId="10" numFmtId="0" xfId="0" applyAlignment="1" applyBorder="1" applyFont="1">
      <alignment horizontal="center"/>
    </xf>
    <xf borderId="40" fillId="0" fontId="9" numFmtId="0" xfId="0" applyBorder="1" applyFont="1"/>
    <xf borderId="20" fillId="7" fontId="9" numFmtId="167" xfId="0" applyBorder="1" applyFont="1" applyNumberFormat="1"/>
    <xf borderId="20" fillId="9" fontId="5" numFmtId="0" xfId="0" applyAlignment="1" applyBorder="1" applyFill="1" applyFont="1">
      <alignment horizontal="center"/>
    </xf>
    <xf borderId="20" fillId="9" fontId="9" numFmtId="0" xfId="0" applyAlignment="1" applyBorder="1" applyFont="1">
      <alignment readingOrder="0"/>
    </xf>
    <xf borderId="20" fillId="9" fontId="9" numFmtId="167" xfId="0" applyBorder="1" applyFont="1" applyNumberFormat="1"/>
    <xf borderId="20" fillId="0" fontId="9" numFmtId="167" xfId="0" applyBorder="1" applyFont="1" applyNumberFormat="1"/>
    <xf borderId="20" fillId="0" fontId="9" numFmtId="1" xfId="0" applyAlignment="1" applyBorder="1" applyFont="1" applyNumberFormat="1">
      <alignment readingOrder="0"/>
    </xf>
    <xf borderId="53" fillId="3" fontId="3" numFmtId="0" xfId="0" applyAlignment="1" applyBorder="1" applyFont="1">
      <alignment horizontal="center" readingOrder="0"/>
    </xf>
    <xf borderId="1" fillId="7" fontId="1" numFmtId="0" xfId="0" applyAlignment="1" applyBorder="1" applyFont="1">
      <alignment readingOrder="0" shrinkToFit="0" vertical="center" wrapText="1"/>
    </xf>
    <xf borderId="2" fillId="0" fontId="4" numFmtId="0" xfId="0" applyBorder="1" applyFont="1"/>
    <xf borderId="3" fillId="0" fontId="4" numFmtId="0" xfId="0" applyBorder="1"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5" fontId="5" numFmtId="0" xfId="0" applyAlignment="1" applyBorder="1" applyFont="1">
      <alignment horizontal="center" readingOrder="0" shrinkToFit="0" vertical="top" wrapText="1"/>
    </xf>
    <xf borderId="20" fillId="5" fontId="5" numFmtId="0" xfId="0" applyAlignment="1" applyBorder="1" applyFont="1">
      <alignment horizontal="center" readingOrder="0"/>
    </xf>
    <xf borderId="20" fillId="7" fontId="5" numFmtId="0" xfId="0" applyBorder="1" applyFont="1"/>
    <xf borderId="20" fillId="7" fontId="9" numFmtId="10" xfId="0" applyBorder="1" applyFont="1" applyNumberFormat="1"/>
    <xf borderId="20" fillId="9" fontId="5" numFmtId="0" xfId="0" applyBorder="1" applyFont="1"/>
    <xf borderId="20" fillId="9" fontId="9" numFmtId="10" xfId="0" applyBorder="1" applyFont="1" applyNumberFormat="1"/>
    <xf borderId="20" fillId="9" fontId="9" numFmtId="0" xfId="0" applyBorder="1" applyFont="1"/>
    <xf borderId="0" fillId="0" fontId="9" numFmtId="0" xfId="0" applyFont="1"/>
    <xf borderId="20" fillId="0" fontId="9" numFmtId="1" xfId="0" applyBorder="1" applyFont="1" applyNumberFormat="1"/>
    <xf borderId="33" fillId="0" fontId="9" numFmtId="0" xfId="0" applyBorder="1" applyFont="1"/>
    <xf borderId="54" fillId="4" fontId="9" numFmtId="0" xfId="0" applyBorder="1" applyFont="1"/>
    <xf borderId="41" fillId="4" fontId="9" numFmtId="0" xfId="0" applyBorder="1" applyFont="1"/>
    <xf borderId="54" fillId="4" fontId="5" numFmtId="0" xfId="0" applyBorder="1" applyFont="1"/>
    <xf borderId="17" fillId="3" fontId="12" numFmtId="0" xfId="0" applyAlignment="1" applyBorder="1" applyFont="1">
      <alignment horizontal="center"/>
    </xf>
    <xf borderId="19" fillId="0" fontId="4" numFmtId="0" xfId="0" applyBorder="1" applyFont="1"/>
    <xf borderId="39" fillId="0" fontId="12" numFmtId="0" xfId="0" applyAlignment="1" applyBorder="1" applyFont="1">
      <alignment horizontal="center"/>
    </xf>
    <xf borderId="33" fillId="4" fontId="5" numFmtId="0" xfId="0" applyAlignment="1" applyBorder="1" applyFont="1">
      <alignment horizontal="left" shrinkToFit="0" wrapText="1"/>
    </xf>
    <xf borderId="12" fillId="0" fontId="4" numFmtId="0" xfId="0" applyBorder="1" applyFont="1"/>
    <xf borderId="13" fillId="0" fontId="4" numFmtId="0" xfId="0" applyBorder="1" applyFont="1"/>
    <xf borderId="38" fillId="0" fontId="4" numFmtId="0" xfId="0" applyBorder="1" applyFont="1"/>
    <xf borderId="20" fillId="4" fontId="9" numFmtId="1" xfId="0" applyBorder="1" applyFont="1" applyNumberFormat="1"/>
    <xf borderId="0" fillId="0" fontId="5" numFmtId="0" xfId="0" applyAlignment="1" applyFont="1">
      <alignment horizontal="center" shrinkToFit="0" wrapText="1"/>
    </xf>
    <xf borderId="22" fillId="3" fontId="3" numFmtId="0" xfId="0" applyAlignment="1" applyBorder="1" applyFont="1">
      <alignment horizontal="center"/>
    </xf>
    <xf borderId="55" fillId="0" fontId="4" numFmtId="0" xfId="0" applyBorder="1" applyFont="1"/>
    <xf borderId="56" fillId="0" fontId="4" numFmtId="0" xfId="0" applyBorder="1" applyFont="1"/>
    <xf borderId="0" fillId="3" fontId="3" numFmtId="0" xfId="0" applyAlignment="1" applyFont="1">
      <alignment horizontal="center" readingOrder="0"/>
    </xf>
    <xf borderId="33" fillId="3" fontId="3" numFmtId="0" xfId="0" applyAlignment="1" applyBorder="1" applyFont="1">
      <alignment horizontal="center" readingOrder="0"/>
    </xf>
    <xf borderId="12" fillId="7" fontId="5" numFmtId="0" xfId="0" applyAlignment="1" applyBorder="1" applyFont="1">
      <alignment horizontal="left" shrinkToFit="0" wrapText="1"/>
    </xf>
    <xf borderId="20" fillId="10" fontId="5" numFmtId="0" xfId="0" applyAlignment="1" applyBorder="1" applyFill="1" applyFont="1">
      <alignment horizontal="center"/>
    </xf>
    <xf borderId="20" fillId="10" fontId="9" numFmtId="0" xfId="0" applyAlignment="1" applyBorder="1" applyFont="1">
      <alignment readingOrder="0"/>
    </xf>
    <xf borderId="20" fillId="10" fontId="9" numFmtId="10" xfId="0" applyBorder="1" applyFont="1" applyNumberFormat="1"/>
    <xf borderId="20" fillId="11" fontId="5" numFmtId="0" xfId="0" applyAlignment="1" applyBorder="1" applyFill="1" applyFont="1">
      <alignment horizontal="center"/>
    </xf>
    <xf borderId="20" fillId="11" fontId="9" numFmtId="0" xfId="0" applyAlignment="1" applyBorder="1" applyFont="1">
      <alignment readingOrder="0"/>
    </xf>
    <xf borderId="20" fillId="11" fontId="9" numFmtId="10" xfId="0" applyBorder="1" applyFont="1" applyNumberFormat="1"/>
    <xf borderId="0" fillId="7" fontId="1" numFmtId="0" xfId="0" applyAlignment="1" applyFont="1">
      <alignment readingOrder="0" shrinkToFit="0" wrapText="1"/>
    </xf>
    <xf borderId="20" fillId="11" fontId="9" numFmtId="1" xfId="0" applyAlignment="1" applyBorder="1" applyFont="1" applyNumberFormat="1">
      <alignment readingOrder="0"/>
    </xf>
    <xf borderId="20" fillId="10" fontId="2" numFmtId="0" xfId="0" applyAlignment="1" applyBorder="1" applyFont="1">
      <alignment readingOrder="0"/>
    </xf>
    <xf borderId="45" fillId="3" fontId="14" numFmtId="0" xfId="0" applyAlignment="1" applyBorder="1" applyFont="1">
      <alignment horizontal="center" readingOrder="0"/>
    </xf>
    <xf borderId="1" fillId="7" fontId="1" numFmtId="0" xfId="0" applyAlignment="1" applyBorder="1" applyFont="1">
      <alignment readingOrder="0" shrinkToFit="0" wrapText="1"/>
    </xf>
    <xf borderId="39" fillId="0" fontId="5" numFmtId="0" xfId="0" applyAlignment="1" applyBorder="1" applyFont="1">
      <alignment horizontal="center"/>
    </xf>
    <xf borderId="20" fillId="0" fontId="2" numFmtId="0" xfId="0" applyAlignment="1" applyBorder="1" applyFont="1">
      <alignment readingOrder="0"/>
    </xf>
    <xf borderId="45" fillId="3" fontId="12" numFmtId="0" xfId="0" applyAlignment="1" applyBorder="1" applyFont="1">
      <alignment horizontal="center"/>
    </xf>
    <xf borderId="9" fillId="5" fontId="5" numFmtId="0" xfId="0" applyAlignment="1" applyBorder="1" applyFont="1">
      <alignment horizontal="center" readingOrder="0" vertical="top"/>
    </xf>
    <xf borderId="20" fillId="10" fontId="5" numFmtId="0" xfId="0" applyBorder="1" applyFont="1"/>
    <xf borderId="20" fillId="10" fontId="9" numFmtId="0" xfId="0" applyBorder="1" applyFont="1"/>
    <xf borderId="20" fillId="11" fontId="5" numFmtId="0" xfId="0" applyBorder="1" applyFont="1"/>
    <xf borderId="20" fillId="11" fontId="9" numFmtId="0" xfId="0" applyBorder="1" applyFont="1"/>
    <xf borderId="0" fillId="0" fontId="2" numFmtId="0" xfId="0" applyFont="1"/>
    <xf borderId="45" fillId="3" fontId="12" numFmtId="0" xfId="0" applyAlignment="1" applyBorder="1" applyFont="1">
      <alignment horizontal="center" readingOrder="0"/>
    </xf>
    <xf borderId="0" fillId="0" fontId="2" numFmtId="0" xfId="0" applyFont="1"/>
    <xf borderId="57" fillId="2" fontId="5" numFmtId="0" xfId="0" applyAlignment="1" applyBorder="1" applyFont="1">
      <alignment horizontal="left" vertical="top"/>
    </xf>
    <xf borderId="57" fillId="2" fontId="1" numFmtId="0" xfId="0" applyAlignment="1" applyBorder="1" applyFont="1">
      <alignment readingOrder="0" shrinkToFit="0" wrapText="1"/>
    </xf>
    <xf borderId="57" fillId="2" fontId="1" numFmtId="0" xfId="0" applyAlignment="1" applyBorder="1" applyFont="1">
      <alignment readingOrder="0"/>
    </xf>
    <xf borderId="58" fillId="0" fontId="4" numFmtId="0" xfId="0" applyBorder="1" applyFont="1"/>
    <xf borderId="59" fillId="0" fontId="5" numFmtId="0" xfId="0" applyBorder="1" applyFont="1"/>
    <xf borderId="0" fillId="0" fontId="2" numFmtId="9" xfId="0" applyAlignment="1" applyFont="1" applyNumberFormat="1">
      <alignment readingOrder="0"/>
    </xf>
    <xf borderId="60" fillId="0" fontId="5" numFmtId="0" xfId="0" applyBorder="1" applyFont="1"/>
    <xf borderId="0" fillId="0" fontId="2" numFmtId="10" xfId="0" applyAlignment="1" applyFont="1" applyNumberFormat="1">
      <alignment readingOrder="0"/>
    </xf>
    <xf borderId="60" fillId="7" fontId="5" numFmtId="0" xfId="0" applyBorder="1" applyFont="1"/>
    <xf borderId="0" fillId="7" fontId="2" numFmtId="10" xfId="0" applyAlignment="1" applyFont="1" applyNumberFormat="1">
      <alignment readingOrder="0"/>
    </xf>
    <xf borderId="5" fillId="7" fontId="2" numFmtId="0" xfId="0" applyAlignment="1" applyBorder="1" applyFont="1">
      <alignment readingOrder="0"/>
    </xf>
    <xf borderId="60" fillId="9" fontId="5" numFmtId="0" xfId="0" applyBorder="1" applyFont="1"/>
    <xf borderId="0" fillId="9" fontId="2" numFmtId="10" xfId="0" applyAlignment="1" applyFont="1" applyNumberFormat="1">
      <alignment readingOrder="0"/>
    </xf>
    <xf borderId="5" fillId="9" fontId="2" numFmtId="0" xfId="0" applyAlignment="1" applyBorder="1" applyFont="1">
      <alignment readingOrder="0"/>
    </xf>
    <xf borderId="61" fillId="0" fontId="5" numFmtId="0" xfId="0" applyBorder="1" applyFont="1"/>
    <xf borderId="7" fillId="0" fontId="2" numFmtId="10" xfId="0" applyAlignment="1" applyBorder="1" applyFont="1" applyNumberFormat="1">
      <alignment readingOrder="0"/>
    </xf>
    <xf borderId="45" fillId="3" fontId="3" numFmtId="0" xfId="0" applyAlignment="1" applyBorder="1" applyFont="1">
      <alignment horizontal="center" vertical="bottom"/>
    </xf>
    <xf borderId="6" fillId="3" fontId="12" numFmtId="0" xfId="0" applyAlignment="1" applyBorder="1" applyFont="1">
      <alignment horizontal="center" readingOrder="0" vertical="bottom"/>
    </xf>
    <xf borderId="62" fillId="2" fontId="5" numFmtId="0" xfId="0" applyAlignment="1" applyBorder="1" applyFont="1">
      <alignment horizontal="left" vertical="top"/>
    </xf>
    <xf borderId="2" fillId="2" fontId="1" numFmtId="0" xfId="0" applyAlignment="1" applyBorder="1" applyFont="1">
      <alignment readingOrder="0" shrinkToFit="0" wrapText="1"/>
    </xf>
    <xf borderId="63" fillId="0" fontId="4" numFmtId="0" xfId="0" applyBorder="1" applyFont="1"/>
    <xf borderId="0" fillId="0" fontId="2" numFmtId="0" xfId="0" applyAlignment="1" applyFont="1">
      <alignment horizontal="right" readingOrder="0"/>
    </xf>
    <xf borderId="61" fillId="9" fontId="5" numFmtId="0" xfId="0" applyBorder="1" applyFont="1"/>
    <xf borderId="7" fillId="9" fontId="2" numFmtId="10" xfId="0" applyAlignment="1" applyBorder="1" applyFont="1" applyNumberFormat="1">
      <alignment readingOrder="0"/>
    </xf>
    <xf borderId="8" fillId="9" fontId="2" numFmtId="0" xfId="0" applyAlignment="1" applyBorder="1" applyFont="1">
      <alignment readingOrder="0"/>
    </xf>
    <xf borderId="64" fillId="2" fontId="1" numFmtId="0" xfId="0" applyAlignment="1" applyBorder="1" applyFont="1">
      <alignment readingOrder="0" shrinkToFit="0" wrapText="1"/>
    </xf>
    <xf borderId="65" fillId="2" fontId="1" numFmtId="0" xfId="0" applyAlignment="1" applyBorder="1" applyFont="1">
      <alignment readingOrder="0"/>
    </xf>
    <xf borderId="66" fillId="0" fontId="4" numFmtId="0" xfId="0" applyBorder="1" applyFont="1"/>
    <xf borderId="67" fillId="0" fontId="4" numFmtId="0" xfId="0" applyBorder="1" applyFont="1"/>
    <xf borderId="59" fillId="7" fontId="5" numFmtId="0" xfId="0" applyBorder="1" applyFont="1"/>
    <xf borderId="44" fillId="7" fontId="2" numFmtId="10" xfId="0" applyAlignment="1" applyBorder="1" applyFont="1" applyNumberFormat="1">
      <alignment readingOrder="0"/>
    </xf>
    <xf borderId="68" fillId="7" fontId="2" numFmtId="0" xfId="0" applyAlignment="1" applyBorder="1" applyFont="1">
      <alignment readingOrder="0"/>
    </xf>
    <xf borderId="20" fillId="9" fontId="2" numFmtId="10" xfId="0" applyAlignment="1" applyBorder="1" applyFont="1" applyNumberFormat="1">
      <alignment horizontal="right" readingOrder="0"/>
    </xf>
    <xf borderId="69" fillId="9" fontId="2" numFmtId="0" xfId="0" applyAlignment="1" applyBorder="1" applyFont="1">
      <alignment readingOrder="0"/>
    </xf>
    <xf borderId="20" fillId="0" fontId="2" numFmtId="10" xfId="0" applyAlignment="1" applyBorder="1" applyFont="1" applyNumberFormat="1">
      <alignment readingOrder="0"/>
    </xf>
    <xf borderId="69" fillId="0" fontId="2" numFmtId="0" xfId="0" applyAlignment="1" applyBorder="1" applyFont="1">
      <alignment readingOrder="0"/>
    </xf>
    <xf borderId="70" fillId="0" fontId="2" numFmtId="10" xfId="0" applyAlignment="1" applyBorder="1" applyFont="1" applyNumberFormat="1">
      <alignment readingOrder="0"/>
    </xf>
    <xf borderId="71" fillId="0" fontId="2" numFmtId="0" xfId="0" applyAlignment="1" applyBorder="1" applyFont="1">
      <alignment readingOrder="0"/>
    </xf>
    <xf borderId="72" fillId="2" fontId="1" numFmtId="0" xfId="0" applyAlignment="1" applyBorder="1" applyFont="1">
      <alignment readingOrder="0"/>
    </xf>
    <xf borderId="73" fillId="2" fontId="1" numFmtId="0" xfId="0" applyAlignment="1" applyBorder="1" applyFont="1">
      <alignment readingOrder="0"/>
    </xf>
    <xf borderId="70" fillId="2" fontId="1" numFmtId="0" xfId="0" applyBorder="1" applyFont="1"/>
    <xf borderId="71" fillId="2" fontId="1" numFmtId="0" xfId="0" applyBorder="1" applyFont="1"/>
    <xf borderId="44" fillId="7" fontId="1" numFmtId="10" xfId="0" applyAlignment="1" applyBorder="1" applyFont="1" applyNumberFormat="1">
      <alignment readingOrder="0"/>
    </xf>
    <xf borderId="68" fillId="7" fontId="1" numFmtId="0" xfId="0" applyAlignment="1" applyBorder="1" applyFont="1">
      <alignment readingOrder="0"/>
    </xf>
    <xf borderId="20" fillId="0" fontId="1" numFmtId="10" xfId="0" applyAlignment="1" applyBorder="1" applyFont="1" applyNumberFormat="1">
      <alignment readingOrder="0"/>
    </xf>
    <xf borderId="69" fillId="0" fontId="1" numFmtId="0" xfId="0" applyAlignment="1" applyBorder="1" applyFont="1">
      <alignment readingOrder="0"/>
    </xf>
    <xf borderId="20" fillId="9" fontId="1" numFmtId="10" xfId="0" applyAlignment="1" applyBorder="1" applyFont="1" applyNumberFormat="1">
      <alignment readingOrder="0"/>
    </xf>
    <xf borderId="69" fillId="9" fontId="1" numFmtId="0" xfId="0" applyAlignment="1" applyBorder="1" applyFont="1">
      <alignment readingOrder="0"/>
    </xf>
    <xf borderId="70" fillId="0" fontId="1" numFmtId="10" xfId="0" applyAlignment="1" applyBorder="1" applyFont="1" applyNumberFormat="1">
      <alignment readingOrder="0"/>
    </xf>
    <xf borderId="71" fillId="0" fontId="1" numFmtId="0" xfId="0" applyAlignment="1" applyBorder="1" applyFont="1">
      <alignment readingOrder="0"/>
    </xf>
    <xf borderId="44" fillId="0" fontId="1" numFmtId="0" xfId="0" applyAlignment="1" applyBorder="1" applyFont="1">
      <alignment readingOrder="0"/>
    </xf>
    <xf borderId="68" fillId="0" fontId="1" numFmtId="0" xfId="0" applyAlignment="1" applyBorder="1" applyFont="1">
      <alignment readingOrder="0"/>
    </xf>
    <xf borderId="20" fillId="0" fontId="1" numFmtId="0" xfId="0" applyAlignment="1" applyBorder="1" applyFont="1">
      <alignment readingOrder="0"/>
    </xf>
    <xf borderId="20" fillId="7" fontId="1" numFmtId="0" xfId="0" applyAlignment="1" applyBorder="1" applyFont="1">
      <alignment readingOrder="0"/>
    </xf>
    <xf borderId="69" fillId="7" fontId="1" numFmtId="0" xfId="0" applyAlignment="1" applyBorder="1" applyFont="1">
      <alignment readingOrder="0"/>
    </xf>
    <xf borderId="70" fillId="9" fontId="1" numFmtId="0" xfId="0" applyAlignment="1" applyBorder="1" applyFont="1">
      <alignment readingOrder="0"/>
    </xf>
    <xf borderId="71" fillId="9"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customschemas.google.com/relationships/workbookmetadata" Target="metadata"/><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c r="C2" s="1"/>
      <c r="D2" s="2" t="s">
        <v>0</v>
      </c>
      <c r="E2" s="3"/>
      <c r="F2" s="3"/>
      <c r="G2" s="2" t="s">
        <v>1</v>
      </c>
      <c r="H2" s="3"/>
      <c r="I2" s="3"/>
      <c r="J2" s="4" t="s">
        <v>2</v>
      </c>
    </row>
    <row r="3" ht="14.25" customHeight="1">
      <c r="C3" s="5">
        <v>1.0</v>
      </c>
      <c r="D3" s="6" t="s">
        <v>3</v>
      </c>
      <c r="G3" s="6" t="s">
        <v>4</v>
      </c>
      <c r="J3" s="7" t="s">
        <v>5</v>
      </c>
    </row>
    <row r="4" ht="14.25" customHeight="1">
      <c r="C4" s="5">
        <v>2.0</v>
      </c>
      <c r="D4" s="6" t="s">
        <v>6</v>
      </c>
      <c r="G4" s="6" t="s">
        <v>7</v>
      </c>
      <c r="J4" s="7" t="s">
        <v>5</v>
      </c>
    </row>
    <row r="5" ht="14.25" customHeight="1">
      <c r="C5" s="5">
        <v>3.0</v>
      </c>
      <c r="D5" s="6" t="s">
        <v>8</v>
      </c>
      <c r="G5" s="6" t="s">
        <v>9</v>
      </c>
      <c r="J5" s="7" t="s">
        <v>5</v>
      </c>
    </row>
    <row r="6" ht="14.25" customHeight="1">
      <c r="C6" s="5">
        <v>4.0</v>
      </c>
      <c r="D6" s="6" t="s">
        <v>10</v>
      </c>
      <c r="G6" s="6" t="s">
        <v>11</v>
      </c>
      <c r="J6" s="7" t="s">
        <v>5</v>
      </c>
    </row>
    <row r="7" ht="14.25" customHeight="1">
      <c r="C7" s="5">
        <v>5.0</v>
      </c>
      <c r="D7" s="6" t="s">
        <v>12</v>
      </c>
      <c r="G7" s="6" t="s">
        <v>13</v>
      </c>
      <c r="J7" s="7" t="s">
        <v>14</v>
      </c>
    </row>
    <row r="8" ht="14.25" customHeight="1">
      <c r="C8" s="8">
        <v>6.0</v>
      </c>
      <c r="D8" s="9" t="s">
        <v>15</v>
      </c>
      <c r="E8" s="10"/>
      <c r="F8" s="10"/>
      <c r="G8" s="9" t="s">
        <v>16</v>
      </c>
      <c r="H8" s="10"/>
      <c r="I8" s="10"/>
      <c r="J8" s="11" t="s">
        <v>14</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5623"/>
    <pageSetUpPr/>
  </sheetPr>
  <sheetViews>
    <sheetView workbookViewId="0"/>
  </sheetViews>
  <sheetFormatPr customHeight="1" defaultColWidth="14.43" defaultRowHeight="15.0"/>
  <cols>
    <col customWidth="1" min="1" max="1" width="23.29"/>
    <col customWidth="1" min="2" max="3" width="21.86"/>
    <col customWidth="1" min="4" max="4" width="27.86"/>
    <col customWidth="1" min="5" max="5" width="13.29"/>
    <col customWidth="1" min="6" max="7" width="8.71"/>
    <col customWidth="1" min="8" max="8" width="16.29"/>
    <col customWidth="1" min="9" max="26" width="8.71"/>
  </cols>
  <sheetData>
    <row r="1" ht="14.25" customHeight="1">
      <c r="A1" s="84" t="s">
        <v>83</v>
      </c>
      <c r="B1" s="85"/>
      <c r="C1" s="85"/>
      <c r="D1" s="85"/>
      <c r="E1" s="86"/>
      <c r="F1" s="87"/>
      <c r="G1" s="87"/>
      <c r="H1" s="87"/>
    </row>
    <row r="2" ht="14.25" customHeight="1">
      <c r="A2" s="119" t="s">
        <v>94</v>
      </c>
      <c r="E2" s="91"/>
      <c r="F2" s="87"/>
    </row>
    <row r="3" ht="14.25" customHeight="1">
      <c r="A3" s="120" t="s">
        <v>95</v>
      </c>
      <c r="B3" s="121"/>
      <c r="C3" s="121"/>
      <c r="D3" s="121"/>
      <c r="E3" s="122"/>
    </row>
    <row r="4" ht="14.25" customHeight="1">
      <c r="A4" s="123"/>
      <c r="E4" s="124"/>
    </row>
    <row r="5" ht="14.25" customHeight="1">
      <c r="A5" s="125"/>
      <c r="B5" s="126"/>
      <c r="C5" s="126"/>
      <c r="D5" s="126"/>
      <c r="E5" s="127"/>
      <c r="F5" s="16"/>
      <c r="G5" s="16"/>
      <c r="H5" s="16"/>
    </row>
    <row r="6" ht="14.25" customHeight="1">
      <c r="A6" s="62"/>
      <c r="B6" s="111" t="s">
        <v>20</v>
      </c>
      <c r="C6" s="63"/>
      <c r="D6" s="63"/>
      <c r="E6" s="112"/>
    </row>
    <row r="7" ht="30.0" customHeight="1">
      <c r="A7" s="27" t="s">
        <v>21</v>
      </c>
      <c r="B7" s="97" t="s">
        <v>96</v>
      </c>
      <c r="C7" s="97" t="s">
        <v>97</v>
      </c>
      <c r="D7" s="96" t="s">
        <v>79</v>
      </c>
      <c r="E7" s="27" t="s">
        <v>66</v>
      </c>
    </row>
    <row r="8" ht="27.75" customHeight="1">
      <c r="A8" s="28" t="s">
        <v>28</v>
      </c>
      <c r="B8" s="106">
        <v>44076.8</v>
      </c>
      <c r="C8" s="106">
        <v>45548.2</v>
      </c>
      <c r="D8" s="117">
        <f t="shared" ref="D8:D13" si="1">B8/C8</f>
        <v>0.9676957597</v>
      </c>
      <c r="E8" s="106">
        <v>5.0</v>
      </c>
    </row>
    <row r="9" ht="29.25" customHeight="1">
      <c r="A9" s="114" t="s">
        <v>29</v>
      </c>
      <c r="B9" s="103">
        <v>693104.0</v>
      </c>
      <c r="C9" s="115">
        <v>91176.6</v>
      </c>
      <c r="D9" s="116">
        <f t="shared" si="1"/>
        <v>7.601775017</v>
      </c>
      <c r="E9" s="115">
        <v>6.0</v>
      </c>
    </row>
    <row r="10" ht="28.5" customHeight="1">
      <c r="A10" s="28" t="s">
        <v>30</v>
      </c>
      <c r="B10" s="106">
        <v>186680.0</v>
      </c>
      <c r="C10" s="106">
        <v>244420.0</v>
      </c>
      <c r="D10" s="117">
        <f t="shared" si="1"/>
        <v>0.7637672858</v>
      </c>
      <c r="E10" s="106">
        <v>3.0</v>
      </c>
    </row>
    <row r="11" ht="29.25" customHeight="1">
      <c r="A11" s="98" t="s">
        <v>31</v>
      </c>
      <c r="B11" s="99">
        <v>15642.3</v>
      </c>
      <c r="C11" s="99">
        <v>28610.3</v>
      </c>
      <c r="D11" s="113">
        <f t="shared" si="1"/>
        <v>0.5467366648</v>
      </c>
      <c r="E11" s="99">
        <v>1.0</v>
      </c>
    </row>
    <row r="12" ht="29.25" customHeight="1">
      <c r="A12" s="28" t="s">
        <v>32</v>
      </c>
      <c r="B12" s="106">
        <v>18080.7</v>
      </c>
      <c r="C12" s="106">
        <v>18832.8</v>
      </c>
      <c r="D12" s="117">
        <f t="shared" si="1"/>
        <v>0.9600643558</v>
      </c>
      <c r="E12" s="118">
        <v>4.0</v>
      </c>
    </row>
    <row r="13" ht="31.5" customHeight="1">
      <c r="A13" s="28" t="s">
        <v>33</v>
      </c>
      <c r="B13" s="106">
        <v>18560.0</v>
      </c>
      <c r="C13" s="106">
        <v>25193.8</v>
      </c>
      <c r="D13" s="117">
        <f t="shared" si="1"/>
        <v>0.7366891854</v>
      </c>
      <c r="E13" s="106">
        <v>2.0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5">
    <mergeCell ref="A2:E2"/>
    <mergeCell ref="F2:H2"/>
    <mergeCell ref="B6:D6"/>
    <mergeCell ref="A1:E1"/>
    <mergeCell ref="A3:E5"/>
  </mergeCells>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6699"/>
    <pageSetUpPr/>
  </sheetPr>
  <sheetViews>
    <sheetView workbookViewId="0"/>
  </sheetViews>
  <sheetFormatPr customHeight="1" defaultColWidth="14.43" defaultRowHeight="15.0"/>
  <cols>
    <col customWidth="1" min="1" max="1" width="15.14"/>
    <col customWidth="1" min="2" max="2" width="11.29"/>
    <col customWidth="1" min="3" max="3" width="18.57"/>
    <col customWidth="1" min="4" max="5" width="13.57"/>
    <col customWidth="1" min="6" max="6" width="8.71"/>
    <col customWidth="1" min="7" max="7" width="11.29"/>
    <col customWidth="1" min="8" max="28" width="8.71"/>
  </cols>
  <sheetData>
    <row r="1" ht="14.25" customHeight="1">
      <c r="A1" s="84" t="s">
        <v>83</v>
      </c>
      <c r="B1" s="85"/>
      <c r="C1" s="85"/>
      <c r="D1" s="85"/>
      <c r="E1" s="85"/>
      <c r="F1" s="85"/>
      <c r="G1" s="85"/>
      <c r="H1" s="85"/>
      <c r="I1" s="85"/>
      <c r="J1" s="85"/>
      <c r="K1" s="86"/>
    </row>
    <row r="2" ht="14.25" customHeight="1">
      <c r="A2" s="119" t="s">
        <v>98</v>
      </c>
      <c r="K2" s="91"/>
    </row>
    <row r="3" ht="14.25" customHeight="1">
      <c r="A3" s="78" t="s">
        <v>73</v>
      </c>
      <c r="B3" s="128" t="s">
        <v>99</v>
      </c>
      <c r="C3" s="14"/>
      <c r="D3" s="128" t="s">
        <v>88</v>
      </c>
      <c r="E3" s="14"/>
      <c r="F3" s="128" t="s">
        <v>92</v>
      </c>
      <c r="G3" s="14"/>
      <c r="H3" s="128" t="s">
        <v>94</v>
      </c>
      <c r="I3" s="14"/>
      <c r="J3" s="79" t="s">
        <v>78</v>
      </c>
      <c r="K3" s="14"/>
    </row>
    <row r="4" ht="27.75" customHeight="1">
      <c r="A4" s="81"/>
      <c r="B4" s="129" t="s">
        <v>100</v>
      </c>
      <c r="C4" s="26" t="s">
        <v>80</v>
      </c>
      <c r="D4" s="129" t="s">
        <v>100</v>
      </c>
      <c r="E4" s="26" t="s">
        <v>80</v>
      </c>
      <c r="F4" s="129" t="s">
        <v>100</v>
      </c>
      <c r="G4" s="26" t="s">
        <v>80</v>
      </c>
      <c r="H4" s="129" t="s">
        <v>100</v>
      </c>
      <c r="I4" s="129" t="s">
        <v>80</v>
      </c>
      <c r="J4" s="26" t="s">
        <v>81</v>
      </c>
      <c r="K4" s="26" t="s">
        <v>80</v>
      </c>
    </row>
    <row r="5" ht="27.75" customHeight="1">
      <c r="A5" s="130" t="s">
        <v>28</v>
      </c>
      <c r="B5" s="131">
        <f>'2.1 Net NPAs to net advances'!D8</f>
        <v>0.003258479535</v>
      </c>
      <c r="C5" s="99">
        <f>'2.1 Net NPAs to net advances'!E8</f>
        <v>1</v>
      </c>
      <c r="D5" s="131">
        <f>'2.2 Total invest to total asset'!D8</f>
        <v>0.2202214026</v>
      </c>
      <c r="E5" s="100">
        <f>'2.2 Total invest to total asset'!E8</f>
        <v>3</v>
      </c>
      <c r="F5" s="131">
        <f>'2.3 Net NPAs to Total Assets'!D8</f>
        <v>0.002130822004</v>
      </c>
      <c r="G5" s="100">
        <f>'2.3 Net NPAs to Total Assets'!E8</f>
        <v>1</v>
      </c>
      <c r="H5" s="131">
        <f>'2.4 Percentage Change in Net NP'!D8</f>
        <v>0.9676957597</v>
      </c>
      <c r="I5" s="100">
        <f>'2.4 Percentage Change in Net NP'!E8</f>
        <v>5</v>
      </c>
      <c r="J5" s="100">
        <f t="shared" ref="J5:J10" si="1">(C5+E5+G5+I5)/4</f>
        <v>2.5</v>
      </c>
      <c r="K5" s="99">
        <v>1.5</v>
      </c>
    </row>
    <row r="6" ht="30.0" customHeight="1">
      <c r="A6" s="132" t="s">
        <v>29</v>
      </c>
      <c r="B6" s="133">
        <f>'2.1 Net NPAs to net advances'!D9</f>
        <v>0.08393878876</v>
      </c>
      <c r="C6" s="115">
        <f>'2.1 Net NPAs to net advances'!E9</f>
        <v>6</v>
      </c>
      <c r="D6" s="133">
        <f>'2.2 Total invest to total asset'!D9</f>
        <v>0.2198267532</v>
      </c>
      <c r="E6" s="134">
        <f>'2.2 Total invest to total asset'!E9</f>
        <v>2</v>
      </c>
      <c r="F6" s="133">
        <f>'2.3 Net NPAs to Total Assets'!D9</f>
        <v>0.04911111103</v>
      </c>
      <c r="G6" s="134">
        <f>'2.3 Net NPAs to Total Assets'!E9</f>
        <v>6</v>
      </c>
      <c r="H6" s="133">
        <f>'2.4 Percentage Change in Net NP'!D9</f>
        <v>7.601775017</v>
      </c>
      <c r="I6" s="134">
        <f>'2.4 Percentage Change in Net NP'!E9</f>
        <v>6</v>
      </c>
      <c r="J6" s="134">
        <f t="shared" si="1"/>
        <v>5</v>
      </c>
      <c r="K6" s="115">
        <v>5.0</v>
      </c>
    </row>
    <row r="7" ht="29.25" customHeight="1">
      <c r="A7" s="82" t="s">
        <v>30</v>
      </c>
      <c r="B7" s="30">
        <f>'2.1 Net NPAs to net advances'!D10</f>
        <v>0.02881087304</v>
      </c>
      <c r="C7" s="106">
        <f>'2.1 Net NPAs to net advances'!E10</f>
        <v>5</v>
      </c>
      <c r="D7" s="30">
        <f>'2.2 Total invest to total asset'!D10</f>
        <v>0.2298431725</v>
      </c>
      <c r="E7" s="29">
        <f>'2.2 Total invest to total asset'!E10</f>
        <v>4</v>
      </c>
      <c r="F7" s="30">
        <f>'2.3 Net NPAs to Total Assets'!D10</f>
        <v>0.01521459602</v>
      </c>
      <c r="G7" s="29">
        <f>'2.3 Net NPAs to Total Assets'!E10</f>
        <v>5</v>
      </c>
      <c r="H7" s="30">
        <f>'2.4 Percentage Change in Net NP'!D10</f>
        <v>0.7637672858</v>
      </c>
      <c r="I7" s="29">
        <f>'2.4 Percentage Change in Net NP'!E10</f>
        <v>3</v>
      </c>
      <c r="J7" s="29">
        <f t="shared" si="1"/>
        <v>4.25</v>
      </c>
      <c r="K7" s="106">
        <v>4.0</v>
      </c>
    </row>
    <row r="8" ht="30.0" customHeight="1">
      <c r="A8" s="130" t="s">
        <v>82</v>
      </c>
      <c r="B8" s="131">
        <f>'2.1 Net NPAs to net advances'!D11</f>
        <v>0.01785754039</v>
      </c>
      <c r="C8" s="99">
        <f>'2.1 Net NPAs to net advances'!E11</f>
        <v>4</v>
      </c>
      <c r="D8" s="131">
        <f>'2.2 Total invest to total asset'!D11</f>
        <v>0.209400392</v>
      </c>
      <c r="E8" s="100">
        <f>'2.2 Total invest to total asset'!E11</f>
        <v>1</v>
      </c>
      <c r="F8" s="131">
        <f>'2.3 Net NPAs to Total Assets'!D11</f>
        <v>0.01126426774</v>
      </c>
      <c r="G8" s="100">
        <f>'2.3 Net NPAs to Total Assets'!E11</f>
        <v>4</v>
      </c>
      <c r="H8" s="131">
        <f>'2.4 Percentage Change in Net NP'!D11</f>
        <v>0.5467366648</v>
      </c>
      <c r="I8" s="100">
        <f>'2.4 Percentage Change in Net NP'!E11</f>
        <v>1</v>
      </c>
      <c r="J8" s="100">
        <f t="shared" si="1"/>
        <v>2.5</v>
      </c>
      <c r="K8" s="99">
        <v>1.5</v>
      </c>
      <c r="L8" s="135"/>
      <c r="M8" s="135"/>
      <c r="N8" s="135"/>
      <c r="O8" s="135"/>
      <c r="P8" s="135"/>
      <c r="Q8" s="135"/>
      <c r="R8" s="135"/>
      <c r="S8" s="135"/>
      <c r="T8" s="135"/>
      <c r="U8" s="135"/>
      <c r="V8" s="135"/>
      <c r="W8" s="135"/>
      <c r="X8" s="135"/>
      <c r="Y8" s="135"/>
      <c r="Z8" s="135"/>
      <c r="AA8" s="135"/>
      <c r="AB8" s="135"/>
    </row>
    <row r="9" ht="30.0" customHeight="1">
      <c r="A9" s="82" t="s">
        <v>32</v>
      </c>
      <c r="B9" s="30">
        <f>'2.1 Net NPAs to net advances'!D12</f>
        <v>0.01594577307</v>
      </c>
      <c r="C9" s="106">
        <f>'2.1 Net NPAs to net advances'!E12</f>
        <v>2</v>
      </c>
      <c r="D9" s="30">
        <f>'2.2 Total invest to total asset'!D12</f>
        <v>0.2426356576</v>
      </c>
      <c r="E9" s="29">
        <f>'2.2 Total invest to total asset'!E12</f>
        <v>5</v>
      </c>
      <c r="F9" s="30">
        <f>'2.3 Net NPAs to Total Assets'!D12</f>
        <v>0.009507070636</v>
      </c>
      <c r="G9" s="136">
        <f>'2.3 Net NPAs to Total Assets'!E12</f>
        <v>3</v>
      </c>
      <c r="H9" s="30">
        <f>'2.4 Percentage Change in Net NP'!D12</f>
        <v>0.9600643558</v>
      </c>
      <c r="I9" s="136">
        <f>'2.4 Percentage Change in Net NP'!E12</f>
        <v>4</v>
      </c>
      <c r="J9" s="29">
        <f t="shared" si="1"/>
        <v>3.5</v>
      </c>
      <c r="K9" s="106">
        <v>3.0</v>
      </c>
    </row>
    <row r="10" ht="33.0" customHeight="1">
      <c r="A10" s="82" t="s">
        <v>33</v>
      </c>
      <c r="B10" s="30">
        <f>'2.1 Net NPAs to net advances'!D13</f>
        <v>0.01662235829</v>
      </c>
      <c r="C10" s="106">
        <f>'2.1 Net NPAs to net advances'!E13</f>
        <v>3</v>
      </c>
      <c r="D10" s="30">
        <f>'2.2 Total invest to total asset'!D13</f>
        <v>0.2786423871</v>
      </c>
      <c r="E10" s="29">
        <f>'2.2 Total invest to total asset'!E13</f>
        <v>6</v>
      </c>
      <c r="F10" s="30">
        <f>'2.3 Net NPAs to Total Assets'!D13</f>
        <v>0.006157534141</v>
      </c>
      <c r="G10" s="29">
        <f>'2.3 Net NPAs to Total Assets'!E13</f>
        <v>2</v>
      </c>
      <c r="H10" s="30">
        <f>'2.4 Percentage Change in Net NP'!D13</f>
        <v>0.7366891854</v>
      </c>
      <c r="I10" s="29">
        <f>'2.4 Percentage Change in Net NP'!E13</f>
        <v>2</v>
      </c>
      <c r="J10" s="29">
        <f t="shared" si="1"/>
        <v>3.25</v>
      </c>
      <c r="K10" s="106">
        <v>5.0</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8">
    <mergeCell ref="A1:K1"/>
    <mergeCell ref="A3:A4"/>
    <mergeCell ref="D3:E3"/>
    <mergeCell ref="F3:G3"/>
    <mergeCell ref="H3:I3"/>
    <mergeCell ref="J3:K3"/>
    <mergeCell ref="A2:K2"/>
    <mergeCell ref="B3:C3"/>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5623"/>
    <pageSetUpPr/>
  </sheetPr>
  <sheetViews>
    <sheetView workbookViewId="0"/>
  </sheetViews>
  <sheetFormatPr customHeight="1" defaultColWidth="14.43" defaultRowHeight="15.0"/>
  <cols>
    <col customWidth="1" min="1" max="1" width="23.29"/>
    <col customWidth="1" min="2" max="3" width="21.86"/>
    <col customWidth="1" min="4" max="4" width="27.86"/>
    <col customWidth="1" min="5" max="5" width="13.29"/>
    <col customWidth="1" min="6" max="7" width="8.71"/>
    <col customWidth="1" min="8" max="8" width="16.29"/>
    <col customWidth="1" min="9" max="26" width="8.71"/>
  </cols>
  <sheetData>
    <row r="1" ht="14.25" customHeight="1">
      <c r="A1" s="58" t="s">
        <v>101</v>
      </c>
      <c r="B1" s="44"/>
      <c r="C1" s="44"/>
      <c r="D1" s="44"/>
      <c r="E1" s="59"/>
      <c r="F1" s="87"/>
    </row>
    <row r="2" ht="14.25" customHeight="1">
      <c r="A2" s="137" t="s">
        <v>102</v>
      </c>
      <c r="B2" s="71"/>
      <c r="C2" s="71"/>
      <c r="D2" s="71"/>
      <c r="E2" s="71"/>
    </row>
    <row r="3" ht="14.25" customHeight="1">
      <c r="A3" s="138" t="s">
        <v>103</v>
      </c>
      <c r="B3" s="139"/>
      <c r="C3" s="139"/>
      <c r="D3" s="139"/>
      <c r="E3" s="139"/>
    </row>
    <row r="4" ht="14.25" customHeight="1">
      <c r="A4" s="140" t="s">
        <v>104</v>
      </c>
      <c r="B4" s="73"/>
      <c r="C4" s="73"/>
      <c r="D4" s="73"/>
      <c r="E4" s="73"/>
      <c r="F4" s="16"/>
      <c r="G4" s="16"/>
      <c r="H4" s="16"/>
    </row>
    <row r="5" ht="14.25" customHeight="1">
      <c r="A5" s="94"/>
      <c r="B5" s="95" t="s">
        <v>20</v>
      </c>
      <c r="C5" s="23"/>
      <c r="D5" s="23"/>
      <c r="E5" s="25"/>
    </row>
    <row r="6" ht="30.0" customHeight="1">
      <c r="A6" s="27" t="s">
        <v>21</v>
      </c>
      <c r="B6" s="27" t="s">
        <v>105</v>
      </c>
      <c r="C6" s="27" t="s">
        <v>106</v>
      </c>
      <c r="D6" s="27" t="s">
        <v>107</v>
      </c>
      <c r="E6" s="27" t="s">
        <v>66</v>
      </c>
    </row>
    <row r="7" ht="27.75" customHeight="1">
      <c r="A7" s="28" t="s">
        <v>28</v>
      </c>
      <c r="B7" s="29">
        <v>1.4209423E7</v>
      </c>
      <c r="C7" s="29">
        <v>1.558003E7</v>
      </c>
      <c r="D7" s="66">
        <f t="shared" ref="D7:D12" si="1">B7/C7</f>
        <v>0.9120279614</v>
      </c>
      <c r="E7" s="29">
        <v>3.0</v>
      </c>
    </row>
    <row r="8" ht="29.25" customHeight="1">
      <c r="A8" s="28" t="s">
        <v>29</v>
      </c>
      <c r="B8" s="29">
        <v>9203081.0</v>
      </c>
      <c r="C8" s="29">
        <v>1.0913658E7</v>
      </c>
      <c r="D8" s="66">
        <f t="shared" si="1"/>
        <v>0.8432627264</v>
      </c>
      <c r="E8" s="29">
        <v>4.0</v>
      </c>
    </row>
    <row r="9" ht="28.5" customHeight="1">
      <c r="A9" s="28" t="s">
        <v>30</v>
      </c>
      <c r="B9" s="29">
        <v>7038641.0</v>
      </c>
      <c r="C9" s="29">
        <v>1.086341E7</v>
      </c>
      <c r="D9" s="66">
        <f t="shared" si="1"/>
        <v>0.6479218772</v>
      </c>
      <c r="E9" s="29">
        <v>5.0</v>
      </c>
    </row>
    <row r="10" ht="29.25" customHeight="1">
      <c r="A10" s="28" t="s">
        <v>31</v>
      </c>
      <c r="B10" s="29">
        <v>939749.0</v>
      </c>
      <c r="C10" s="29">
        <v>963306.0</v>
      </c>
      <c r="D10" s="66">
        <f t="shared" si="1"/>
        <v>0.9755456729</v>
      </c>
      <c r="E10" s="29">
        <v>2.0</v>
      </c>
    </row>
    <row r="11" ht="29.25" customHeight="1">
      <c r="A11" s="34" t="s">
        <v>32</v>
      </c>
      <c r="B11" s="35">
        <v>1178578.0</v>
      </c>
      <c r="C11" s="35">
        <v>1055396.0</v>
      </c>
      <c r="D11" s="67">
        <f t="shared" si="1"/>
        <v>1.116716379</v>
      </c>
      <c r="E11" s="35">
        <v>1.0</v>
      </c>
    </row>
    <row r="12" ht="31.5" customHeight="1">
      <c r="A12" s="31" t="s">
        <v>33</v>
      </c>
      <c r="B12" s="32">
        <v>1457753.0</v>
      </c>
      <c r="C12" s="32">
        <v>2328496.0</v>
      </c>
      <c r="D12" s="68">
        <f t="shared" si="1"/>
        <v>0.6260491751</v>
      </c>
      <c r="E12" s="32">
        <v>6.0</v>
      </c>
    </row>
    <row r="13" ht="14.25" customHeight="1"/>
    <row r="14" ht="14.25" customHeight="1">
      <c r="A14" s="37" t="s">
        <v>108</v>
      </c>
      <c r="B14" s="38"/>
      <c r="C14" s="38"/>
      <c r="D14" s="38"/>
      <c r="E14" s="39"/>
    </row>
    <row r="15" ht="14.25" customHeight="1">
      <c r="A15" s="40" t="s">
        <v>109</v>
      </c>
      <c r="B15" s="41"/>
      <c r="C15" s="41"/>
      <c r="D15" s="41"/>
      <c r="E15" s="42"/>
    </row>
    <row r="16" ht="14.25" customHeight="1">
      <c r="A16" s="43" t="s">
        <v>110</v>
      </c>
      <c r="B16" s="44"/>
      <c r="C16" s="44"/>
      <c r="D16" s="44"/>
      <c r="E16" s="45"/>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1:E1"/>
    <mergeCell ref="F1:H1"/>
    <mergeCell ref="B5:D5"/>
    <mergeCell ref="A14:E14"/>
    <mergeCell ref="A15:E15"/>
    <mergeCell ref="A16:E16"/>
  </mergeCells>
  <printOptions/>
  <pageMargins bottom="0.75" footer="0.0" header="0.0" left="0.7" right="0.7" top="0.75"/>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4.43" defaultRowHeight="15.0"/>
  <cols>
    <col customWidth="1" min="1" max="1" width="20.29"/>
    <col customWidth="1" min="2" max="2" width="21.43"/>
    <col customWidth="1" min="3" max="3" width="24.14"/>
    <col customWidth="1" min="4" max="4" width="26.0"/>
    <col customWidth="1" min="5" max="5" width="15.71"/>
    <col customWidth="1" hidden="1" min="6" max="7" width="8.86"/>
    <col customWidth="1" hidden="1" min="8" max="8" width="0.14"/>
    <col customWidth="1" min="9" max="26" width="8.71"/>
  </cols>
  <sheetData>
    <row r="1" ht="14.25" customHeight="1">
      <c r="A1" s="141" t="s">
        <v>111</v>
      </c>
      <c r="B1" s="23"/>
      <c r="C1" s="23"/>
      <c r="D1" s="23"/>
      <c r="E1" s="142"/>
      <c r="F1" s="143"/>
      <c r="G1" s="63"/>
      <c r="H1" s="63"/>
    </row>
    <row r="2" ht="14.25" customHeight="1">
      <c r="A2" s="144" t="s">
        <v>112</v>
      </c>
      <c r="B2" s="50"/>
      <c r="C2" s="50"/>
      <c r="D2" s="50"/>
      <c r="E2" s="50"/>
      <c r="F2" s="50"/>
      <c r="G2" s="50"/>
      <c r="H2" s="51"/>
    </row>
    <row r="3" ht="14.25" customHeight="1">
      <c r="A3" s="145"/>
      <c r="H3" s="146"/>
    </row>
    <row r="4" ht="14.25" customHeight="1">
      <c r="A4" s="147"/>
      <c r="B4" s="63"/>
      <c r="C4" s="63"/>
      <c r="D4" s="63"/>
      <c r="E4" s="63"/>
      <c r="F4" s="63"/>
      <c r="G4" s="63"/>
      <c r="H4" s="64"/>
    </row>
    <row r="5" ht="14.25" customHeight="1">
      <c r="A5" s="94"/>
      <c r="B5" s="95" t="s">
        <v>20</v>
      </c>
      <c r="C5" s="23"/>
      <c r="D5" s="23"/>
      <c r="E5" s="25"/>
    </row>
    <row r="6" ht="28.5" customHeight="1">
      <c r="A6" s="27" t="s">
        <v>21</v>
      </c>
      <c r="B6" s="27" t="s">
        <v>113</v>
      </c>
      <c r="C6" s="27" t="s">
        <v>114</v>
      </c>
      <c r="D6" s="27" t="s">
        <v>111</v>
      </c>
      <c r="E6" s="27" t="s">
        <v>66</v>
      </c>
    </row>
    <row r="7" ht="30.0" customHeight="1">
      <c r="A7" s="34" t="s">
        <v>28</v>
      </c>
      <c r="B7" s="148">
        <v>380528.0</v>
      </c>
      <c r="C7" s="35">
        <v>141579.0</v>
      </c>
      <c r="D7" s="67">
        <f t="shared" ref="D7:D12" si="1">B7/C7</f>
        <v>2.687743239</v>
      </c>
      <c r="E7" s="35">
        <v>1.0</v>
      </c>
    </row>
    <row r="8" ht="29.25" customHeight="1">
      <c r="A8" s="28" t="s">
        <v>29</v>
      </c>
      <c r="B8" s="29">
        <v>251101.0</v>
      </c>
      <c r="C8" s="29">
        <v>130542.0</v>
      </c>
      <c r="D8" s="66">
        <f t="shared" si="1"/>
        <v>1.923526528</v>
      </c>
      <c r="E8" s="29">
        <v>2.0</v>
      </c>
    </row>
    <row r="9" ht="27.75" customHeight="1">
      <c r="A9" s="28" t="s">
        <v>30</v>
      </c>
      <c r="B9" s="29">
        <v>61248.0</v>
      </c>
      <c r="C9" s="29">
        <v>86919.0</v>
      </c>
      <c r="D9" s="66">
        <f t="shared" si="1"/>
        <v>0.7046560591</v>
      </c>
      <c r="E9" s="29">
        <v>4.0</v>
      </c>
    </row>
    <row r="10" ht="28.5" customHeight="1">
      <c r="A10" s="31" t="s">
        <v>31</v>
      </c>
      <c r="B10" s="32">
        <v>1286.0</v>
      </c>
      <c r="C10" s="32">
        <v>69702.0</v>
      </c>
      <c r="D10" s="68">
        <f t="shared" si="1"/>
        <v>0.01844997274</v>
      </c>
      <c r="E10" s="32">
        <v>6.0</v>
      </c>
    </row>
    <row r="11" ht="28.5" customHeight="1">
      <c r="A11" s="28" t="s">
        <v>32</v>
      </c>
      <c r="B11" s="29">
        <v>1323.0</v>
      </c>
      <c r="C11" s="29">
        <v>27804.0</v>
      </c>
      <c r="D11" s="66">
        <f t="shared" si="1"/>
        <v>0.04758308157</v>
      </c>
      <c r="E11" s="29">
        <v>5.0</v>
      </c>
    </row>
    <row r="12" ht="30.0" customHeight="1">
      <c r="A12" s="28" t="s">
        <v>33</v>
      </c>
      <c r="B12" s="29">
        <v>25337.0</v>
      </c>
      <c r="C12" s="29">
        <v>17430.0</v>
      </c>
      <c r="D12" s="66">
        <f t="shared" si="1"/>
        <v>1.453643144</v>
      </c>
      <c r="E12" s="29">
        <v>3.0</v>
      </c>
    </row>
    <row r="13" ht="14.25" customHeight="1"/>
    <row r="14" ht="14.25" customHeight="1">
      <c r="A14" s="149" t="s">
        <v>115</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E1"/>
    <mergeCell ref="F1:H1"/>
    <mergeCell ref="A2:H4"/>
    <mergeCell ref="B5:D5"/>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6"/>
    <pageSetUpPr/>
  </sheetPr>
  <sheetViews>
    <sheetView workbookViewId="0"/>
  </sheetViews>
  <sheetFormatPr customHeight="1" defaultColWidth="14.43" defaultRowHeight="15.0"/>
  <cols>
    <col customWidth="1" min="1" max="1" width="21.43"/>
    <col customWidth="1" min="2" max="2" width="17.71"/>
    <col customWidth="1" min="3" max="3" width="24.29"/>
    <col customWidth="1" min="4" max="4" width="21.57"/>
    <col customWidth="1" min="5" max="5" width="13.29"/>
    <col customWidth="1" min="6" max="26" width="8.71"/>
  </cols>
  <sheetData>
    <row r="1" ht="14.25" customHeight="1">
      <c r="A1" s="150" t="s">
        <v>116</v>
      </c>
      <c r="B1" s="38"/>
      <c r="C1" s="38"/>
      <c r="D1" s="38"/>
      <c r="E1" s="39"/>
      <c r="F1" s="48"/>
      <c r="G1" s="48"/>
    </row>
    <row r="2" ht="14.25" customHeight="1">
      <c r="A2" s="144" t="s">
        <v>117</v>
      </c>
      <c r="B2" s="50"/>
      <c r="C2" s="50"/>
      <c r="D2" s="50"/>
      <c r="E2" s="51"/>
      <c r="F2" s="135"/>
      <c r="G2" s="135"/>
    </row>
    <row r="3" ht="14.25" customHeight="1">
      <c r="A3" s="151"/>
      <c r="B3" s="92"/>
      <c r="C3" s="92"/>
      <c r="D3" s="92"/>
      <c r="E3" s="152"/>
      <c r="F3" s="135"/>
      <c r="G3" s="135"/>
    </row>
    <row r="4" ht="14.25" customHeight="1">
      <c r="A4" s="62"/>
      <c r="B4" s="111" t="s">
        <v>20</v>
      </c>
      <c r="C4" s="63"/>
      <c r="D4" s="63"/>
      <c r="E4" s="112"/>
    </row>
    <row r="5" ht="28.5" customHeight="1">
      <c r="A5" s="27" t="s">
        <v>21</v>
      </c>
      <c r="B5" s="27" t="s">
        <v>118</v>
      </c>
      <c r="C5" s="27" t="s">
        <v>119</v>
      </c>
      <c r="D5" s="27" t="s">
        <v>120</v>
      </c>
      <c r="E5" s="27" t="s">
        <v>66</v>
      </c>
    </row>
    <row r="6" ht="28.5" customHeight="1">
      <c r="A6" s="34" t="s">
        <v>28</v>
      </c>
      <c r="B6" s="148">
        <v>380528.0</v>
      </c>
      <c r="C6" s="35">
        <v>2480465.0</v>
      </c>
      <c r="D6" s="36">
        <f t="shared" ref="D6:D11" si="1">B6/C6</f>
        <v>0.1534099453</v>
      </c>
      <c r="E6" s="35">
        <v>1.0</v>
      </c>
    </row>
    <row r="7" ht="29.25" customHeight="1">
      <c r="A7" s="28" t="s">
        <v>29</v>
      </c>
      <c r="B7" s="29">
        <v>251101.0</v>
      </c>
      <c r="C7" s="29">
        <v>1880333.0</v>
      </c>
      <c r="D7" s="30">
        <f t="shared" si="1"/>
        <v>0.1335407079</v>
      </c>
      <c r="E7" s="29">
        <v>2.0</v>
      </c>
    </row>
    <row r="8" ht="27.0" customHeight="1">
      <c r="A8" s="28" t="s">
        <v>30</v>
      </c>
      <c r="B8" s="29">
        <v>61248.0</v>
      </c>
      <c r="C8" s="29">
        <v>707860.0</v>
      </c>
      <c r="D8" s="30">
        <f t="shared" si="1"/>
        <v>0.08652558416</v>
      </c>
      <c r="E8" s="29">
        <v>3.0</v>
      </c>
    </row>
    <row r="9" ht="28.5" customHeight="1">
      <c r="A9" s="28" t="s">
        <v>31</v>
      </c>
      <c r="B9" s="29">
        <v>1286.0</v>
      </c>
      <c r="C9" s="29">
        <v>173810.0</v>
      </c>
      <c r="D9" s="30">
        <f t="shared" si="1"/>
        <v>0.007398883839</v>
      </c>
      <c r="E9" s="29">
        <v>5.0</v>
      </c>
    </row>
    <row r="10" ht="28.5" customHeight="1">
      <c r="A10" s="31" t="s">
        <v>32</v>
      </c>
      <c r="B10" s="32">
        <v>1323.0</v>
      </c>
      <c r="C10" s="32">
        <v>210035.0</v>
      </c>
      <c r="D10" s="33">
        <f t="shared" si="1"/>
        <v>0.006298950175</v>
      </c>
      <c r="E10" s="32">
        <v>6.0</v>
      </c>
    </row>
    <row r="11" ht="30.0" customHeight="1">
      <c r="A11" s="28" t="s">
        <v>33</v>
      </c>
      <c r="B11" s="29">
        <v>25337.0</v>
      </c>
      <c r="C11" s="29">
        <v>416620.0</v>
      </c>
      <c r="D11" s="30">
        <f t="shared" si="1"/>
        <v>0.06081561135</v>
      </c>
      <c r="E11" s="29">
        <v>4.0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E1"/>
    <mergeCell ref="A2:E3"/>
    <mergeCell ref="B4:D4"/>
  </mergeCells>
  <printOptions/>
  <pageMargins bottom="0.75" footer="0.0" header="0.0" left="0.7" right="0.7" top="0.75"/>
  <pageSetup paperSize="9"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6699"/>
    <pageSetUpPr/>
  </sheetPr>
  <sheetViews>
    <sheetView workbookViewId="0"/>
  </sheetViews>
  <sheetFormatPr customHeight="1" defaultColWidth="14.43" defaultRowHeight="15.0"/>
  <cols>
    <col customWidth="1" min="1" max="1" width="15.14"/>
    <col customWidth="1" min="2" max="2" width="11.29"/>
    <col customWidth="1" min="3" max="3" width="18.57"/>
    <col customWidth="1" min="4" max="5" width="13.57"/>
    <col customWidth="1" min="6" max="6" width="8.71"/>
    <col customWidth="1" min="7" max="7" width="11.29"/>
    <col customWidth="1" min="8" max="26" width="8.71"/>
  </cols>
  <sheetData>
    <row r="1" ht="14.25" customHeight="1">
      <c r="A1" s="77" t="s">
        <v>121</v>
      </c>
      <c r="B1" s="41"/>
      <c r="C1" s="41"/>
      <c r="D1" s="41"/>
      <c r="E1" s="41"/>
      <c r="F1" s="41"/>
      <c r="G1" s="41"/>
      <c r="H1" s="41"/>
      <c r="I1" s="47"/>
    </row>
    <row r="2" ht="14.25" customHeight="1">
      <c r="A2" s="78" t="s">
        <v>73</v>
      </c>
      <c r="B2" s="79" t="s">
        <v>122</v>
      </c>
      <c r="C2" s="14"/>
      <c r="D2" s="79" t="s">
        <v>111</v>
      </c>
      <c r="E2" s="14"/>
      <c r="F2" s="80" t="s">
        <v>123</v>
      </c>
      <c r="G2" s="14"/>
      <c r="H2" s="79" t="s">
        <v>78</v>
      </c>
      <c r="I2" s="14"/>
    </row>
    <row r="3" ht="14.25" customHeight="1">
      <c r="A3" s="81"/>
      <c r="B3" s="26" t="s">
        <v>79</v>
      </c>
      <c r="C3" s="26" t="s">
        <v>80</v>
      </c>
      <c r="D3" s="26" t="s">
        <v>79</v>
      </c>
      <c r="E3" s="26" t="s">
        <v>80</v>
      </c>
      <c r="F3" s="26" t="s">
        <v>79</v>
      </c>
      <c r="G3" s="26" t="s">
        <v>80</v>
      </c>
      <c r="H3" s="26" t="s">
        <v>81</v>
      </c>
      <c r="I3" s="26" t="s">
        <v>80</v>
      </c>
    </row>
    <row r="4" ht="27.75" customHeight="1">
      <c r="A4" s="83" t="s">
        <v>28</v>
      </c>
      <c r="B4" s="67">
        <v>0.9120279614352476</v>
      </c>
      <c r="C4" s="35">
        <v>3.0</v>
      </c>
      <c r="D4" s="67">
        <v>2.6877432387571605</v>
      </c>
      <c r="E4" s="35">
        <v>1.0</v>
      </c>
      <c r="F4" s="36">
        <v>0.15340994531267324</v>
      </c>
      <c r="G4" s="35">
        <v>1.0</v>
      </c>
      <c r="H4" s="35">
        <f t="shared" ref="H4:H9" si="1">C4+E4+G4</f>
        <v>5</v>
      </c>
      <c r="I4" s="35">
        <v>1.0</v>
      </c>
    </row>
    <row r="5" ht="30.0" customHeight="1">
      <c r="A5" s="82" t="s">
        <v>29</v>
      </c>
      <c r="B5" s="66">
        <v>0.843262726392929</v>
      </c>
      <c r="C5" s="29">
        <v>4.0</v>
      </c>
      <c r="D5" s="66">
        <v>1.9235265278607652</v>
      </c>
      <c r="E5" s="29">
        <v>2.0</v>
      </c>
      <c r="F5" s="30">
        <v>0.13354070794907072</v>
      </c>
      <c r="G5" s="29">
        <v>2.0</v>
      </c>
      <c r="H5" s="29">
        <f t="shared" si="1"/>
        <v>8</v>
      </c>
      <c r="I5" s="29">
        <v>2.0</v>
      </c>
    </row>
    <row r="6" ht="29.25" customHeight="1">
      <c r="A6" s="82" t="s">
        <v>30</v>
      </c>
      <c r="B6" s="66">
        <v>0.6479218772006212</v>
      </c>
      <c r="C6" s="29">
        <v>5.0</v>
      </c>
      <c r="D6" s="66">
        <v>0.7046560590894971</v>
      </c>
      <c r="E6" s="29">
        <v>4.0</v>
      </c>
      <c r="F6" s="30">
        <v>0.08652558415505891</v>
      </c>
      <c r="G6" s="29">
        <v>3.0</v>
      </c>
      <c r="H6" s="29">
        <f t="shared" si="1"/>
        <v>12</v>
      </c>
      <c r="I6" s="29">
        <v>3.5</v>
      </c>
    </row>
    <row r="7" ht="30.0" customHeight="1">
      <c r="A7" s="82" t="s">
        <v>82</v>
      </c>
      <c r="B7" s="66">
        <v>0.9755456729222075</v>
      </c>
      <c r="C7" s="29">
        <v>2.0</v>
      </c>
      <c r="D7" s="66">
        <v>0.018449972741097817</v>
      </c>
      <c r="E7" s="29">
        <v>6.0</v>
      </c>
      <c r="F7" s="30">
        <v>0.007398883838674415</v>
      </c>
      <c r="G7" s="29">
        <v>5.0</v>
      </c>
      <c r="H7" s="29">
        <f t="shared" si="1"/>
        <v>13</v>
      </c>
      <c r="I7" s="29">
        <v>5.5</v>
      </c>
      <c r="J7" s="135"/>
      <c r="K7" s="135"/>
      <c r="L7" s="135"/>
      <c r="M7" s="135"/>
      <c r="N7" s="135"/>
      <c r="O7" s="135"/>
      <c r="P7" s="135"/>
      <c r="Q7" s="135"/>
      <c r="R7" s="135"/>
      <c r="S7" s="135"/>
      <c r="T7" s="135"/>
      <c r="U7" s="135"/>
      <c r="V7" s="135"/>
      <c r="W7" s="135"/>
      <c r="X7" s="135"/>
      <c r="Y7" s="135"/>
      <c r="Z7" s="135"/>
    </row>
    <row r="8" ht="30.0" customHeight="1">
      <c r="A8" s="82" t="s">
        <v>32</v>
      </c>
      <c r="B8" s="66">
        <v>1.1167163794443034</v>
      </c>
      <c r="C8" s="29">
        <v>1.0</v>
      </c>
      <c r="D8" s="66">
        <v>0.04758308157099698</v>
      </c>
      <c r="E8" s="29">
        <v>5.0</v>
      </c>
      <c r="F8" s="30">
        <v>0.006298950174970838</v>
      </c>
      <c r="G8" s="29">
        <v>6.0</v>
      </c>
      <c r="H8" s="29">
        <f t="shared" si="1"/>
        <v>12</v>
      </c>
      <c r="I8" s="29">
        <v>3.5</v>
      </c>
    </row>
    <row r="9" ht="33.0" customHeight="1">
      <c r="A9" s="82" t="s">
        <v>33</v>
      </c>
      <c r="B9" s="66">
        <v>0.6260491750898434</v>
      </c>
      <c r="C9" s="29">
        <v>6.0</v>
      </c>
      <c r="D9" s="66">
        <v>1.4536431440045898</v>
      </c>
      <c r="E9" s="29">
        <v>3.0</v>
      </c>
      <c r="F9" s="30">
        <v>0.06081561134847103</v>
      </c>
      <c r="G9" s="29">
        <v>4.0</v>
      </c>
      <c r="H9" s="29">
        <f t="shared" si="1"/>
        <v>13</v>
      </c>
      <c r="I9" s="29">
        <v>5.5</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1:I1"/>
    <mergeCell ref="A2:A3"/>
    <mergeCell ref="B2:C2"/>
    <mergeCell ref="D2:E2"/>
    <mergeCell ref="F2:G2"/>
    <mergeCell ref="H2:I2"/>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6"/>
    <pageSetUpPr/>
  </sheetPr>
  <sheetViews>
    <sheetView workbookViewId="0"/>
  </sheetViews>
  <sheetFormatPr customHeight="1" defaultColWidth="14.43" defaultRowHeight="15.0"/>
  <cols>
    <col customWidth="1" min="1" max="1" width="21.43"/>
    <col customWidth="1" min="2" max="2" width="17.71"/>
    <col customWidth="1" min="3" max="3" width="24.29"/>
    <col customWidth="1" min="4" max="4" width="21.57"/>
    <col customWidth="1" min="5" max="5" width="13.29"/>
    <col customWidth="1" min="6" max="26" width="8.71"/>
  </cols>
  <sheetData>
    <row r="1" ht="14.25" customHeight="1">
      <c r="A1" s="153" t="s">
        <v>124</v>
      </c>
      <c r="F1" s="48"/>
      <c r="G1" s="48"/>
    </row>
    <row r="2" ht="14.25" customHeight="1">
      <c r="A2" s="154" t="s">
        <v>125</v>
      </c>
      <c r="B2" s="50"/>
      <c r="C2" s="50"/>
      <c r="D2" s="50"/>
      <c r="E2" s="51"/>
      <c r="F2" s="48"/>
      <c r="G2" s="48"/>
    </row>
    <row r="3" ht="14.25" customHeight="1">
      <c r="A3" s="155" t="s">
        <v>126</v>
      </c>
      <c r="E3" s="146"/>
      <c r="F3" s="135"/>
      <c r="G3" s="135"/>
    </row>
    <row r="4" ht="14.25" customHeight="1">
      <c r="A4" s="151"/>
      <c r="B4" s="92"/>
      <c r="C4" s="92"/>
      <c r="D4" s="92"/>
      <c r="E4" s="152"/>
      <c r="F4" s="135"/>
      <c r="G4" s="135"/>
    </row>
    <row r="5" ht="14.25" customHeight="1">
      <c r="A5" s="62"/>
      <c r="B5" s="111" t="s">
        <v>20</v>
      </c>
      <c r="C5" s="63"/>
      <c r="D5" s="63"/>
      <c r="E5" s="112"/>
    </row>
    <row r="6" ht="33.75" customHeight="1">
      <c r="A6" s="27" t="s">
        <v>21</v>
      </c>
      <c r="B6" s="96" t="s">
        <v>127</v>
      </c>
      <c r="C6" s="96" t="s">
        <v>91</v>
      </c>
      <c r="D6" s="97" t="s">
        <v>128</v>
      </c>
      <c r="E6" s="27" t="s">
        <v>66</v>
      </c>
    </row>
    <row r="7" ht="28.5" customHeight="1">
      <c r="A7" s="28" t="s">
        <v>28</v>
      </c>
      <c r="B7" s="118">
        <v>1572630.0</v>
      </c>
      <c r="C7" s="106">
        <v>2.0685351E7</v>
      </c>
      <c r="D7" s="30">
        <f t="shared" ref="D7:D12" si="1">B7/C7</f>
        <v>0.07602626612</v>
      </c>
      <c r="E7" s="106">
        <v>4.0</v>
      </c>
    </row>
    <row r="8" ht="29.25" customHeight="1">
      <c r="A8" s="28" t="s">
        <v>29</v>
      </c>
      <c r="B8" s="106">
        <v>1048921.0</v>
      </c>
      <c r="C8" s="106">
        <v>1.4112977E7</v>
      </c>
      <c r="D8" s="30">
        <f t="shared" si="1"/>
        <v>0.07432315662</v>
      </c>
      <c r="E8" s="106">
        <v>5.0</v>
      </c>
    </row>
    <row r="9" ht="27.0" customHeight="1">
      <c r="A9" s="156" t="s">
        <v>30</v>
      </c>
      <c r="B9" s="157">
        <v>859071.0</v>
      </c>
      <c r="C9" s="157">
        <v>1.2269797E7</v>
      </c>
      <c r="D9" s="158">
        <f t="shared" si="1"/>
        <v>0.07001509479</v>
      </c>
      <c r="E9" s="157">
        <v>6.0</v>
      </c>
    </row>
    <row r="10" ht="28.5" customHeight="1">
      <c r="A10" s="159" t="s">
        <v>31</v>
      </c>
      <c r="B10" s="160">
        <v>166939.0</v>
      </c>
      <c r="C10" s="160">
        <v>1388666.0</v>
      </c>
      <c r="D10" s="161">
        <f t="shared" si="1"/>
        <v>0.1202153722</v>
      </c>
      <c r="E10" s="160">
        <v>1.0</v>
      </c>
    </row>
    <row r="11" ht="28.5" customHeight="1">
      <c r="A11" s="28" t="s">
        <v>32</v>
      </c>
      <c r="B11" s="106">
        <v>203947.0</v>
      </c>
      <c r="C11" s="106">
        <v>1901816.0</v>
      </c>
      <c r="D11" s="30">
        <f t="shared" si="1"/>
        <v>0.1072380293</v>
      </c>
      <c r="E11" s="106">
        <v>2.0</v>
      </c>
    </row>
    <row r="12" ht="30.0" customHeight="1">
      <c r="A12" s="28" t="s">
        <v>33</v>
      </c>
      <c r="B12" s="106">
        <v>229852.0</v>
      </c>
      <c r="C12" s="106">
        <v>3014194.0</v>
      </c>
      <c r="D12" s="30">
        <f t="shared" si="1"/>
        <v>0.07625653823</v>
      </c>
      <c r="E12" s="106">
        <v>3.0</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4">
    <mergeCell ref="A1:E1"/>
    <mergeCell ref="A2:E2"/>
    <mergeCell ref="A3:E4"/>
    <mergeCell ref="B5:D5"/>
  </mergeCells>
  <printOptions/>
  <pageMargins bottom="0.75" footer="0.0" header="0.0" left="0.7" right="0.7" top="0.75"/>
  <pageSetup paperSize="9"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6"/>
    <pageSetUpPr/>
  </sheetPr>
  <sheetViews>
    <sheetView workbookViewId="0"/>
  </sheetViews>
  <sheetFormatPr customHeight="1" defaultColWidth="14.43" defaultRowHeight="15.0"/>
  <cols>
    <col customWidth="1" min="1" max="1" width="21.43"/>
    <col customWidth="1" min="2" max="2" width="17.71"/>
    <col customWidth="1" min="3" max="3" width="24.29"/>
    <col customWidth="1" min="4" max="4" width="21.57"/>
    <col customWidth="1" min="5" max="5" width="13.29"/>
    <col customWidth="1" min="6" max="26" width="8.71"/>
  </cols>
  <sheetData>
    <row r="1" ht="14.25" customHeight="1">
      <c r="A1" s="153" t="s">
        <v>124</v>
      </c>
      <c r="F1" s="48"/>
      <c r="G1" s="48"/>
    </row>
    <row r="2" ht="14.25" customHeight="1">
      <c r="A2" s="154" t="s">
        <v>129</v>
      </c>
      <c r="B2" s="50"/>
      <c r="C2" s="50"/>
      <c r="D2" s="50"/>
      <c r="E2" s="51"/>
      <c r="F2" s="48"/>
      <c r="G2" s="48"/>
    </row>
    <row r="3" ht="14.25" customHeight="1">
      <c r="A3" s="162" t="s">
        <v>130</v>
      </c>
      <c r="E3" s="146"/>
      <c r="F3" s="135"/>
      <c r="G3" s="135"/>
    </row>
    <row r="4" ht="14.25" customHeight="1">
      <c r="E4" s="146"/>
      <c r="F4" s="135"/>
      <c r="G4" s="135"/>
    </row>
    <row r="5" ht="14.25" customHeight="1">
      <c r="E5" s="146"/>
    </row>
    <row r="6" ht="14.25" customHeight="1">
      <c r="A6" s="62"/>
      <c r="B6" s="111" t="s">
        <v>20</v>
      </c>
      <c r="C6" s="63"/>
      <c r="D6" s="63"/>
      <c r="E6" s="112"/>
    </row>
    <row r="7" ht="33.75" customHeight="1">
      <c r="A7" s="27" t="s">
        <v>21</v>
      </c>
      <c r="B7" s="96" t="s">
        <v>131</v>
      </c>
      <c r="C7" s="96" t="s">
        <v>91</v>
      </c>
      <c r="D7" s="97" t="s">
        <v>132</v>
      </c>
      <c r="E7" s="27" t="s">
        <v>66</v>
      </c>
    </row>
    <row r="8" ht="28.5" customHeight="1">
      <c r="A8" s="159" t="s">
        <v>28</v>
      </c>
      <c r="B8" s="163">
        <v>369614.0</v>
      </c>
      <c r="C8" s="160">
        <v>2.0685351E7</v>
      </c>
      <c r="D8" s="161">
        <f t="shared" ref="D8:D13" si="1">B8/C8</f>
        <v>0.01786839392</v>
      </c>
      <c r="E8" s="160">
        <v>1.0</v>
      </c>
    </row>
    <row r="9" ht="29.25" customHeight="1">
      <c r="A9" s="28" t="s">
        <v>29</v>
      </c>
      <c r="B9" s="106">
        <v>233395.0</v>
      </c>
      <c r="C9" s="106">
        <v>1.4112977E7</v>
      </c>
      <c r="D9" s="30">
        <f t="shared" si="1"/>
        <v>0.01653761641</v>
      </c>
      <c r="E9" s="106">
        <v>2.0</v>
      </c>
    </row>
    <row r="10" ht="27.0" customHeight="1">
      <c r="A10" s="28" t="s">
        <v>30</v>
      </c>
      <c r="B10" s="106">
        <v>56784.0</v>
      </c>
      <c r="C10" s="106">
        <v>1.2269797E7</v>
      </c>
      <c r="D10" s="30">
        <f t="shared" si="1"/>
        <v>0.004627949427</v>
      </c>
      <c r="E10" s="106">
        <v>4.0</v>
      </c>
    </row>
    <row r="11" ht="28.5" customHeight="1">
      <c r="A11" s="28" t="s">
        <v>31</v>
      </c>
      <c r="B11" s="106">
        <v>1258.0</v>
      </c>
      <c r="C11" s="106">
        <v>1388666.0</v>
      </c>
      <c r="D11" s="30">
        <f t="shared" si="1"/>
        <v>0.0009059053797</v>
      </c>
      <c r="E11" s="106">
        <v>5.0</v>
      </c>
    </row>
    <row r="12" ht="28.5" customHeight="1">
      <c r="A12" s="156" t="s">
        <v>32</v>
      </c>
      <c r="B12" s="157">
        <v>1455.0</v>
      </c>
      <c r="C12" s="157">
        <v>1901816.0</v>
      </c>
      <c r="D12" s="158">
        <f t="shared" si="1"/>
        <v>0.0007650582391</v>
      </c>
      <c r="E12" s="157">
        <v>6.0</v>
      </c>
    </row>
    <row r="13" ht="30.0" customHeight="1">
      <c r="A13" s="28" t="s">
        <v>33</v>
      </c>
      <c r="B13" s="106">
        <v>24393.0</v>
      </c>
      <c r="C13" s="106">
        <v>3014194.0</v>
      </c>
      <c r="D13" s="30">
        <f t="shared" si="1"/>
        <v>0.008092710688</v>
      </c>
      <c r="E13" s="106">
        <v>3.0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mergeCells count="4">
    <mergeCell ref="A1:E1"/>
    <mergeCell ref="A2:E2"/>
    <mergeCell ref="A3:E5"/>
    <mergeCell ref="B6:D6"/>
  </mergeCells>
  <printOptions/>
  <pageMargins bottom="0.75" footer="0.0" header="0.0" left="0.7" right="0.7" top="0.75"/>
  <pageSetup paperSize="9"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6"/>
    <pageSetUpPr/>
  </sheetPr>
  <sheetViews>
    <sheetView workbookViewId="0"/>
  </sheetViews>
  <sheetFormatPr customHeight="1" defaultColWidth="14.43" defaultRowHeight="15.0"/>
  <cols>
    <col customWidth="1" min="1" max="1" width="21.43"/>
    <col customWidth="1" min="2" max="2" width="17.71"/>
    <col customWidth="1" min="3" max="3" width="24.29"/>
    <col customWidth="1" min="4" max="4" width="21.57"/>
    <col customWidth="1" min="5" max="5" width="13.29"/>
    <col customWidth="1" min="6" max="26" width="8.71"/>
  </cols>
  <sheetData>
    <row r="1" ht="14.25" customHeight="1">
      <c r="A1" s="153" t="s">
        <v>124</v>
      </c>
      <c r="F1" s="48"/>
      <c r="G1" s="48"/>
    </row>
    <row r="2" ht="14.25" customHeight="1">
      <c r="A2" s="154" t="s">
        <v>133</v>
      </c>
      <c r="B2" s="50"/>
      <c r="C2" s="50"/>
      <c r="D2" s="50"/>
      <c r="E2" s="51"/>
      <c r="F2" s="48"/>
      <c r="G2" s="48"/>
    </row>
    <row r="3" ht="14.25" customHeight="1">
      <c r="A3" s="162" t="s">
        <v>134</v>
      </c>
      <c r="E3" s="146"/>
      <c r="F3" s="135"/>
      <c r="G3" s="135"/>
    </row>
    <row r="4" ht="14.25" customHeight="1">
      <c r="E4" s="146"/>
      <c r="F4" s="135"/>
      <c r="G4" s="135"/>
    </row>
    <row r="5" ht="24.0" customHeight="1">
      <c r="E5" s="146"/>
    </row>
    <row r="6" ht="14.25" customHeight="1">
      <c r="A6" s="62"/>
      <c r="B6" s="111" t="s">
        <v>20</v>
      </c>
      <c r="C6" s="63"/>
      <c r="D6" s="63"/>
      <c r="E6" s="112"/>
    </row>
    <row r="7" ht="33.75" customHeight="1">
      <c r="A7" s="27" t="s">
        <v>21</v>
      </c>
      <c r="B7" s="96" t="s">
        <v>135</v>
      </c>
      <c r="C7" s="96" t="s">
        <v>91</v>
      </c>
      <c r="D7" s="97" t="s">
        <v>136</v>
      </c>
      <c r="E7" s="27" t="s">
        <v>66</v>
      </c>
    </row>
    <row r="8" ht="28.5" customHeight="1">
      <c r="A8" s="28" t="s">
        <v>28</v>
      </c>
      <c r="B8" s="118">
        <v>1277531.0</v>
      </c>
      <c r="C8" s="106">
        <v>1572630.0</v>
      </c>
      <c r="D8" s="30">
        <f t="shared" ref="D8:D13" si="1">B8/C8</f>
        <v>0.8123531918</v>
      </c>
      <c r="E8" s="106">
        <v>4.0</v>
      </c>
    </row>
    <row r="9" ht="29.25" customHeight="1">
      <c r="A9" s="28" t="s">
        <v>29</v>
      </c>
      <c r="B9" s="106">
        <v>863746.0</v>
      </c>
      <c r="C9" s="106">
        <v>1048921.0</v>
      </c>
      <c r="D9" s="30">
        <f t="shared" si="1"/>
        <v>0.8234614428</v>
      </c>
      <c r="E9" s="106">
        <v>3.0</v>
      </c>
    </row>
    <row r="10" ht="27.0" customHeight="1">
      <c r="A10" s="28" t="s">
        <v>30</v>
      </c>
      <c r="B10" s="106">
        <v>694102.0</v>
      </c>
      <c r="C10" s="106">
        <v>859071.0</v>
      </c>
      <c r="D10" s="30">
        <f t="shared" si="1"/>
        <v>0.8079681423</v>
      </c>
      <c r="E10" s="106">
        <v>5.0</v>
      </c>
    </row>
    <row r="11" ht="28.5" customHeight="1">
      <c r="A11" s="28" t="s">
        <v>31</v>
      </c>
      <c r="B11" s="106">
        <v>138711.0</v>
      </c>
      <c r="C11" s="106">
        <v>166939.0</v>
      </c>
      <c r="D11" s="30">
        <f t="shared" si="1"/>
        <v>0.8309082958</v>
      </c>
      <c r="E11" s="106">
        <v>2.0</v>
      </c>
    </row>
    <row r="12" ht="28.5" customHeight="1">
      <c r="A12" s="159" t="s">
        <v>32</v>
      </c>
      <c r="B12" s="160">
        <v>171727.0</v>
      </c>
      <c r="C12" s="160">
        <v>203947.0</v>
      </c>
      <c r="D12" s="161">
        <f t="shared" si="1"/>
        <v>0.8420177791</v>
      </c>
      <c r="E12" s="160">
        <v>1.0</v>
      </c>
    </row>
    <row r="13" ht="30.0" customHeight="1">
      <c r="A13" s="156" t="s">
        <v>33</v>
      </c>
      <c r="B13" s="164">
        <v>182953.0</v>
      </c>
      <c r="C13" s="157">
        <v>229852.0</v>
      </c>
      <c r="D13" s="158">
        <f t="shared" si="1"/>
        <v>0.795960009</v>
      </c>
      <c r="E13" s="157">
        <v>6.0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mergeCells count="4">
    <mergeCell ref="A1:E1"/>
    <mergeCell ref="A2:E2"/>
    <mergeCell ref="A3:E5"/>
    <mergeCell ref="B6:D6"/>
  </mergeCells>
  <printOptions/>
  <pageMargins bottom="0.75" footer="0.0" header="0.0" left="0.7" right="0.7" top="0.75"/>
  <pageSetup paperSize="9"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6"/>
    <pageSetUpPr/>
  </sheetPr>
  <sheetViews>
    <sheetView workbookViewId="0"/>
  </sheetViews>
  <sheetFormatPr customHeight="1" defaultColWidth="14.43" defaultRowHeight="15.0"/>
  <cols>
    <col customWidth="1" min="1" max="1" width="21.43"/>
    <col customWidth="1" min="2" max="2" width="17.71"/>
    <col customWidth="1" min="3" max="5" width="24.29"/>
    <col customWidth="1" min="6" max="6" width="21.57"/>
    <col customWidth="1" min="7" max="7" width="13.29"/>
    <col customWidth="1" min="8" max="28" width="8.71"/>
  </cols>
  <sheetData>
    <row r="1" ht="14.25" customHeight="1">
      <c r="A1" s="84" t="s">
        <v>124</v>
      </c>
      <c r="B1" s="85"/>
      <c r="C1" s="85"/>
      <c r="D1" s="85"/>
      <c r="E1" s="85"/>
      <c r="F1" s="85"/>
      <c r="G1" s="86"/>
      <c r="H1" s="48"/>
      <c r="I1" s="48"/>
    </row>
    <row r="2" ht="14.25" customHeight="1">
      <c r="A2" s="165" t="s">
        <v>137</v>
      </c>
      <c r="B2" s="85"/>
      <c r="C2" s="85"/>
      <c r="D2" s="85"/>
      <c r="E2" s="85"/>
      <c r="F2" s="85"/>
      <c r="G2" s="86"/>
      <c r="H2" s="48"/>
      <c r="I2" s="48"/>
    </row>
    <row r="3" ht="14.25" customHeight="1">
      <c r="A3" s="166" t="s">
        <v>138</v>
      </c>
      <c r="B3" s="121"/>
      <c r="C3" s="121"/>
      <c r="D3" s="121"/>
      <c r="E3" s="121"/>
      <c r="F3" s="121"/>
      <c r="G3" s="122"/>
      <c r="H3" s="135"/>
      <c r="I3" s="135"/>
    </row>
    <row r="4" ht="14.25" customHeight="1">
      <c r="A4" s="123"/>
      <c r="G4" s="124"/>
      <c r="H4" s="135"/>
      <c r="I4" s="135"/>
    </row>
    <row r="5" ht="24.0" customHeight="1">
      <c r="A5" s="125"/>
      <c r="B5" s="126"/>
      <c r="C5" s="126"/>
      <c r="D5" s="126"/>
      <c r="E5" s="126"/>
      <c r="F5" s="126"/>
      <c r="G5" s="127"/>
    </row>
    <row r="6" ht="14.25" customHeight="1">
      <c r="A6" s="62"/>
      <c r="B6" s="167" t="s">
        <v>20</v>
      </c>
      <c r="C6" s="63"/>
      <c r="D6" s="63"/>
      <c r="E6" s="63"/>
      <c r="F6" s="63"/>
      <c r="G6" s="112"/>
    </row>
    <row r="7" ht="33.75" customHeight="1">
      <c r="A7" s="27" t="s">
        <v>21</v>
      </c>
      <c r="B7" s="96" t="s">
        <v>135</v>
      </c>
      <c r="C7" s="96" t="s">
        <v>139</v>
      </c>
      <c r="D7" s="96" t="s">
        <v>140</v>
      </c>
      <c r="E7" s="96" t="s">
        <v>91</v>
      </c>
      <c r="F7" s="97" t="s">
        <v>136</v>
      </c>
      <c r="G7" s="27" t="s">
        <v>66</v>
      </c>
    </row>
    <row r="8" ht="28.5" customHeight="1">
      <c r="A8" s="28" t="s">
        <v>28</v>
      </c>
      <c r="B8" s="118">
        <v>1277531.0</v>
      </c>
      <c r="C8" s="106">
        <v>557435.0</v>
      </c>
      <c r="D8" s="118">
        <f t="shared" ref="D8:D13" si="1">B8-C8</f>
        <v>720096</v>
      </c>
      <c r="E8" s="106">
        <v>1572630.0</v>
      </c>
      <c r="F8" s="30">
        <f t="shared" ref="F8:F13" si="2">D8/E8</f>
        <v>0.4578928292</v>
      </c>
      <c r="G8" s="106">
        <v>3.0</v>
      </c>
    </row>
    <row r="9" ht="29.25" customHeight="1">
      <c r="A9" s="28" t="s">
        <v>29</v>
      </c>
      <c r="B9" s="106">
        <v>863746.0</v>
      </c>
      <c r="C9" s="106">
        <v>389085.0</v>
      </c>
      <c r="D9" s="106">
        <f t="shared" si="1"/>
        <v>474661</v>
      </c>
      <c r="E9" s="106">
        <v>1048921.0</v>
      </c>
      <c r="F9" s="30">
        <f t="shared" si="2"/>
        <v>0.4525231166</v>
      </c>
      <c r="G9" s="106">
        <v>4.0</v>
      </c>
    </row>
    <row r="10" ht="27.0" customHeight="1">
      <c r="A10" s="156" t="s">
        <v>30</v>
      </c>
      <c r="B10" s="157">
        <v>694102.0</v>
      </c>
      <c r="C10" s="157">
        <v>430263.0</v>
      </c>
      <c r="D10" s="157">
        <f t="shared" si="1"/>
        <v>263839</v>
      </c>
      <c r="E10" s="157">
        <v>859071.0</v>
      </c>
      <c r="F10" s="158">
        <f t="shared" si="2"/>
        <v>0.3071212973</v>
      </c>
      <c r="G10" s="157">
        <v>6.0</v>
      </c>
    </row>
    <row r="11" ht="28.5" customHeight="1">
      <c r="A11" s="159" t="s">
        <v>31</v>
      </c>
      <c r="B11" s="160">
        <v>138711.0</v>
      </c>
      <c r="C11" s="160">
        <v>51571.0</v>
      </c>
      <c r="D11" s="160">
        <f t="shared" si="1"/>
        <v>87140</v>
      </c>
      <c r="E11" s="160">
        <v>166939.0</v>
      </c>
      <c r="F11" s="161">
        <f t="shared" si="2"/>
        <v>0.5219870731</v>
      </c>
      <c r="G11" s="160">
        <v>1.0</v>
      </c>
    </row>
    <row r="12" ht="28.5" customHeight="1">
      <c r="A12" s="28" t="s">
        <v>32</v>
      </c>
      <c r="B12" s="106">
        <v>171727.0</v>
      </c>
      <c r="C12" s="106">
        <v>74665.0</v>
      </c>
      <c r="D12" s="106">
        <f t="shared" si="1"/>
        <v>97062</v>
      </c>
      <c r="E12" s="106">
        <v>203947.0</v>
      </c>
      <c r="F12" s="30">
        <f t="shared" si="2"/>
        <v>0.4759177629</v>
      </c>
      <c r="G12" s="106">
        <v>2.0</v>
      </c>
    </row>
    <row r="13" ht="30.0" customHeight="1">
      <c r="A13" s="28" t="s">
        <v>33</v>
      </c>
      <c r="B13" s="168">
        <v>182953.0</v>
      </c>
      <c r="C13" s="106">
        <v>91328.0</v>
      </c>
      <c r="D13" s="106">
        <f t="shared" si="1"/>
        <v>91625</v>
      </c>
      <c r="E13" s="106">
        <v>229852.0</v>
      </c>
      <c r="F13" s="30">
        <f t="shared" si="2"/>
        <v>0.3986260724</v>
      </c>
      <c r="G13" s="106">
        <v>5.0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mergeCells count="4">
    <mergeCell ref="A1:G1"/>
    <mergeCell ref="A2:G2"/>
    <mergeCell ref="A3:G5"/>
    <mergeCell ref="B6:F6"/>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4.43" defaultRowHeight="15.0"/>
  <cols>
    <col customWidth="1" min="1" max="1" width="17.71"/>
    <col customWidth="1" min="2" max="2" width="17.14"/>
    <col customWidth="1" min="3" max="4" width="17.86"/>
    <col customWidth="1" min="5" max="5" width="22.86"/>
    <col customWidth="1" min="6" max="6" width="13.14"/>
    <col customWidth="1" min="7" max="7" width="13.86"/>
    <col customWidth="1" min="8" max="26" width="8.71"/>
  </cols>
  <sheetData>
    <row r="1" ht="14.25" customHeight="1">
      <c r="A1" s="12" t="s">
        <v>17</v>
      </c>
      <c r="B1" s="13"/>
      <c r="C1" s="13"/>
      <c r="D1" s="13"/>
      <c r="E1" s="13"/>
      <c r="F1" s="13"/>
      <c r="G1" s="14"/>
    </row>
    <row r="2" ht="21.0" customHeight="1">
      <c r="A2" s="15" t="s">
        <v>18</v>
      </c>
      <c r="B2" s="16"/>
      <c r="C2" s="16"/>
      <c r="D2" s="16"/>
      <c r="E2" s="16"/>
      <c r="F2" s="16"/>
      <c r="G2" s="17"/>
    </row>
    <row r="3" ht="21.0" customHeight="1">
      <c r="A3" s="18" t="s">
        <v>19</v>
      </c>
      <c r="B3" s="19"/>
      <c r="C3" s="19"/>
      <c r="D3" s="19"/>
      <c r="E3" s="19"/>
      <c r="F3" s="19"/>
      <c r="G3" s="20"/>
      <c r="H3" s="21"/>
    </row>
    <row r="4" ht="14.25" customHeight="1">
      <c r="B4" s="22" t="s">
        <v>20</v>
      </c>
      <c r="C4" s="23"/>
      <c r="D4" s="23"/>
      <c r="E4" s="23"/>
      <c r="F4" s="24"/>
      <c r="G4" s="25"/>
    </row>
    <row r="5" ht="14.25" customHeight="1">
      <c r="A5" s="26" t="s">
        <v>21</v>
      </c>
      <c r="B5" s="27" t="s">
        <v>22</v>
      </c>
      <c r="C5" s="27" t="s">
        <v>23</v>
      </c>
      <c r="D5" s="27" t="s">
        <v>24</v>
      </c>
      <c r="E5" s="27" t="s">
        <v>25</v>
      </c>
      <c r="F5" s="27" t="s">
        <v>26</v>
      </c>
      <c r="G5" s="27" t="s">
        <v>27</v>
      </c>
    </row>
    <row r="6" ht="28.5" customHeight="1">
      <c r="A6" s="28" t="s">
        <v>28</v>
      </c>
      <c r="B6" s="29">
        <v>2527215.5</v>
      </c>
      <c r="C6" s="29">
        <v>141862.3</v>
      </c>
      <c r="D6" s="29">
        <f t="shared" ref="D6:D11" si="1">B6+C6</f>
        <v>2669077.8</v>
      </c>
      <c r="E6" s="29">
        <v>1.4300585E7</v>
      </c>
      <c r="F6" s="30">
        <f t="shared" ref="F6:F11" si="2">(B6+C6)/E6</f>
        <v>0.1866411619</v>
      </c>
      <c r="G6" s="29">
        <v>4.0</v>
      </c>
    </row>
    <row r="7" ht="27.75" customHeight="1">
      <c r="A7" s="28" t="s">
        <v>29</v>
      </c>
      <c r="B7" s="29">
        <v>1726995.3</v>
      </c>
      <c r="C7" s="29">
        <v>80884.5</v>
      </c>
      <c r="D7" s="29">
        <f t="shared" si="1"/>
        <v>1807879.8</v>
      </c>
      <c r="E7" s="29">
        <v>9581914.5</v>
      </c>
      <c r="F7" s="30">
        <f t="shared" si="2"/>
        <v>0.1886762609</v>
      </c>
      <c r="G7" s="29">
        <v>3.0</v>
      </c>
    </row>
    <row r="8" ht="29.25" customHeight="1">
      <c r="A8" s="31" t="s">
        <v>30</v>
      </c>
      <c r="B8" s="32">
        <v>641325.68</v>
      </c>
      <c r="C8" s="32">
        <v>160959.34</v>
      </c>
      <c r="D8" s="32">
        <f t="shared" si="1"/>
        <v>802285.02</v>
      </c>
      <c r="E8" s="32">
        <v>5382830.0</v>
      </c>
      <c r="F8" s="33">
        <f t="shared" si="2"/>
        <v>0.1490452086</v>
      </c>
      <c r="G8" s="32">
        <v>6.0</v>
      </c>
    </row>
    <row r="9" ht="24.75" customHeight="1">
      <c r="A9" s="34" t="s">
        <v>31</v>
      </c>
      <c r="B9" s="35">
        <v>171368.0</v>
      </c>
      <c r="C9" s="35">
        <v>10974.0</v>
      </c>
      <c r="D9" s="35">
        <f t="shared" si="1"/>
        <v>182342</v>
      </c>
      <c r="E9" s="35">
        <v>906973.0</v>
      </c>
      <c r="F9" s="36">
        <f t="shared" si="2"/>
        <v>0.2010445735</v>
      </c>
      <c r="G9" s="35">
        <v>1.0</v>
      </c>
    </row>
    <row r="10" ht="28.5" customHeight="1">
      <c r="A10" s="28" t="s">
        <v>32</v>
      </c>
      <c r="B10" s="29">
        <v>201990.0</v>
      </c>
      <c r="C10" s="29">
        <v>25250.0</v>
      </c>
      <c r="D10" s="29">
        <f t="shared" si="1"/>
        <v>227240</v>
      </c>
      <c r="E10" s="29">
        <v>1357280.0</v>
      </c>
      <c r="F10" s="30">
        <f t="shared" si="2"/>
        <v>0.1674230815</v>
      </c>
      <c r="G10" s="29">
        <v>5.0</v>
      </c>
    </row>
    <row r="11" ht="30.0" customHeight="1">
      <c r="A11" s="28" t="s">
        <v>33</v>
      </c>
      <c r="B11" s="29">
        <v>28193.75</v>
      </c>
      <c r="C11" s="29">
        <v>3948.79</v>
      </c>
      <c r="D11" s="29">
        <f t="shared" si="1"/>
        <v>32142.54</v>
      </c>
      <c r="E11" s="29">
        <v>167322.0</v>
      </c>
      <c r="F11" s="30">
        <f t="shared" si="2"/>
        <v>0.1920999032</v>
      </c>
      <c r="G11" s="29">
        <v>2.0</v>
      </c>
    </row>
    <row r="12" ht="14.25" customHeight="1">
      <c r="A12" s="16"/>
    </row>
    <row r="13" ht="14.25" customHeight="1">
      <c r="A13" s="37" t="s">
        <v>34</v>
      </c>
      <c r="B13" s="38"/>
      <c r="C13" s="38"/>
      <c r="D13" s="38"/>
      <c r="E13" s="38"/>
      <c r="F13" s="38"/>
      <c r="G13" s="39"/>
    </row>
    <row r="14" ht="14.25" customHeight="1">
      <c r="A14" s="40" t="s">
        <v>35</v>
      </c>
      <c r="B14" s="41"/>
      <c r="C14" s="41"/>
      <c r="D14" s="41"/>
      <c r="E14" s="41"/>
      <c r="F14" s="41"/>
      <c r="G14" s="42"/>
    </row>
    <row r="15" ht="14.25" customHeight="1">
      <c r="A15" s="43" t="s">
        <v>36</v>
      </c>
      <c r="B15" s="44"/>
      <c r="C15" s="44"/>
      <c r="D15" s="44"/>
      <c r="E15" s="44"/>
      <c r="F15" s="44"/>
      <c r="G15" s="45"/>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G1"/>
    <mergeCell ref="B4:E4"/>
    <mergeCell ref="A13:G13"/>
    <mergeCell ref="A14:G14"/>
    <mergeCell ref="A15:G15"/>
  </mergeCells>
  <printOptions/>
  <pageMargins bottom="0.75" footer="0.0" header="0.0" left="0.7" right="0.7" top="0.75"/>
  <pageSetup paperSize="9"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6699"/>
    <pageSetUpPr/>
  </sheetPr>
  <sheetViews>
    <sheetView workbookViewId="0"/>
  </sheetViews>
  <sheetFormatPr customHeight="1" defaultColWidth="14.43" defaultRowHeight="15.0"/>
  <cols>
    <col customWidth="1" min="1" max="1" width="15.14"/>
    <col customWidth="1" min="2" max="2" width="11.29"/>
    <col customWidth="1" min="3" max="3" width="18.57"/>
    <col customWidth="1" min="4" max="5" width="13.57"/>
    <col customWidth="1" min="6" max="6" width="8.71"/>
    <col customWidth="1" min="7" max="7" width="11.29"/>
    <col customWidth="1" min="8" max="28" width="8.71"/>
  </cols>
  <sheetData>
    <row r="1" ht="14.25" customHeight="1">
      <c r="A1" s="84" t="s">
        <v>124</v>
      </c>
      <c r="B1" s="85"/>
      <c r="C1" s="85"/>
      <c r="D1" s="85"/>
      <c r="E1" s="85"/>
      <c r="F1" s="85"/>
      <c r="G1" s="85"/>
      <c r="H1" s="85"/>
      <c r="I1" s="85"/>
      <c r="J1" s="85"/>
      <c r="K1" s="86"/>
    </row>
    <row r="2" ht="14.25" customHeight="1">
      <c r="A2" s="169" t="s">
        <v>121</v>
      </c>
      <c r="B2" s="85"/>
      <c r="C2" s="85"/>
      <c r="D2" s="85"/>
      <c r="E2" s="85"/>
      <c r="F2" s="85"/>
      <c r="G2" s="85"/>
      <c r="H2" s="85"/>
      <c r="I2" s="85"/>
      <c r="J2" s="85"/>
      <c r="K2" s="86"/>
    </row>
    <row r="3" ht="14.25" customHeight="1">
      <c r="A3" s="78" t="s">
        <v>73</v>
      </c>
      <c r="B3" s="128" t="s">
        <v>141</v>
      </c>
      <c r="C3" s="14"/>
      <c r="D3" s="170" t="s">
        <v>129</v>
      </c>
      <c r="E3" s="14"/>
      <c r="F3" s="128" t="s">
        <v>133</v>
      </c>
      <c r="G3" s="14"/>
      <c r="H3" s="128" t="s">
        <v>142</v>
      </c>
      <c r="I3" s="14"/>
      <c r="J3" s="79" t="s">
        <v>78</v>
      </c>
      <c r="K3" s="14"/>
    </row>
    <row r="4" ht="27.75" customHeight="1">
      <c r="A4" s="81"/>
      <c r="B4" s="129" t="s">
        <v>100</v>
      </c>
      <c r="C4" s="26" t="s">
        <v>80</v>
      </c>
      <c r="D4" s="129" t="s">
        <v>100</v>
      </c>
      <c r="E4" s="26" t="s">
        <v>80</v>
      </c>
      <c r="F4" s="129" t="s">
        <v>100</v>
      </c>
      <c r="G4" s="26" t="s">
        <v>80</v>
      </c>
      <c r="H4" s="129" t="s">
        <v>100</v>
      </c>
      <c r="I4" s="129" t="s">
        <v>80</v>
      </c>
      <c r="J4" s="26" t="s">
        <v>81</v>
      </c>
      <c r="K4" s="26" t="s">
        <v>80</v>
      </c>
    </row>
    <row r="5" ht="27.75" customHeight="1">
      <c r="A5" s="82" t="s">
        <v>28</v>
      </c>
      <c r="B5" s="30">
        <f>'4.1 Operating profit to total a'!D7</f>
        <v>0.07602626612</v>
      </c>
      <c r="C5" s="29">
        <f>'4.1 Operating profit to total a'!E7</f>
        <v>4</v>
      </c>
      <c r="D5" s="30">
        <f>'4.2 Net profit to total assets'!D8</f>
        <v>0.01786839392</v>
      </c>
      <c r="E5" s="29">
        <f>'4.2 Net profit to total assets'!E8</f>
        <v>1</v>
      </c>
      <c r="F5" s="30">
        <f>'4.3 Interest Income to Total In'!D8</f>
        <v>0.8123531918</v>
      </c>
      <c r="G5" s="29">
        <f>'4.3 Interest Income to Total In'!E8</f>
        <v>4</v>
      </c>
      <c r="H5" s="30">
        <f>'4.4 Spread or Net Interest Marg'!F8</f>
        <v>0.4578928292</v>
      </c>
      <c r="I5" s="29">
        <f>'4.4 Spread or Net Interest Marg'!G8</f>
        <v>3</v>
      </c>
      <c r="J5" s="29">
        <f t="shared" ref="J5:J10" si="1">(C5+E5+G5+I5)/4</f>
        <v>3</v>
      </c>
      <c r="K5" s="106">
        <v>3.0</v>
      </c>
    </row>
    <row r="6" ht="30.0" customHeight="1">
      <c r="A6" s="82" t="s">
        <v>29</v>
      </c>
      <c r="B6" s="30">
        <f>'4.1 Operating profit to total a'!D8</f>
        <v>0.07432315662</v>
      </c>
      <c r="C6" s="29">
        <f>'4.1 Operating profit to total a'!E8</f>
        <v>5</v>
      </c>
      <c r="D6" s="30">
        <f>'4.2 Net profit to total assets'!D9</f>
        <v>0.01653761641</v>
      </c>
      <c r="E6" s="29">
        <f>'4.2 Net profit to total assets'!E9</f>
        <v>2</v>
      </c>
      <c r="F6" s="30">
        <f>'4.3 Interest Income to Total In'!D9</f>
        <v>0.8234614428</v>
      </c>
      <c r="G6" s="29">
        <f>'4.3 Interest Income to Total In'!E9</f>
        <v>3</v>
      </c>
      <c r="H6" s="30">
        <f>'4.4 Spread or Net Interest Marg'!F9</f>
        <v>0.4525231166</v>
      </c>
      <c r="I6" s="29">
        <f>'4.4 Spread or Net Interest Marg'!G9</f>
        <v>4</v>
      </c>
      <c r="J6" s="29">
        <f t="shared" si="1"/>
        <v>3.5</v>
      </c>
      <c r="K6" s="106">
        <v>4.0</v>
      </c>
    </row>
    <row r="7" ht="29.25" customHeight="1">
      <c r="A7" s="171" t="s">
        <v>30</v>
      </c>
      <c r="B7" s="158">
        <f>'4.1 Operating profit to total a'!D9</f>
        <v>0.07001509479</v>
      </c>
      <c r="C7" s="172">
        <f>'4.1 Operating profit to total a'!E9</f>
        <v>6</v>
      </c>
      <c r="D7" s="158">
        <f>'4.2 Net profit to total assets'!D10</f>
        <v>0.004627949427</v>
      </c>
      <c r="E7" s="172">
        <f>'4.2 Net profit to total assets'!E10</f>
        <v>4</v>
      </c>
      <c r="F7" s="158">
        <f>'4.3 Interest Income to Total In'!D10</f>
        <v>0.8079681423</v>
      </c>
      <c r="G7" s="172">
        <f>'4.3 Interest Income to Total In'!E10</f>
        <v>5</v>
      </c>
      <c r="H7" s="158">
        <f>'4.4 Spread or Net Interest Marg'!F10</f>
        <v>0.3071212973</v>
      </c>
      <c r="I7" s="172">
        <f>'4.4 Spread or Net Interest Marg'!G10</f>
        <v>6</v>
      </c>
      <c r="J7" s="172">
        <f t="shared" si="1"/>
        <v>5.25</v>
      </c>
      <c r="K7" s="157">
        <v>6.0</v>
      </c>
    </row>
    <row r="8" ht="30.0" customHeight="1">
      <c r="A8" s="173" t="s">
        <v>82</v>
      </c>
      <c r="B8" s="161">
        <f>'4.1 Operating profit to total a'!D10</f>
        <v>0.1202153722</v>
      </c>
      <c r="C8" s="174">
        <f>'4.1 Operating profit to total a'!E10</f>
        <v>1</v>
      </c>
      <c r="D8" s="161">
        <f>'4.2 Net profit to total assets'!D11</f>
        <v>0.0009059053797</v>
      </c>
      <c r="E8" s="174">
        <f>'4.2 Net profit to total assets'!E11</f>
        <v>5</v>
      </c>
      <c r="F8" s="161">
        <f>'4.3 Interest Income to Total In'!D11</f>
        <v>0.8309082958</v>
      </c>
      <c r="G8" s="174">
        <f>'4.3 Interest Income to Total In'!E11</f>
        <v>2</v>
      </c>
      <c r="H8" s="161">
        <f>'4.4 Spread or Net Interest Marg'!F11</f>
        <v>0.5219870731</v>
      </c>
      <c r="I8" s="174">
        <f>'4.4 Spread or Net Interest Marg'!G11</f>
        <v>1</v>
      </c>
      <c r="J8" s="174">
        <f t="shared" si="1"/>
        <v>2.25</v>
      </c>
      <c r="K8" s="160">
        <v>1.0</v>
      </c>
      <c r="L8" s="135"/>
      <c r="M8" s="135"/>
      <c r="N8" s="135"/>
      <c r="O8" s="135"/>
      <c r="P8" s="135"/>
      <c r="Q8" s="135"/>
      <c r="R8" s="135"/>
      <c r="S8" s="135"/>
      <c r="T8" s="135"/>
      <c r="U8" s="135"/>
      <c r="V8" s="135"/>
      <c r="W8" s="135"/>
      <c r="X8" s="135"/>
      <c r="Y8" s="135"/>
      <c r="Z8" s="135"/>
      <c r="AA8" s="135"/>
      <c r="AB8" s="135"/>
    </row>
    <row r="9" ht="30.0" customHeight="1">
      <c r="A9" s="82" t="s">
        <v>32</v>
      </c>
      <c r="B9" s="30">
        <f>'4.1 Operating profit to total a'!D11</f>
        <v>0.1072380293</v>
      </c>
      <c r="C9" s="29">
        <f>'4.1 Operating profit to total a'!E11</f>
        <v>2</v>
      </c>
      <c r="D9" s="30">
        <f>'4.2 Net profit to total assets'!D12</f>
        <v>0.0007650582391</v>
      </c>
      <c r="E9" s="29">
        <f>'4.2 Net profit to total assets'!E12</f>
        <v>6</v>
      </c>
      <c r="F9" s="30">
        <f>'4.3 Interest Income to Total In'!D12</f>
        <v>0.8420177791</v>
      </c>
      <c r="G9" s="29">
        <f>'4.3 Interest Income to Total In'!E12</f>
        <v>1</v>
      </c>
      <c r="H9" s="30">
        <f>'4.4 Spread or Net Interest Marg'!F12</f>
        <v>0.4759177629</v>
      </c>
      <c r="I9" s="29">
        <f>'4.4 Spread or Net Interest Marg'!G12</f>
        <v>2</v>
      </c>
      <c r="J9" s="29">
        <f t="shared" si="1"/>
        <v>2.75</v>
      </c>
      <c r="K9" s="106">
        <v>2.0</v>
      </c>
    </row>
    <row r="10" ht="33.0" customHeight="1">
      <c r="A10" s="82" t="s">
        <v>33</v>
      </c>
      <c r="B10" s="30">
        <f>'4.1 Operating profit to total a'!D12</f>
        <v>0.07625653823</v>
      </c>
      <c r="C10" s="29">
        <f>'4.1 Operating profit to total a'!E12</f>
        <v>3</v>
      </c>
      <c r="D10" s="30">
        <f>'4.2 Net profit to total assets'!D13</f>
        <v>0.008092710688</v>
      </c>
      <c r="E10" s="29">
        <f>'4.2 Net profit to total assets'!E13</f>
        <v>3</v>
      </c>
      <c r="F10" s="30">
        <f>'4.3 Interest Income to Total In'!D13</f>
        <v>0.795960009</v>
      </c>
      <c r="G10" s="29">
        <f>'4.3 Interest Income to Total In'!E13</f>
        <v>6</v>
      </c>
      <c r="H10" s="30">
        <f>'4.4 Spread or Net Interest Marg'!F13</f>
        <v>0.3986260724</v>
      </c>
      <c r="I10" s="29">
        <f>'4.4 Spread or Net Interest Marg'!G13</f>
        <v>5</v>
      </c>
      <c r="J10" s="29">
        <f t="shared" si="1"/>
        <v>4.25</v>
      </c>
      <c r="K10" s="106">
        <v>5.0</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8">
    <mergeCell ref="A1:K1"/>
    <mergeCell ref="A2:K2"/>
    <mergeCell ref="A3:A4"/>
    <mergeCell ref="B3:C3"/>
    <mergeCell ref="D3:E3"/>
    <mergeCell ref="F3:G3"/>
    <mergeCell ref="H3:I3"/>
    <mergeCell ref="J3:K3"/>
  </mergeCells>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29"/>
    <col customWidth="1" min="2" max="2" width="28.71"/>
  </cols>
  <sheetData>
    <row r="1">
      <c r="A1" s="84" t="s">
        <v>143</v>
      </c>
      <c r="B1" s="85"/>
      <c r="C1" s="85"/>
      <c r="D1" s="85"/>
      <c r="E1" s="86"/>
      <c r="F1" s="175"/>
      <c r="G1" s="175"/>
      <c r="H1" s="175"/>
      <c r="I1" s="175"/>
      <c r="J1" s="175"/>
      <c r="K1" s="175"/>
    </row>
    <row r="2">
      <c r="A2" s="176" t="s">
        <v>144</v>
      </c>
      <c r="B2" s="85"/>
      <c r="C2" s="85"/>
      <c r="D2" s="85"/>
      <c r="E2" s="86"/>
      <c r="F2" s="177"/>
      <c r="G2" s="177"/>
      <c r="H2" s="177"/>
      <c r="I2" s="177"/>
      <c r="J2" s="177"/>
      <c r="K2" s="177"/>
    </row>
    <row r="3">
      <c r="A3" s="120" t="s">
        <v>145</v>
      </c>
      <c r="B3" s="121"/>
      <c r="C3" s="121"/>
      <c r="D3" s="121"/>
      <c r="E3" s="122"/>
    </row>
    <row r="4" ht="39.75" customHeight="1">
      <c r="A4" s="125"/>
      <c r="B4" s="126"/>
      <c r="C4" s="126"/>
      <c r="D4" s="126"/>
      <c r="E4" s="127"/>
    </row>
    <row r="5">
      <c r="A5" s="178" t="s">
        <v>73</v>
      </c>
      <c r="B5" s="179" t="s">
        <v>146</v>
      </c>
      <c r="C5" s="180" t="s">
        <v>147</v>
      </c>
    </row>
    <row r="6">
      <c r="A6" s="181"/>
      <c r="B6" s="181"/>
      <c r="C6" s="181"/>
    </row>
    <row r="7">
      <c r="A7" s="182" t="s">
        <v>28</v>
      </c>
      <c r="B7" s="183">
        <v>1.02</v>
      </c>
      <c r="C7" s="7">
        <v>2.0</v>
      </c>
    </row>
    <row r="8">
      <c r="A8" s="184" t="s">
        <v>29</v>
      </c>
      <c r="B8" s="185">
        <v>0.198</v>
      </c>
      <c r="C8" s="7">
        <v>4.0</v>
      </c>
    </row>
    <row r="9">
      <c r="A9" s="184" t="s">
        <v>30</v>
      </c>
      <c r="B9" s="185">
        <v>0.248</v>
      </c>
      <c r="C9" s="7">
        <v>3.0</v>
      </c>
    </row>
    <row r="10">
      <c r="A10" s="186" t="s">
        <v>82</v>
      </c>
      <c r="B10" s="187">
        <v>1.346</v>
      </c>
      <c r="C10" s="188">
        <v>1.0</v>
      </c>
    </row>
    <row r="11">
      <c r="A11" s="189" t="s">
        <v>32</v>
      </c>
      <c r="B11" s="190">
        <v>0.1674</v>
      </c>
      <c r="C11" s="191">
        <v>6.0</v>
      </c>
    </row>
    <row r="12">
      <c r="A12" s="192" t="s">
        <v>33</v>
      </c>
      <c r="B12" s="193">
        <v>0.191</v>
      </c>
      <c r="C12" s="11">
        <v>5.0</v>
      </c>
    </row>
  </sheetData>
  <mergeCells count="6">
    <mergeCell ref="A5:A6"/>
    <mergeCell ref="B5:B6"/>
    <mergeCell ref="C5:C6"/>
    <mergeCell ref="A1:E1"/>
    <mergeCell ref="A2:E2"/>
    <mergeCell ref="A3:E4"/>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29"/>
    <col customWidth="1" min="2" max="2" width="28.71"/>
  </cols>
  <sheetData>
    <row r="1">
      <c r="A1" s="194" t="s">
        <v>143</v>
      </c>
      <c r="B1" s="85"/>
      <c r="C1" s="85"/>
      <c r="D1" s="85"/>
      <c r="E1" s="86"/>
    </row>
    <row r="2">
      <c r="A2" s="195" t="s">
        <v>148</v>
      </c>
      <c r="B2" s="126"/>
      <c r="C2" s="126"/>
      <c r="D2" s="126"/>
      <c r="E2" s="127"/>
    </row>
    <row r="3">
      <c r="A3" s="110" t="s">
        <v>149</v>
      </c>
      <c r="E3" s="124"/>
    </row>
    <row r="4">
      <c r="E4" s="124"/>
    </row>
    <row r="5">
      <c r="A5" s="126"/>
      <c r="B5" s="126"/>
      <c r="C5" s="126"/>
      <c r="D5" s="126"/>
      <c r="E5" s="127"/>
    </row>
    <row r="6">
      <c r="A6" s="196" t="s">
        <v>73</v>
      </c>
      <c r="B6" s="197" t="s">
        <v>146</v>
      </c>
      <c r="C6" s="4" t="s">
        <v>147</v>
      </c>
    </row>
    <row r="7">
      <c r="A7" s="198"/>
      <c r="B7" s="126"/>
      <c r="C7" s="127"/>
    </row>
    <row r="8">
      <c r="A8" s="182" t="s">
        <v>28</v>
      </c>
      <c r="B8" s="183">
        <v>1.12</v>
      </c>
      <c r="C8" s="7">
        <v>2.0</v>
      </c>
    </row>
    <row r="9">
      <c r="A9" s="184" t="s">
        <v>29</v>
      </c>
      <c r="B9" s="199" t="s">
        <v>150</v>
      </c>
      <c r="C9" s="7">
        <v>4.0</v>
      </c>
    </row>
    <row r="10">
      <c r="A10" s="184" t="s">
        <v>30</v>
      </c>
      <c r="B10" s="185">
        <v>0.245</v>
      </c>
      <c r="C10" s="7">
        <v>5.0</v>
      </c>
    </row>
    <row r="11">
      <c r="A11" s="186" t="s">
        <v>82</v>
      </c>
      <c r="B11" s="187">
        <v>1.1486</v>
      </c>
      <c r="C11" s="188">
        <v>1.0</v>
      </c>
    </row>
    <row r="12">
      <c r="A12" s="184" t="s">
        <v>32</v>
      </c>
      <c r="B12" s="185">
        <v>1.087</v>
      </c>
      <c r="C12" s="7">
        <v>3.0</v>
      </c>
    </row>
    <row r="13">
      <c r="A13" s="200" t="s">
        <v>33</v>
      </c>
      <c r="B13" s="201">
        <v>0.0887</v>
      </c>
      <c r="C13" s="202">
        <v>6.0</v>
      </c>
    </row>
  </sheetData>
  <mergeCells count="6">
    <mergeCell ref="A1:E1"/>
    <mergeCell ref="A2:E2"/>
    <mergeCell ref="A6:A7"/>
    <mergeCell ref="B6:B7"/>
    <mergeCell ref="C6:C7"/>
    <mergeCell ref="A3:E5"/>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29"/>
    <col customWidth="1" min="2" max="2" width="28.71"/>
  </cols>
  <sheetData>
    <row r="1">
      <c r="A1" s="194" t="s">
        <v>143</v>
      </c>
      <c r="B1" s="85"/>
      <c r="C1" s="85"/>
      <c r="D1" s="85"/>
      <c r="E1" s="86"/>
    </row>
    <row r="2">
      <c r="A2" s="195" t="s">
        <v>151</v>
      </c>
      <c r="B2" s="126"/>
      <c r="C2" s="126"/>
      <c r="D2" s="126"/>
      <c r="E2" s="127"/>
    </row>
    <row r="3">
      <c r="A3" s="110" t="s">
        <v>152</v>
      </c>
      <c r="E3" s="124"/>
    </row>
    <row r="4">
      <c r="E4" s="124"/>
    </row>
    <row r="5" ht="30.75" customHeight="1">
      <c r="A5" s="126"/>
      <c r="B5" s="126"/>
      <c r="C5" s="126"/>
      <c r="D5" s="126"/>
      <c r="E5" s="127"/>
    </row>
    <row r="7">
      <c r="A7" s="196" t="s">
        <v>73</v>
      </c>
      <c r="B7" s="203" t="s">
        <v>153</v>
      </c>
      <c r="C7" s="204" t="s">
        <v>147</v>
      </c>
    </row>
    <row r="8">
      <c r="A8" s="198"/>
      <c r="B8" s="205"/>
      <c r="C8" s="206"/>
    </row>
    <row r="9">
      <c r="A9" s="207" t="s">
        <v>28</v>
      </c>
      <c r="B9" s="208">
        <v>0.804</v>
      </c>
      <c r="C9" s="209">
        <v>1.0</v>
      </c>
    </row>
    <row r="10">
      <c r="A10" s="189" t="s">
        <v>29</v>
      </c>
      <c r="B10" s="210">
        <v>0.0145</v>
      </c>
      <c r="C10" s="211">
        <v>6.0</v>
      </c>
    </row>
    <row r="11">
      <c r="A11" s="184" t="s">
        <v>30</v>
      </c>
      <c r="B11" s="212">
        <v>0.213</v>
      </c>
      <c r="C11" s="213">
        <v>4.0</v>
      </c>
    </row>
    <row r="12">
      <c r="A12" s="184" t="s">
        <v>82</v>
      </c>
      <c r="B12" s="212">
        <v>0.181</v>
      </c>
      <c r="C12" s="213">
        <v>5.0</v>
      </c>
    </row>
    <row r="13">
      <c r="A13" s="184" t="s">
        <v>32</v>
      </c>
      <c r="B13" s="212">
        <v>0.288</v>
      </c>
      <c r="C13" s="213">
        <v>2.0</v>
      </c>
    </row>
    <row r="14">
      <c r="A14" s="192" t="s">
        <v>33</v>
      </c>
      <c r="B14" s="214">
        <v>0.237</v>
      </c>
      <c r="C14" s="215">
        <v>3.0</v>
      </c>
    </row>
  </sheetData>
  <mergeCells count="6">
    <mergeCell ref="C7:C8"/>
    <mergeCell ref="B7:B8"/>
    <mergeCell ref="A7:A8"/>
    <mergeCell ref="A1:E1"/>
    <mergeCell ref="A2:E2"/>
    <mergeCell ref="A3:E5"/>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0"/>
    <col customWidth="1" min="2" max="2" width="32.29"/>
  </cols>
  <sheetData>
    <row r="1">
      <c r="A1" s="194" t="s">
        <v>143</v>
      </c>
      <c r="B1" s="85"/>
      <c r="C1" s="85"/>
      <c r="D1" s="85"/>
      <c r="E1" s="86"/>
    </row>
    <row r="2">
      <c r="A2" s="195" t="s">
        <v>154</v>
      </c>
      <c r="B2" s="126"/>
      <c r="C2" s="126"/>
      <c r="D2" s="126"/>
      <c r="E2" s="127"/>
    </row>
    <row r="3">
      <c r="A3" s="110" t="s">
        <v>155</v>
      </c>
      <c r="E3" s="124"/>
    </row>
    <row r="4">
      <c r="E4" s="124"/>
    </row>
    <row r="5" ht="52.5" customHeight="1">
      <c r="A5" s="126"/>
      <c r="B5" s="126"/>
      <c r="C5" s="126"/>
      <c r="D5" s="126"/>
      <c r="E5" s="127"/>
    </row>
    <row r="8">
      <c r="A8" s="196" t="s">
        <v>73</v>
      </c>
      <c r="B8" s="216" t="s">
        <v>156</v>
      </c>
      <c r="C8" s="217" t="s">
        <v>147</v>
      </c>
    </row>
    <row r="9">
      <c r="A9" s="198"/>
      <c r="B9" s="218"/>
      <c r="C9" s="219"/>
    </row>
    <row r="10">
      <c r="A10" s="207" t="s">
        <v>28</v>
      </c>
      <c r="B10" s="220">
        <v>0.1926</v>
      </c>
      <c r="C10" s="221">
        <v>1.0</v>
      </c>
    </row>
    <row r="11">
      <c r="A11" s="184" t="s">
        <v>29</v>
      </c>
      <c r="B11" s="222">
        <v>0.174</v>
      </c>
      <c r="C11" s="223">
        <v>4.0</v>
      </c>
    </row>
    <row r="12">
      <c r="A12" s="184" t="s">
        <v>30</v>
      </c>
      <c r="B12" s="222">
        <v>0.185</v>
      </c>
      <c r="C12" s="223">
        <v>3.0</v>
      </c>
    </row>
    <row r="13">
      <c r="A13" s="189" t="s">
        <v>82</v>
      </c>
      <c r="B13" s="224">
        <v>0.142</v>
      </c>
      <c r="C13" s="225">
        <v>6.0</v>
      </c>
    </row>
    <row r="14">
      <c r="A14" s="184" t="s">
        <v>32</v>
      </c>
      <c r="B14" s="222">
        <v>0.161</v>
      </c>
      <c r="C14" s="223">
        <v>5.0</v>
      </c>
    </row>
    <row r="15">
      <c r="A15" s="192" t="s">
        <v>33</v>
      </c>
      <c r="B15" s="226">
        <v>0.187</v>
      </c>
      <c r="C15" s="227">
        <v>2.0</v>
      </c>
    </row>
  </sheetData>
  <mergeCells count="4">
    <mergeCell ref="A8:A9"/>
    <mergeCell ref="A1:E1"/>
    <mergeCell ref="A2:E2"/>
    <mergeCell ref="A3:E5"/>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14"/>
    <col customWidth="1" min="2" max="2" width="20.0"/>
  </cols>
  <sheetData>
    <row r="1">
      <c r="A1" s="194" t="s">
        <v>143</v>
      </c>
      <c r="B1" s="85"/>
      <c r="C1" s="85"/>
      <c r="D1" s="85"/>
      <c r="E1" s="86"/>
    </row>
    <row r="2">
      <c r="A2" s="195" t="s">
        <v>157</v>
      </c>
      <c r="B2" s="126"/>
      <c r="C2" s="126"/>
      <c r="D2" s="126"/>
      <c r="E2" s="127"/>
    </row>
    <row r="3">
      <c r="A3" s="196" t="s">
        <v>73</v>
      </c>
      <c r="B3" s="216" t="s">
        <v>158</v>
      </c>
      <c r="C3" s="217" t="s">
        <v>147</v>
      </c>
    </row>
    <row r="4">
      <c r="A4" s="198"/>
      <c r="B4" s="218"/>
      <c r="C4" s="219"/>
    </row>
    <row r="5">
      <c r="A5" s="182" t="s">
        <v>28</v>
      </c>
      <c r="B5" s="228">
        <v>6.93</v>
      </c>
      <c r="C5" s="229">
        <v>2.0</v>
      </c>
    </row>
    <row r="6">
      <c r="A6" s="184" t="s">
        <v>29</v>
      </c>
      <c r="B6" s="230">
        <v>1.54</v>
      </c>
      <c r="C6" s="223">
        <v>3.0</v>
      </c>
    </row>
    <row r="7">
      <c r="A7" s="184" t="s">
        <v>30</v>
      </c>
      <c r="B7" s="230">
        <v>1.05</v>
      </c>
      <c r="C7" s="223">
        <v>4.0</v>
      </c>
    </row>
    <row r="8">
      <c r="A8" s="184" t="s">
        <v>82</v>
      </c>
      <c r="B8" s="230">
        <v>1.03</v>
      </c>
      <c r="C8" s="223">
        <v>5.0</v>
      </c>
    </row>
    <row r="9">
      <c r="A9" s="186" t="s">
        <v>32</v>
      </c>
      <c r="B9" s="231">
        <v>7.31</v>
      </c>
      <c r="C9" s="232">
        <v>1.0</v>
      </c>
    </row>
    <row r="10">
      <c r="A10" s="200" t="s">
        <v>33</v>
      </c>
      <c r="B10" s="233">
        <v>0.59</v>
      </c>
      <c r="C10" s="234">
        <v>6.0</v>
      </c>
    </row>
  </sheetData>
  <mergeCells count="3">
    <mergeCell ref="A3:A4"/>
    <mergeCell ref="A1:E1"/>
    <mergeCell ref="A2:E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sheetViews>
  <sheetFormatPr customHeight="1" defaultColWidth="14.43" defaultRowHeight="15.0"/>
  <cols>
    <col customWidth="1" min="1" max="1" width="18.0"/>
    <col customWidth="1" min="2" max="2" width="16.29"/>
    <col customWidth="1" min="3" max="3" width="15.71"/>
    <col customWidth="1" min="4" max="4" width="21.29"/>
    <col customWidth="1" min="5" max="5" width="23.86"/>
    <col customWidth="1" min="6" max="26" width="8.71"/>
  </cols>
  <sheetData>
    <row r="1" ht="14.25" customHeight="1">
      <c r="A1" s="46" t="s">
        <v>37</v>
      </c>
      <c r="B1" s="41"/>
      <c r="C1" s="41"/>
      <c r="D1" s="41"/>
      <c r="E1" s="47"/>
      <c r="F1" s="48"/>
      <c r="G1" s="48"/>
      <c r="H1" s="48"/>
      <c r="I1" s="48"/>
      <c r="J1" s="48"/>
    </row>
    <row r="2" ht="14.25" customHeight="1">
      <c r="A2" s="49" t="s">
        <v>38</v>
      </c>
      <c r="B2" s="50"/>
      <c r="C2" s="50"/>
      <c r="D2" s="50"/>
      <c r="E2" s="51"/>
    </row>
    <row r="3" ht="14.25" customHeight="1">
      <c r="A3" s="15" t="s">
        <v>39</v>
      </c>
      <c r="B3" s="16"/>
      <c r="C3" s="16"/>
      <c r="D3" s="16"/>
      <c r="E3" s="17"/>
      <c r="F3" s="16"/>
      <c r="G3" s="16"/>
      <c r="H3" s="16"/>
      <c r="I3" s="16"/>
      <c r="J3" s="16"/>
    </row>
    <row r="4" ht="14.25" customHeight="1">
      <c r="A4" s="52" t="s">
        <v>40</v>
      </c>
      <c r="B4" s="44"/>
      <c r="C4" s="44"/>
      <c r="D4" s="44"/>
      <c r="E4" s="45"/>
    </row>
    <row r="5" ht="14.25" customHeight="1">
      <c r="B5" s="53" t="s">
        <v>20</v>
      </c>
      <c r="C5" s="50"/>
      <c r="D5" s="50"/>
    </row>
    <row r="6" ht="23.25" customHeight="1">
      <c r="A6" s="27" t="s">
        <v>21</v>
      </c>
      <c r="B6" s="27" t="s">
        <v>41</v>
      </c>
      <c r="C6" s="27" t="s">
        <v>42</v>
      </c>
      <c r="D6" s="27" t="s">
        <v>43</v>
      </c>
      <c r="E6" s="27" t="s">
        <v>44</v>
      </c>
    </row>
    <row r="7" ht="28.5" customHeight="1">
      <c r="A7" s="28" t="s">
        <v>28</v>
      </c>
      <c r="B7" s="29">
        <v>1.7440347E7</v>
      </c>
      <c r="C7" s="29">
        <v>2400929.0</v>
      </c>
      <c r="D7" s="54">
        <f t="shared" ref="D7:D12" si="1">B7/C7</f>
        <v>7.263999477</v>
      </c>
      <c r="E7" s="29">
        <v>4.0</v>
      </c>
    </row>
    <row r="8" ht="27.0" customHeight="1">
      <c r="A8" s="28" t="s">
        <v>29</v>
      </c>
      <c r="B8" s="29">
        <v>1.171803E7</v>
      </c>
      <c r="C8" s="29">
        <v>1705120.0</v>
      </c>
      <c r="D8" s="54">
        <f t="shared" si="1"/>
        <v>6.87226119</v>
      </c>
      <c r="E8" s="29">
        <v>3.0</v>
      </c>
      <c r="G8" s="55" t="s">
        <v>45</v>
      </c>
      <c r="I8" s="55" t="s">
        <v>45</v>
      </c>
    </row>
    <row r="9" ht="27.0" customHeight="1">
      <c r="A9" s="31" t="s">
        <v>30</v>
      </c>
      <c r="B9" s="32">
        <v>1.1326942E7</v>
      </c>
      <c r="C9" s="32">
        <v>661113.0</v>
      </c>
      <c r="D9" s="56">
        <f t="shared" si="1"/>
        <v>17.13314063</v>
      </c>
      <c r="E9" s="32">
        <v>6.0</v>
      </c>
    </row>
    <row r="10" ht="27.75" customHeight="1">
      <c r="A10" s="28" t="s">
        <v>31</v>
      </c>
      <c r="B10" s="29">
        <v>1162518.0</v>
      </c>
      <c r="C10" s="29">
        <v>173812.0</v>
      </c>
      <c r="D10" s="54">
        <f t="shared" si="1"/>
        <v>6.68836444</v>
      </c>
      <c r="E10" s="29">
        <v>2.0</v>
      </c>
    </row>
    <row r="11" ht="29.25" customHeight="1">
      <c r="A11" s="28" t="s">
        <v>32</v>
      </c>
      <c r="B11" s="29">
        <v>1585970.0</v>
      </c>
      <c r="C11" s="29">
        <v>210035.0</v>
      </c>
      <c r="D11" s="54">
        <f t="shared" si="1"/>
        <v>7.550979599</v>
      </c>
      <c r="E11" s="29">
        <v>5.0</v>
      </c>
    </row>
    <row r="12" ht="27.0" customHeight="1">
      <c r="A12" s="34" t="s">
        <v>33</v>
      </c>
      <c r="B12" s="35">
        <v>2474794.0</v>
      </c>
      <c r="C12" s="35">
        <v>416620.0</v>
      </c>
      <c r="D12" s="57">
        <f t="shared" si="1"/>
        <v>5.940170899</v>
      </c>
      <c r="E12" s="35">
        <v>1.0</v>
      </c>
    </row>
    <row r="13" ht="14.25" customHeight="1"/>
    <row r="14" ht="14.25" customHeight="1">
      <c r="A14" s="37" t="s">
        <v>46</v>
      </c>
      <c r="B14" s="38"/>
      <c r="C14" s="38"/>
      <c r="D14" s="38"/>
      <c r="E14" s="39"/>
    </row>
    <row r="15" ht="14.25" customHeight="1">
      <c r="A15" s="40" t="s">
        <v>47</v>
      </c>
      <c r="B15" s="41"/>
      <c r="C15" s="41"/>
      <c r="D15" s="41"/>
      <c r="E15" s="42"/>
    </row>
    <row r="16" ht="14.25" customHeight="1">
      <c r="A16" s="43" t="s">
        <v>48</v>
      </c>
      <c r="B16" s="44"/>
      <c r="C16" s="44"/>
      <c r="D16" s="44"/>
      <c r="E16" s="45"/>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A1:E1"/>
    <mergeCell ref="A2:E2"/>
    <mergeCell ref="A4:E4"/>
    <mergeCell ref="B5:D5"/>
    <mergeCell ref="A14:E14"/>
    <mergeCell ref="A15:E15"/>
    <mergeCell ref="A16:E16"/>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sheetPr>
  <sheetViews>
    <sheetView workbookViewId="0"/>
  </sheetViews>
  <sheetFormatPr customHeight="1" defaultColWidth="14.43" defaultRowHeight="15.0"/>
  <cols>
    <col customWidth="1" min="1" max="1" width="18.0"/>
    <col customWidth="1" min="2" max="2" width="19.57"/>
    <col customWidth="1" min="3" max="3" width="17.43"/>
    <col customWidth="1" min="4" max="4" width="25.86"/>
    <col customWidth="1" min="5" max="5" width="23.43"/>
    <col customWidth="1" min="6" max="26" width="8.71"/>
  </cols>
  <sheetData>
    <row r="1" ht="14.25" customHeight="1">
      <c r="A1" s="58" t="s">
        <v>49</v>
      </c>
      <c r="B1" s="44"/>
      <c r="C1" s="44"/>
      <c r="D1" s="44"/>
      <c r="E1" s="59"/>
      <c r="F1" s="60"/>
      <c r="G1" s="60"/>
      <c r="H1" s="60"/>
      <c r="I1" s="60"/>
      <c r="J1" s="60"/>
      <c r="K1" s="60"/>
    </row>
    <row r="2" ht="14.25" customHeight="1">
      <c r="A2" s="49" t="s">
        <v>50</v>
      </c>
      <c r="B2" s="50"/>
      <c r="C2" s="50"/>
      <c r="D2" s="50"/>
      <c r="E2" s="51"/>
    </row>
    <row r="3" ht="14.25" customHeight="1">
      <c r="A3" s="61" t="s">
        <v>51</v>
      </c>
      <c r="B3" s="41"/>
      <c r="C3" s="41"/>
      <c r="D3" s="41"/>
      <c r="E3" s="42"/>
    </row>
    <row r="4" ht="14.25" customHeight="1">
      <c r="A4" s="62" t="s">
        <v>52</v>
      </c>
      <c r="B4" s="63"/>
      <c r="C4" s="63"/>
      <c r="D4" s="63"/>
      <c r="E4" s="64"/>
    </row>
    <row r="5" ht="14.25" customHeight="1">
      <c r="B5" s="65" t="s">
        <v>20</v>
      </c>
      <c r="C5" s="50"/>
      <c r="D5" s="50"/>
    </row>
    <row r="6" ht="29.25" customHeight="1">
      <c r="A6" s="27" t="s">
        <v>21</v>
      </c>
      <c r="B6" s="27" t="s">
        <v>53</v>
      </c>
      <c r="C6" s="27" t="s">
        <v>54</v>
      </c>
      <c r="D6" s="27" t="s">
        <v>55</v>
      </c>
      <c r="E6" s="27" t="s">
        <v>44</v>
      </c>
    </row>
    <row r="7" ht="30.0" customHeight="1">
      <c r="A7" s="28" t="s">
        <v>28</v>
      </c>
      <c r="B7" s="29">
        <v>1.4209423E7</v>
      </c>
      <c r="C7" s="29">
        <v>2.1229343E7</v>
      </c>
      <c r="D7" s="66">
        <f t="shared" ref="D7:D12" si="1">B7/C7</f>
        <v>0.6693293806</v>
      </c>
      <c r="E7" s="29">
        <v>2.0</v>
      </c>
    </row>
    <row r="8" ht="28.5" customHeight="1">
      <c r="A8" s="28" t="s">
        <v>29</v>
      </c>
      <c r="B8" s="29">
        <v>9203081.0</v>
      </c>
      <c r="C8" s="29">
        <v>1.7526374E7</v>
      </c>
      <c r="D8" s="66">
        <f t="shared" si="1"/>
        <v>0.5250989737</v>
      </c>
      <c r="E8" s="29">
        <v>5.0</v>
      </c>
    </row>
    <row r="9" ht="27.0" customHeight="1">
      <c r="A9" s="28" t="s">
        <v>30</v>
      </c>
      <c r="B9" s="29">
        <v>7038641.0</v>
      </c>
      <c r="C9" s="29">
        <v>1.2576635E7</v>
      </c>
      <c r="D9" s="66">
        <f t="shared" si="1"/>
        <v>0.5596601158</v>
      </c>
      <c r="E9" s="29">
        <v>4.0</v>
      </c>
    </row>
    <row r="10" ht="27.75" customHeight="1">
      <c r="A10" s="34" t="s">
        <v>31</v>
      </c>
      <c r="B10" s="35">
        <v>939749.0</v>
      </c>
      <c r="C10" s="35">
        <v>1388665.0</v>
      </c>
      <c r="D10" s="67">
        <f t="shared" si="1"/>
        <v>0.6767283686</v>
      </c>
      <c r="E10" s="35">
        <v>1.0</v>
      </c>
    </row>
    <row r="11" ht="27.0" customHeight="1">
      <c r="A11" s="28" t="s">
        <v>32</v>
      </c>
      <c r="B11" s="29">
        <v>1178578.0</v>
      </c>
      <c r="C11" s="29">
        <v>1901457.0</v>
      </c>
      <c r="D11" s="66">
        <f t="shared" si="1"/>
        <v>0.6198288996</v>
      </c>
      <c r="E11" s="29">
        <v>3.0</v>
      </c>
    </row>
    <row r="12" ht="30.0" customHeight="1">
      <c r="A12" s="31" t="s">
        <v>33</v>
      </c>
      <c r="B12" s="32">
        <v>1457753.0</v>
      </c>
      <c r="C12" s="32">
        <v>3023563.0</v>
      </c>
      <c r="D12" s="68">
        <f t="shared" si="1"/>
        <v>0.4821308503</v>
      </c>
      <c r="E12" s="32">
        <v>6.0</v>
      </c>
    </row>
    <row r="13" ht="14.25" customHeight="1"/>
    <row r="14" ht="14.25" customHeight="1">
      <c r="A14" s="37" t="s">
        <v>56</v>
      </c>
      <c r="B14" s="38"/>
      <c r="C14" s="38"/>
      <c r="D14" s="38"/>
      <c r="E14" s="39"/>
    </row>
    <row r="15" ht="14.25" customHeight="1">
      <c r="A15" s="40" t="s">
        <v>57</v>
      </c>
      <c r="B15" s="41"/>
      <c r="C15" s="41"/>
      <c r="D15" s="41"/>
      <c r="E15" s="42"/>
    </row>
    <row r="16" ht="14.25" customHeight="1">
      <c r="A16" s="43" t="s">
        <v>58</v>
      </c>
      <c r="B16" s="44"/>
      <c r="C16" s="44"/>
      <c r="D16" s="44"/>
      <c r="E16" s="45"/>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8">
    <mergeCell ref="A1:E1"/>
    <mergeCell ref="A2:E2"/>
    <mergeCell ref="A3:E3"/>
    <mergeCell ref="A4:E4"/>
    <mergeCell ref="B5:D5"/>
    <mergeCell ref="A14:E14"/>
    <mergeCell ref="A15:E15"/>
    <mergeCell ref="A16:E16"/>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sheetPr>
  <sheetViews>
    <sheetView workbookViewId="0"/>
  </sheetViews>
  <sheetFormatPr customHeight="1" defaultColWidth="14.43" defaultRowHeight="15.0"/>
  <cols>
    <col customWidth="1" min="1" max="1" width="19.14"/>
    <col customWidth="1" min="2" max="2" width="20.29"/>
    <col customWidth="1" min="3" max="3" width="18.71"/>
    <col customWidth="1" min="4" max="4" width="25.29"/>
    <col customWidth="1" min="5" max="5" width="28.71"/>
    <col customWidth="1" min="6" max="26" width="8.71"/>
  </cols>
  <sheetData>
    <row r="1" ht="14.25" customHeight="1">
      <c r="A1" s="69" t="s">
        <v>59</v>
      </c>
      <c r="B1" s="44"/>
      <c r="C1" s="44"/>
      <c r="D1" s="44"/>
      <c r="E1" s="59"/>
      <c r="F1" s="70"/>
      <c r="G1" s="70"/>
      <c r="H1" s="70"/>
      <c r="I1" s="70"/>
    </row>
    <row r="2" ht="14.25" customHeight="1">
      <c r="A2" s="55" t="s">
        <v>60</v>
      </c>
      <c r="D2" s="71"/>
      <c r="E2" s="72"/>
    </row>
    <row r="3" ht="14.25" customHeight="1">
      <c r="A3" s="73" t="s">
        <v>61</v>
      </c>
      <c r="B3" s="73"/>
      <c r="C3" s="73"/>
      <c r="D3" s="73"/>
      <c r="E3" s="74"/>
    </row>
    <row r="4" ht="14.25" customHeight="1">
      <c r="A4" s="73" t="s">
        <v>62</v>
      </c>
      <c r="B4" s="75"/>
      <c r="C4" s="75"/>
      <c r="D4" s="75"/>
      <c r="E4" s="76"/>
    </row>
    <row r="5" ht="14.25" customHeight="1">
      <c r="B5" s="53" t="s">
        <v>20</v>
      </c>
      <c r="C5" s="50"/>
      <c r="D5" s="50"/>
    </row>
    <row r="6" ht="30.0" customHeight="1">
      <c r="A6" s="27" t="s">
        <v>21</v>
      </c>
      <c r="B6" s="27" t="s">
        <v>63</v>
      </c>
      <c r="C6" s="27" t="s">
        <v>64</v>
      </c>
      <c r="D6" s="27" t="s">
        <v>65</v>
      </c>
      <c r="E6" s="27" t="s">
        <v>66</v>
      </c>
    </row>
    <row r="7" ht="28.5" customHeight="1">
      <c r="A7" s="28" t="s">
        <v>28</v>
      </c>
      <c r="B7" s="29">
        <v>3679506.8</v>
      </c>
      <c r="C7" s="29">
        <v>4492638.6</v>
      </c>
      <c r="D7" s="66">
        <f t="shared" ref="D7:D12" si="1">B7/C7</f>
        <v>0.8190079656</v>
      </c>
      <c r="E7" s="29">
        <v>5.0</v>
      </c>
    </row>
    <row r="8" ht="27.0" customHeight="1">
      <c r="A8" s="31" t="s">
        <v>29</v>
      </c>
      <c r="B8" s="32">
        <v>3407100.0</v>
      </c>
      <c r="C8" s="32">
        <v>5670977.2</v>
      </c>
      <c r="D8" s="68">
        <f t="shared" si="1"/>
        <v>0.6007959263</v>
      </c>
      <c r="E8" s="32">
        <v>6.0</v>
      </c>
    </row>
    <row r="9" ht="29.25" customHeight="1">
      <c r="A9" s="28" t="s">
        <v>30</v>
      </c>
      <c r="B9" s="29">
        <v>2703257.37</v>
      </c>
      <c r="C9" s="29">
        <v>3113472.36</v>
      </c>
      <c r="D9" s="66">
        <f t="shared" si="1"/>
        <v>0.8682451801</v>
      </c>
      <c r="E9" s="29">
        <v>3.0</v>
      </c>
    </row>
    <row r="10" ht="27.75" customHeight="1">
      <c r="A10" s="34" t="s">
        <v>31</v>
      </c>
      <c r="B10" s="35">
        <v>280221.06</v>
      </c>
      <c r="C10" s="35">
        <v>290787.1</v>
      </c>
      <c r="D10" s="67">
        <f t="shared" si="1"/>
        <v>0.9636640002</v>
      </c>
      <c r="E10" s="35">
        <v>1.0</v>
      </c>
    </row>
    <row r="11" ht="28.5" customHeight="1">
      <c r="A11" s="28" t="s">
        <v>32</v>
      </c>
      <c r="B11" s="29">
        <v>405971.0</v>
      </c>
      <c r="C11" s="29">
        <v>459346.0</v>
      </c>
      <c r="D11" s="66">
        <f t="shared" si="1"/>
        <v>0.8838021883</v>
      </c>
      <c r="E11" s="29">
        <v>2.0</v>
      </c>
    </row>
    <row r="12" ht="30.0" customHeight="1">
      <c r="A12" s="28" t="s">
        <v>33</v>
      </c>
      <c r="B12" s="29">
        <v>718500.0</v>
      </c>
      <c r="C12" s="29">
        <v>834854.0</v>
      </c>
      <c r="D12" s="66">
        <f t="shared" si="1"/>
        <v>0.8606295232</v>
      </c>
      <c r="E12" s="29">
        <v>4.0</v>
      </c>
    </row>
    <row r="13" ht="14.25" customHeight="1"/>
    <row r="14" ht="14.25" customHeight="1">
      <c r="A14" s="37" t="s">
        <v>67</v>
      </c>
      <c r="B14" s="38"/>
      <c r="C14" s="38"/>
      <c r="D14" s="38"/>
      <c r="E14" s="39"/>
    </row>
    <row r="15" ht="14.25" customHeight="1">
      <c r="A15" s="40" t="s">
        <v>68</v>
      </c>
      <c r="B15" s="41"/>
      <c r="C15" s="41"/>
      <c r="D15" s="41"/>
      <c r="E15" s="42"/>
    </row>
    <row r="16" ht="14.25" customHeight="1">
      <c r="A16" s="40" t="s">
        <v>69</v>
      </c>
      <c r="B16" s="41"/>
      <c r="C16" s="41"/>
      <c r="D16" s="41"/>
      <c r="E16" s="42"/>
    </row>
    <row r="17" ht="14.25" customHeight="1">
      <c r="A17" s="40" t="s">
        <v>70</v>
      </c>
      <c r="B17" s="41"/>
      <c r="C17" s="41"/>
      <c r="D17" s="41"/>
      <c r="E17" s="42"/>
    </row>
    <row r="18" ht="14.25" customHeight="1">
      <c r="A18" s="43" t="s">
        <v>71</v>
      </c>
      <c r="B18" s="44"/>
      <c r="C18" s="44"/>
      <c r="D18" s="44"/>
      <c r="E18" s="45"/>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A1:E1"/>
    <mergeCell ref="B5:D5"/>
    <mergeCell ref="A14:E14"/>
    <mergeCell ref="A15:E15"/>
    <mergeCell ref="A16:E16"/>
    <mergeCell ref="A17:E17"/>
    <mergeCell ref="A18:E18"/>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55A11"/>
    <pageSetUpPr/>
  </sheetPr>
  <sheetViews>
    <sheetView workbookViewId="0"/>
  </sheetViews>
  <sheetFormatPr customHeight="1" defaultColWidth="14.43" defaultRowHeight="15.0"/>
  <cols>
    <col customWidth="1" min="1" max="1" width="18.71"/>
    <col customWidth="1" min="2" max="5" width="8.71"/>
    <col customWidth="1" min="6" max="7" width="11.29"/>
    <col customWidth="1" min="8" max="8" width="9.14"/>
    <col customWidth="1" min="9" max="9" width="9.43"/>
    <col customWidth="1" min="10" max="26" width="8.71"/>
  </cols>
  <sheetData>
    <row r="1" ht="14.25" customHeight="1">
      <c r="A1" s="77" t="s">
        <v>72</v>
      </c>
      <c r="B1" s="41"/>
      <c r="C1" s="41"/>
      <c r="D1" s="41"/>
      <c r="E1" s="41"/>
      <c r="F1" s="41"/>
      <c r="G1" s="41"/>
      <c r="H1" s="41"/>
      <c r="I1" s="41"/>
      <c r="J1" s="41"/>
      <c r="K1" s="47"/>
    </row>
    <row r="2" ht="27.0" customHeight="1">
      <c r="A2" s="78" t="s">
        <v>73</v>
      </c>
      <c r="B2" s="79" t="s">
        <v>74</v>
      </c>
      <c r="C2" s="14"/>
      <c r="D2" s="79" t="s">
        <v>75</v>
      </c>
      <c r="E2" s="14"/>
      <c r="F2" s="80" t="s">
        <v>76</v>
      </c>
      <c r="G2" s="14"/>
      <c r="H2" s="80" t="s">
        <v>77</v>
      </c>
      <c r="I2" s="14"/>
      <c r="J2" s="79" t="s">
        <v>78</v>
      </c>
      <c r="K2" s="14"/>
    </row>
    <row r="3" ht="14.25" customHeight="1">
      <c r="A3" s="81"/>
      <c r="B3" s="26" t="s">
        <v>79</v>
      </c>
      <c r="C3" s="26" t="s">
        <v>80</v>
      </c>
      <c r="D3" s="26" t="s">
        <v>79</v>
      </c>
      <c r="E3" s="26" t="s">
        <v>80</v>
      </c>
      <c r="F3" s="26" t="s">
        <v>79</v>
      </c>
      <c r="G3" s="26" t="s">
        <v>80</v>
      </c>
      <c r="H3" s="26" t="s">
        <v>79</v>
      </c>
      <c r="I3" s="26" t="s">
        <v>80</v>
      </c>
      <c r="J3" s="26" t="s">
        <v>81</v>
      </c>
      <c r="K3" s="26" t="s">
        <v>80</v>
      </c>
    </row>
    <row r="4" ht="28.5" customHeight="1">
      <c r="A4" s="82" t="s">
        <v>28</v>
      </c>
      <c r="B4" s="30">
        <v>0.18664116188253835</v>
      </c>
      <c r="C4" s="29">
        <v>4.0</v>
      </c>
      <c r="D4" s="54">
        <v>7.263999476869162</v>
      </c>
      <c r="E4" s="29">
        <v>4.0</v>
      </c>
      <c r="F4" s="66">
        <v>0.6693293805653807</v>
      </c>
      <c r="G4" s="29">
        <v>2.0</v>
      </c>
      <c r="H4" s="66">
        <v>0.8190079656084511</v>
      </c>
      <c r="I4" s="29">
        <v>5.0</v>
      </c>
      <c r="J4" s="29">
        <f t="shared" ref="J4:J9" si="1">C4+E4+G4+I4</f>
        <v>15</v>
      </c>
      <c r="K4" s="29">
        <v>3.5</v>
      </c>
    </row>
    <row r="5" ht="27.0" customHeight="1">
      <c r="A5" s="82" t="s">
        <v>29</v>
      </c>
      <c r="B5" s="30">
        <v>0.18867626088711187</v>
      </c>
      <c r="C5" s="29">
        <v>3.0</v>
      </c>
      <c r="D5" s="54">
        <v>6.872261189828282</v>
      </c>
      <c r="E5" s="29">
        <v>3.0</v>
      </c>
      <c r="F5" s="66">
        <v>0.5250989736953006</v>
      </c>
      <c r="G5" s="29">
        <v>5.0</v>
      </c>
      <c r="H5" s="66">
        <v>0.6007959263176018</v>
      </c>
      <c r="I5" s="29">
        <v>6.0</v>
      </c>
      <c r="J5" s="29">
        <f t="shared" si="1"/>
        <v>17</v>
      </c>
      <c r="K5" s="29">
        <v>5.0</v>
      </c>
    </row>
    <row r="6" ht="30.0" customHeight="1">
      <c r="A6" s="82" t="s">
        <v>30</v>
      </c>
      <c r="B6" s="30">
        <v>0.14904520856129583</v>
      </c>
      <c r="C6" s="29">
        <v>6.0</v>
      </c>
      <c r="D6" s="54">
        <v>17.133140628001566</v>
      </c>
      <c r="E6" s="29">
        <v>6.0</v>
      </c>
      <c r="F6" s="66">
        <v>0.5596601157622846</v>
      </c>
      <c r="G6" s="29">
        <v>4.0</v>
      </c>
      <c r="H6" s="66">
        <v>0.8682451801178027</v>
      </c>
      <c r="I6" s="29">
        <v>3.0</v>
      </c>
      <c r="J6" s="29">
        <f t="shared" si="1"/>
        <v>19</v>
      </c>
      <c r="K6" s="29">
        <v>6.0</v>
      </c>
    </row>
    <row r="7" ht="27.0" customHeight="1">
      <c r="A7" s="83" t="s">
        <v>82</v>
      </c>
      <c r="B7" s="36">
        <v>0.20104457354298308</v>
      </c>
      <c r="C7" s="35">
        <v>1.0</v>
      </c>
      <c r="D7" s="57">
        <v>6.688364439739488</v>
      </c>
      <c r="E7" s="35">
        <v>2.0</v>
      </c>
      <c r="F7" s="67">
        <v>0.6767283686130204</v>
      </c>
      <c r="G7" s="35">
        <v>1.0</v>
      </c>
      <c r="H7" s="67">
        <v>0.9636640002255946</v>
      </c>
      <c r="I7" s="35">
        <v>1.0</v>
      </c>
      <c r="J7" s="35">
        <f t="shared" si="1"/>
        <v>5</v>
      </c>
      <c r="K7" s="35">
        <v>1.0</v>
      </c>
    </row>
    <row r="8" ht="27.75" customHeight="1">
      <c r="A8" s="82" t="s">
        <v>32</v>
      </c>
      <c r="B8" s="30">
        <v>0.16742308145703172</v>
      </c>
      <c r="C8" s="29">
        <v>5.0</v>
      </c>
      <c r="D8" s="54">
        <v>7.550979598638322</v>
      </c>
      <c r="E8" s="29">
        <v>5.0</v>
      </c>
      <c r="F8" s="66">
        <v>0.6198288996280221</v>
      </c>
      <c r="G8" s="29">
        <v>3.0</v>
      </c>
      <c r="H8" s="66">
        <v>0.8838021883286238</v>
      </c>
      <c r="I8" s="29">
        <v>2.0</v>
      </c>
      <c r="J8" s="29">
        <f t="shared" si="1"/>
        <v>15</v>
      </c>
      <c r="K8" s="29">
        <v>3.5</v>
      </c>
    </row>
    <row r="9" ht="28.5" customHeight="1">
      <c r="A9" s="82" t="s">
        <v>33</v>
      </c>
      <c r="B9" s="30">
        <v>0.19209990318069353</v>
      </c>
      <c r="C9" s="29">
        <v>2.0</v>
      </c>
      <c r="D9" s="54">
        <v>5.940170899140703</v>
      </c>
      <c r="E9" s="29">
        <v>1.0</v>
      </c>
      <c r="F9" s="66">
        <v>0.48213085025845337</v>
      </c>
      <c r="G9" s="29">
        <v>6.0</v>
      </c>
      <c r="H9" s="66">
        <v>0.8606295232459807</v>
      </c>
      <c r="I9" s="29">
        <v>4.0</v>
      </c>
      <c r="J9" s="29">
        <f t="shared" si="1"/>
        <v>13</v>
      </c>
      <c r="K9" s="29">
        <v>2.0</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A1:K1"/>
    <mergeCell ref="A2:A3"/>
    <mergeCell ref="B2:C2"/>
    <mergeCell ref="D2:E2"/>
    <mergeCell ref="F2:G2"/>
    <mergeCell ref="H2:I2"/>
    <mergeCell ref="J2:K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5623"/>
    <pageSetUpPr/>
  </sheetPr>
  <sheetViews>
    <sheetView workbookViewId="0"/>
  </sheetViews>
  <sheetFormatPr customHeight="1" defaultColWidth="14.43" defaultRowHeight="15.0"/>
  <cols>
    <col customWidth="1" min="1" max="1" width="23.29"/>
    <col customWidth="1" min="2" max="3" width="21.86"/>
    <col customWidth="1" min="4" max="4" width="27.86"/>
    <col customWidth="1" min="5" max="5" width="13.29"/>
    <col customWidth="1" min="6" max="7" width="8.71"/>
    <col customWidth="1" min="8" max="8" width="16.29"/>
    <col customWidth="1" min="9" max="26" width="8.71"/>
  </cols>
  <sheetData>
    <row r="1" ht="14.25" customHeight="1">
      <c r="A1" s="84" t="s">
        <v>83</v>
      </c>
      <c r="B1" s="85"/>
      <c r="C1" s="85"/>
      <c r="D1" s="85"/>
      <c r="E1" s="86"/>
      <c r="F1" s="87"/>
      <c r="G1" s="87"/>
      <c r="H1" s="87"/>
    </row>
    <row r="2" ht="14.25" customHeight="1">
      <c r="A2" s="88" t="s">
        <v>84</v>
      </c>
      <c r="B2" s="63"/>
      <c r="C2" s="63"/>
      <c r="D2" s="63"/>
      <c r="E2" s="89"/>
      <c r="F2" s="87"/>
    </row>
    <row r="3" ht="14.25" customHeight="1">
      <c r="A3" s="90" t="s">
        <v>85</v>
      </c>
      <c r="E3" s="91"/>
    </row>
    <row r="4" ht="14.25" customHeight="1">
      <c r="E4" s="91"/>
    </row>
    <row r="5" ht="14.25" customHeight="1">
      <c r="A5" s="92"/>
      <c r="B5" s="92"/>
      <c r="C5" s="92"/>
      <c r="D5" s="92"/>
      <c r="E5" s="93"/>
      <c r="F5" s="16"/>
      <c r="G5" s="16"/>
      <c r="H5" s="16"/>
    </row>
    <row r="6" ht="14.25" customHeight="1">
      <c r="A6" s="94"/>
      <c r="B6" s="95" t="s">
        <v>20</v>
      </c>
      <c r="C6" s="23"/>
      <c r="D6" s="23"/>
      <c r="E6" s="25"/>
    </row>
    <row r="7" ht="30.0" customHeight="1">
      <c r="A7" s="27" t="s">
        <v>21</v>
      </c>
      <c r="B7" s="96" t="s">
        <v>86</v>
      </c>
      <c r="C7" s="97" t="s">
        <v>87</v>
      </c>
      <c r="D7" s="96" t="s">
        <v>79</v>
      </c>
      <c r="E7" s="27" t="s">
        <v>66</v>
      </c>
    </row>
    <row r="8" ht="27.75" customHeight="1">
      <c r="A8" s="98" t="s">
        <v>28</v>
      </c>
      <c r="B8" s="99">
        <v>44076.8</v>
      </c>
      <c r="C8" s="100">
        <f>13688209.3-161409.6</f>
        <v>13526799.7</v>
      </c>
      <c r="D8" s="101">
        <f t="shared" ref="D8:D13" si="1">B8/C8</f>
        <v>0.003258479535</v>
      </c>
      <c r="E8" s="99">
        <v>1.0</v>
      </c>
    </row>
    <row r="9" ht="29.25" customHeight="1">
      <c r="A9" s="102" t="s">
        <v>29</v>
      </c>
      <c r="B9" s="103">
        <v>693104.0</v>
      </c>
      <c r="C9" s="104">
        <f>8590204.4-332949.2</f>
        <v>8257255.2</v>
      </c>
      <c r="D9" s="105">
        <f t="shared" si="1"/>
        <v>0.08393878876</v>
      </c>
      <c r="E9" s="103">
        <v>6.0</v>
      </c>
    </row>
    <row r="10" ht="28.5" customHeight="1">
      <c r="A10" s="28" t="s">
        <v>30</v>
      </c>
      <c r="B10" s="106">
        <v>186680.0</v>
      </c>
      <c r="C10" s="29">
        <f>7036018.2-556520</f>
        <v>6479498.2</v>
      </c>
      <c r="D10" s="107">
        <f t="shared" si="1"/>
        <v>0.02881087304</v>
      </c>
      <c r="E10" s="106">
        <v>5.0</v>
      </c>
    </row>
    <row r="11" ht="29.25" customHeight="1">
      <c r="A11" s="28" t="s">
        <v>31</v>
      </c>
      <c r="B11" s="106">
        <v>15642.3</v>
      </c>
      <c r="C11" s="29">
        <f>939749.3-63800</f>
        <v>875949.3</v>
      </c>
      <c r="D11" s="107">
        <f t="shared" si="1"/>
        <v>0.01785754039</v>
      </c>
      <c r="E11" s="106">
        <v>4.0</v>
      </c>
    </row>
    <row r="12" ht="29.25" customHeight="1">
      <c r="A12" s="28" t="s">
        <v>32</v>
      </c>
      <c r="B12" s="106">
        <v>18080.7</v>
      </c>
      <c r="C12" s="29">
        <f>1178578-44691.3</f>
        <v>1133886.7</v>
      </c>
      <c r="D12" s="107">
        <f t="shared" si="1"/>
        <v>0.01594577307</v>
      </c>
      <c r="E12" s="106">
        <v>2.0</v>
      </c>
    </row>
    <row r="13" ht="31.5" customHeight="1">
      <c r="A13" s="28" t="s">
        <v>33</v>
      </c>
      <c r="B13" s="106">
        <v>18560.0</v>
      </c>
      <c r="C13" s="29">
        <f>1457718.4-341150</f>
        <v>1116568.4</v>
      </c>
      <c r="D13" s="107">
        <f t="shared" si="1"/>
        <v>0.01662235829</v>
      </c>
      <c r="E13" s="106">
        <v>3.0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5">
    <mergeCell ref="A2:E2"/>
    <mergeCell ref="F2:H2"/>
    <mergeCell ref="B6:D6"/>
    <mergeCell ref="A3:E5"/>
    <mergeCell ref="A1:E1"/>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5623"/>
    <pageSetUpPr/>
  </sheetPr>
  <sheetViews>
    <sheetView workbookViewId="0"/>
  </sheetViews>
  <sheetFormatPr customHeight="1" defaultColWidth="14.43" defaultRowHeight="15.0"/>
  <cols>
    <col customWidth="1" min="1" max="1" width="23.29"/>
    <col customWidth="1" min="2" max="3" width="21.86"/>
    <col customWidth="1" min="4" max="4" width="27.86"/>
    <col customWidth="1" min="5" max="5" width="13.29"/>
    <col customWidth="1" min="6" max="7" width="8.71"/>
    <col customWidth="1" min="8" max="8" width="16.29"/>
    <col customWidth="1" min="9" max="26" width="8.71"/>
  </cols>
  <sheetData>
    <row r="1" ht="14.25" customHeight="1">
      <c r="A1" s="84" t="s">
        <v>83</v>
      </c>
      <c r="B1" s="85"/>
      <c r="C1" s="85"/>
      <c r="D1" s="85"/>
      <c r="E1" s="86"/>
      <c r="F1" s="87"/>
      <c r="G1" s="87"/>
      <c r="H1" s="87"/>
    </row>
    <row r="2" ht="14.25" customHeight="1">
      <c r="A2" s="108" t="s">
        <v>88</v>
      </c>
      <c r="B2" s="63"/>
      <c r="C2" s="63"/>
      <c r="D2" s="63"/>
      <c r="E2" s="89"/>
      <c r="F2" s="87"/>
    </row>
    <row r="3" ht="14.25" customHeight="1">
      <c r="A3" s="109" t="s">
        <v>89</v>
      </c>
      <c r="E3" s="91"/>
    </row>
    <row r="4" ht="14.25" customHeight="1">
      <c r="E4" s="91"/>
    </row>
    <row r="5" ht="14.25" customHeight="1">
      <c r="A5" s="92"/>
      <c r="B5" s="92"/>
      <c r="C5" s="92"/>
      <c r="D5" s="92"/>
      <c r="E5" s="93"/>
      <c r="F5" s="16"/>
      <c r="G5" s="16"/>
      <c r="H5" s="16"/>
    </row>
    <row r="6" ht="14.25" customHeight="1">
      <c r="A6" s="94"/>
      <c r="B6" s="95" t="s">
        <v>20</v>
      </c>
      <c r="C6" s="23"/>
      <c r="D6" s="23"/>
      <c r="E6" s="25"/>
    </row>
    <row r="7" ht="30.0" customHeight="1">
      <c r="A7" s="27" t="s">
        <v>21</v>
      </c>
      <c r="B7" s="96" t="s">
        <v>90</v>
      </c>
      <c r="C7" s="97" t="s">
        <v>91</v>
      </c>
      <c r="D7" s="96" t="s">
        <v>79</v>
      </c>
      <c r="E7" s="27" t="s">
        <v>66</v>
      </c>
    </row>
    <row r="8" ht="27.75" customHeight="1">
      <c r="A8" s="28" t="s">
        <v>28</v>
      </c>
      <c r="B8" s="106">
        <v>4555356.9</v>
      </c>
      <c r="C8" s="106">
        <v>2.06853505E7</v>
      </c>
      <c r="D8" s="107">
        <f t="shared" ref="D8:D13" si="1">B8/C8</f>
        <v>0.2202214026</v>
      </c>
      <c r="E8" s="106">
        <v>3.0</v>
      </c>
    </row>
    <row r="9" ht="29.25" customHeight="1">
      <c r="A9" s="28" t="s">
        <v>29</v>
      </c>
      <c r="B9" s="106">
        <v>3102410.0</v>
      </c>
      <c r="C9" s="106">
        <v>1.41129774E7</v>
      </c>
      <c r="D9" s="107">
        <f t="shared" si="1"/>
        <v>0.2198267532</v>
      </c>
      <c r="E9" s="106">
        <v>2.0</v>
      </c>
    </row>
    <row r="10" ht="28.5" customHeight="1">
      <c r="A10" s="28" t="s">
        <v>30</v>
      </c>
      <c r="B10" s="106">
        <v>2820129.0</v>
      </c>
      <c r="C10" s="106">
        <v>1.22697967E7</v>
      </c>
      <c r="D10" s="107">
        <f t="shared" si="1"/>
        <v>0.2298431725</v>
      </c>
      <c r="E10" s="106">
        <v>4.0</v>
      </c>
    </row>
    <row r="11" ht="29.25" customHeight="1">
      <c r="A11" s="98" t="s">
        <v>31</v>
      </c>
      <c r="B11" s="99">
        <v>290787.1</v>
      </c>
      <c r="C11" s="99">
        <v>1388665.5</v>
      </c>
      <c r="D11" s="101">
        <f t="shared" si="1"/>
        <v>0.209400392</v>
      </c>
      <c r="E11" s="99">
        <v>1.0</v>
      </c>
    </row>
    <row r="12" ht="29.25" customHeight="1">
      <c r="A12" s="28" t="s">
        <v>32</v>
      </c>
      <c r="B12" s="106">
        <v>461448.4</v>
      </c>
      <c r="C12" s="106">
        <v>1901816.1</v>
      </c>
      <c r="D12" s="107">
        <f t="shared" si="1"/>
        <v>0.2426356576</v>
      </c>
      <c r="E12" s="106">
        <v>5.0</v>
      </c>
    </row>
    <row r="13" ht="31.5" customHeight="1">
      <c r="A13" s="102" t="s">
        <v>33</v>
      </c>
      <c r="B13" s="103">
        <v>839882.1</v>
      </c>
      <c r="C13" s="103">
        <v>3014193.6</v>
      </c>
      <c r="D13" s="105">
        <f t="shared" si="1"/>
        <v>0.2786423871</v>
      </c>
      <c r="E13" s="103">
        <v>6.0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5">
    <mergeCell ref="F2:H2"/>
    <mergeCell ref="B6:D6"/>
    <mergeCell ref="A1:E1"/>
    <mergeCell ref="A2:E2"/>
    <mergeCell ref="A3:E5"/>
  </mergeCell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5623"/>
    <pageSetUpPr/>
  </sheetPr>
  <sheetViews>
    <sheetView workbookViewId="0"/>
  </sheetViews>
  <sheetFormatPr customHeight="1" defaultColWidth="14.43" defaultRowHeight="15.0"/>
  <cols>
    <col customWidth="1" min="1" max="1" width="23.29"/>
    <col customWidth="1" min="2" max="3" width="21.86"/>
    <col customWidth="1" min="4" max="4" width="27.86"/>
    <col customWidth="1" min="5" max="5" width="13.29"/>
    <col customWidth="1" min="6" max="7" width="8.71"/>
    <col customWidth="1" min="8" max="8" width="16.29"/>
    <col customWidth="1" min="9" max="26" width="8.71"/>
  </cols>
  <sheetData>
    <row r="1" ht="14.25" customHeight="1">
      <c r="A1" s="84" t="s">
        <v>83</v>
      </c>
      <c r="B1" s="85"/>
      <c r="C1" s="85"/>
      <c r="D1" s="85"/>
      <c r="E1" s="86"/>
      <c r="F1" s="87"/>
      <c r="G1" s="87"/>
      <c r="H1" s="87"/>
    </row>
    <row r="2" ht="14.25" customHeight="1">
      <c r="A2" s="88" t="s">
        <v>92</v>
      </c>
      <c r="B2" s="63"/>
      <c r="C2" s="63"/>
      <c r="D2" s="63"/>
      <c r="E2" s="89"/>
      <c r="F2" s="87"/>
    </row>
    <row r="3" ht="14.25" customHeight="1">
      <c r="A3" s="110" t="s">
        <v>93</v>
      </c>
      <c r="E3" s="91"/>
    </row>
    <row r="4" ht="14.25" customHeight="1">
      <c r="E4" s="91"/>
    </row>
    <row r="5" ht="14.25" customHeight="1">
      <c r="A5" s="92"/>
      <c r="B5" s="92"/>
      <c r="C5" s="92"/>
      <c r="D5" s="92"/>
      <c r="E5" s="93"/>
      <c r="F5" s="16"/>
      <c r="G5" s="16"/>
      <c r="H5" s="16"/>
    </row>
    <row r="6" ht="14.25" customHeight="1">
      <c r="A6" s="62"/>
      <c r="B6" s="111" t="s">
        <v>20</v>
      </c>
      <c r="C6" s="63"/>
      <c r="D6" s="63"/>
      <c r="E6" s="112"/>
    </row>
    <row r="7" ht="30.0" customHeight="1">
      <c r="A7" s="27" t="s">
        <v>21</v>
      </c>
      <c r="B7" s="96" t="s">
        <v>86</v>
      </c>
      <c r="C7" s="97" t="s">
        <v>91</v>
      </c>
      <c r="D7" s="96" t="s">
        <v>79</v>
      </c>
      <c r="E7" s="27" t="s">
        <v>66</v>
      </c>
    </row>
    <row r="8" ht="27.75" customHeight="1">
      <c r="A8" s="98" t="s">
        <v>28</v>
      </c>
      <c r="B8" s="99">
        <v>44076.8</v>
      </c>
      <c r="C8" s="99">
        <v>2.06853505E7</v>
      </c>
      <c r="D8" s="113">
        <f t="shared" ref="D8:D13" si="1">B8/C8</f>
        <v>0.002130822004</v>
      </c>
      <c r="E8" s="99">
        <v>1.0</v>
      </c>
    </row>
    <row r="9" ht="29.25" customHeight="1">
      <c r="A9" s="114" t="s">
        <v>29</v>
      </c>
      <c r="B9" s="103">
        <v>693104.0</v>
      </c>
      <c r="C9" s="115">
        <v>1.41129774E7</v>
      </c>
      <c r="D9" s="116">
        <f t="shared" si="1"/>
        <v>0.04911111103</v>
      </c>
      <c r="E9" s="115">
        <v>6.0</v>
      </c>
    </row>
    <row r="10" ht="28.5" customHeight="1">
      <c r="A10" s="28" t="s">
        <v>30</v>
      </c>
      <c r="B10" s="106">
        <v>186680.0</v>
      </c>
      <c r="C10" s="106">
        <v>1.22697967E7</v>
      </c>
      <c r="D10" s="117">
        <f t="shared" si="1"/>
        <v>0.01521459602</v>
      </c>
      <c r="E10" s="106">
        <v>5.0</v>
      </c>
    </row>
    <row r="11" ht="29.25" customHeight="1">
      <c r="A11" s="28" t="s">
        <v>31</v>
      </c>
      <c r="B11" s="106">
        <v>15642.3</v>
      </c>
      <c r="C11" s="106">
        <v>1388665.5</v>
      </c>
      <c r="D11" s="117">
        <f t="shared" si="1"/>
        <v>0.01126426774</v>
      </c>
      <c r="E11" s="106">
        <v>4.0</v>
      </c>
    </row>
    <row r="12" ht="29.25" customHeight="1">
      <c r="A12" s="28" t="s">
        <v>32</v>
      </c>
      <c r="B12" s="106">
        <v>18080.7</v>
      </c>
      <c r="C12" s="106">
        <v>1901816.1</v>
      </c>
      <c r="D12" s="117">
        <f t="shared" si="1"/>
        <v>0.009507070636</v>
      </c>
      <c r="E12" s="118">
        <v>3.0</v>
      </c>
    </row>
    <row r="13" ht="31.5" customHeight="1">
      <c r="A13" s="28" t="s">
        <v>33</v>
      </c>
      <c r="B13" s="106">
        <v>18560.0</v>
      </c>
      <c r="C13" s="106">
        <v>3014193.6</v>
      </c>
      <c r="D13" s="117">
        <f t="shared" si="1"/>
        <v>0.006157534141</v>
      </c>
      <c r="E13" s="106">
        <v>2.0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5">
    <mergeCell ref="A2:E2"/>
    <mergeCell ref="F2:H2"/>
    <mergeCell ref="B6:D6"/>
    <mergeCell ref="A1:E1"/>
    <mergeCell ref="A3:E5"/>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2023-05-28T11:39:17Z</dcterms:created>
  <dc:creator>Kanha</dc:creator>
</cp:coreProperties>
</file>