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sha\Downloads\"/>
    </mc:Choice>
  </mc:AlternateContent>
  <bookViews>
    <workbookView xWindow="0" yWindow="0" windowWidth="23040" windowHeight="9192" activeTab="2"/>
  </bookViews>
  <sheets>
    <sheet name="Датасет 1" sheetId="1" r:id="rId1"/>
    <sheet name="Датасет 2" sheetId="7" r:id="rId2"/>
    <sheet name="Датасет 3" sheetId="6" r:id="rId3"/>
  </sheets>
  <calcPr calcId="162913"/>
  <extLst>
    <ext uri="GoogleSheetsCustomDataVersion1">
      <go:sheetsCustomData xmlns:go="http://customooxmlschemas.google.com/" r:id="rId5" roundtripDataSignature="AMtx7mg0UlsxA6grFx8Yv4VhU9ei6tNR2g=="/>
    </ext>
  </extLst>
</workbook>
</file>

<file path=xl/calcChain.xml><?xml version="1.0" encoding="utf-8"?>
<calcChain xmlns="http://schemas.openxmlformats.org/spreadsheetml/2006/main">
  <c r="C17" i="7" l="1"/>
  <c r="C10" i="7"/>
  <c r="C21" i="7" s="1"/>
  <c r="C17" i="6"/>
  <c r="C21" i="6" s="1"/>
  <c r="C10" i="6"/>
  <c r="C45" i="1"/>
  <c r="C10" i="1"/>
  <c r="C21" i="1"/>
  <c r="C51" i="1"/>
  <c r="C48" i="1"/>
  <c r="C17" i="1"/>
  <c r="J32" i="7" l="1"/>
  <c r="F32" i="7"/>
  <c r="I32" i="7"/>
  <c r="E32" i="7"/>
  <c r="G32" i="7"/>
  <c r="C32" i="7"/>
  <c r="L32" i="7"/>
  <c r="H32" i="7"/>
  <c r="D32" i="7"/>
  <c r="K32" i="7"/>
  <c r="L32" i="6"/>
  <c r="H32" i="6"/>
  <c r="D32" i="6"/>
  <c r="K32" i="6"/>
  <c r="G32" i="6"/>
  <c r="C32" i="6"/>
  <c r="J32" i="6"/>
  <c r="F32" i="6"/>
  <c r="I32" i="6"/>
  <c r="E32" i="6"/>
  <c r="K32" i="1"/>
  <c r="G32" i="1"/>
  <c r="C32" i="1"/>
  <c r="J32" i="1"/>
  <c r="F32" i="1"/>
  <c r="I32" i="1"/>
  <c r="E32" i="1"/>
  <c r="L32" i="1"/>
  <c r="H32" i="1"/>
  <c r="D32" i="1"/>
  <c r="C35" i="7" l="1"/>
  <c r="C48" i="7" s="1"/>
  <c r="C35" i="6"/>
  <c r="C48" i="6" s="1"/>
  <c r="C35" i="1"/>
  <c r="H35" i="7" l="1"/>
  <c r="D35" i="7"/>
  <c r="J35" i="7"/>
  <c r="L35" i="7"/>
  <c r="C42" i="7" s="1"/>
  <c r="K35" i="7"/>
  <c r="I35" i="7"/>
  <c r="G35" i="7"/>
  <c r="F35" i="7"/>
  <c r="E35" i="7"/>
  <c r="D35" i="6"/>
  <c r="J35" i="6"/>
  <c r="L35" i="6"/>
  <c r="C42" i="6" s="1"/>
  <c r="I35" i="6"/>
  <c r="E35" i="6"/>
  <c r="H35" i="6"/>
  <c r="G35" i="6"/>
  <c r="F35" i="6"/>
  <c r="K35" i="6"/>
  <c r="L35" i="1"/>
  <c r="C42" i="1" s="1"/>
  <c r="K35" i="1"/>
  <c r="H35" i="1"/>
  <c r="I35" i="1"/>
  <c r="J35" i="1"/>
  <c r="D35" i="1"/>
  <c r="E35" i="1"/>
  <c r="F35" i="1"/>
  <c r="G35" i="1"/>
  <c r="C62" i="7" l="1"/>
  <c r="C59" i="7"/>
  <c r="C65" i="7" s="1"/>
  <c r="C68" i="7" s="1"/>
  <c r="C51" i="7"/>
  <c r="C45" i="7"/>
  <c r="C62" i="6"/>
  <c r="C59" i="6"/>
  <c r="C65" i="6" s="1"/>
  <c r="C68" i="6" s="1"/>
  <c r="C45" i="6"/>
  <c r="C51" i="6"/>
  <c r="C62" i="1"/>
  <c r="C59" i="1"/>
  <c r="C65" i="1" s="1"/>
  <c r="C68" i="1" s="1"/>
</calcChain>
</file>

<file path=xl/sharedStrings.xml><?xml version="1.0" encoding="utf-8"?>
<sst xmlns="http://schemas.openxmlformats.org/spreadsheetml/2006/main" count="213" uniqueCount="71">
  <si>
    <t>Интенсивность входного потока заявок</t>
  </si>
  <si>
    <t>Человек N =</t>
  </si>
  <si>
    <t>чел.</t>
  </si>
  <si>
    <t>Время t =</t>
  </si>
  <si>
    <t xml:space="preserve">мин </t>
  </si>
  <si>
    <t>λ =</t>
  </si>
  <si>
    <t>чел/мин</t>
  </si>
  <si>
    <t>Интенсивность выходного потока заявок</t>
  </si>
  <si>
    <t>мин</t>
  </si>
  <si>
    <t>μ =</t>
  </si>
  <si>
    <t>чел в мин</t>
  </si>
  <si>
    <t>Показатель нагруженности системы</t>
  </si>
  <si>
    <t>ρ =</t>
  </si>
  <si>
    <t>Состояния системы</t>
  </si>
  <si>
    <t>n =</t>
  </si>
  <si>
    <t xml:space="preserve">Длина очереди </t>
  </si>
  <si>
    <t>m=</t>
  </si>
  <si>
    <t>Бездейств.</t>
  </si>
  <si>
    <t>Очереди нет</t>
  </si>
  <si>
    <t xml:space="preserve">Очередь 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</si>
  <si>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</si>
  <si>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</si>
  <si>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</si>
  <si>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</si>
  <si>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</si>
  <si>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</si>
  <si>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</si>
  <si>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</si>
  <si>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</si>
  <si>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</si>
  <si>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k=</t>
  </si>
  <si>
    <t xml:space="preserve">Вероятность того, что система, которая будет находится в кадом из этих состояний </t>
  </si>
  <si>
    <t>Вспомог.</t>
  </si>
  <si>
    <t>Вероятности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</si>
  <si>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</si>
  <si>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</si>
  <si>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</si>
  <si>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</si>
  <si>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</si>
  <si>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</si>
  <si>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</si>
  <si>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</si>
  <si>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</si>
  <si>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</si>
  <si>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Характеристики для клиентов</t>
  </si>
  <si>
    <t>Вероятность отказа в обслуживании</t>
  </si>
  <si>
    <t>р_отк =</t>
  </si>
  <si>
    <t>Вероятность встретить очередь</t>
  </si>
  <si>
    <t>р_оч =</t>
  </si>
  <si>
    <t>Средняя длина очереди</t>
  </si>
  <si>
    <t>L_оч =</t>
  </si>
  <si>
    <t>Т_оч =</t>
  </si>
  <si>
    <t>Абсолютная пропускная способность</t>
  </si>
  <si>
    <t>A =</t>
  </si>
  <si>
    <t>чел / мин</t>
  </si>
  <si>
    <t>Относительная пропускная способность</t>
  </si>
  <si>
    <t>Q =</t>
  </si>
  <si>
    <t>n_зан =</t>
  </si>
  <si>
    <t>Коэффициент простоя</t>
  </si>
  <si>
    <t>К_пр =</t>
  </si>
  <si>
    <t>Обслуживание клиентов в ресторане уличной еды</t>
  </si>
  <si>
    <t>Время обслуживания t =</t>
  </si>
  <si>
    <t>Граф состояний системы отражает количество посетителей ресторана и очереди к поворам</t>
  </si>
  <si>
    <t>Сколько человек в минуту может обслужить повар</t>
  </si>
  <si>
    <t>Сколько в процентах может обслужить повара</t>
  </si>
  <si>
    <t xml:space="preserve">Среднее количество занятых поваров </t>
  </si>
  <si>
    <t>Характеристики для поваров</t>
  </si>
  <si>
    <t>Среднее время ожидания в очереди при 5 мин обслуживания клиента</t>
  </si>
  <si>
    <t>Количество поваров</t>
  </si>
  <si>
    <t>Среднее время ожидания в очереди при 4 мин обслуживания клиента</t>
  </si>
  <si>
    <t>Среднее время ожидания в очереди при 6 мин обслуживания клиента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</si>
</sst>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3" x14ac:knownFonts="1">
    <font>
      <sz val="11"/>
      <color theme="1"/>
      <name val="Calibri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7E6E6"/>
        <bgColor rgb="FFE7E6E6"/>
      </patternFill>
    </fill>
    <fill>
      <patternFill patternType="solid">
        <fgColor rgb="FFF4B083"/>
        <bgColor rgb="FFF4B083"/>
      </patternFill>
    </fill>
    <fill>
      <patternFill patternType="solid">
        <fgColor rgb="FFD0CECE"/>
        <bgColor rgb="FFD0CECE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0" fillId="2" borderId="1" xfId="0" applyFont="1" applyFill="1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10" fontId="0" fillId="0" borderId="0" xfId="0" applyNumberFormat="1" applyFont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164" fontId="0" fillId="0" borderId="0" xfId="0" applyNumberFormat="1" applyFont="1"/>
    <xf numFmtId="165" fontId="0" fillId="0" borderId="0" xfId="0" applyNumberFormat="1" applyFont="1"/>
    <xf numFmtId="0" fontId="2" fillId="2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ont="1" applyFill="1" applyAlignment="1"/>
    <xf numFmtId="0" fontId="2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Распределение Эрланга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8.7532471908835591E-2"/>
          <c:y val="0.17385686781403681"/>
          <c:w val="0.91246752809116438"/>
          <c:h val="0.72482201651008238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8D6-47F0-B252-C27DBF1B6F31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8D6-47F0-B252-C27DBF1B6F31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8D6-47F0-B252-C27DBF1B6F31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8D6-47F0-B252-C27DBF1B6F31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8D6-47F0-B252-C27DBF1B6F31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8D6-47F0-B252-C27DBF1B6F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'Датасет 1'!$C$34:$O$34</c:f>
              <c:strCache>
                <c:ptCount val="10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</c:strCache>
            </c:strRef>
          </c:cat>
          <c:val>
            <c:numRef>
              <c:f>'Датасет 1'!$C$35:$O$35</c:f>
              <c:numCache>
                <c:formatCode>0.00%</c:formatCode>
                <c:ptCount val="13"/>
                <c:pt idx="0">
                  <c:v>0.2042504176741001</c:v>
                </c:pt>
                <c:pt idx="1">
                  <c:v>0.27233389023213345</c:v>
                </c:pt>
                <c:pt idx="2">
                  <c:v>0.1815559268214223</c:v>
                </c:pt>
                <c:pt idx="3">
                  <c:v>0.12103728454761487</c:v>
                </c:pt>
                <c:pt idx="4">
                  <c:v>8.0691523031743248E-2</c:v>
                </c:pt>
                <c:pt idx="5">
                  <c:v>5.3794348687828827E-2</c:v>
                </c:pt>
                <c:pt idx="6">
                  <c:v>3.5862899125219221E-2</c:v>
                </c:pt>
                <c:pt idx="7">
                  <c:v>2.3908599416812813E-2</c:v>
                </c:pt>
                <c:pt idx="8">
                  <c:v>1.5939066277875207E-2</c:v>
                </c:pt>
                <c:pt idx="9">
                  <c:v>1.0626044185250138E-2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A8D6-47F0-B252-C27DBF1B6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781514"/>
        <c:axId val="1900306714"/>
      </c:barChart>
      <c:catAx>
        <c:axId val="486781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00306714"/>
        <c:crosses val="autoZero"/>
        <c:auto val="1"/>
        <c:lblAlgn val="ctr"/>
        <c:lblOffset val="100"/>
        <c:noMultiLvlLbl val="1"/>
      </c:catAx>
      <c:valAx>
        <c:axId val="1900306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867815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Распределение Эрланга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8.7532471908835591E-2"/>
          <c:y val="0.17385686781403681"/>
          <c:w val="0.91246752809116438"/>
          <c:h val="0.72482201651008238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891-41CE-A573-2FA0C7E230E4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891-41CE-A573-2FA0C7E230E4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891-41CE-A573-2FA0C7E230E4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891-41CE-A573-2FA0C7E230E4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891-41CE-A573-2FA0C7E230E4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891-41CE-A573-2FA0C7E230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'Датасет 2'!$C$34:$O$34</c:f>
              <c:strCache>
                <c:ptCount val="10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</c:strCache>
            </c:strRef>
          </c:cat>
          <c:val>
            <c:numRef>
              <c:f>'Датасет 2'!$C$35:$O$35</c:f>
              <c:numCache>
                <c:formatCode>0.00%</c:formatCode>
                <c:ptCount val="13"/>
                <c:pt idx="0">
                  <c:v>0.62162210384007754</c:v>
                </c:pt>
                <c:pt idx="1">
                  <c:v>0.29009031512536954</c:v>
                </c:pt>
                <c:pt idx="2">
                  <c:v>6.7687740195919555E-2</c:v>
                </c:pt>
                <c:pt idx="3">
                  <c:v>1.5793806045714565E-2</c:v>
                </c:pt>
                <c:pt idx="4">
                  <c:v>3.6852214106667322E-3</c:v>
                </c:pt>
                <c:pt idx="5">
                  <c:v>8.5988499582223749E-4</c:v>
                </c:pt>
                <c:pt idx="6">
                  <c:v>2.006398323585221E-4</c:v>
                </c:pt>
                <c:pt idx="7">
                  <c:v>4.6815960883655153E-5</c:v>
                </c:pt>
                <c:pt idx="8">
                  <c:v>1.0923724206186204E-5</c:v>
                </c:pt>
                <c:pt idx="9">
                  <c:v>2.5488689814434479E-6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8891-41CE-A573-2FA0C7E23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781514"/>
        <c:axId val="1900306714"/>
      </c:barChart>
      <c:catAx>
        <c:axId val="486781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00306714"/>
        <c:crosses val="autoZero"/>
        <c:auto val="1"/>
        <c:lblAlgn val="ctr"/>
        <c:lblOffset val="100"/>
        <c:noMultiLvlLbl val="1"/>
      </c:catAx>
      <c:valAx>
        <c:axId val="1900306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867815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ru-RU" sz="1400" b="0" i="0">
                <a:solidFill>
                  <a:srgbClr val="757575"/>
                </a:solidFill>
                <a:latin typeface="+mn-lt"/>
              </a:rPr>
              <a:t>Распределение Эрланга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8.7532471908835591E-2"/>
          <c:y val="0.17385686781403681"/>
          <c:w val="0.91246752809116438"/>
          <c:h val="0.72482201651008238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14A-4B75-9D61-CDB73FDC2805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14A-4B75-9D61-CDB73FDC2805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14A-4B75-9D61-CDB73FDC2805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14A-4B75-9D61-CDB73FDC2805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414A-4B75-9D61-CDB73FDC2805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414A-4B75-9D61-CDB73FDC28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'Датасет 3'!$C$34:$O$34</c:f>
              <c:strCache>
                <c:ptCount val="10"/>
                <c:pt idx="0">
                  <c:v>p0</c:v>
                </c:pt>
                <c:pt idx="1">
                  <c:v>p1</c:v>
                </c:pt>
                <c:pt idx="2">
                  <c:v>p2</c:v>
                </c:pt>
                <c:pt idx="3">
                  <c:v>p3</c:v>
                </c:pt>
                <c:pt idx="4">
                  <c:v>p4</c:v>
                </c:pt>
                <c:pt idx="5">
                  <c:v>p5</c:v>
                </c:pt>
                <c:pt idx="6">
                  <c:v>p6</c:v>
                </c:pt>
                <c:pt idx="7">
                  <c:v>p7</c:v>
                </c:pt>
                <c:pt idx="8">
                  <c:v>p8</c:v>
                </c:pt>
                <c:pt idx="9">
                  <c:v>p9</c:v>
                </c:pt>
              </c:strCache>
            </c:strRef>
          </c:cat>
          <c:val>
            <c:numRef>
              <c:f>'Датасет 3'!$C$35:$O$35</c:f>
              <c:numCache>
                <c:formatCode>0.00%</c:formatCode>
                <c:ptCount val="13"/>
                <c:pt idx="0">
                  <c:v>0.33376792698826596</c:v>
                </c:pt>
                <c:pt idx="1">
                  <c:v>0.33376792698826596</c:v>
                </c:pt>
                <c:pt idx="2">
                  <c:v>0.16688396349413298</c:v>
                </c:pt>
                <c:pt idx="3">
                  <c:v>8.344198174706649E-2</c:v>
                </c:pt>
                <c:pt idx="4">
                  <c:v>4.1720990873533245E-2</c:v>
                </c:pt>
                <c:pt idx="5">
                  <c:v>2.0860495436766623E-2</c:v>
                </c:pt>
                <c:pt idx="6">
                  <c:v>1.0430247718383311E-2</c:v>
                </c:pt>
                <c:pt idx="7">
                  <c:v>5.2151238591916557E-3</c:v>
                </c:pt>
                <c:pt idx="8">
                  <c:v>2.6075619295958278E-3</c:v>
                </c:pt>
                <c:pt idx="9">
                  <c:v>1.3037809647979139E-3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414A-4B75-9D61-CDB73FDC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781514"/>
        <c:axId val="1900306714"/>
      </c:barChart>
      <c:catAx>
        <c:axId val="486781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900306714"/>
        <c:crosses val="autoZero"/>
        <c:auto val="1"/>
        <c:lblAlgn val="ctr"/>
        <c:lblOffset val="100"/>
        <c:noMultiLvlLbl val="1"/>
      </c:catAx>
      <c:valAx>
        <c:axId val="1900306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4867815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542925</xdr:colOff>
      <xdr:row>36</xdr:row>
      <xdr:rowOff>123825</xdr:rowOff>
    </xdr:from>
    <xdr:ext cx="6677025" cy="2981325"/>
    <xdr:graphicFrame macro="">
      <xdr:nvGraphicFramePr>
        <xdr:cNvPr id="164072055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542925</xdr:colOff>
      <xdr:row>36</xdr:row>
      <xdr:rowOff>123825</xdr:rowOff>
    </xdr:from>
    <xdr:ext cx="6677025" cy="2981325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542925</xdr:colOff>
      <xdr:row>36</xdr:row>
      <xdr:rowOff>123825</xdr:rowOff>
    </xdr:from>
    <xdr:ext cx="6677025" cy="2981325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00"/>
  <sheetViews>
    <sheetView workbookViewId="0">
      <selection activeCell="H53" sqref="H53"/>
    </sheetView>
  </sheetViews>
  <sheetFormatPr defaultColWidth="14.44140625" defaultRowHeight="15" customHeight="1" x14ac:dyDescent="0.3"/>
  <cols>
    <col min="1" max="2" width="8.88671875" customWidth="1"/>
    <col min="3" max="3" width="13.5546875" customWidth="1"/>
    <col min="4" max="26" width="8.88671875" customWidth="1"/>
  </cols>
  <sheetData>
    <row r="2" spans="2:7" ht="14.4" x14ac:dyDescent="0.3">
      <c r="B2" s="20" t="s">
        <v>60</v>
      </c>
      <c r="C2" s="1"/>
      <c r="D2" s="1"/>
      <c r="E2" s="1"/>
      <c r="F2" s="1"/>
      <c r="G2" s="1"/>
    </row>
    <row r="3" spans="2:7" ht="14.4" x14ac:dyDescent="0.3">
      <c r="B3" s="1"/>
      <c r="C3" s="1"/>
      <c r="D3" s="1"/>
      <c r="E3" s="1"/>
      <c r="F3" s="1"/>
      <c r="G3" s="1"/>
    </row>
    <row r="5" spans="2:7" ht="14.4" x14ac:dyDescent="0.3">
      <c r="B5" s="2" t="s">
        <v>0</v>
      </c>
      <c r="C5" s="1"/>
      <c r="D5" s="1"/>
      <c r="E5" s="1"/>
    </row>
    <row r="7" spans="2:7" ht="14.4" x14ac:dyDescent="0.3">
      <c r="B7" s="3" t="s">
        <v>1</v>
      </c>
      <c r="D7" s="3">
        <v>32</v>
      </c>
      <c r="E7" s="3" t="s">
        <v>2</v>
      </c>
    </row>
    <row r="8" spans="2:7" ht="14.4" x14ac:dyDescent="0.3">
      <c r="B8" s="3" t="s">
        <v>3</v>
      </c>
      <c r="D8" s="3">
        <v>120</v>
      </c>
      <c r="E8" s="3" t="s">
        <v>4</v>
      </c>
    </row>
    <row r="10" spans="2:7" ht="14.4" x14ac:dyDescent="0.3">
      <c r="B10" s="4" t="s">
        <v>5</v>
      </c>
      <c r="C10" s="4">
        <f>D7/D8</f>
        <v>0.26666666666666666</v>
      </c>
      <c r="D10" s="4" t="s">
        <v>6</v>
      </c>
    </row>
    <row r="13" spans="2:7" ht="14.4" x14ac:dyDescent="0.3">
      <c r="B13" s="2" t="s">
        <v>7</v>
      </c>
      <c r="C13" s="1"/>
      <c r="D13" s="1"/>
      <c r="E13" s="1"/>
      <c r="F13" s="1"/>
    </row>
    <row r="15" spans="2:7" ht="14.4" x14ac:dyDescent="0.3">
      <c r="B15" s="3" t="s">
        <v>61</v>
      </c>
      <c r="D15" s="3">
        <v>5</v>
      </c>
      <c r="E15" s="3" t="s">
        <v>8</v>
      </c>
    </row>
    <row r="17" spans="2:15" ht="14.4" x14ac:dyDescent="0.3">
      <c r="B17" s="4" t="s">
        <v>9</v>
      </c>
      <c r="C17" s="4">
        <f>1/D15</f>
        <v>0.2</v>
      </c>
      <c r="D17" s="4" t="s">
        <v>10</v>
      </c>
    </row>
    <row r="19" spans="2:15" ht="14.4" x14ac:dyDescent="0.3">
      <c r="B19" s="2" t="s">
        <v>11</v>
      </c>
      <c r="C19" s="2"/>
      <c r="D19" s="2"/>
      <c r="E19" s="2"/>
    </row>
    <row r="21" spans="2:15" ht="15.75" customHeight="1" x14ac:dyDescent="0.3">
      <c r="B21" s="5" t="s">
        <v>12</v>
      </c>
      <c r="C21" s="3">
        <f>C10/C17</f>
        <v>1.3333333333333333</v>
      </c>
    </row>
    <row r="22" spans="2:15" ht="15.75" customHeight="1" x14ac:dyDescent="0.3"/>
    <row r="23" spans="2:15" ht="15.75" customHeight="1" x14ac:dyDescent="0.3">
      <c r="B23" s="2" t="s">
        <v>13</v>
      </c>
      <c r="C23" s="1"/>
    </row>
    <row r="24" spans="2:15" ht="15.75" customHeight="1" x14ac:dyDescent="0.3"/>
    <row r="25" spans="2:15" ht="15.75" customHeight="1" x14ac:dyDescent="0.3">
      <c r="B25" s="3" t="s">
        <v>68</v>
      </c>
      <c r="D25" s="6" t="s">
        <v>14</v>
      </c>
      <c r="E25" s="3">
        <v>2</v>
      </c>
    </row>
    <row r="26" spans="2:15" ht="15.75" customHeight="1" x14ac:dyDescent="0.3">
      <c r="B26" s="3" t="s">
        <v>15</v>
      </c>
      <c r="D26" s="6" t="s">
        <v>16</v>
      </c>
      <c r="E26" s="3">
        <v>7</v>
      </c>
    </row>
    <row r="27" spans="2:15" ht="15.75" customHeight="1" x14ac:dyDescent="0.3">
      <c r="G27" s="3" t="s">
        <v>62</v>
      </c>
    </row>
    <row r="28" spans="2:15" ht="15.75" customHeight="1" x14ac:dyDescent="0.3">
      <c r="C28" s="3" t="s">
        <v>17</v>
      </c>
      <c r="E28" s="3" t="s">
        <v>18</v>
      </c>
      <c r="H28" s="3" t="s">
        <v>19</v>
      </c>
    </row>
    <row r="29" spans="2:15" ht="15.75" customHeight="1" x14ac:dyDescent="0.3">
      <c r="C29" s="7" t="s">
        <v>20</v>
      </c>
      <c r="D29" s="8" t="s">
        <v>21</v>
      </c>
      <c r="E29" s="8" t="s">
        <v>22</v>
      </c>
      <c r="F29" s="9" t="s">
        <v>23</v>
      </c>
      <c r="G29" s="9" t="s">
        <v>24</v>
      </c>
      <c r="H29" s="9" t="s">
        <v>25</v>
      </c>
      <c r="I29" s="9" t="s">
        <v>26</v>
      </c>
      <c r="J29" s="9" t="s">
        <v>27</v>
      </c>
      <c r="K29" s="9" t="s">
        <v>28</v>
      </c>
      <c r="L29" s="9" t="s">
        <v>29</v>
      </c>
      <c r="M29" s="21"/>
      <c r="N29" s="22"/>
      <c r="O29" s="22"/>
    </row>
    <row r="30" spans="2:15" ht="15.75" customHeight="1" x14ac:dyDescent="0.3">
      <c r="B30" s="3" t="s">
        <v>30</v>
      </c>
      <c r="C30" s="3">
        <v>0</v>
      </c>
      <c r="D30" s="3">
        <v>1</v>
      </c>
      <c r="E30" s="3">
        <v>2</v>
      </c>
      <c r="F30" s="3">
        <v>3</v>
      </c>
      <c r="G30" s="3">
        <v>4</v>
      </c>
      <c r="H30" s="3">
        <v>5</v>
      </c>
      <c r="I30" s="3">
        <v>6</v>
      </c>
      <c r="J30" s="3">
        <v>7</v>
      </c>
      <c r="K30" s="3">
        <v>8</v>
      </c>
      <c r="L30" s="3">
        <v>9</v>
      </c>
      <c r="M30" s="23"/>
      <c r="N30" s="23"/>
      <c r="O30" s="23"/>
    </row>
    <row r="31" spans="2:15" ht="15.75" customHeight="1" x14ac:dyDescent="0.3">
      <c r="B31" s="3" t="s">
        <v>31</v>
      </c>
      <c r="M31" s="24"/>
      <c r="N31" s="24"/>
      <c r="O31" s="24"/>
    </row>
    <row r="32" spans="2:15" ht="15.75" customHeight="1" x14ac:dyDescent="0.3">
      <c r="B32" s="3" t="s">
        <v>32</v>
      </c>
      <c r="C32" s="3">
        <f t="shared" ref="C32:E32" si="0">($C$21^C30)/FACT(C30)</f>
        <v>1</v>
      </c>
      <c r="D32" s="3">
        <f t="shared" si="0"/>
        <v>1.3333333333333333</v>
      </c>
      <c r="E32" s="3">
        <f t="shared" si="0"/>
        <v>0.88888888888888884</v>
      </c>
      <c r="F32" s="3">
        <f t="shared" ref="F32:J32" si="1">($C$21^F30)/($E$25^(F30-$E$25)*FACT($E$25))</f>
        <v>0.59259259259259256</v>
      </c>
      <c r="G32" s="3">
        <f t="shared" si="1"/>
        <v>0.39506172839506171</v>
      </c>
      <c r="H32" s="3">
        <f t="shared" si="1"/>
        <v>0.26337448559670779</v>
      </c>
      <c r="I32" s="3">
        <f t="shared" si="1"/>
        <v>0.1755829903978052</v>
      </c>
      <c r="J32" s="3">
        <f t="shared" si="1"/>
        <v>0.11705532693187012</v>
      </c>
      <c r="K32" s="3">
        <f>($C$21^K30)/($E$25^(K30-$E$25)*FACT($E$25))</f>
        <v>7.8036884621246749E-2</v>
      </c>
      <c r="L32" s="3">
        <f>($C$21^L30)/($E$25^(L30-$E$25)*FACT($E$25))</f>
        <v>5.2024589747497831E-2</v>
      </c>
      <c r="M32" s="23"/>
      <c r="N32" s="23"/>
      <c r="O32" s="23"/>
    </row>
    <row r="33" spans="2:15" ht="15.75" customHeight="1" x14ac:dyDescent="0.3">
      <c r="M33" s="24"/>
      <c r="N33" s="24"/>
      <c r="O33" s="24"/>
    </row>
    <row r="34" spans="2:15" ht="15.75" customHeight="1" x14ac:dyDescent="0.3">
      <c r="B34" s="6" t="s">
        <v>33</v>
      </c>
      <c r="C34" s="7" t="s">
        <v>34</v>
      </c>
      <c r="D34" s="8" t="s">
        <v>35</v>
      </c>
      <c r="E34" s="8" t="s">
        <v>36</v>
      </c>
      <c r="F34" s="9" t="s">
        <v>37</v>
      </c>
      <c r="G34" s="9" t="s">
        <v>38</v>
      </c>
      <c r="H34" s="9" t="s">
        <v>39</v>
      </c>
      <c r="I34" s="9" t="s">
        <v>40</v>
      </c>
      <c r="J34" s="9" t="s">
        <v>41</v>
      </c>
      <c r="K34" s="9" t="s">
        <v>42</v>
      </c>
      <c r="L34" s="9" t="s">
        <v>43</v>
      </c>
      <c r="M34" s="22"/>
      <c r="N34" s="22"/>
      <c r="O34" s="22"/>
    </row>
    <row r="35" spans="2:15" ht="15.75" customHeight="1" x14ac:dyDescent="0.3">
      <c r="C35" s="10">
        <f>SUM(C32:O32)^-1</f>
        <v>0.2042504176741001</v>
      </c>
      <c r="D35" s="10">
        <f t="shared" ref="D35:O35" si="2">D32*$C$35</f>
        <v>0.27233389023213345</v>
      </c>
      <c r="E35" s="10">
        <f t="shared" si="2"/>
        <v>0.1815559268214223</v>
      </c>
      <c r="F35" s="10">
        <f t="shared" si="2"/>
        <v>0.12103728454761487</v>
      </c>
      <c r="G35" s="10">
        <f t="shared" si="2"/>
        <v>8.0691523031743248E-2</v>
      </c>
      <c r="H35" s="10">
        <f t="shared" si="2"/>
        <v>5.3794348687828827E-2</v>
      </c>
      <c r="I35" s="10">
        <f t="shared" si="2"/>
        <v>3.5862899125219221E-2</v>
      </c>
      <c r="J35" s="10">
        <f t="shared" si="2"/>
        <v>2.3908599416812813E-2</v>
      </c>
      <c r="K35" s="10">
        <f t="shared" si="2"/>
        <v>1.5939066277875207E-2</v>
      </c>
      <c r="L35" s="10">
        <f>L32*$C$35</f>
        <v>1.0626044185250138E-2</v>
      </c>
      <c r="M35" s="10"/>
      <c r="N35" s="10"/>
      <c r="O35" s="10"/>
    </row>
    <row r="36" spans="2:15" ht="15.75" customHeight="1" x14ac:dyDescent="0.3"/>
    <row r="37" spans="2:15" ht="15.75" customHeight="1" x14ac:dyDescent="0.3"/>
    <row r="38" spans="2:15" ht="15.75" customHeight="1" x14ac:dyDescent="0.3">
      <c r="B38" s="2" t="s">
        <v>44</v>
      </c>
      <c r="C38" s="2"/>
      <c r="D38" s="2"/>
      <c r="E38" s="1"/>
    </row>
    <row r="39" spans="2:15" ht="15.75" customHeight="1" x14ac:dyDescent="0.3"/>
    <row r="40" spans="2:15" ht="15.75" customHeight="1" x14ac:dyDescent="0.3"/>
    <row r="41" spans="2:15" ht="15.75" customHeight="1" x14ac:dyDescent="0.3">
      <c r="B41" s="3" t="s">
        <v>45</v>
      </c>
    </row>
    <row r="42" spans="2:15" ht="15.75" customHeight="1" x14ac:dyDescent="0.3">
      <c r="B42" s="3" t="s">
        <v>46</v>
      </c>
      <c r="C42" s="10">
        <f>L35</f>
        <v>1.0626044185250138E-2</v>
      </c>
    </row>
    <row r="43" spans="2:15" ht="15.75" customHeight="1" x14ac:dyDescent="0.3"/>
    <row r="44" spans="2:15" ht="15.75" customHeight="1" x14ac:dyDescent="0.3">
      <c r="B44" s="3" t="s">
        <v>47</v>
      </c>
      <c r="I44" s="3"/>
    </row>
    <row r="45" spans="2:15" ht="15.75" customHeight="1" x14ac:dyDescent="0.3">
      <c r="B45" s="3" t="s">
        <v>48</v>
      </c>
      <c r="C45" s="10">
        <f>SUM(F35:L35)</f>
        <v>0.34185976527234441</v>
      </c>
    </row>
    <row r="46" spans="2:15" ht="15.75" customHeight="1" x14ac:dyDescent="0.3"/>
    <row r="47" spans="2:15" ht="15.75" customHeight="1" x14ac:dyDescent="0.3">
      <c r="B47" s="3" t="s">
        <v>49</v>
      </c>
    </row>
    <row r="48" spans="2:15" ht="15.75" customHeight="1" x14ac:dyDescent="0.3">
      <c r="B48" s="3" t="s">
        <v>50</v>
      </c>
      <c r="C48" s="3">
        <f>C21^(E25+1)*(1-(C21/E25)^E26*(E26+1-E26*C21/E25))*C35/(E25*FACT(E25)*(1-C21/E25)^2)</f>
        <v>0.8768146772235309</v>
      </c>
      <c r="D48" s="3" t="s">
        <v>2</v>
      </c>
    </row>
    <row r="49" spans="2:9" ht="15.75" customHeight="1" x14ac:dyDescent="0.3">
      <c r="I49" s="3"/>
    </row>
    <row r="50" spans="2:9" ht="15.75" customHeight="1" x14ac:dyDescent="0.3">
      <c r="B50" s="25" t="s">
        <v>67</v>
      </c>
      <c r="C50" s="11"/>
      <c r="D50" s="11"/>
      <c r="E50" s="12"/>
      <c r="F50" s="11"/>
      <c r="G50" s="12"/>
    </row>
    <row r="51" spans="2:9" ht="15.75" customHeight="1" x14ac:dyDescent="0.3">
      <c r="B51" s="13" t="s">
        <v>51</v>
      </c>
      <c r="C51" s="5">
        <f>C48/(C10*(1-C42))</f>
        <v>3.3233693087064604</v>
      </c>
      <c r="D51" s="5" t="s">
        <v>8</v>
      </c>
      <c r="E51" s="5"/>
      <c r="F51" s="5"/>
      <c r="G51" s="14"/>
    </row>
    <row r="52" spans="2:9" ht="15.75" customHeight="1" x14ac:dyDescent="0.3">
      <c r="B52" s="15"/>
      <c r="C52" s="16"/>
      <c r="D52" s="16"/>
      <c r="E52" s="16"/>
      <c r="F52" s="16"/>
      <c r="G52" s="17"/>
    </row>
    <row r="53" spans="2:9" ht="15.75" customHeight="1" x14ac:dyDescent="0.3">
      <c r="B53" s="3"/>
      <c r="F53" s="3"/>
    </row>
    <row r="54" spans="2:9" ht="15.75" customHeight="1" x14ac:dyDescent="0.3"/>
    <row r="55" spans="2:9" ht="15.75" customHeight="1" x14ac:dyDescent="0.3">
      <c r="B55" s="2" t="s">
        <v>66</v>
      </c>
      <c r="C55" s="2"/>
      <c r="D55" s="2"/>
      <c r="E55" s="1"/>
    </row>
    <row r="56" spans="2:9" ht="15.75" customHeight="1" x14ac:dyDescent="0.3"/>
    <row r="57" spans="2:9" ht="15.75" customHeight="1" x14ac:dyDescent="0.3"/>
    <row r="58" spans="2:9" ht="15.75" customHeight="1" x14ac:dyDescent="0.3">
      <c r="B58" s="3" t="s">
        <v>52</v>
      </c>
      <c r="F58" s="3" t="s">
        <v>63</v>
      </c>
    </row>
    <row r="59" spans="2:9" ht="15.75" customHeight="1" x14ac:dyDescent="0.3">
      <c r="B59" s="3" t="s">
        <v>53</v>
      </c>
      <c r="C59" s="3">
        <f>C10*(1-C42)</f>
        <v>0.26383305488393327</v>
      </c>
      <c r="D59" s="3" t="s">
        <v>54</v>
      </c>
    </row>
    <row r="60" spans="2:9" ht="15.75" customHeight="1" x14ac:dyDescent="0.3"/>
    <row r="61" spans="2:9" ht="15.75" customHeight="1" x14ac:dyDescent="0.3">
      <c r="B61" s="3" t="s">
        <v>55</v>
      </c>
      <c r="F61" s="3" t="s">
        <v>64</v>
      </c>
    </row>
    <row r="62" spans="2:9" ht="15.75" customHeight="1" x14ac:dyDescent="0.3">
      <c r="B62" s="3" t="s">
        <v>56</v>
      </c>
      <c r="C62" s="10">
        <f>1-C42</f>
        <v>0.98937395581474985</v>
      </c>
    </row>
    <row r="63" spans="2:9" ht="15.75" customHeight="1" x14ac:dyDescent="0.3"/>
    <row r="64" spans="2:9" ht="15.75" customHeight="1" x14ac:dyDescent="0.3">
      <c r="B64" s="3" t="s">
        <v>65</v>
      </c>
    </row>
    <row r="65" spans="2:3" ht="15.75" customHeight="1" x14ac:dyDescent="0.3">
      <c r="B65" s="3" t="s">
        <v>57</v>
      </c>
      <c r="C65" s="18">
        <f>C59/C17</f>
        <v>1.3191652744196662</v>
      </c>
    </row>
    <row r="66" spans="2:3" ht="15.75" customHeight="1" x14ac:dyDescent="0.3"/>
    <row r="67" spans="2:3" ht="15.75" customHeight="1" x14ac:dyDescent="0.3">
      <c r="B67" s="3" t="s">
        <v>58</v>
      </c>
    </row>
    <row r="68" spans="2:3" ht="15.75" customHeight="1" x14ac:dyDescent="0.3">
      <c r="B68" s="3" t="s">
        <v>59</v>
      </c>
      <c r="C68" s="19">
        <f>1-C65/E25</f>
        <v>0.34041736279016688</v>
      </c>
    </row>
    <row r="69" spans="2:3" ht="15.75" customHeight="1" x14ac:dyDescent="0.3"/>
    <row r="70" spans="2:3" ht="15.75" customHeight="1" x14ac:dyDescent="0.3"/>
    <row r="71" spans="2:3" ht="15.75" customHeight="1" x14ac:dyDescent="0.3"/>
    <row r="72" spans="2:3" ht="15.75" customHeight="1" x14ac:dyDescent="0.3"/>
    <row r="73" spans="2:3" ht="15.75" customHeight="1" x14ac:dyDescent="0.3"/>
    <row r="74" spans="2:3" ht="15.75" customHeight="1" x14ac:dyDescent="0.3"/>
    <row r="75" spans="2:3" ht="15.75" customHeight="1" x14ac:dyDescent="0.3"/>
    <row r="76" spans="2:3" ht="15.75" customHeight="1" x14ac:dyDescent="0.3"/>
    <row r="77" spans="2:3" ht="15.75" customHeight="1" x14ac:dyDescent="0.3"/>
    <row r="78" spans="2:3" ht="15.75" customHeight="1" x14ac:dyDescent="0.3"/>
    <row r="79" spans="2:3" ht="15.75" customHeight="1" x14ac:dyDescent="0.3"/>
    <row r="80" spans="2:3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00"/>
  <sheetViews>
    <sheetView topLeftCell="A28" workbookViewId="0">
      <selection activeCell="F42" sqref="F42"/>
    </sheetView>
  </sheetViews>
  <sheetFormatPr defaultColWidth="14.44140625" defaultRowHeight="15" customHeight="1" x14ac:dyDescent="0.3"/>
  <cols>
    <col min="1" max="2" width="8.88671875" customWidth="1"/>
    <col min="3" max="3" width="13.5546875" customWidth="1"/>
    <col min="4" max="26" width="8.88671875" customWidth="1"/>
  </cols>
  <sheetData>
    <row r="2" spans="2:7" ht="14.4" x14ac:dyDescent="0.3">
      <c r="B2" s="20" t="s">
        <v>60</v>
      </c>
      <c r="C2" s="1"/>
      <c r="D2" s="1"/>
      <c r="E2" s="1"/>
      <c r="F2" s="1"/>
      <c r="G2" s="1"/>
    </row>
    <row r="3" spans="2:7" ht="14.4" x14ac:dyDescent="0.3">
      <c r="B3" s="1"/>
      <c r="C3" s="1"/>
      <c r="D3" s="1"/>
      <c r="E3" s="1"/>
      <c r="F3" s="1"/>
      <c r="G3" s="1"/>
    </row>
    <row r="5" spans="2:7" ht="14.4" x14ac:dyDescent="0.3">
      <c r="B5" s="2" t="s">
        <v>0</v>
      </c>
      <c r="C5" s="1"/>
      <c r="D5" s="1"/>
      <c r="E5" s="1"/>
    </row>
    <row r="7" spans="2:7" ht="14.4" x14ac:dyDescent="0.3">
      <c r="B7" s="3" t="s">
        <v>1</v>
      </c>
      <c r="D7" s="3">
        <v>14</v>
      </c>
      <c r="E7" s="3" t="s">
        <v>2</v>
      </c>
    </row>
    <row r="8" spans="2:7" ht="14.4" x14ac:dyDescent="0.3">
      <c r="B8" s="3" t="s">
        <v>3</v>
      </c>
      <c r="D8" s="3">
        <v>120</v>
      </c>
      <c r="E8" s="3" t="s">
        <v>4</v>
      </c>
    </row>
    <row r="10" spans="2:7" ht="14.4" x14ac:dyDescent="0.3">
      <c r="B10" s="4" t="s">
        <v>5</v>
      </c>
      <c r="C10" s="4">
        <f>D7/D8</f>
        <v>0.11666666666666667</v>
      </c>
      <c r="D10" s="4" t="s">
        <v>6</v>
      </c>
    </row>
    <row r="13" spans="2:7" ht="14.4" x14ac:dyDescent="0.3">
      <c r="B13" s="2" t="s">
        <v>7</v>
      </c>
      <c r="C13" s="1"/>
      <c r="D13" s="1"/>
      <c r="E13" s="1"/>
      <c r="F13" s="1"/>
    </row>
    <row r="15" spans="2:7" ht="14.4" x14ac:dyDescent="0.3">
      <c r="B15" s="3" t="s">
        <v>61</v>
      </c>
      <c r="D15" s="3">
        <v>4</v>
      </c>
      <c r="E15" s="3" t="s">
        <v>8</v>
      </c>
    </row>
    <row r="17" spans="2:15" ht="14.4" x14ac:dyDescent="0.3">
      <c r="B17" s="4" t="s">
        <v>9</v>
      </c>
      <c r="C17" s="4">
        <f>1/D15</f>
        <v>0.25</v>
      </c>
      <c r="D17" s="4" t="s">
        <v>10</v>
      </c>
    </row>
    <row r="19" spans="2:15" ht="14.4" x14ac:dyDescent="0.3">
      <c r="B19" s="2" t="s">
        <v>11</v>
      </c>
      <c r="C19" s="2"/>
      <c r="D19" s="2"/>
      <c r="E19" s="2"/>
    </row>
    <row r="21" spans="2:15" ht="15.75" customHeight="1" x14ac:dyDescent="0.3">
      <c r="B21" s="5" t="s">
        <v>12</v>
      </c>
      <c r="C21" s="3">
        <f>C10/C17</f>
        <v>0.46666666666666667</v>
      </c>
    </row>
    <row r="22" spans="2:15" ht="15.75" customHeight="1" x14ac:dyDescent="0.3"/>
    <row r="23" spans="2:15" ht="15.75" customHeight="1" x14ac:dyDescent="0.3">
      <c r="B23" s="2" t="s">
        <v>13</v>
      </c>
      <c r="C23" s="1"/>
    </row>
    <row r="24" spans="2:15" ht="15.75" customHeight="1" x14ac:dyDescent="0.3"/>
    <row r="25" spans="2:15" ht="15.75" customHeight="1" x14ac:dyDescent="0.3">
      <c r="B25" s="3" t="s">
        <v>68</v>
      </c>
      <c r="D25" s="6" t="s">
        <v>14</v>
      </c>
      <c r="E25" s="3">
        <v>2</v>
      </c>
    </row>
    <row r="26" spans="2:15" ht="15.75" customHeight="1" x14ac:dyDescent="0.3">
      <c r="B26" s="3" t="s">
        <v>15</v>
      </c>
      <c r="D26" s="6" t="s">
        <v>16</v>
      </c>
      <c r="E26" s="3">
        <v>7</v>
      </c>
    </row>
    <row r="27" spans="2:15" ht="15.75" customHeight="1" x14ac:dyDescent="0.3">
      <c r="G27" s="3" t="s">
        <v>62</v>
      </c>
    </row>
    <row r="28" spans="2:15" ht="15.75" customHeight="1" x14ac:dyDescent="0.3">
      <c r="C28" s="3" t="s">
        <v>17</v>
      </c>
      <c r="E28" s="3" t="s">
        <v>18</v>
      </c>
      <c r="H28" s="3" t="s">
        <v>19</v>
      </c>
    </row>
    <row r="29" spans="2:15" ht="15.75" customHeight="1" x14ac:dyDescent="0.3">
      <c r="C29" s="7" t="s">
        <v>20</v>
      </c>
      <c r="D29" s="8" t="s">
        <v>21</v>
      </c>
      <c r="E29" s="8" t="s">
        <v>22</v>
      </c>
      <c r="F29" s="9" t="s">
        <v>23</v>
      </c>
      <c r="G29" s="9" t="s">
        <v>24</v>
      </c>
      <c r="H29" s="9" t="s">
        <v>25</v>
      </c>
      <c r="I29" s="9" t="s">
        <v>26</v>
      </c>
      <c r="J29" s="9" t="s">
        <v>27</v>
      </c>
      <c r="K29" s="9" t="s">
        <v>28</v>
      </c>
      <c r="L29" s="9" t="s">
        <v>29</v>
      </c>
      <c r="M29" s="21"/>
      <c r="N29" s="22"/>
      <c r="O29" s="22"/>
    </row>
    <row r="30" spans="2:15" ht="15.75" customHeight="1" x14ac:dyDescent="0.3">
      <c r="B30" s="3" t="s">
        <v>30</v>
      </c>
      <c r="C30" s="3">
        <v>0</v>
      </c>
      <c r="D30" s="3">
        <v>1</v>
      </c>
      <c r="E30" s="3">
        <v>2</v>
      </c>
      <c r="F30" s="3">
        <v>3</v>
      </c>
      <c r="G30" s="3">
        <v>4</v>
      </c>
      <c r="H30" s="3">
        <v>5</v>
      </c>
      <c r="I30" s="3">
        <v>6</v>
      </c>
      <c r="J30" s="3">
        <v>7</v>
      </c>
      <c r="K30" s="3">
        <v>8</v>
      </c>
      <c r="L30" s="3">
        <v>9</v>
      </c>
      <c r="M30" s="23"/>
      <c r="N30" s="23"/>
      <c r="O30" s="23"/>
    </row>
    <row r="31" spans="2:15" ht="15.75" customHeight="1" x14ac:dyDescent="0.3">
      <c r="B31" s="3" t="s">
        <v>31</v>
      </c>
      <c r="M31" s="24"/>
      <c r="N31" s="24"/>
      <c r="O31" s="24"/>
    </row>
    <row r="32" spans="2:15" ht="15.75" customHeight="1" x14ac:dyDescent="0.3">
      <c r="B32" s="3" t="s">
        <v>32</v>
      </c>
      <c r="C32" s="3">
        <f t="shared" ref="C32:E32" si="0">($C$21^C30)/FACT(C30)</f>
        <v>1</v>
      </c>
      <c r="D32" s="3">
        <f t="shared" si="0"/>
        <v>0.46666666666666667</v>
      </c>
      <c r="E32" s="3">
        <f t="shared" si="0"/>
        <v>0.1088888888888889</v>
      </c>
      <c r="F32" s="3">
        <f t="shared" ref="F32:J32" si="1">($C$21^F30)/($E$25^(F30-$E$25)*FACT($E$25))</f>
        <v>2.540740740740741E-2</v>
      </c>
      <c r="G32" s="3">
        <f t="shared" si="1"/>
        <v>5.9283950617283962E-3</v>
      </c>
      <c r="H32" s="3">
        <f t="shared" si="1"/>
        <v>1.3832921810699591E-3</v>
      </c>
      <c r="I32" s="3">
        <f t="shared" si="1"/>
        <v>3.227681755829905E-4</v>
      </c>
      <c r="J32" s="3">
        <f t="shared" si="1"/>
        <v>7.5312574302697778E-5</v>
      </c>
      <c r="K32" s="3">
        <f>($C$21^K30)/($E$25^(K30-$E$25)*FACT($E$25))</f>
        <v>1.7572934003962819E-5</v>
      </c>
      <c r="L32" s="3">
        <f>($C$21^L30)/($E$25^(L30-$E$25)*FACT($E$25))</f>
        <v>4.1003512675913248E-6</v>
      </c>
      <c r="M32" s="23"/>
      <c r="N32" s="23"/>
      <c r="O32" s="23"/>
    </row>
    <row r="33" spans="2:15" ht="15.75" customHeight="1" x14ac:dyDescent="0.3">
      <c r="M33" s="24"/>
      <c r="N33" s="24"/>
      <c r="O33" s="24"/>
    </row>
    <row r="34" spans="2:15" ht="15.75" customHeight="1" x14ac:dyDescent="0.3">
      <c r="B34" s="6" t="s">
        <v>33</v>
      </c>
      <c r="C34" s="7" t="s">
        <v>34</v>
      </c>
      <c r="D34" s="8" t="s">
        <v>35</v>
      </c>
      <c r="E34" s="8" t="s">
        <v>36</v>
      </c>
      <c r="F34" s="9" t="s">
        <v>37</v>
      </c>
      <c r="G34" s="9" t="s">
        <v>38</v>
      </c>
      <c r="H34" s="9" t="s">
        <v>39</v>
      </c>
      <c r="I34" s="9" t="s">
        <v>40</v>
      </c>
      <c r="J34" s="9" t="s">
        <v>41</v>
      </c>
      <c r="K34" s="9" t="s">
        <v>42</v>
      </c>
      <c r="L34" s="9" t="s">
        <v>43</v>
      </c>
      <c r="M34" s="22"/>
      <c r="N34" s="22"/>
      <c r="O34" s="22"/>
    </row>
    <row r="35" spans="2:15" ht="15.75" customHeight="1" x14ac:dyDescent="0.3">
      <c r="C35" s="10">
        <f>SUM(C32:O32)^-1</f>
        <v>0.62162210384007754</v>
      </c>
      <c r="D35" s="10">
        <f t="shared" ref="D35:O35" si="2">D32*$C$35</f>
        <v>0.29009031512536954</v>
      </c>
      <c r="E35" s="10">
        <f t="shared" si="2"/>
        <v>6.7687740195919555E-2</v>
      </c>
      <c r="F35" s="10">
        <f t="shared" si="2"/>
        <v>1.5793806045714565E-2</v>
      </c>
      <c r="G35" s="10">
        <f t="shared" si="2"/>
        <v>3.6852214106667322E-3</v>
      </c>
      <c r="H35" s="10">
        <f t="shared" si="2"/>
        <v>8.5988499582223749E-4</v>
      </c>
      <c r="I35" s="10">
        <f t="shared" si="2"/>
        <v>2.006398323585221E-4</v>
      </c>
      <c r="J35" s="10">
        <f t="shared" si="2"/>
        <v>4.6815960883655153E-5</v>
      </c>
      <c r="K35" s="10">
        <f t="shared" si="2"/>
        <v>1.0923724206186204E-5</v>
      </c>
      <c r="L35" s="10">
        <f>L32*$C$35</f>
        <v>2.5488689814434479E-6</v>
      </c>
      <c r="M35" s="10"/>
      <c r="N35" s="10"/>
      <c r="O35" s="10"/>
    </row>
    <row r="36" spans="2:15" ht="15.75" customHeight="1" x14ac:dyDescent="0.3"/>
    <row r="37" spans="2:15" ht="15.75" customHeight="1" x14ac:dyDescent="0.3"/>
    <row r="38" spans="2:15" ht="15.75" customHeight="1" x14ac:dyDescent="0.3">
      <c r="B38" s="2" t="s">
        <v>44</v>
      </c>
      <c r="C38" s="2"/>
      <c r="D38" s="2"/>
      <c r="E38" s="1"/>
    </row>
    <row r="39" spans="2:15" ht="15.75" customHeight="1" x14ac:dyDescent="0.3"/>
    <row r="40" spans="2:15" ht="15.75" customHeight="1" x14ac:dyDescent="0.3"/>
    <row r="41" spans="2:15" ht="15.75" customHeight="1" x14ac:dyDescent="0.3">
      <c r="B41" s="3" t="s">
        <v>45</v>
      </c>
    </row>
    <row r="42" spans="2:15" ht="15.75" customHeight="1" x14ac:dyDescent="0.3">
      <c r="B42" s="3" t="s">
        <v>46</v>
      </c>
      <c r="C42" s="10">
        <f>L35</f>
        <v>2.5488689814434479E-6</v>
      </c>
    </row>
    <row r="43" spans="2:15" ht="15.75" customHeight="1" x14ac:dyDescent="0.3"/>
    <row r="44" spans="2:15" ht="15.75" customHeight="1" x14ac:dyDescent="0.3">
      <c r="B44" s="3" t="s">
        <v>47</v>
      </c>
      <c r="I44" s="3"/>
    </row>
    <row r="45" spans="2:15" ht="15.75" customHeight="1" x14ac:dyDescent="0.3">
      <c r="B45" s="3" t="s">
        <v>48</v>
      </c>
      <c r="C45" s="10">
        <f>SUM(F35:L35)</f>
        <v>2.0599840838633345E-2</v>
      </c>
    </row>
    <row r="46" spans="2:15" ht="15.75" customHeight="1" x14ac:dyDescent="0.3"/>
    <row r="47" spans="2:15" ht="15.75" customHeight="1" x14ac:dyDescent="0.3">
      <c r="B47" s="3" t="s">
        <v>49</v>
      </c>
    </row>
    <row r="48" spans="2:15" ht="15.75" customHeight="1" x14ac:dyDescent="0.3">
      <c r="B48" s="3" t="s">
        <v>50</v>
      </c>
      <c r="C48" s="3">
        <f>C21^(E25+1)*(1-(C21/E25)^E26*(E26+1-E26*C21/E25))*C35/(E25*FACT(E25)*(1-C21/E25)^2)</f>
        <v>2.686392741647433E-2</v>
      </c>
      <c r="D48" s="3" t="s">
        <v>2</v>
      </c>
    </row>
    <row r="49" spans="2:9" ht="15.75" customHeight="1" thickBot="1" x14ac:dyDescent="0.35">
      <c r="I49" s="3"/>
    </row>
    <row r="50" spans="2:9" ht="15.75" customHeight="1" x14ac:dyDescent="0.3">
      <c r="B50" s="25" t="s">
        <v>69</v>
      </c>
      <c r="C50" s="11"/>
      <c r="D50" s="11"/>
      <c r="E50" s="12"/>
      <c r="F50" s="11"/>
      <c r="G50" s="12"/>
    </row>
    <row r="51" spans="2:9" ht="15.75" customHeight="1" x14ac:dyDescent="0.3">
      <c r="B51" s="13" t="s">
        <v>51</v>
      </c>
      <c r="C51" s="5">
        <f>C48/(C10*(1-C42))</f>
        <v>0.23026282190811576</v>
      </c>
      <c r="D51" s="5" t="s">
        <v>8</v>
      </c>
      <c r="E51" s="5"/>
      <c r="F51" s="5"/>
      <c r="G51" s="14"/>
    </row>
    <row r="52" spans="2:9" ht="15.75" customHeight="1" thickBot="1" x14ac:dyDescent="0.35">
      <c r="B52" s="15"/>
      <c r="C52" s="16"/>
      <c r="D52" s="16"/>
      <c r="E52" s="16"/>
      <c r="F52" s="16"/>
      <c r="G52" s="17"/>
    </row>
    <row r="53" spans="2:9" ht="15.75" customHeight="1" x14ac:dyDescent="0.3">
      <c r="B53" s="3"/>
      <c r="F53" s="3"/>
    </row>
    <row r="54" spans="2:9" ht="15.75" customHeight="1" x14ac:dyDescent="0.3"/>
    <row r="55" spans="2:9" ht="15.75" customHeight="1" x14ac:dyDescent="0.3">
      <c r="B55" s="2" t="s">
        <v>66</v>
      </c>
      <c r="C55" s="2"/>
      <c r="D55" s="2"/>
      <c r="E55" s="1"/>
    </row>
    <row r="56" spans="2:9" ht="15.75" customHeight="1" x14ac:dyDescent="0.3"/>
    <row r="57" spans="2:9" ht="15.75" customHeight="1" x14ac:dyDescent="0.3"/>
    <row r="58" spans="2:9" ht="15.75" customHeight="1" x14ac:dyDescent="0.3">
      <c r="B58" s="3" t="s">
        <v>52</v>
      </c>
      <c r="F58" s="3" t="s">
        <v>63</v>
      </c>
    </row>
    <row r="59" spans="2:9" ht="15.75" customHeight="1" x14ac:dyDescent="0.3">
      <c r="B59" s="3" t="s">
        <v>53</v>
      </c>
      <c r="C59" s="3">
        <f>C10*(1-C42)</f>
        <v>0.11666636929861883</v>
      </c>
      <c r="D59" s="3" t="s">
        <v>54</v>
      </c>
    </row>
    <row r="60" spans="2:9" ht="15.75" customHeight="1" x14ac:dyDescent="0.3"/>
    <row r="61" spans="2:9" ht="15.75" customHeight="1" x14ac:dyDescent="0.3">
      <c r="B61" s="3" t="s">
        <v>55</v>
      </c>
      <c r="F61" s="3" t="s">
        <v>64</v>
      </c>
    </row>
    <row r="62" spans="2:9" ht="15.75" customHeight="1" x14ac:dyDescent="0.3">
      <c r="B62" s="3" t="s">
        <v>56</v>
      </c>
      <c r="C62" s="10">
        <f>1-C42</f>
        <v>0.99999745113101857</v>
      </c>
    </row>
    <row r="63" spans="2:9" ht="15.75" customHeight="1" x14ac:dyDescent="0.3"/>
    <row r="64" spans="2:9" ht="15.75" customHeight="1" x14ac:dyDescent="0.3">
      <c r="B64" s="3" t="s">
        <v>65</v>
      </c>
    </row>
    <row r="65" spans="2:3" ht="15.75" customHeight="1" x14ac:dyDescent="0.3">
      <c r="B65" s="3" t="s">
        <v>57</v>
      </c>
      <c r="C65" s="18">
        <f>C59/C17</f>
        <v>0.46666547719447532</v>
      </c>
    </row>
    <row r="66" spans="2:3" ht="15.75" customHeight="1" x14ac:dyDescent="0.3"/>
    <row r="67" spans="2:3" ht="15.75" customHeight="1" x14ac:dyDescent="0.3">
      <c r="B67" s="3" t="s">
        <v>58</v>
      </c>
    </row>
    <row r="68" spans="2:3" ht="15.75" customHeight="1" x14ac:dyDescent="0.3">
      <c r="B68" s="3" t="s">
        <v>59</v>
      </c>
      <c r="C68" s="19">
        <f>1-C65/E25</f>
        <v>0.76666726140276231</v>
      </c>
    </row>
    <row r="69" spans="2:3" ht="15.75" customHeight="1" x14ac:dyDescent="0.3"/>
    <row r="70" spans="2:3" ht="15.75" customHeight="1" x14ac:dyDescent="0.3"/>
    <row r="71" spans="2:3" ht="15.75" customHeight="1" x14ac:dyDescent="0.3"/>
    <row r="72" spans="2:3" ht="15.75" customHeight="1" x14ac:dyDescent="0.3"/>
    <row r="73" spans="2:3" ht="15.75" customHeight="1" x14ac:dyDescent="0.3"/>
    <row r="74" spans="2:3" ht="15.75" customHeight="1" x14ac:dyDescent="0.3"/>
    <row r="75" spans="2:3" ht="15.75" customHeight="1" x14ac:dyDescent="0.3"/>
    <row r="76" spans="2:3" ht="15.75" customHeight="1" x14ac:dyDescent="0.3"/>
    <row r="77" spans="2:3" ht="15.75" customHeight="1" x14ac:dyDescent="0.3"/>
    <row r="78" spans="2:3" ht="15.75" customHeight="1" x14ac:dyDescent="0.3"/>
    <row r="79" spans="2:3" ht="15.75" customHeight="1" x14ac:dyDescent="0.3"/>
    <row r="80" spans="2:3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00"/>
  <sheetViews>
    <sheetView tabSelected="1" topLeftCell="A46" workbookViewId="0">
      <selection activeCell="J52" sqref="J52"/>
    </sheetView>
  </sheetViews>
  <sheetFormatPr defaultColWidth="14.44140625" defaultRowHeight="15" customHeight="1" x14ac:dyDescent="0.3"/>
  <cols>
    <col min="1" max="2" width="8.88671875" customWidth="1"/>
    <col min="3" max="3" width="13.5546875" customWidth="1"/>
    <col min="4" max="26" width="8.88671875" customWidth="1"/>
  </cols>
  <sheetData>
    <row r="2" spans="2:7" ht="14.4" x14ac:dyDescent="0.3">
      <c r="B2" s="20" t="s">
        <v>60</v>
      </c>
      <c r="C2" s="1"/>
      <c r="D2" s="1"/>
      <c r="E2" s="1"/>
      <c r="F2" s="1"/>
      <c r="G2" s="1"/>
    </row>
    <row r="3" spans="2:7" ht="14.4" x14ac:dyDescent="0.3">
      <c r="B3" s="1"/>
      <c r="C3" s="1"/>
      <c r="D3" s="1"/>
      <c r="E3" s="1"/>
      <c r="F3" s="1"/>
      <c r="G3" s="1"/>
    </row>
    <row r="5" spans="2:7" ht="14.4" x14ac:dyDescent="0.3">
      <c r="B5" s="2" t="s">
        <v>0</v>
      </c>
      <c r="C5" s="1"/>
      <c r="D5" s="1"/>
      <c r="E5" s="1"/>
    </row>
    <row r="7" spans="2:7" ht="14.4" x14ac:dyDescent="0.3">
      <c r="B7" s="3" t="s">
        <v>1</v>
      </c>
      <c r="D7" s="3">
        <v>20</v>
      </c>
      <c r="E7" s="3" t="s">
        <v>2</v>
      </c>
    </row>
    <row r="8" spans="2:7" ht="14.4" x14ac:dyDescent="0.3">
      <c r="B8" s="3" t="s">
        <v>3</v>
      </c>
      <c r="D8" s="3">
        <v>120</v>
      </c>
      <c r="E8" s="3" t="s">
        <v>4</v>
      </c>
    </row>
    <row r="10" spans="2:7" ht="14.4" x14ac:dyDescent="0.3">
      <c r="B10" s="4" t="s">
        <v>5</v>
      </c>
      <c r="C10" s="4">
        <f>D7/D8</f>
        <v>0.16666666666666666</v>
      </c>
      <c r="D10" s="4" t="s">
        <v>6</v>
      </c>
    </row>
    <row r="13" spans="2:7" ht="14.4" x14ac:dyDescent="0.3">
      <c r="B13" s="2" t="s">
        <v>7</v>
      </c>
      <c r="C13" s="1"/>
      <c r="D13" s="1"/>
      <c r="E13" s="1"/>
      <c r="F13" s="1"/>
    </row>
    <row r="15" spans="2:7" ht="14.4" x14ac:dyDescent="0.3">
      <c r="B15" s="3" t="s">
        <v>61</v>
      </c>
      <c r="D15" s="3">
        <v>6</v>
      </c>
      <c r="E15" s="3" t="s">
        <v>8</v>
      </c>
    </row>
    <row r="17" spans="2:15" ht="14.4" x14ac:dyDescent="0.3">
      <c r="B17" s="4" t="s">
        <v>9</v>
      </c>
      <c r="C17" s="4">
        <f>1/D15</f>
        <v>0.16666666666666666</v>
      </c>
      <c r="D17" s="4" t="s">
        <v>10</v>
      </c>
    </row>
    <row r="19" spans="2:15" ht="14.4" x14ac:dyDescent="0.3">
      <c r="B19" s="2" t="s">
        <v>11</v>
      </c>
      <c r="C19" s="2"/>
      <c r="D19" s="2"/>
      <c r="E19" s="2"/>
    </row>
    <row r="21" spans="2:15" ht="15.75" customHeight="1" x14ac:dyDescent="0.3">
      <c r="B21" s="5" t="s">
        <v>12</v>
      </c>
      <c r="C21" s="3">
        <f>C10/C17</f>
        <v>1</v>
      </c>
    </row>
    <row r="22" spans="2:15" ht="15.75" customHeight="1" x14ac:dyDescent="0.3"/>
    <row r="23" spans="2:15" ht="15.75" customHeight="1" x14ac:dyDescent="0.3">
      <c r="B23" s="2" t="s">
        <v>13</v>
      </c>
      <c r="C23" s="1"/>
    </row>
    <row r="24" spans="2:15" ht="15.75" customHeight="1" x14ac:dyDescent="0.3"/>
    <row r="25" spans="2:15" ht="15.75" customHeight="1" x14ac:dyDescent="0.3">
      <c r="B25" s="3" t="s">
        <v>68</v>
      </c>
      <c r="D25" s="6" t="s">
        <v>14</v>
      </c>
      <c r="E25" s="3">
        <v>2</v>
      </c>
    </row>
    <row r="26" spans="2:15" ht="15.75" customHeight="1" x14ac:dyDescent="0.3">
      <c r="B26" s="3" t="s">
        <v>15</v>
      </c>
      <c r="D26" s="6" t="s">
        <v>16</v>
      </c>
      <c r="E26" s="3">
        <v>7</v>
      </c>
    </row>
    <row r="27" spans="2:15" ht="15.75" customHeight="1" x14ac:dyDescent="0.3">
      <c r="G27" s="3" t="s">
        <v>62</v>
      </c>
    </row>
    <row r="28" spans="2:15" ht="15.75" customHeight="1" x14ac:dyDescent="0.3">
      <c r="C28" s="3" t="s">
        <v>17</v>
      </c>
      <c r="E28" s="3" t="s">
        <v>18</v>
      </c>
      <c r="H28" s="3" t="s">
        <v>19</v>
      </c>
    </row>
    <row r="29" spans="2:15" ht="15.75" customHeight="1" x14ac:dyDescent="0.3">
      <c r="C29" s="7" t="s">
        <v>20</v>
      </c>
      <c r="D29" s="8" t="s">
        <v>21</v>
      </c>
      <c r="E29" s="8" t="s">
        <v>22</v>
      </c>
      <c r="F29" s="9" t="s">
        <v>23</v>
      </c>
      <c r="G29" s="9" t="s">
        <v>24</v>
      </c>
      <c r="H29" s="9" t="s">
        <v>25</v>
      </c>
      <c r="I29" s="9" t="s">
        <v>26</v>
      </c>
      <c r="J29" s="9" t="s">
        <v>27</v>
      </c>
      <c r="K29" s="9" t="s">
        <v>28</v>
      </c>
      <c r="L29" s="9" t="s">
        <v>29</v>
      </c>
      <c r="M29" s="21"/>
      <c r="N29" s="22"/>
      <c r="O29" s="22"/>
    </row>
    <row r="30" spans="2:15" ht="15.75" customHeight="1" x14ac:dyDescent="0.3">
      <c r="B30" s="3" t="s">
        <v>30</v>
      </c>
      <c r="C30" s="3">
        <v>0</v>
      </c>
      <c r="D30" s="3">
        <v>1</v>
      </c>
      <c r="E30" s="3">
        <v>2</v>
      </c>
      <c r="F30" s="3">
        <v>3</v>
      </c>
      <c r="G30" s="3">
        <v>4</v>
      </c>
      <c r="H30" s="3">
        <v>5</v>
      </c>
      <c r="I30" s="3">
        <v>6</v>
      </c>
      <c r="J30" s="3">
        <v>7</v>
      </c>
      <c r="K30" s="3">
        <v>8</v>
      </c>
      <c r="L30" s="3">
        <v>9</v>
      </c>
      <c r="M30" s="23"/>
      <c r="N30" s="23"/>
      <c r="O30" s="23"/>
    </row>
    <row r="31" spans="2:15" ht="15.75" customHeight="1" x14ac:dyDescent="0.3">
      <c r="B31" s="3" t="s">
        <v>31</v>
      </c>
      <c r="M31" s="24"/>
      <c r="N31" s="24"/>
      <c r="O31" s="24"/>
    </row>
    <row r="32" spans="2:15" ht="15.75" customHeight="1" x14ac:dyDescent="0.3">
      <c r="B32" s="3" t="s">
        <v>32</v>
      </c>
      <c r="C32" s="3">
        <f t="shared" ref="C32:E32" si="0">($C$21^C30)/FACT(C30)</f>
        <v>1</v>
      </c>
      <c r="D32" s="3">
        <f t="shared" si="0"/>
        <v>1</v>
      </c>
      <c r="E32" s="3">
        <f t="shared" si="0"/>
        <v>0.5</v>
      </c>
      <c r="F32" s="3">
        <f t="shared" ref="F32:J32" si="1">($C$21^F30)/($E$25^(F30-$E$25)*FACT($E$25))</f>
        <v>0.25</v>
      </c>
      <c r="G32" s="3">
        <f t="shared" si="1"/>
        <v>0.125</v>
      </c>
      <c r="H32" s="3">
        <f t="shared" si="1"/>
        <v>6.25E-2</v>
      </c>
      <c r="I32" s="3">
        <f t="shared" si="1"/>
        <v>3.125E-2</v>
      </c>
      <c r="J32" s="3">
        <f t="shared" si="1"/>
        <v>1.5625E-2</v>
      </c>
      <c r="K32" s="3">
        <f>($C$21^K30)/($E$25^(K30-$E$25)*FACT($E$25))</f>
        <v>7.8125E-3</v>
      </c>
      <c r="L32" s="3">
        <f>($C$21^L30)/($E$25^(L30-$E$25)*FACT($E$25))</f>
        <v>3.90625E-3</v>
      </c>
      <c r="M32" s="23"/>
      <c r="N32" s="23"/>
      <c r="O32" s="23"/>
    </row>
    <row r="33" spans="2:15" ht="15.75" customHeight="1" x14ac:dyDescent="0.3">
      <c r="M33" s="24"/>
      <c r="N33" s="24"/>
      <c r="O33" s="24"/>
    </row>
    <row r="34" spans="2:15" ht="15.75" customHeight="1" x14ac:dyDescent="0.3">
      <c r="B34" s="6" t="s">
        <v>33</v>
      </c>
      <c r="C34" s="7" t="s">
        <v>34</v>
      </c>
      <c r="D34" s="8" t="s">
        <v>35</v>
      </c>
      <c r="E34" s="8" t="s">
        <v>36</v>
      </c>
      <c r="F34" s="9" t="s">
        <v>37</v>
      </c>
      <c r="G34" s="9" t="s">
        <v>38</v>
      </c>
      <c r="H34" s="9" t="s">
        <v>39</v>
      </c>
      <c r="I34" s="9" t="s">
        <v>40</v>
      </c>
      <c r="J34" s="9" t="s">
        <v>41</v>
      </c>
      <c r="K34" s="9" t="s">
        <v>42</v>
      </c>
      <c r="L34" s="9" t="s">
        <v>43</v>
      </c>
      <c r="M34" s="22"/>
      <c r="N34" s="22"/>
      <c r="O34" s="22"/>
    </row>
    <row r="35" spans="2:15" ht="15.75" customHeight="1" x14ac:dyDescent="0.3">
      <c r="C35" s="10">
        <f>SUM(C32:O32)^-1</f>
        <v>0.33376792698826596</v>
      </c>
      <c r="D35" s="10">
        <f t="shared" ref="D35:O35" si="2">D32*$C$35</f>
        <v>0.33376792698826596</v>
      </c>
      <c r="E35" s="10">
        <f t="shared" si="2"/>
        <v>0.16688396349413298</v>
      </c>
      <c r="F35" s="10">
        <f t="shared" si="2"/>
        <v>8.344198174706649E-2</v>
      </c>
      <c r="G35" s="10">
        <f t="shared" si="2"/>
        <v>4.1720990873533245E-2</v>
      </c>
      <c r="H35" s="10">
        <f t="shared" si="2"/>
        <v>2.0860495436766623E-2</v>
      </c>
      <c r="I35" s="10">
        <f t="shared" si="2"/>
        <v>1.0430247718383311E-2</v>
      </c>
      <c r="J35" s="10">
        <f t="shared" si="2"/>
        <v>5.2151238591916557E-3</v>
      </c>
      <c r="K35" s="10">
        <f t="shared" si="2"/>
        <v>2.6075619295958278E-3</v>
      </c>
      <c r="L35" s="10">
        <f>L32*$C$35</f>
        <v>1.3037809647979139E-3</v>
      </c>
      <c r="M35" s="10"/>
      <c r="N35" s="10"/>
      <c r="O35" s="10"/>
    </row>
    <row r="36" spans="2:15" ht="15.75" customHeight="1" x14ac:dyDescent="0.3"/>
    <row r="37" spans="2:15" ht="15.75" customHeight="1" x14ac:dyDescent="0.3"/>
    <row r="38" spans="2:15" ht="15.75" customHeight="1" x14ac:dyDescent="0.3">
      <c r="B38" s="2" t="s">
        <v>44</v>
      </c>
      <c r="C38" s="2"/>
      <c r="D38" s="2"/>
      <c r="E38" s="1"/>
    </row>
    <row r="39" spans="2:15" ht="15.75" customHeight="1" x14ac:dyDescent="0.3"/>
    <row r="40" spans="2:15" ht="15.75" customHeight="1" x14ac:dyDescent="0.3"/>
    <row r="41" spans="2:15" ht="15.75" customHeight="1" x14ac:dyDescent="0.3">
      <c r="B41" s="3" t="s">
        <v>45</v>
      </c>
    </row>
    <row r="42" spans="2:15" ht="15.75" customHeight="1" x14ac:dyDescent="0.3">
      <c r="B42" s="3" t="s">
        <v>46</v>
      </c>
      <c r="C42" s="10">
        <f>L35</f>
        <v>1.3037809647979139E-3</v>
      </c>
    </row>
    <row r="43" spans="2:15" ht="15.75" customHeight="1" x14ac:dyDescent="0.3"/>
    <row r="44" spans="2:15" ht="15.75" customHeight="1" x14ac:dyDescent="0.3">
      <c r="B44" s="3" t="s">
        <v>47</v>
      </c>
      <c r="I44" s="3"/>
    </row>
    <row r="45" spans="2:15" ht="15.75" customHeight="1" x14ac:dyDescent="0.3">
      <c r="B45" s="3" t="s">
        <v>48</v>
      </c>
      <c r="C45" s="10">
        <f>SUM(F35:L35)</f>
        <v>0.16558018252933504</v>
      </c>
    </row>
    <row r="46" spans="2:15" ht="15.75" customHeight="1" x14ac:dyDescent="0.3"/>
    <row r="47" spans="2:15" ht="15.75" customHeight="1" x14ac:dyDescent="0.3">
      <c r="B47" s="3" t="s">
        <v>49</v>
      </c>
    </row>
    <row r="48" spans="2:15" ht="15.75" customHeight="1" x14ac:dyDescent="0.3">
      <c r="B48" s="3" t="s">
        <v>50</v>
      </c>
      <c r="C48" s="3">
        <f>C21^(E25+1)*(1-(C21/E25)^E26*(E26+1-E26*C21/E25))*C35/(E25*FACT(E25)*(1-C21/E25)^2)</f>
        <v>0.32203389830508472</v>
      </c>
      <c r="D48" s="3" t="s">
        <v>2</v>
      </c>
    </row>
    <row r="49" spans="2:9" ht="15.75" customHeight="1" thickBot="1" x14ac:dyDescent="0.35">
      <c r="I49" s="3"/>
    </row>
    <row r="50" spans="2:9" ht="15.75" customHeight="1" x14ac:dyDescent="0.3">
      <c r="B50" s="25" t="s">
        <v>70</v>
      </c>
      <c r="C50" s="11"/>
      <c r="D50" s="11"/>
      <c r="E50" s="12"/>
      <c r="F50" s="11"/>
      <c r="G50" s="12"/>
    </row>
    <row r="51" spans="2:9" ht="15.75" customHeight="1" x14ac:dyDescent="0.3">
      <c r="B51" s="13" t="s">
        <v>51</v>
      </c>
      <c r="C51" s="5">
        <f>C48/(C10*(1-C42))</f>
        <v>1.9347258485639687</v>
      </c>
      <c r="D51" s="5" t="s">
        <v>8</v>
      </c>
      <c r="E51" s="5"/>
      <c r="F51" s="5"/>
      <c r="G51" s="14"/>
    </row>
    <row r="52" spans="2:9" ht="15.75" customHeight="1" thickBot="1" x14ac:dyDescent="0.35">
      <c r="B52" s="15"/>
      <c r="C52" s="16"/>
      <c r="D52" s="16"/>
      <c r="E52" s="16"/>
      <c r="F52" s="16"/>
      <c r="G52" s="17"/>
    </row>
    <row r="53" spans="2:9" ht="15.75" customHeight="1" x14ac:dyDescent="0.3">
      <c r="B53" s="3"/>
      <c r="F53" s="3"/>
    </row>
    <row r="54" spans="2:9" ht="15.75" customHeight="1" x14ac:dyDescent="0.3"/>
    <row r="55" spans="2:9" ht="15.75" customHeight="1" x14ac:dyDescent="0.3">
      <c r="B55" s="2" t="s">
        <v>66</v>
      </c>
      <c r="C55" s="2"/>
      <c r="D55" s="2"/>
      <c r="E55" s="1"/>
    </row>
    <row r="56" spans="2:9" ht="15.75" customHeight="1" x14ac:dyDescent="0.3"/>
    <row r="57" spans="2:9" ht="15.75" customHeight="1" x14ac:dyDescent="0.3"/>
    <row r="58" spans="2:9" ht="15.75" customHeight="1" x14ac:dyDescent="0.3">
      <c r="B58" s="3" t="s">
        <v>52</v>
      </c>
      <c r="F58" s="3" t="s">
        <v>63</v>
      </c>
    </row>
    <row r="59" spans="2:9" ht="15.75" customHeight="1" x14ac:dyDescent="0.3">
      <c r="B59" s="3" t="s">
        <v>53</v>
      </c>
      <c r="C59" s="3">
        <f>C10*(1-C42)</f>
        <v>0.16644936983920033</v>
      </c>
      <c r="D59" s="3" t="s">
        <v>54</v>
      </c>
    </row>
    <row r="60" spans="2:9" ht="15.75" customHeight="1" x14ac:dyDescent="0.3"/>
    <row r="61" spans="2:9" ht="15.75" customHeight="1" x14ac:dyDescent="0.3">
      <c r="B61" s="3" t="s">
        <v>55</v>
      </c>
      <c r="F61" s="3" t="s">
        <v>64</v>
      </c>
    </row>
    <row r="62" spans="2:9" ht="15.75" customHeight="1" x14ac:dyDescent="0.3">
      <c r="B62" s="3" t="s">
        <v>56</v>
      </c>
      <c r="C62" s="10">
        <f>1-C42</f>
        <v>0.99869621903520212</v>
      </c>
    </row>
    <row r="63" spans="2:9" ht="15.75" customHeight="1" x14ac:dyDescent="0.3"/>
    <row r="64" spans="2:9" ht="15.75" customHeight="1" x14ac:dyDescent="0.3">
      <c r="B64" s="3" t="s">
        <v>65</v>
      </c>
    </row>
    <row r="65" spans="2:3" ht="15.75" customHeight="1" x14ac:dyDescent="0.3">
      <c r="B65" s="3" t="s">
        <v>57</v>
      </c>
      <c r="C65" s="18">
        <f>C59/C17</f>
        <v>0.998696219035202</v>
      </c>
    </row>
    <row r="66" spans="2:3" ht="15.75" customHeight="1" x14ac:dyDescent="0.3"/>
    <row r="67" spans="2:3" ht="15.75" customHeight="1" x14ac:dyDescent="0.3">
      <c r="B67" s="3" t="s">
        <v>58</v>
      </c>
    </row>
    <row r="68" spans="2:3" ht="15.75" customHeight="1" x14ac:dyDescent="0.3">
      <c r="B68" s="3" t="s">
        <v>59</v>
      </c>
      <c r="C68" s="19">
        <f>1-C65/E25</f>
        <v>0.500651890482399</v>
      </c>
    </row>
    <row r="69" spans="2:3" ht="15.75" customHeight="1" x14ac:dyDescent="0.3"/>
    <row r="70" spans="2:3" ht="15.75" customHeight="1" x14ac:dyDescent="0.3"/>
    <row r="71" spans="2:3" ht="15.75" customHeight="1" x14ac:dyDescent="0.3"/>
    <row r="72" spans="2:3" ht="15.75" customHeight="1" x14ac:dyDescent="0.3"/>
    <row r="73" spans="2:3" ht="15.75" customHeight="1" x14ac:dyDescent="0.3"/>
    <row r="74" spans="2:3" ht="15.75" customHeight="1" x14ac:dyDescent="0.3"/>
    <row r="75" spans="2:3" ht="15.75" customHeight="1" x14ac:dyDescent="0.3"/>
    <row r="76" spans="2:3" ht="15.75" customHeight="1" x14ac:dyDescent="0.3"/>
    <row r="77" spans="2:3" ht="15.75" customHeight="1" x14ac:dyDescent="0.3"/>
    <row r="78" spans="2:3" ht="15.75" customHeight="1" x14ac:dyDescent="0.3"/>
    <row r="79" spans="2:3" ht="15.75" customHeight="1" x14ac:dyDescent="0.3"/>
    <row r="80" spans="2:3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Датасет 1</vt:lpstr>
      <vt:lpstr>Датасет 2</vt:lpstr>
      <vt:lpstr>Датасет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Моисеев Георгий Викторович</dc:creator>
  <cp:lastModifiedBy>Pasha</cp:lastModifiedBy>
  <dcterms:created xsi:type="dcterms:W3CDTF">2021-10-18T13:06:19Z</dcterms:created>
  <dcterms:modified xsi:type="dcterms:W3CDTF">2022-06-16T20:05:45Z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0x0101007E6B698C6E6CEE4CADF2239ED4E135CB</vt:lpwstr>
  </property>
</Properties>
</file>