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4" i="1" s="1"/>
  <c r="C45" i="1" s="1"/>
  <c r="C8" i="1"/>
  <c r="C9" i="1" l="1"/>
  <c r="C32" i="1" s="1"/>
  <c r="C33" i="1" s="1"/>
  <c r="C34" i="1" s="1"/>
  <c r="C36" i="1" s="1"/>
  <c r="C74" i="1" s="1"/>
  <c r="C66" i="1"/>
  <c r="C67" i="1" s="1"/>
  <c r="C46" i="1"/>
  <c r="C10" i="1" l="1"/>
  <c r="C11" i="1" s="1"/>
  <c r="C15" i="1" s="1"/>
  <c r="C16" i="1" s="1"/>
  <c r="C50" i="1"/>
  <c r="C51" i="1" s="1"/>
  <c r="C48" i="1"/>
  <c r="C57" i="1" s="1"/>
  <c r="C47" i="1"/>
  <c r="C18" i="1" l="1"/>
  <c r="C19" i="1" s="1"/>
  <c r="C20" i="1" s="1"/>
  <c r="C21" i="1" s="1"/>
  <c r="C26" i="1" s="1"/>
  <c r="C27" i="1" s="1"/>
  <c r="C12" i="1"/>
  <c r="C13" i="1"/>
  <c r="C22" i="1" s="1"/>
  <c r="C23" i="1" s="1"/>
  <c r="C68" i="1"/>
  <c r="C70" i="1" s="1"/>
  <c r="C73" i="1" s="1"/>
  <c r="C52" i="1"/>
  <c r="C53" i="1" s="1"/>
  <c r="C54" i="1" s="1"/>
  <c r="C55" i="1" s="1"/>
  <c r="C56" i="1" s="1"/>
  <c r="C58" i="1"/>
  <c r="C17" i="1"/>
  <c r="C24" i="1" l="1"/>
  <c r="C60" i="1" l="1"/>
  <c r="C28" i="1"/>
  <c r="C30" i="1" s="1"/>
  <c r="C61" i="1" l="1"/>
  <c r="C62" i="1" s="1"/>
  <c r="C64" i="1" s="1"/>
</calcChain>
</file>

<file path=xl/sharedStrings.xml><?xml version="1.0" encoding="utf-8"?>
<sst xmlns="http://schemas.openxmlformats.org/spreadsheetml/2006/main" count="72" uniqueCount="37">
  <si>
    <t>Нагрузка, Ом</t>
  </si>
  <si>
    <t>Требуемая мощность, Вт</t>
  </si>
  <si>
    <t>Напряжение питания</t>
  </si>
  <si>
    <t>Максимальный размах напряжения</t>
  </si>
  <si>
    <t>Выходной каскад</t>
  </si>
  <si>
    <t>Размах напряжения RMS</t>
  </si>
  <si>
    <t>Ток коллектора для выбранной мощности, RMS</t>
  </si>
  <si>
    <t>Пиковый ток коллектора</t>
  </si>
  <si>
    <t>Ток покоя</t>
  </si>
  <si>
    <t>Минимальный ток коллектора</t>
  </si>
  <si>
    <t>Максимальный ток коллектора</t>
  </si>
  <si>
    <t>hFE 2SC2078</t>
  </si>
  <si>
    <t>Ток базы во время покоя</t>
  </si>
  <si>
    <t>Сумма сопротивлений делителя</t>
  </si>
  <si>
    <t>Верхнее плечо делителя R1</t>
  </si>
  <si>
    <t>Нижнее плечо делителя R2</t>
  </si>
  <si>
    <t>Напряжение на базе</t>
  </si>
  <si>
    <t>Напряжение питания базы</t>
  </si>
  <si>
    <t>Напряжение на эмиттере</t>
  </si>
  <si>
    <t>Резистор эмиттера</t>
  </si>
  <si>
    <t>Максимальный ток базы</t>
  </si>
  <si>
    <t>Максимальный требуемый входной ток</t>
  </si>
  <si>
    <t>Входное сопротивление транзистора</t>
  </si>
  <si>
    <t>Соотношение сопротивлений</t>
  </si>
  <si>
    <t>Соотношение витков</t>
  </si>
  <si>
    <t>витков на первичке</t>
  </si>
  <si>
    <t>витков на вторичке</t>
  </si>
  <si>
    <t>Полное сопротивление коллектора</t>
  </si>
  <si>
    <t>Трансформатор вход</t>
  </si>
  <si>
    <t>Трансформатор выход</t>
  </si>
  <si>
    <t>Драйвер (предусилитель)</t>
  </si>
  <si>
    <t>Требуемая входныя мощность, W</t>
  </si>
  <si>
    <t>???</t>
  </si>
  <si>
    <t>Межкаскадное согласование</t>
  </si>
  <si>
    <t>Первичка, витков</t>
  </si>
  <si>
    <t>Вторичка, витков</t>
  </si>
  <si>
    <t>hFE BC337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</si>
</sst>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4"/>
  <sheetViews>
    <sheetView tabSelected="1" workbookViewId="0">
      <selection activeCell="C4" sqref="C4"/>
    </sheetView>
  </sheetViews>
  <sheetFormatPr defaultRowHeight="15" x14ac:dyDescent="0.25"/>
  <cols>
    <col min="2" max="2" width="44.140625" style="1" customWidth="1"/>
    <col min="8" max="8" width="9.140625" style="1"/>
    <col min="12" max="13" width="9.28515625" customWidth="1"/>
    <col min="15" max="16" width="9.140625" style="6"/>
    <col min="17" max="17" width="12.7109375" bestFit="1" customWidth="1"/>
  </cols>
  <sheetData>
    <row r="1" spans="2:11" x14ac:dyDescent="0.25">
      <c r="B1" s="1" t="s">
        <v>0</v>
      </c>
      <c r="C1">
        <v>50</v>
      </c>
    </row>
    <row r="3" spans="2:11" x14ac:dyDescent="0.25">
      <c r="B3" s="3" t="s">
        <v>4</v>
      </c>
    </row>
    <row r="4" spans="2:11" x14ac:dyDescent="0.25">
      <c r="B4" s="1" t="s">
        <v>1</v>
      </c>
      <c r="C4">
        <v>5</v>
      </c>
    </row>
    <row r="5" spans="2:11" x14ac:dyDescent="0.25">
      <c r="B5" s="1" t="s">
        <v>2</v>
      </c>
      <c r="C5">
        <v>13.8</v>
      </c>
    </row>
    <row r="6" spans="2:11" x14ac:dyDescent="0.25">
      <c r="B6" s="1" t="s">
        <v>17</v>
      </c>
      <c r="C6">
        <v>9</v>
      </c>
    </row>
    <row r="7" spans="2:11" x14ac:dyDescent="0.25">
      <c r="B7" s="1" t="s">
        <v>3</v>
      </c>
      <c r="C7">
        <v>10</v>
      </c>
    </row>
    <row r="8" spans="2:11" x14ac:dyDescent="0.25">
      <c r="B8" s="1" t="s">
        <v>5</v>
      </c>
      <c r="C8">
        <f>C7*0.3535</f>
        <v>3.5349999999999997</v>
      </c>
    </row>
    <row r="9" spans="2:11" x14ac:dyDescent="0.25">
      <c r="B9" s="1" t="s">
        <v>6</v>
      </c>
      <c r="C9">
        <f>C4/C8</f>
        <v>1.4144271570014146</v>
      </c>
    </row>
    <row r="10" spans="2:11" x14ac:dyDescent="0.25">
      <c r="B10" s="1" t="s">
        <v>7</v>
      </c>
      <c r="C10">
        <f>C9*1.414</f>
        <v>2</v>
      </c>
      <c r="J10" s="5"/>
      <c r="K10" s="2"/>
    </row>
    <row r="11" spans="2:11" x14ac:dyDescent="0.25">
      <c r="B11" s="1" t="s">
        <v>8</v>
      </c>
      <c r="C11">
        <f>C10*1.063</f>
        <v>2.1259999999999999</v>
      </c>
      <c r="J11" s="5"/>
      <c r="K11" s="2"/>
    </row>
    <row r="12" spans="2:11" x14ac:dyDescent="0.25">
      <c r="B12" s="1" t="s">
        <v>9</v>
      </c>
      <c r="C12">
        <f>C11-C9</f>
        <v>0.71157284299858525</v>
      </c>
    </row>
    <row r="13" spans="2:11" x14ac:dyDescent="0.25">
      <c r="B13" s="1" t="s">
        <v>10</v>
      </c>
      <c r="C13">
        <f>C11+C9</f>
        <v>3.5404271570014147</v>
      </c>
    </row>
    <row r="14" spans="2:11" x14ac:dyDescent="0.25">
      <c r="B14" s="1" t="s">
        <v>11</v>
      </c>
      <c r="C14">
        <v>50</v>
      </c>
    </row>
    <row r="15" spans="2:11" x14ac:dyDescent="0.25">
      <c r="B15" s="1" t="s">
        <v>12</v>
      </c>
      <c r="C15">
        <f>C11/C14</f>
        <v>4.2519999999999995E-2</v>
      </c>
    </row>
    <row r="16" spans="2:11" x14ac:dyDescent="0.25">
      <c r="B16" s="1" t="s">
        <v>13</v>
      </c>
      <c r="C16">
        <f>C6/C15</f>
        <v>211.66509877704613</v>
      </c>
    </row>
    <row r="17" spans="2:20" x14ac:dyDescent="0.25">
      <c r="B17" s="1" t="s">
        <v>14</v>
      </c>
      <c r="C17">
        <f>C16/(9/7)</f>
        <v>164.62841015992475</v>
      </c>
      <c r="D17" s="4"/>
    </row>
    <row r="18" spans="2:20" x14ac:dyDescent="0.25">
      <c r="B18" s="1" t="s">
        <v>15</v>
      </c>
      <c r="C18">
        <f>2/C6*C16</f>
        <v>47.036688617121357</v>
      </c>
      <c r="D18" s="4"/>
      <c r="T18" s="2"/>
    </row>
    <row r="19" spans="2:20" x14ac:dyDescent="0.25">
      <c r="B19" s="1" t="s">
        <v>16</v>
      </c>
      <c r="C19">
        <f>C18/(C16)*C6</f>
        <v>2</v>
      </c>
    </row>
    <row r="20" spans="2:20" x14ac:dyDescent="0.25">
      <c r="B20" s="1" t="s">
        <v>18</v>
      </c>
      <c r="C20">
        <f>C19-0.7</f>
        <v>1.3</v>
      </c>
    </row>
    <row r="21" spans="2:20" x14ac:dyDescent="0.25">
      <c r="B21" s="1" t="s">
        <v>19</v>
      </c>
      <c r="C21">
        <f>C20/C11</f>
        <v>0.61147695202257768</v>
      </c>
    </row>
    <row r="22" spans="2:20" x14ac:dyDescent="0.25">
      <c r="B22" s="1" t="s">
        <v>20</v>
      </c>
      <c r="C22">
        <f>C13/C14</f>
        <v>7.0808543140028296E-2</v>
      </c>
    </row>
    <row r="23" spans="2:20" x14ac:dyDescent="0.25">
      <c r="B23" s="1" t="s">
        <v>21</v>
      </c>
      <c r="C23">
        <f>C22-C15</f>
        <v>2.8288543140028301E-2</v>
      </c>
    </row>
    <row r="24" spans="2:20" x14ac:dyDescent="0.25">
      <c r="B24" s="1" t="s">
        <v>31</v>
      </c>
      <c r="C24">
        <f>C19*C23</f>
        <v>5.6577086280056602E-2</v>
      </c>
      <c r="D24" t="s">
        <v>32</v>
      </c>
    </row>
    <row r="25" spans="2:20" x14ac:dyDescent="0.25">
      <c r="B25" s="3" t="s">
        <v>28</v>
      </c>
    </row>
    <row r="26" spans="2:20" x14ac:dyDescent="0.25">
      <c r="B26" s="1" t="s">
        <v>22</v>
      </c>
      <c r="C26">
        <f>C21</f>
        <v>0.61147695202257768</v>
      </c>
    </row>
    <row r="27" spans="2:20" x14ac:dyDescent="0.25">
      <c r="B27" s="1" t="s">
        <v>23</v>
      </c>
      <c r="C27">
        <f>C1/C26</f>
        <v>81.769230769230759</v>
      </c>
    </row>
    <row r="28" spans="2:20" x14ac:dyDescent="0.25">
      <c r="B28" s="1" t="s">
        <v>24</v>
      </c>
      <c r="C28">
        <f>SQRT(C27)</f>
        <v>9.0426340614464085</v>
      </c>
    </row>
    <row r="29" spans="2:20" x14ac:dyDescent="0.25">
      <c r="B29" s="1" t="s">
        <v>25</v>
      </c>
      <c r="C29">
        <v>4</v>
      </c>
    </row>
    <row r="30" spans="2:20" x14ac:dyDescent="0.25">
      <c r="B30" s="1" t="s">
        <v>26</v>
      </c>
      <c r="C30">
        <f>C29*C28</f>
        <v>36.170536245785634</v>
      </c>
    </row>
    <row r="31" spans="2:20" x14ac:dyDescent="0.25">
      <c r="B31" s="3" t="s">
        <v>29</v>
      </c>
    </row>
    <row r="32" spans="2:20" x14ac:dyDescent="0.25">
      <c r="B32" s="1" t="s">
        <v>27</v>
      </c>
      <c r="C32">
        <f>C8/C9</f>
        <v>2.4992449999999993</v>
      </c>
    </row>
    <row r="33" spans="2:3" x14ac:dyDescent="0.25">
      <c r="B33" s="1" t="s">
        <v>23</v>
      </c>
      <c r="C33">
        <f>C1/C32</f>
        <v>20.006041824631044</v>
      </c>
    </row>
    <row r="34" spans="2:3" x14ac:dyDescent="0.25">
      <c r="B34" s="1" t="s">
        <v>24</v>
      </c>
      <c r="C34">
        <f>SQRT(C33)</f>
        <v>4.4728114005210466</v>
      </c>
    </row>
    <row r="35" spans="2:3" x14ac:dyDescent="0.25">
      <c r="B35" s="1" t="s">
        <v>25</v>
      </c>
      <c r="C35">
        <v>4</v>
      </c>
    </row>
    <row r="36" spans="2:3" x14ac:dyDescent="0.25">
      <c r="B36" s="1" t="s">
        <v>26</v>
      </c>
      <c r="C36">
        <f>C35*C34</f>
        <v>17.891245602084187</v>
      </c>
    </row>
    <row r="38" spans="2:3" x14ac:dyDescent="0.25">
      <c r="B38" s="3" t="s">
        <v>30</v>
      </c>
    </row>
    <row r="39" spans="2:3" x14ac:dyDescent="0.25">
      <c r="B39" s="1" t="s">
        <v>1</v>
      </c>
      <c r="C39">
        <v>0.1</v>
      </c>
    </row>
    <row r="40" spans="2:3" x14ac:dyDescent="0.25">
      <c r="B40" s="1" t="s">
        <v>2</v>
      </c>
      <c r="C40">
        <v>9</v>
      </c>
    </row>
    <row r="41" spans="2:3" x14ac:dyDescent="0.25">
      <c r="B41" s="1" t="s">
        <v>17</v>
      </c>
      <c r="C41">
        <v>9</v>
      </c>
    </row>
    <row r="42" spans="2:3" x14ac:dyDescent="0.25">
      <c r="B42" s="1" t="s">
        <v>3</v>
      </c>
      <c r="C42">
        <v>6.5</v>
      </c>
    </row>
    <row r="43" spans="2:3" x14ac:dyDescent="0.25">
      <c r="B43" s="1" t="s">
        <v>5</v>
      </c>
      <c r="C43">
        <f>C42*0.3535</f>
        <v>2.2977499999999997</v>
      </c>
    </row>
    <row r="44" spans="2:3" x14ac:dyDescent="0.25">
      <c r="B44" s="1" t="s">
        <v>6</v>
      </c>
      <c r="C44">
        <f>C39/C43</f>
        <v>4.352083560004353E-2</v>
      </c>
    </row>
    <row r="45" spans="2:3" x14ac:dyDescent="0.25">
      <c r="B45" s="1" t="s">
        <v>7</v>
      </c>
      <c r="C45">
        <f>C44*1.414</f>
        <v>6.1538461538461549E-2</v>
      </c>
    </row>
    <row r="46" spans="2:3" x14ac:dyDescent="0.25">
      <c r="B46" s="1" t="s">
        <v>8</v>
      </c>
      <c r="C46">
        <f>C45*1.063</f>
        <v>6.5415384615384625E-2</v>
      </c>
    </row>
    <row r="47" spans="2:3" x14ac:dyDescent="0.25">
      <c r="B47" s="1" t="s">
        <v>9</v>
      </c>
      <c r="C47">
        <f>C46-C44</f>
        <v>2.1894549015341096E-2</v>
      </c>
    </row>
    <row r="48" spans="2:3" x14ac:dyDescent="0.25">
      <c r="B48" s="1" t="s">
        <v>10</v>
      </c>
      <c r="C48">
        <f>C46+C44</f>
        <v>0.10893622021542815</v>
      </c>
    </row>
    <row r="49" spans="2:3" x14ac:dyDescent="0.25">
      <c r="B49" s="1" t="s">
        <v>36</v>
      </c>
      <c r="C49">
        <v>300</v>
      </c>
    </row>
    <row r="50" spans="2:3" x14ac:dyDescent="0.25">
      <c r="B50" s="1" t="s">
        <v>12</v>
      </c>
      <c r="C50">
        <f>C46/C49</f>
        <v>2.1805128205128207E-4</v>
      </c>
    </row>
    <row r="51" spans="2:3" x14ac:dyDescent="0.25">
      <c r="B51" s="1" t="s">
        <v>13</v>
      </c>
      <c r="C51">
        <f>C41/C50</f>
        <v>41274.694261523982</v>
      </c>
    </row>
    <row r="52" spans="2:3" x14ac:dyDescent="0.25">
      <c r="B52" s="1" t="s">
        <v>14</v>
      </c>
      <c r="C52">
        <f>C51/(9/7)</f>
        <v>32102.539981185317</v>
      </c>
    </row>
    <row r="53" spans="2:3" x14ac:dyDescent="0.25">
      <c r="B53" s="1" t="s">
        <v>15</v>
      </c>
      <c r="C53">
        <f>C52/3.5</f>
        <v>9172.1542803386619</v>
      </c>
    </row>
    <row r="54" spans="2:3" x14ac:dyDescent="0.25">
      <c r="B54" s="1" t="s">
        <v>16</v>
      </c>
      <c r="C54">
        <f>C53/(C52+C53)*C41</f>
        <v>2</v>
      </c>
    </row>
    <row r="55" spans="2:3" x14ac:dyDescent="0.25">
      <c r="B55" s="1" t="s">
        <v>18</v>
      </c>
      <c r="C55">
        <f>C54-0.7</f>
        <v>1.3</v>
      </c>
    </row>
    <row r="56" spans="2:3" x14ac:dyDescent="0.25">
      <c r="B56" s="1" t="s">
        <v>19</v>
      </c>
      <c r="C56">
        <f>C55/C46</f>
        <v>19.873000940733771</v>
      </c>
    </row>
    <row r="57" spans="2:3" x14ac:dyDescent="0.25">
      <c r="B57" s="1" t="s">
        <v>20</v>
      </c>
      <c r="C57">
        <f>C48/C49</f>
        <v>3.6312073405142715E-4</v>
      </c>
    </row>
    <row r="58" spans="2:3" x14ac:dyDescent="0.25">
      <c r="B58" s="1" t="s">
        <v>21</v>
      </c>
      <c r="C58">
        <f>C57-C50</f>
        <v>1.4506945200014508E-4</v>
      </c>
    </row>
    <row r="59" spans="2:3" x14ac:dyDescent="0.25">
      <c r="B59" s="3" t="s">
        <v>28</v>
      </c>
    </row>
    <row r="60" spans="2:3" x14ac:dyDescent="0.25">
      <c r="B60" s="1" t="s">
        <v>22</v>
      </c>
      <c r="C60">
        <f>C56</f>
        <v>19.873000940733771</v>
      </c>
    </row>
    <row r="61" spans="2:3" x14ac:dyDescent="0.25">
      <c r="B61" s="1" t="s">
        <v>23</v>
      </c>
      <c r="C61">
        <f>C1/C60</f>
        <v>2.5159763313609469</v>
      </c>
    </row>
    <row r="62" spans="2:3" x14ac:dyDescent="0.25">
      <c r="B62" s="1" t="s">
        <v>24</v>
      </c>
      <c r="C62">
        <f>SQRT(C61)</f>
        <v>1.586182943850093</v>
      </c>
    </row>
    <row r="63" spans="2:3" x14ac:dyDescent="0.25">
      <c r="B63" s="1" t="s">
        <v>25</v>
      </c>
      <c r="C63">
        <v>4</v>
      </c>
    </row>
    <row r="64" spans="2:3" x14ac:dyDescent="0.25">
      <c r="B64" s="1" t="s">
        <v>26</v>
      </c>
      <c r="C64">
        <f>C63*C62</f>
        <v>6.3447317754003718</v>
      </c>
    </row>
    <row r="65" spans="2:3" x14ac:dyDescent="0.25">
      <c r="B65" s="3" t="s">
        <v>29</v>
      </c>
    </row>
    <row r="66" spans="2:3" x14ac:dyDescent="0.25">
      <c r="B66" s="1" t="s">
        <v>27</v>
      </c>
      <c r="C66">
        <f>C43/C44</f>
        <v>52.796550624999981</v>
      </c>
    </row>
    <row r="67" spans="2:3" x14ac:dyDescent="0.25">
      <c r="B67" s="1" t="s">
        <v>23</v>
      </c>
      <c r="C67">
        <f>C1/C66</f>
        <v>0.94703156566300806</v>
      </c>
    </row>
    <row r="68" spans="2:3" x14ac:dyDescent="0.25">
      <c r="B68" s="1" t="s">
        <v>24</v>
      </c>
      <c r="C68">
        <f>SQRT(C67)</f>
        <v>0.97315546839290179</v>
      </c>
    </row>
    <row r="69" spans="2:3" x14ac:dyDescent="0.25">
      <c r="B69" s="1" t="s">
        <v>25</v>
      </c>
      <c r="C69">
        <v>4</v>
      </c>
    </row>
    <row r="70" spans="2:3" x14ac:dyDescent="0.25">
      <c r="B70" s="1" t="s">
        <v>26</v>
      </c>
      <c r="C70">
        <f>C69*C68</f>
        <v>3.8926218735716072</v>
      </c>
    </row>
    <row r="72" spans="2:3" x14ac:dyDescent="0.25">
      <c r="B72" s="3" t="s">
        <v>33</v>
      </c>
    </row>
    <row r="73" spans="2:3" x14ac:dyDescent="0.25">
      <c r="B73" s="1" t="s">
        <v>34</v>
      </c>
      <c r="C73">
        <f>C70</f>
        <v>3.8926218735716072</v>
      </c>
    </row>
    <row r="74" spans="2:3" x14ac:dyDescent="0.25">
      <c r="B74" s="1" t="s">
        <v>35</v>
      </c>
      <c r="C74">
        <f>C36</f>
        <v>17.891245602084187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2018-12-17T07:31:15Z</dcterms:created>
  <dcterms:modified xsi:type="dcterms:W3CDTF">2018-12-23T14:17:25Z</dcterms:modified>
</cp:coreProperties>
</file>