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 PAVILON GAMING 15\Documents\DMP 2025\"/>
    </mc:Choice>
  </mc:AlternateContent>
  <xr:revisionPtr revIDLastSave="0" documentId="13_ncr:1_{EBC8CBC5-08DA-4994-B5D7-74E18D384442}" xr6:coauthVersionLast="47" xr6:coauthVersionMax="47" xr10:uidLastSave="{00000000-0000-0000-0000-000000000000}"/>
  <bookViews>
    <workbookView xWindow="-120" yWindow="-16320" windowWidth="29040" windowHeight="15840" activeTab="6" xr2:uid="{00000000-000D-0000-FFFF-FFFF00000000}"/>
  </bookViews>
  <sheets>
    <sheet name="souhrn" sheetId="1" r:id="rId1"/>
    <sheet name="náklady – materiál" sheetId="2" r:id="rId2"/>
    <sheet name="říjen" sheetId="3" r:id="rId3"/>
    <sheet name="listopad" sheetId="4" r:id="rId4"/>
    <sheet name="prosinec" sheetId="5" r:id="rId5"/>
    <sheet name="leden" sheetId="6" r:id="rId6"/>
    <sheet name="únor" sheetId="7" r:id="rId7"/>
    <sheet name="březe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8" l="1"/>
  <c r="C57" i="8"/>
  <c r="D36" i="8"/>
  <c r="C36" i="8"/>
  <c r="B5" i="8"/>
  <c r="R1" i="8"/>
  <c r="D57" i="7"/>
  <c r="C57" i="7"/>
  <c r="D36" i="7"/>
  <c r="C36" i="7"/>
  <c r="C10" i="1" s="1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R1" i="7"/>
  <c r="D57" i="6"/>
  <c r="E9" i="1" s="1"/>
  <c r="C57" i="6"/>
  <c r="F9" i="1" s="1"/>
  <c r="D36" i="6"/>
  <c r="B9" i="1" s="1"/>
  <c r="C36" i="6"/>
  <c r="C9" i="1" s="1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R1" i="6"/>
  <c r="D57" i="5"/>
  <c r="E8" i="1" s="1"/>
  <c r="C57" i="5"/>
  <c r="F8" i="1" s="1"/>
  <c r="D36" i="5"/>
  <c r="B8" i="1" s="1"/>
  <c r="C36" i="5"/>
  <c r="C8" i="1" s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R1" i="5"/>
  <c r="D57" i="4"/>
  <c r="E7" i="1" s="1"/>
  <c r="C57" i="4"/>
  <c r="F7" i="1" s="1"/>
  <c r="D36" i="4"/>
  <c r="C36" i="4"/>
  <c r="C7" i="1" s="1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R1" i="4"/>
  <c r="D57" i="3"/>
  <c r="E6" i="1" s="1"/>
  <c r="C57" i="3"/>
  <c r="D36" i="3"/>
  <c r="B6" i="1" s="1"/>
  <c r="C36" i="3"/>
  <c r="C6" i="1" s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R1" i="3"/>
  <c r="E48" i="2"/>
  <c r="B18" i="1" s="1"/>
  <c r="D48" i="2"/>
  <c r="A18" i="1" s="1"/>
  <c r="B24" i="1"/>
  <c r="F11" i="1"/>
  <c r="E11" i="1"/>
  <c r="C11" i="1"/>
  <c r="B11" i="1"/>
  <c r="F10" i="1"/>
  <c r="E10" i="1"/>
  <c r="B10" i="1"/>
  <c r="B7" i="1"/>
  <c r="F6" i="1"/>
  <c r="R1" i="1"/>
  <c r="B23" i="1" l="1"/>
  <c r="E12" i="1"/>
  <c r="F12" i="1"/>
  <c r="F14" i="1" s="1"/>
  <c r="B22" i="1" s="1"/>
  <c r="B12" i="1"/>
  <c r="C12" i="1"/>
  <c r="C14" i="1" s="1"/>
  <c r="B21" i="1" s="1"/>
  <c r="B25" i="1" l="1"/>
</calcChain>
</file>

<file path=xl/sharedStrings.xml><?xml version="1.0" encoding="utf-8"?>
<sst xmlns="http://schemas.openxmlformats.org/spreadsheetml/2006/main" count="266" uniqueCount="103">
  <si>
    <t>Souhrnný výkaz – maturitní projekt</t>
  </si>
  <si>
    <t>mzdové náklady</t>
  </si>
  <si>
    <t>Zaměstnanec (žák)</t>
  </si>
  <si>
    <t>Konzultant</t>
  </si>
  <si>
    <t>měsíc</t>
  </si>
  <si>
    <t>odpracováno dnů</t>
  </si>
  <si>
    <t>odpracováno hodin</t>
  </si>
  <si>
    <t>říjen</t>
  </si>
  <si>
    <t>listopad</t>
  </si>
  <si>
    <t>prosinec</t>
  </si>
  <si>
    <t xml:space="preserve">leden </t>
  </si>
  <si>
    <t>únor</t>
  </si>
  <si>
    <t>březen</t>
  </si>
  <si>
    <t>celkem</t>
  </si>
  <si>
    <t>mzda – hodinová</t>
  </si>
  <si>
    <t>Kč</t>
  </si>
  <si>
    <t>celkem mzda</t>
  </si>
  <si>
    <t>Náklady</t>
  </si>
  <si>
    <t>materiál - nakoupený</t>
  </si>
  <si>
    <t>materiál - virtuální</t>
  </si>
  <si>
    <t>Celkové náklady</t>
  </si>
  <si>
    <t>Konzultanti</t>
  </si>
  <si>
    <t>Náklady – materiál</t>
  </si>
  <si>
    <t>Náklady – strojní</t>
  </si>
  <si>
    <t>Datum a podpis:</t>
  </si>
  <si>
    <t>Seznam nakoupeného (darovaného) materiálu</t>
  </si>
  <si>
    <t>datum</t>
  </si>
  <si>
    <t>položka</t>
  </si>
  <si>
    <t>ks</t>
  </si>
  <si>
    <t xml:space="preserve"> celková cena (vč. DPH)</t>
  </si>
  <si>
    <t>cena virtuální (vč. DPH)</t>
  </si>
  <si>
    <t>Legenda:</t>
  </si>
  <si>
    <t xml:space="preserve">U darovaného, či jinak bezplatně získaného materiálu do ceny uvádějte 0. </t>
  </si>
  <si>
    <t>U stejných položek pak uveďte cenu odhadem, či dle eshopu, atd. do položky virtuální cena.</t>
  </si>
  <si>
    <t>Elektro obory:</t>
  </si>
  <si>
    <t>Týká se všech součástek, kabelů, mech. dílů pro zhotovení projektu</t>
  </si>
  <si>
    <t>IT obory:</t>
  </si>
  <si>
    <t xml:space="preserve">Týká se všech zařízení použitých v projektu, vč. nacenění HW u prací zaměřených na sítě. </t>
  </si>
  <si>
    <t>Týká se všech objektů bezplatných i kupovaných např. do 3D grafických programů, pluginů, šablon, fontů, atd.</t>
  </si>
  <si>
    <t>Strojní obory:</t>
  </si>
  <si>
    <t>Týká se všech nástrojů či strojů potřebných pro výrobu součástí, pro kterou je vypracován technologický postup.</t>
  </si>
  <si>
    <t>Pracovní výkaz za měsíc</t>
  </si>
  <si>
    <t>den</t>
  </si>
  <si>
    <t>náplň práce (stručně)</t>
  </si>
  <si>
    <t>jméno</t>
  </si>
  <si>
    <t>hodin</t>
  </si>
  <si>
    <t>leden</t>
  </si>
  <si>
    <t>Jan Kárník</t>
  </si>
  <si>
    <t>konzultace při hodině projektu</t>
  </si>
  <si>
    <t>výběr komponenů</t>
  </si>
  <si>
    <t>zakoupení komponentů</t>
  </si>
  <si>
    <t>základní návrh schematu</t>
  </si>
  <si>
    <t>výroba dps</t>
  </si>
  <si>
    <t>osazení dps</t>
  </si>
  <si>
    <t>test dps</t>
  </si>
  <si>
    <t>nový návrh dps</t>
  </si>
  <si>
    <t>návrh 3d modelu case</t>
  </si>
  <si>
    <t>úvod a návrh základních parametrů</t>
  </si>
  <si>
    <t>návrh rešerší</t>
  </si>
  <si>
    <t>prezentace 1</t>
  </si>
  <si>
    <t>dokumentace průběžné realizace</t>
  </si>
  <si>
    <t>přepracování dps</t>
  </si>
  <si>
    <t>návrh konstrukce</t>
  </si>
  <si>
    <t>doplnění dps o 3D modely</t>
  </si>
  <si>
    <t>prezentace 2</t>
  </si>
  <si>
    <t>základní návrh programu</t>
  </si>
  <si>
    <t>finální osazení dps</t>
  </si>
  <si>
    <t>ekonomická část</t>
  </si>
  <si>
    <t>100W-0.2R</t>
  </si>
  <si>
    <t>chladící ventilátor</t>
  </si>
  <si>
    <t>rele modul 4x</t>
  </si>
  <si>
    <t>ADC ADS1115</t>
  </si>
  <si>
    <t>TSSOP14 Adapter Board</t>
  </si>
  <si>
    <t>dupont line male</t>
  </si>
  <si>
    <t>dupont line female</t>
  </si>
  <si>
    <t>IEC320 outlet</t>
  </si>
  <si>
    <t>20x4 2004 LCD Display Module</t>
  </si>
  <si>
    <t>12V Switching Power Supply 150w</t>
  </si>
  <si>
    <t>Rotary Encoder Module</t>
  </si>
  <si>
    <t>CV CC Boost Buck Converter</t>
  </si>
  <si>
    <t>MCP41HV51-503E</t>
  </si>
  <si>
    <t>MCP41HV51-502E</t>
  </si>
  <si>
    <t>MCP41HV51-104E</t>
  </si>
  <si>
    <t>modul cv 42v</t>
  </si>
  <si>
    <t>pájka 100g</t>
  </si>
  <si>
    <t>strojní podložky</t>
  </si>
  <si>
    <t>1.5mm plech 800x500</t>
  </si>
  <si>
    <t>1 888,92 </t>
  </si>
  <si>
    <t>kuprexit na DPS</t>
  </si>
  <si>
    <t>plazmové řezání plechu</t>
  </si>
  <si>
    <t>nákup a poptávání materiálu (plech)</t>
  </si>
  <si>
    <t>příprava naohýbaného plechu na nástřik, aplikace plniče</t>
  </si>
  <si>
    <t>nástřik plechu barvou</t>
  </si>
  <si>
    <t>3D prototypování case</t>
  </si>
  <si>
    <t>barva ve spreji</t>
  </si>
  <si>
    <t>plnič ve spreji</t>
  </si>
  <si>
    <t>samolepky</t>
  </si>
  <si>
    <t>spojovací materiál</t>
  </si>
  <si>
    <t>konzultace při hodině</t>
  </si>
  <si>
    <t>ohýbání plechu na schránku</t>
  </si>
  <si>
    <t>dokumentace DMP</t>
  </si>
  <si>
    <t>finální sestavení</t>
  </si>
  <si>
    <t>finální testování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</si>
</sst>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yy\ h:mm"/>
    <numFmt numFmtId="165" formatCode="d/m/yyyy"/>
    <numFmt numFmtId="166" formatCode="mmmm"/>
  </numFmts>
  <fonts count="16" x14ac:knownFonts="1">
    <font>
      <sz val="10"/>
      <color rgb="FF000000"/>
      <name val="Calibri"/>
      <scheme val="minor"/>
    </font>
    <font>
      <b/>
      <sz val="20"/>
      <color rgb="FF000000"/>
      <name val="Arial"/>
    </font>
    <font>
      <b/>
      <sz val="13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b/>
      <sz val="16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0"/>
      <name val="Calibri"/>
    </font>
    <font>
      <sz val="10"/>
      <color theme="1"/>
      <name val="Arial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0"/>
      <color rgb="FFFFFFFF"/>
      <name val="Arial"/>
    </font>
    <font>
      <sz val="10"/>
      <color rgb="FF000000"/>
      <name val="Arial"/>
      <family val="2"/>
      <charset val="238"/>
    </font>
    <font>
      <sz val="10"/>
      <color rgb="FF000000"/>
      <name val="Calibri"/>
      <scheme val="minor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D6DCE5"/>
        <bgColor rgb="FFD6DCE5"/>
      </patternFill>
    </fill>
    <fill>
      <patternFill patternType="solid">
        <fgColor rgb="FFBFBFBF"/>
        <bgColor rgb="FFBFBFBF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5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165" fontId="3" fillId="0" borderId="7" xfId="0" applyNumberFormat="1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0" borderId="1" xfId="0" applyFont="1" applyBorder="1" applyAlignment="1">
      <alignment horizontal="center"/>
    </xf>
    <xf numFmtId="0" fontId="7" fillId="0" borderId="11" xfId="0" applyFont="1" applyBorder="1"/>
    <xf numFmtId="0" fontId="7" fillId="0" borderId="3" xfId="0" applyFont="1" applyBorder="1"/>
    <xf numFmtId="0" fontId="3" fillId="0" borderId="12" xfId="0" applyFont="1" applyBorder="1"/>
    <xf numFmtId="0" fontId="7" fillId="3" borderId="13" xfId="0" applyFont="1" applyFill="1" applyBorder="1"/>
    <xf numFmtId="0" fontId="3" fillId="0" borderId="14" xfId="0" applyFont="1" applyBorder="1"/>
    <xf numFmtId="0" fontId="7" fillId="0" borderId="15" xfId="0" applyFont="1" applyBorder="1" applyAlignment="1">
      <alignment horizontal="left"/>
    </xf>
    <xf numFmtId="0" fontId="7" fillId="0" borderId="16" xfId="0" applyFont="1" applyBorder="1"/>
    <xf numFmtId="0" fontId="7" fillId="0" borderId="17" xfId="0" applyFont="1" applyBorder="1"/>
    <xf numFmtId="0" fontId="7" fillId="0" borderId="17" xfId="0" applyFont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/>
    <xf numFmtId="0" fontId="7" fillId="0" borderId="0" xfId="0" applyFont="1"/>
    <xf numFmtId="0" fontId="3" fillId="0" borderId="27" xfId="0" applyFont="1" applyBorder="1"/>
    <xf numFmtId="0" fontId="7" fillId="0" borderId="1" xfId="0" applyFont="1" applyBorder="1" applyAlignment="1">
      <alignment horizontal="left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32" xfId="0" applyFont="1" applyBorder="1"/>
    <xf numFmtId="0" fontId="9" fillId="0" borderId="33" xfId="0" applyFont="1" applyBorder="1"/>
    <xf numFmtId="0" fontId="9" fillId="0" borderId="34" xfId="0" applyFont="1" applyBorder="1"/>
    <xf numFmtId="0" fontId="10" fillId="0" borderId="0" xfId="0" applyFont="1"/>
    <xf numFmtId="0" fontId="11" fillId="0" borderId="0" xfId="0" applyFont="1"/>
    <xf numFmtId="0" fontId="9" fillId="0" borderId="15" xfId="0" applyFont="1" applyBorder="1"/>
    <xf numFmtId="0" fontId="9" fillId="0" borderId="16" xfId="0" applyFont="1" applyBorder="1"/>
    <xf numFmtId="0" fontId="9" fillId="0" borderId="35" xfId="0" applyFont="1" applyBorder="1"/>
    <xf numFmtId="0" fontId="9" fillId="0" borderId="36" xfId="0" applyFont="1" applyBorder="1"/>
    <xf numFmtId="0" fontId="10" fillId="4" borderId="37" xfId="0" applyFont="1" applyFill="1" applyBorder="1"/>
    <xf numFmtId="0" fontId="9" fillId="4" borderId="38" xfId="0" applyFont="1" applyFill="1" applyBorder="1"/>
    <xf numFmtId="0" fontId="9" fillId="4" borderId="3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39" xfId="0" applyFont="1" applyBorder="1"/>
    <xf numFmtId="0" fontId="3" fillId="0" borderId="35" xfId="0" applyFont="1" applyBorder="1"/>
    <xf numFmtId="0" fontId="7" fillId="0" borderId="2" xfId="0" applyFont="1" applyBorder="1"/>
    <xf numFmtId="0" fontId="12" fillId="0" borderId="24" xfId="0" applyFont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/>
    <xf numFmtId="0" fontId="3" fillId="0" borderId="4" xfId="0" applyFont="1" applyBorder="1"/>
    <xf numFmtId="166" fontId="2" fillId="0" borderId="0" xfId="0" applyNumberFormat="1" applyFont="1" applyAlignment="1">
      <alignment horizontal="left"/>
    </xf>
    <xf numFmtId="0" fontId="13" fillId="0" borderId="6" xfId="0" applyFont="1" applyBorder="1"/>
    <xf numFmtId="0" fontId="13" fillId="0" borderId="33" xfId="0" applyFont="1" applyBorder="1"/>
    <xf numFmtId="0" fontId="13" fillId="0" borderId="40" xfId="0" applyFont="1" applyBorder="1"/>
    <xf numFmtId="0" fontId="15" fillId="0" borderId="32" xfId="0" applyFont="1" applyBorder="1"/>
    <xf numFmtId="2" fontId="3" fillId="0" borderId="4" xfId="0" applyNumberFormat="1" applyFont="1" applyBorder="1"/>
    <xf numFmtId="1" fontId="3" fillId="0" borderId="4" xfId="0" applyNumberFormat="1" applyFont="1" applyBorder="1"/>
    <xf numFmtId="2" fontId="13" fillId="0" borderId="4" xfId="0" applyNumberFormat="1" applyFont="1" applyBorder="1"/>
    <xf numFmtId="2" fontId="9" fillId="0" borderId="34" xfId="0" applyNumberFormat="1" applyFont="1" applyBorder="1"/>
    <xf numFmtId="2" fontId="9" fillId="0" borderId="34" xfId="0" applyNumberFormat="1" applyFont="1" applyBorder="1" applyAlignment="1">
      <alignment horizontal="right"/>
    </xf>
    <xf numFmtId="2" fontId="15" fillId="0" borderId="34" xfId="0" applyNumberFormat="1" applyFont="1" applyBorder="1"/>
    <xf numFmtId="43" fontId="9" fillId="0" borderId="34" xfId="1" applyFont="1" applyBorder="1" applyAlignment="1">
      <alignment horizontal="right"/>
    </xf>
    <xf numFmtId="14" fontId="9" fillId="0" borderId="7" xfId="0" applyNumberFormat="1" applyFont="1" applyBorder="1"/>
    <xf numFmtId="2" fontId="15" fillId="0" borderId="41" xfId="0" applyNumberFormat="1" applyFont="1" applyBorder="1"/>
    <xf numFmtId="0" fontId="7" fillId="0" borderId="25" xfId="0" applyFont="1" applyBorder="1" applyAlignment="1">
      <alignment horizontal="right"/>
    </xf>
    <xf numFmtId="0" fontId="8" fillId="0" borderId="26" xfId="0" applyFont="1" applyBorder="1"/>
    <xf numFmtId="0" fontId="3" fillId="0" borderId="28" xfId="0" applyFont="1" applyBorder="1" applyAlignment="1">
      <alignment horizontal="right"/>
    </xf>
    <xf numFmtId="0" fontId="8" fillId="0" borderId="29" xfId="0" applyFont="1" applyBorder="1"/>
    <xf numFmtId="0" fontId="7" fillId="0" borderId="30" xfId="0" applyFont="1" applyBorder="1" applyAlignment="1">
      <alignment horizontal="right"/>
    </xf>
    <xf numFmtId="0" fontId="8" fillId="0" borderId="24" xfId="0" applyFont="1" applyBorder="1"/>
    <xf numFmtId="0" fontId="7" fillId="2" borderId="18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7" fillId="0" borderId="0" xfId="0" applyFont="1" applyAlignment="1">
      <alignment horizontal="center" wrapText="1"/>
    </xf>
    <xf numFmtId="0" fontId="0" fillId="0" borderId="0" xfId="0"/>
    <xf numFmtId="0" fontId="3" fillId="0" borderId="20" xfId="0" applyFont="1" applyBorder="1" applyAlignment="1">
      <alignment horizontal="center"/>
    </xf>
    <xf numFmtId="0" fontId="8" fillId="0" borderId="21" xfId="0" applyFont="1" applyBorder="1"/>
    <xf numFmtId="0" fontId="3" fillId="0" borderId="0" xfId="0" applyFont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8" fillId="0" borderId="23" xfId="0" applyFont="1" applyBorder="1"/>
    <xf numFmtId="0" fontId="3" fillId="0" borderId="18" xfId="0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9" fillId="0" borderId="0" xfId="0" applyFont="1" applyAlignment="1">
      <alignment horizontal="left" wrapText="1"/>
    </xf>
    <xf numFmtId="0" fontId="7" fillId="0" borderId="22" xfId="0" applyFont="1" applyBorder="1" applyAlignment="1">
      <alignment horizontal="center"/>
    </xf>
    <xf numFmtId="0" fontId="8" fillId="0" borderId="11" xfId="0" applyFont="1" applyBorder="1"/>
  </cellXfs>
  <cellStyles count="2">
    <cellStyle name="Čárka" xfId="1" builtinId="3"/>
    <cellStyle name="Normální" xfId="0" builtinId="0"/>
  </cellStyles>
  <dxfs count="32"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5" zoomScale="195" workbookViewId="0">
      <selection activeCell="B23" sqref="B23:C23"/>
    </sheetView>
  </sheetViews>
  <sheetFormatPr defaultColWidth="14.44140625" defaultRowHeight="15" customHeight="1" x14ac:dyDescent="0.3"/>
  <cols>
    <col min="1" max="1" width="23" customWidth="1"/>
    <col min="2" max="3" width="13.33203125" customWidth="1"/>
    <col min="4" max="4" width="21.44140625" customWidth="1"/>
    <col min="5" max="5" width="13.5546875" customWidth="1"/>
    <col min="6" max="6" width="12.6640625" customWidth="1"/>
    <col min="7" max="17" width="9.109375" customWidth="1"/>
    <col min="18" max="18" width="17.33203125" customWidth="1"/>
    <col min="19" max="26" width="9.109375" customWidth="1"/>
  </cols>
  <sheetData>
    <row r="1" spans="1:26" ht="12.75" customHeight="1" x14ac:dyDescent="0.4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45706.893040972223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 x14ac:dyDescent="0.4">
      <c r="A3" s="6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7" t="s">
        <v>2</v>
      </c>
      <c r="B4" s="4"/>
      <c r="C4" s="4"/>
      <c r="D4" s="7" t="s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9.25" customHeight="1" x14ac:dyDescent="0.3">
      <c r="A5" s="8" t="s">
        <v>4</v>
      </c>
      <c r="B5" s="9" t="s">
        <v>5</v>
      </c>
      <c r="C5" s="10" t="s">
        <v>6</v>
      </c>
      <c r="D5" s="8" t="s">
        <v>4</v>
      </c>
      <c r="E5" s="9" t="s">
        <v>5</v>
      </c>
      <c r="F5" s="10" t="s">
        <v>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 t="s">
        <v>7</v>
      </c>
      <c r="B6" s="12">
        <f>říjen!$D$36</f>
        <v>9</v>
      </c>
      <c r="C6" s="13">
        <f>říjen!$C$36</f>
        <v>27</v>
      </c>
      <c r="D6" s="11" t="s">
        <v>7</v>
      </c>
      <c r="E6" s="12">
        <f>říjen!$D$57</f>
        <v>4</v>
      </c>
      <c r="F6" s="13">
        <f>říjen!$C$57</f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4" t="s">
        <v>8</v>
      </c>
      <c r="B7" s="12">
        <f>listopad!$D$37</f>
        <v>0</v>
      </c>
      <c r="C7" s="13">
        <f>listopad!$C$36</f>
        <v>40</v>
      </c>
      <c r="D7" s="14" t="s">
        <v>8</v>
      </c>
      <c r="E7" s="12">
        <f>listopad!$D$57</f>
        <v>5</v>
      </c>
      <c r="F7" s="13">
        <f>listopad!$C$57</f>
        <v>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 t="s">
        <v>9</v>
      </c>
      <c r="B8" s="12">
        <f>prosinec!$D$36</f>
        <v>18</v>
      </c>
      <c r="C8" s="13">
        <f>prosinec!$C$36</f>
        <v>52</v>
      </c>
      <c r="D8" s="11" t="s">
        <v>9</v>
      </c>
      <c r="E8" s="12">
        <f>prosinec!$D$57</f>
        <v>3</v>
      </c>
      <c r="F8" s="13">
        <f>prosinec!$C$57</f>
        <v>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4" t="s">
        <v>10</v>
      </c>
      <c r="B9" s="12">
        <f>leden!$D$36</f>
        <v>16</v>
      </c>
      <c r="C9" s="13">
        <f>leden!$C$36</f>
        <v>55</v>
      </c>
      <c r="D9" s="14" t="s">
        <v>10</v>
      </c>
      <c r="E9" s="12">
        <f>leden!$D$57</f>
        <v>4</v>
      </c>
      <c r="F9" s="13">
        <f>leden!$C$57</f>
        <v>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 t="s">
        <v>11</v>
      </c>
      <c r="B10" s="12">
        <f>únor!$D$39</f>
        <v>0</v>
      </c>
      <c r="C10" s="13">
        <f>únor!$C$36</f>
        <v>44</v>
      </c>
      <c r="D10" s="11" t="s">
        <v>11</v>
      </c>
      <c r="E10" s="12">
        <f>únor!$D$57</f>
        <v>0</v>
      </c>
      <c r="F10" s="13">
        <f>únor!$C$57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4" t="s">
        <v>12</v>
      </c>
      <c r="B11" s="12">
        <f>březen!$D$36</f>
        <v>0</v>
      </c>
      <c r="C11" s="13">
        <f>březen!$C$36</f>
        <v>0</v>
      </c>
      <c r="D11" s="14" t="s">
        <v>12</v>
      </c>
      <c r="E11" s="12">
        <f>březen!$D$57</f>
        <v>0</v>
      </c>
      <c r="F11" s="13">
        <f>březen!$C$57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15" t="s">
        <v>13</v>
      </c>
      <c r="B12" s="16">
        <f t="shared" ref="B12:C12" si="0">SUM(B6:B11)</f>
        <v>43</v>
      </c>
      <c r="C12" s="17">
        <f t="shared" si="0"/>
        <v>218</v>
      </c>
      <c r="D12" s="18" t="s">
        <v>13</v>
      </c>
      <c r="E12" s="19">
        <f t="shared" ref="E12:F12" si="1">SUM(E6:E11)</f>
        <v>16</v>
      </c>
      <c r="F12" s="20">
        <f t="shared" si="1"/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21" t="s">
        <v>14</v>
      </c>
      <c r="B13" s="22">
        <v>200</v>
      </c>
      <c r="C13" s="23" t="s">
        <v>15</v>
      </c>
      <c r="D13" s="21" t="s">
        <v>14</v>
      </c>
      <c r="E13" s="22">
        <v>500</v>
      </c>
      <c r="F13" s="2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24" t="s">
        <v>16</v>
      </c>
      <c r="B14" s="25"/>
      <c r="C14" s="26">
        <f>B13*C12</f>
        <v>43600</v>
      </c>
      <c r="D14" s="24" t="s">
        <v>16</v>
      </c>
      <c r="E14" s="25"/>
      <c r="F14" s="27">
        <f>E13*F12</f>
        <v>17000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7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28" t="s">
        <v>18</v>
      </c>
      <c r="B17" s="83" t="s">
        <v>19</v>
      </c>
      <c r="C17" s="84"/>
      <c r="D17" s="85"/>
      <c r="E17" s="8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29">
        <f>'náklady – materiál'!D48</f>
        <v>8805.36</v>
      </c>
      <c r="B18" s="87">
        <f>'náklady – materiál'!E48</f>
        <v>0</v>
      </c>
      <c r="C18" s="88"/>
      <c r="D18" s="89"/>
      <c r="E18" s="8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4">
      <c r="A20" s="90" t="s">
        <v>20</v>
      </c>
      <c r="B20" s="91"/>
      <c r="C20" s="8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21" t="s">
        <v>2</v>
      </c>
      <c r="B21" s="92">
        <f>C14</f>
        <v>43600</v>
      </c>
      <c r="C21" s="8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30" t="s">
        <v>21</v>
      </c>
      <c r="B22" s="93">
        <f>F14</f>
        <v>17000</v>
      </c>
      <c r="C22" s="7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3">
      <c r="A23" s="30" t="s">
        <v>22</v>
      </c>
      <c r="B23" s="77">
        <f>A18+B18</f>
        <v>8805.36</v>
      </c>
      <c r="C23" s="78"/>
      <c r="D23" s="3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32" t="s">
        <v>23</v>
      </c>
      <c r="B24" s="79">
        <f>D18</f>
        <v>0</v>
      </c>
      <c r="C24" s="8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33" t="s">
        <v>13</v>
      </c>
      <c r="B25" s="81">
        <f>SUM(B21:C24)</f>
        <v>69405.36</v>
      </c>
      <c r="C25" s="8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B23:C23"/>
    <mergeCell ref="B24:C24"/>
    <mergeCell ref="B25:C25"/>
    <mergeCell ref="B17:C17"/>
    <mergeCell ref="D17:E17"/>
    <mergeCell ref="B18:C18"/>
    <mergeCell ref="D18:E18"/>
    <mergeCell ref="A20:C20"/>
    <mergeCell ref="B21:C21"/>
    <mergeCell ref="B22:C22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7" workbookViewId="0">
      <selection activeCell="D27" sqref="D27"/>
    </sheetView>
  </sheetViews>
  <sheetFormatPr defaultColWidth="14.44140625" defaultRowHeight="15" customHeight="1" x14ac:dyDescent="0.3"/>
  <cols>
    <col min="1" max="1" width="12.6640625" customWidth="1"/>
    <col min="2" max="2" width="41.5546875" customWidth="1"/>
    <col min="3" max="3" width="7.5546875" customWidth="1"/>
    <col min="4" max="5" width="14.33203125" customWidth="1"/>
    <col min="6" max="6" width="2.6640625" customWidth="1"/>
    <col min="7" max="7" width="82.33203125" customWidth="1"/>
    <col min="8" max="26" width="8.44140625" customWidth="1"/>
  </cols>
  <sheetData>
    <row r="1" spans="1:7" ht="19.2" customHeight="1" x14ac:dyDescent="0.3">
      <c r="A1" s="2" t="s">
        <v>25</v>
      </c>
    </row>
    <row r="2" spans="1:7" ht="12.75" customHeight="1" x14ac:dyDescent="0.3"/>
    <row r="3" spans="1:7" ht="12.75" customHeight="1" x14ac:dyDescent="0.3">
      <c r="A3" s="28" t="s">
        <v>26</v>
      </c>
      <c r="B3" s="34" t="s">
        <v>27</v>
      </c>
      <c r="C3" s="35" t="s">
        <v>28</v>
      </c>
      <c r="D3" s="36" t="s">
        <v>29</v>
      </c>
      <c r="E3" s="35" t="s">
        <v>30</v>
      </c>
    </row>
    <row r="4" spans="1:7" ht="12.75" customHeight="1" x14ac:dyDescent="0.3">
      <c r="A4" s="11">
        <v>45580</v>
      </c>
      <c r="B4" s="11" t="s">
        <v>68</v>
      </c>
      <c r="C4" s="39">
        <v>1</v>
      </c>
      <c r="D4" s="68">
        <v>50.8</v>
      </c>
      <c r="E4" s="39"/>
      <c r="G4" s="41" t="s">
        <v>31</v>
      </c>
    </row>
    <row r="5" spans="1:7" ht="12.75" customHeight="1" x14ac:dyDescent="0.3">
      <c r="A5" s="11">
        <v>45580</v>
      </c>
      <c r="B5" s="11" t="s">
        <v>69</v>
      </c>
      <c r="C5" s="39">
        <v>2</v>
      </c>
      <c r="D5" s="68">
        <v>180.21</v>
      </c>
      <c r="E5" s="39"/>
      <c r="G5" s="42" t="s">
        <v>32</v>
      </c>
    </row>
    <row r="6" spans="1:7" ht="12.75" customHeight="1" x14ac:dyDescent="0.3">
      <c r="A6" s="11">
        <v>45580</v>
      </c>
      <c r="B6" s="11" t="s">
        <v>70</v>
      </c>
      <c r="C6" s="39">
        <v>1</v>
      </c>
      <c r="D6" s="68">
        <v>147.08000000000001</v>
      </c>
      <c r="E6" s="39"/>
      <c r="G6" s="42" t="s">
        <v>33</v>
      </c>
    </row>
    <row r="7" spans="1:7" ht="12.75" customHeight="1" x14ac:dyDescent="0.3">
      <c r="A7" s="11">
        <v>45580</v>
      </c>
      <c r="B7" s="11" t="s">
        <v>71</v>
      </c>
      <c r="C7" s="69">
        <v>1</v>
      </c>
      <c r="D7" s="68">
        <v>74.73</v>
      </c>
      <c r="E7" s="39"/>
    </row>
    <row r="8" spans="1:7" ht="12.75" customHeight="1" x14ac:dyDescent="0.3">
      <c r="A8" s="11">
        <v>45580</v>
      </c>
      <c r="B8" s="11" t="s">
        <v>72</v>
      </c>
      <c r="C8" s="39">
        <v>8</v>
      </c>
      <c r="D8" s="70">
        <v>245</v>
      </c>
      <c r="E8" s="39"/>
      <c r="G8" s="41" t="s">
        <v>34</v>
      </c>
    </row>
    <row r="9" spans="1:7" ht="12.75" customHeight="1" x14ac:dyDescent="0.3">
      <c r="A9" s="11">
        <v>45580</v>
      </c>
      <c r="B9" s="67" t="s">
        <v>73</v>
      </c>
      <c r="C9" s="39">
        <v>8</v>
      </c>
      <c r="D9" s="71">
        <v>365</v>
      </c>
      <c r="E9" s="39"/>
      <c r="G9" s="42" t="s">
        <v>35</v>
      </c>
    </row>
    <row r="10" spans="1:7" ht="12.75" customHeight="1" x14ac:dyDescent="0.3">
      <c r="A10" s="11">
        <v>45580</v>
      </c>
      <c r="B10" s="67" t="s">
        <v>74</v>
      </c>
      <c r="C10" s="39">
        <v>8</v>
      </c>
      <c r="D10" s="71">
        <v>365</v>
      </c>
      <c r="E10" s="39"/>
    </row>
    <row r="11" spans="1:7" ht="12.75" customHeight="1" x14ac:dyDescent="0.3">
      <c r="A11" s="11">
        <v>45580</v>
      </c>
      <c r="B11" s="67" t="s">
        <v>75</v>
      </c>
      <c r="C11" s="39">
        <v>1</v>
      </c>
      <c r="D11" s="71">
        <v>124</v>
      </c>
      <c r="E11" s="39"/>
      <c r="G11" s="41" t="s">
        <v>36</v>
      </c>
    </row>
    <row r="12" spans="1:7" ht="12.75" customHeight="1" x14ac:dyDescent="0.3">
      <c r="A12" s="11">
        <v>45580</v>
      </c>
      <c r="B12" s="67" t="s">
        <v>76</v>
      </c>
      <c r="C12" s="39">
        <v>1</v>
      </c>
      <c r="D12" s="72">
        <v>237.6</v>
      </c>
      <c r="E12" s="39"/>
      <c r="G12" s="42" t="s">
        <v>37</v>
      </c>
    </row>
    <row r="13" spans="1:7" ht="12.75" customHeight="1" x14ac:dyDescent="0.3">
      <c r="A13" s="11">
        <v>45580</v>
      </c>
      <c r="B13" s="67" t="s">
        <v>77</v>
      </c>
      <c r="C13" s="39">
        <v>2</v>
      </c>
      <c r="D13" s="71">
        <v>962</v>
      </c>
      <c r="E13" s="39"/>
      <c r="G13" s="94" t="s">
        <v>38</v>
      </c>
    </row>
    <row r="14" spans="1:7" ht="12.75" customHeight="1" x14ac:dyDescent="0.3">
      <c r="A14" s="11">
        <v>45580</v>
      </c>
      <c r="B14" s="67" t="s">
        <v>78</v>
      </c>
      <c r="C14" s="39">
        <v>2</v>
      </c>
      <c r="D14" s="73">
        <v>263.52</v>
      </c>
      <c r="E14" s="39"/>
      <c r="G14" s="86"/>
    </row>
    <row r="15" spans="1:7" ht="12.75" customHeight="1" x14ac:dyDescent="0.3">
      <c r="A15" s="11">
        <v>45580</v>
      </c>
      <c r="B15" s="67" t="s">
        <v>79</v>
      </c>
      <c r="C15" s="39">
        <v>2</v>
      </c>
      <c r="D15" s="73">
        <v>611.41999999999996</v>
      </c>
      <c r="E15" s="39"/>
    </row>
    <row r="16" spans="1:7" ht="12.75" customHeight="1" x14ac:dyDescent="0.3">
      <c r="A16" s="11">
        <v>45580</v>
      </c>
      <c r="B16" s="67" t="s">
        <v>80</v>
      </c>
      <c r="C16" s="39">
        <v>4</v>
      </c>
      <c r="D16" s="74">
        <v>760</v>
      </c>
      <c r="E16" s="39"/>
      <c r="G16" s="41" t="s">
        <v>39</v>
      </c>
    </row>
    <row r="17" spans="1:7" ht="12.75" customHeight="1" x14ac:dyDescent="0.3">
      <c r="A17" s="11">
        <v>45580</v>
      </c>
      <c r="B17" s="67" t="s">
        <v>82</v>
      </c>
      <c r="C17" s="39">
        <v>4</v>
      </c>
      <c r="D17" s="74">
        <v>960</v>
      </c>
      <c r="E17" s="39"/>
      <c r="G17" s="94" t="s">
        <v>40</v>
      </c>
    </row>
    <row r="18" spans="1:7" ht="12.75" customHeight="1" x14ac:dyDescent="0.3">
      <c r="A18" s="11">
        <v>45580</v>
      </c>
      <c r="B18" s="67" t="s">
        <v>81</v>
      </c>
      <c r="C18" s="39">
        <v>4</v>
      </c>
      <c r="D18" s="74">
        <v>840</v>
      </c>
      <c r="E18" s="39"/>
      <c r="G18" s="86"/>
    </row>
    <row r="19" spans="1:7" ht="12.75" customHeight="1" x14ac:dyDescent="0.3">
      <c r="A19" s="11">
        <v>45624</v>
      </c>
      <c r="B19" s="67" t="s">
        <v>88</v>
      </c>
      <c r="C19" s="39">
        <v>1</v>
      </c>
      <c r="D19" s="71">
        <v>0</v>
      </c>
      <c r="E19" s="39"/>
    </row>
    <row r="20" spans="1:7" ht="12.75" customHeight="1" x14ac:dyDescent="0.3">
      <c r="A20" s="11">
        <v>45625</v>
      </c>
      <c r="B20" s="67" t="s">
        <v>84</v>
      </c>
      <c r="C20" s="39">
        <v>3</v>
      </c>
      <c r="D20" s="71">
        <v>600</v>
      </c>
      <c r="E20" s="39"/>
    </row>
    <row r="21" spans="1:7" ht="12.75" customHeight="1" x14ac:dyDescent="0.3">
      <c r="A21" s="11">
        <v>45625</v>
      </c>
      <c r="B21" s="67" t="s">
        <v>83</v>
      </c>
      <c r="C21" s="39">
        <v>1</v>
      </c>
      <c r="D21" s="71">
        <v>232</v>
      </c>
      <c r="E21" s="39"/>
    </row>
    <row r="22" spans="1:7" ht="12.75" customHeight="1" x14ac:dyDescent="0.3">
      <c r="A22" s="75">
        <v>45645</v>
      </c>
      <c r="B22" s="38" t="s">
        <v>85</v>
      </c>
      <c r="C22" s="39">
        <v>4</v>
      </c>
      <c r="D22" s="71">
        <v>143</v>
      </c>
      <c r="E22" s="39"/>
    </row>
    <row r="23" spans="1:7" ht="12.75" customHeight="1" x14ac:dyDescent="0.3">
      <c r="A23" s="75">
        <v>45679</v>
      </c>
      <c r="B23" s="38" t="s">
        <v>86</v>
      </c>
      <c r="C23" s="39">
        <v>1</v>
      </c>
      <c r="D23" s="72" t="s">
        <v>87</v>
      </c>
      <c r="E23" s="39"/>
    </row>
    <row r="24" spans="1:7" ht="12.75" customHeight="1" x14ac:dyDescent="0.3">
      <c r="A24" s="75">
        <v>45679</v>
      </c>
      <c r="B24" s="67" t="s">
        <v>89</v>
      </c>
      <c r="C24" s="39">
        <v>1</v>
      </c>
      <c r="D24" s="71">
        <v>1000</v>
      </c>
      <c r="E24" s="39"/>
    </row>
    <row r="25" spans="1:7" ht="12.75" customHeight="1" x14ac:dyDescent="0.3">
      <c r="A25" s="75">
        <v>45680</v>
      </c>
      <c r="B25" s="67" t="s">
        <v>94</v>
      </c>
      <c r="C25" s="40">
        <v>2</v>
      </c>
      <c r="D25" s="76">
        <v>154</v>
      </c>
      <c r="E25" s="39"/>
    </row>
    <row r="26" spans="1:7" ht="12.75" customHeight="1" x14ac:dyDescent="0.3">
      <c r="A26" s="75">
        <v>45680</v>
      </c>
      <c r="B26" s="67" t="s">
        <v>95</v>
      </c>
      <c r="C26" s="39">
        <v>1</v>
      </c>
      <c r="D26" s="71">
        <v>90</v>
      </c>
      <c r="E26" s="39"/>
    </row>
    <row r="27" spans="1:7" ht="12.75" customHeight="1" x14ac:dyDescent="0.3">
      <c r="A27" s="75">
        <v>45680</v>
      </c>
      <c r="B27" s="67" t="s">
        <v>97</v>
      </c>
      <c r="C27" s="39">
        <v>1</v>
      </c>
      <c r="D27" s="71">
        <v>400</v>
      </c>
      <c r="E27" s="39"/>
    </row>
    <row r="28" spans="1:7" ht="12.75" customHeight="1" x14ac:dyDescent="0.3">
      <c r="A28" s="75">
        <v>45680</v>
      </c>
      <c r="B28" s="67" t="s">
        <v>96</v>
      </c>
      <c r="C28" s="39">
        <v>1</v>
      </c>
      <c r="D28" s="40"/>
      <c r="E28" s="39"/>
    </row>
    <row r="29" spans="1:7" ht="12.75" customHeight="1" x14ac:dyDescent="0.3">
      <c r="A29" s="37"/>
      <c r="B29" s="38"/>
      <c r="C29" s="39"/>
      <c r="D29" s="40"/>
      <c r="E29" s="39"/>
    </row>
    <row r="30" spans="1:7" ht="12.75" customHeight="1" x14ac:dyDescent="0.3">
      <c r="A30" s="37"/>
      <c r="B30" s="38"/>
      <c r="C30" s="39"/>
      <c r="D30" s="40"/>
      <c r="E30" s="39"/>
    </row>
    <row r="31" spans="1:7" ht="12.75" customHeight="1" x14ac:dyDescent="0.3">
      <c r="A31" s="37"/>
      <c r="B31" s="38"/>
      <c r="C31" s="39"/>
      <c r="D31" s="40"/>
      <c r="E31" s="39"/>
    </row>
    <row r="32" spans="1:7" ht="12.75" customHeight="1" x14ac:dyDescent="0.3">
      <c r="A32" s="37"/>
      <c r="B32" s="38"/>
      <c r="C32" s="39"/>
      <c r="D32" s="40"/>
      <c r="E32" s="39"/>
    </row>
    <row r="33" spans="1:5" ht="12.75" customHeight="1" x14ac:dyDescent="0.3">
      <c r="A33" s="37"/>
      <c r="B33" s="38"/>
      <c r="C33" s="39"/>
      <c r="D33" s="40"/>
      <c r="E33" s="39"/>
    </row>
    <row r="34" spans="1:5" ht="12.75" customHeight="1" x14ac:dyDescent="0.3">
      <c r="A34" s="37"/>
      <c r="B34" s="38"/>
      <c r="C34" s="39"/>
      <c r="D34" s="40"/>
      <c r="E34" s="39"/>
    </row>
    <row r="35" spans="1:5" ht="12.75" customHeight="1" x14ac:dyDescent="0.3">
      <c r="A35" s="37"/>
      <c r="B35" s="38"/>
      <c r="C35" s="39"/>
      <c r="D35" s="40"/>
      <c r="E35" s="39"/>
    </row>
    <row r="36" spans="1:5" ht="12.75" customHeight="1" x14ac:dyDescent="0.3">
      <c r="A36" s="37"/>
      <c r="B36" s="38"/>
      <c r="C36" s="39"/>
      <c r="D36" s="40"/>
      <c r="E36" s="39"/>
    </row>
    <row r="37" spans="1:5" ht="12.75" customHeight="1" x14ac:dyDescent="0.3">
      <c r="A37" s="37"/>
      <c r="B37" s="38"/>
      <c r="C37" s="39"/>
      <c r="D37" s="40"/>
      <c r="E37" s="39"/>
    </row>
    <row r="38" spans="1:5" ht="12.75" customHeight="1" x14ac:dyDescent="0.3">
      <c r="A38" s="37"/>
      <c r="B38" s="38"/>
      <c r="C38" s="39"/>
      <c r="D38" s="40"/>
      <c r="E38" s="39"/>
    </row>
    <row r="39" spans="1:5" ht="12.75" customHeight="1" x14ac:dyDescent="0.3">
      <c r="A39" s="37"/>
      <c r="B39" s="38"/>
      <c r="C39" s="39"/>
      <c r="D39" s="40"/>
      <c r="E39" s="39"/>
    </row>
    <row r="40" spans="1:5" ht="12.75" customHeight="1" x14ac:dyDescent="0.3">
      <c r="A40" s="37"/>
      <c r="B40" s="38"/>
      <c r="C40" s="39"/>
      <c r="D40" s="40"/>
      <c r="E40" s="39"/>
    </row>
    <row r="41" spans="1:5" ht="12.75" customHeight="1" x14ac:dyDescent="0.3">
      <c r="A41" s="37"/>
      <c r="B41" s="38"/>
      <c r="C41" s="39"/>
      <c r="D41" s="40"/>
      <c r="E41" s="39"/>
    </row>
    <row r="42" spans="1:5" ht="12.75" customHeight="1" x14ac:dyDescent="0.3">
      <c r="A42" s="37"/>
      <c r="B42" s="38"/>
      <c r="C42" s="39"/>
      <c r="D42" s="40"/>
      <c r="E42" s="39"/>
    </row>
    <row r="43" spans="1:5" ht="12.75" customHeight="1" x14ac:dyDescent="0.3">
      <c r="A43" s="37"/>
      <c r="B43" s="38"/>
      <c r="C43" s="39"/>
      <c r="D43" s="40"/>
      <c r="E43" s="39"/>
    </row>
    <row r="44" spans="1:5" ht="12.75" customHeight="1" x14ac:dyDescent="0.3">
      <c r="A44" s="37"/>
      <c r="B44" s="38"/>
      <c r="C44" s="39"/>
      <c r="D44" s="40"/>
      <c r="E44" s="39"/>
    </row>
    <row r="45" spans="1:5" ht="12.75" customHeight="1" x14ac:dyDescent="0.3">
      <c r="A45" s="37"/>
      <c r="B45" s="38"/>
      <c r="C45" s="39"/>
      <c r="D45" s="40"/>
      <c r="E45" s="39"/>
    </row>
    <row r="46" spans="1:5" ht="12.75" customHeight="1" x14ac:dyDescent="0.3">
      <c r="A46" s="37"/>
      <c r="B46" s="38"/>
      <c r="C46" s="39"/>
      <c r="D46" s="40"/>
      <c r="E46" s="39"/>
    </row>
    <row r="47" spans="1:5" ht="12.75" customHeight="1" x14ac:dyDescent="0.3">
      <c r="A47" s="43"/>
      <c r="B47" s="44"/>
      <c r="C47" s="45"/>
      <c r="D47" s="46"/>
      <c r="E47" s="45"/>
    </row>
    <row r="48" spans="1:5" ht="12.75" customHeight="1" x14ac:dyDescent="0.3">
      <c r="C48" s="47" t="s">
        <v>13</v>
      </c>
      <c r="D48" s="48">
        <f t="shared" ref="D48:E48" si="0">SUM(D4:D47)</f>
        <v>8805.36</v>
      </c>
      <c r="E48" s="49">
        <f t="shared" si="0"/>
        <v>0</v>
      </c>
    </row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2">
    <mergeCell ref="G13:G14"/>
    <mergeCell ref="G17:G18"/>
  </mergeCells>
  <conditionalFormatting sqref="A4:A21">
    <cfRule type="cellIs" dxfId="31" priority="1" operator="equal">
      <formula>"neděle"</formula>
    </cfRule>
    <cfRule type="cellIs" dxfId="30" priority="2" operator="equal">
      <formula>"sobota"</formula>
    </cfRule>
  </conditionalFormatting>
  <conditionalFormatting sqref="B4:B8">
    <cfRule type="cellIs" dxfId="29" priority="9" operator="equal">
      <formula>"neděle"</formula>
    </cfRule>
    <cfRule type="cellIs" dxfId="28" priority="10" operator="equal">
      <formula>"sobota"</formula>
    </cfRule>
  </conditionalFormatting>
  <conditionalFormatting sqref="C7">
    <cfRule type="cellIs" dxfId="27" priority="5" operator="equal">
      <formula>"neděle"</formula>
    </cfRule>
    <cfRule type="cellIs" dxfId="26" priority="6" operator="equal">
      <formula>"sobota"</formula>
    </cfRule>
  </conditionalFormatting>
  <conditionalFormatting sqref="D4:D8">
    <cfRule type="cellIs" dxfId="25" priority="3" operator="equal">
      <formula>"neděle"</formula>
    </cfRule>
    <cfRule type="cellIs" dxfId="24" priority="4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4" workbookViewId="0">
      <selection activeCell="D43" sqref="D43"/>
    </sheetView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7</v>
      </c>
      <c r="D1" s="3">
        <v>2024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45706.893040972223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thickBot="1" x14ac:dyDescent="0.35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45566</v>
      </c>
      <c r="B5" s="12" t="str">
        <f t="shared" ref="B5:B35" si="0">IF(WEEKDAY(A5)=1, "neděle",IF(WEEKDAY(A5)=2,"pondělí",IF(WEEKDAY(A5)=3,"úterý",IF(WEEKDAY(A5)=4,"středa",IF(WEEKDAY(A5)=5,"čtvrtek",IF(WEEKDAY(A5)=6,"pátek","sobota"))))))</f>
        <v>úterý</v>
      </c>
      <c r="C5" s="12">
        <v>2</v>
      </c>
      <c r="D5" s="64" t="s">
        <v>57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45567</v>
      </c>
      <c r="B6" s="52" t="str">
        <f t="shared" si="0"/>
        <v>středa</v>
      </c>
      <c r="C6" s="52"/>
      <c r="D6" s="5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45568</v>
      </c>
      <c r="B7" s="52" t="str">
        <f t="shared" si="0"/>
        <v>čtvrtek</v>
      </c>
      <c r="C7" s="52"/>
      <c r="D7" s="5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45569</v>
      </c>
      <c r="B8" s="52" t="str">
        <f t="shared" si="0"/>
        <v>pátek</v>
      </c>
      <c r="C8" s="52">
        <v>2</v>
      </c>
      <c r="D8" s="53" t="s">
        <v>48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45570</v>
      </c>
      <c r="B9" s="52" t="str">
        <f t="shared" si="0"/>
        <v>sobota</v>
      </c>
      <c r="C9" s="52">
        <v>4</v>
      </c>
      <c r="D9" s="53" t="s">
        <v>49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45571</v>
      </c>
      <c r="B10" s="52" t="str">
        <f t="shared" si="0"/>
        <v>neděle</v>
      </c>
      <c r="C10" s="52">
        <v>5</v>
      </c>
      <c r="D10" s="53" t="s">
        <v>50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45572</v>
      </c>
      <c r="B11" s="52" t="str">
        <f t="shared" si="0"/>
        <v>pondělí</v>
      </c>
      <c r="C11" s="52"/>
      <c r="D11" s="5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45573</v>
      </c>
      <c r="B12" s="52" t="str">
        <f t="shared" si="0"/>
        <v>úterý</v>
      </c>
      <c r="C12" s="52"/>
      <c r="D12" s="5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45574</v>
      </c>
      <c r="B13" s="52" t="str">
        <f t="shared" si="0"/>
        <v>středa</v>
      </c>
      <c r="C13" s="52">
        <v>2</v>
      </c>
      <c r="D13" s="53" t="s">
        <v>51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45575</v>
      </c>
      <c r="B14" s="52" t="str">
        <f t="shared" si="0"/>
        <v>čtvrtek</v>
      </c>
      <c r="C14" s="52"/>
      <c r="D14" s="5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45576</v>
      </c>
      <c r="B15" s="52" t="str">
        <f t="shared" si="0"/>
        <v>pátek</v>
      </c>
      <c r="C15" s="52">
        <v>2</v>
      </c>
      <c r="D15" s="53" t="s">
        <v>48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45577</v>
      </c>
      <c r="B16" s="52" t="str">
        <f t="shared" si="0"/>
        <v>sobota</v>
      </c>
      <c r="C16" s="52"/>
      <c r="D16" s="5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45578</v>
      </c>
      <c r="B17" s="52" t="str">
        <f t="shared" si="0"/>
        <v>neděle</v>
      </c>
      <c r="C17" s="52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45579</v>
      </c>
      <c r="B18" s="52" t="str">
        <f t="shared" si="0"/>
        <v>pondělí</v>
      </c>
      <c r="C18" s="52">
        <v>6</v>
      </c>
      <c r="D18" s="65" t="s">
        <v>58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45580</v>
      </c>
      <c r="B19" s="52" t="str">
        <f t="shared" si="0"/>
        <v>úterý</v>
      </c>
      <c r="C19" s="52"/>
      <c r="D19" s="5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45581</v>
      </c>
      <c r="B20" s="52" t="str">
        <f t="shared" si="0"/>
        <v>středa</v>
      </c>
      <c r="C20" s="52"/>
      <c r="D20" s="5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45582</v>
      </c>
      <c r="B21" s="52" t="str">
        <f t="shared" si="0"/>
        <v>čtvrtek</v>
      </c>
      <c r="C21" s="52"/>
      <c r="D21" s="5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45583</v>
      </c>
      <c r="B22" s="52" t="str">
        <f t="shared" si="0"/>
        <v>pátek</v>
      </c>
      <c r="C22" s="52">
        <v>2</v>
      </c>
      <c r="D22" s="53" t="s">
        <v>48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45584</v>
      </c>
      <c r="B23" s="52" t="str">
        <f t="shared" si="0"/>
        <v>sobota</v>
      </c>
      <c r="C23" s="52"/>
      <c r="D23" s="5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45585</v>
      </c>
      <c r="B24" s="52" t="str">
        <f t="shared" si="0"/>
        <v>neděle</v>
      </c>
      <c r="C24" s="52"/>
      <c r="D24" s="5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45586</v>
      </c>
      <c r="B25" s="52" t="str">
        <f t="shared" si="0"/>
        <v>pondělí</v>
      </c>
      <c r="C25" s="52"/>
      <c r="D25" s="5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45587</v>
      </c>
      <c r="B26" s="52" t="str">
        <f t="shared" si="0"/>
        <v>úterý</v>
      </c>
      <c r="C26" s="52"/>
      <c r="D26" s="5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45588</v>
      </c>
      <c r="B27" s="52" t="str">
        <f t="shared" si="0"/>
        <v>středa</v>
      </c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45589</v>
      </c>
      <c r="B28" s="52" t="str">
        <f t="shared" si="0"/>
        <v>čtvrtek</v>
      </c>
      <c r="C28" s="52"/>
      <c r="D28" s="5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45590</v>
      </c>
      <c r="B29" s="52" t="str">
        <f t="shared" si="0"/>
        <v>pátek</v>
      </c>
      <c r="C29" s="52">
        <v>2</v>
      </c>
      <c r="D29" s="53" t="s">
        <v>48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45591</v>
      </c>
      <c r="B30" s="52" t="str">
        <f t="shared" si="0"/>
        <v>sobota</v>
      </c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45592</v>
      </c>
      <c r="B31" s="52" t="str">
        <f t="shared" si="0"/>
        <v>neděle</v>
      </c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45593</v>
      </c>
      <c r="B32" s="52" t="str">
        <f t="shared" si="0"/>
        <v>pondělí</v>
      </c>
      <c r="C32" s="52"/>
      <c r="D32" s="5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45594</v>
      </c>
      <c r="B33" s="52" t="str">
        <f t="shared" si="0"/>
        <v>úterý</v>
      </c>
      <c r="C33" s="52"/>
      <c r="D33" s="5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45595</v>
      </c>
      <c r="B34" s="52" t="str">
        <f t="shared" si="0"/>
        <v>středa</v>
      </c>
      <c r="C34" s="52"/>
      <c r="D34" s="5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1">
        <v>45596</v>
      </c>
      <c r="B35" s="54" t="str">
        <f t="shared" si="0"/>
        <v>čtvrtek</v>
      </c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5" t="s">
        <v>13</v>
      </c>
      <c r="B36" s="96"/>
      <c r="C36" s="56">
        <f>SUM(C5:C35)</f>
        <v>27</v>
      </c>
      <c r="D36" s="57">
        <f>COUNT(C5:C35)</f>
        <v>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 t="s">
        <v>47</v>
      </c>
      <c r="B40" s="11">
        <v>45569</v>
      </c>
      <c r="C40" s="12">
        <v>2</v>
      </c>
      <c r="D40" s="13" t="s">
        <v>98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62" t="s">
        <v>47</v>
      </c>
      <c r="B41" s="11">
        <v>45576</v>
      </c>
      <c r="C41" s="12">
        <v>2</v>
      </c>
      <c r="D41" s="13" t="s">
        <v>98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62" t="s">
        <v>47</v>
      </c>
      <c r="B42" s="11">
        <v>45583</v>
      </c>
      <c r="C42" s="12">
        <v>2</v>
      </c>
      <c r="D42" s="13" t="s">
        <v>98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62" t="s">
        <v>47</v>
      </c>
      <c r="B43" s="11">
        <v>45590</v>
      </c>
      <c r="C43" s="12">
        <v>2</v>
      </c>
      <c r="D43" s="13" t="s">
        <v>98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62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5" t="s">
        <v>13</v>
      </c>
      <c r="B57" s="96"/>
      <c r="C57" s="56">
        <f>SUM(C40:C56)</f>
        <v>8</v>
      </c>
      <c r="D57" s="57">
        <f>COUNT(C40:C56)</f>
        <v>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23" priority="9" operator="equal">
      <formula>"neděle"</formula>
    </cfRule>
    <cfRule type="cellIs" dxfId="22" priority="10" operator="equal">
      <formula>"sobota"</formula>
    </cfRule>
  </conditionalFormatting>
  <conditionalFormatting sqref="B40:B43">
    <cfRule type="cellIs" dxfId="21" priority="1" operator="equal">
      <formula>"neděle"</formula>
    </cfRule>
    <cfRule type="cellIs" dxfId="20" priority="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0" workbookViewId="0">
      <selection activeCell="D40" sqref="D40:D44"/>
    </sheetView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63" t="s">
        <v>8</v>
      </c>
      <c r="D1" s="3">
        <v>2024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45706.893040972223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45597</v>
      </c>
      <c r="B5" s="12" t="str">
        <f t="shared" ref="B5:B34" si="0">IF(WEEKDAY(A5)=1, "neděle",IF(WEEKDAY(A5)=2,"pondělí",IF(WEEKDAY(A5)=3,"úterý",IF(WEEKDAY(A5)=4,"středa",IF(WEEKDAY(A5)=5,"čtvrtek",IF(WEEKDAY(A5)=6,"pátek","sobota"))))))</f>
        <v>pátek</v>
      </c>
      <c r="C5" s="12">
        <v>2</v>
      </c>
      <c r="D5" s="53" t="s">
        <v>48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45598</v>
      </c>
      <c r="B6" s="52" t="str">
        <f t="shared" si="0"/>
        <v>sobota</v>
      </c>
      <c r="C6" s="52">
        <v>2</v>
      </c>
      <c r="D6" s="65" t="s">
        <v>59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45599</v>
      </c>
      <c r="B7" s="52" t="str">
        <f t="shared" si="0"/>
        <v>neděle</v>
      </c>
      <c r="C7" s="52">
        <v>3</v>
      </c>
      <c r="D7" s="53" t="s">
        <v>59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45600</v>
      </c>
      <c r="B8" s="52" t="str">
        <f t="shared" si="0"/>
        <v>pondělí</v>
      </c>
      <c r="C8" s="52"/>
      <c r="D8" s="5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45601</v>
      </c>
      <c r="B9" s="52" t="str">
        <f t="shared" si="0"/>
        <v>úterý</v>
      </c>
      <c r="C9" s="52"/>
      <c r="D9" s="5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45602</v>
      </c>
      <c r="B10" s="52" t="str">
        <f t="shared" si="0"/>
        <v>středa</v>
      </c>
      <c r="C10" s="52"/>
      <c r="D10" s="5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45603</v>
      </c>
      <c r="B11" s="52" t="str">
        <f t="shared" si="0"/>
        <v>čtvrtek</v>
      </c>
      <c r="C11" s="52">
        <v>4</v>
      </c>
      <c r="D11" s="65" t="s">
        <v>60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45604</v>
      </c>
      <c r="B12" s="52" t="str">
        <f t="shared" si="0"/>
        <v>pátek</v>
      </c>
      <c r="C12" s="52">
        <v>2</v>
      </c>
      <c r="D12" s="53" t="s">
        <v>48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45605</v>
      </c>
      <c r="B13" s="52" t="str">
        <f t="shared" si="0"/>
        <v>sobota</v>
      </c>
      <c r="C13" s="52"/>
      <c r="D13" s="5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45606</v>
      </c>
      <c r="B14" s="52" t="str">
        <f t="shared" si="0"/>
        <v>neděle</v>
      </c>
      <c r="C14" s="52"/>
      <c r="D14" s="5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45607</v>
      </c>
      <c r="B15" s="52" t="str">
        <f t="shared" si="0"/>
        <v>pondělí</v>
      </c>
      <c r="C15" s="52"/>
      <c r="D15" s="5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45608</v>
      </c>
      <c r="B16" s="52" t="str">
        <f t="shared" si="0"/>
        <v>úterý</v>
      </c>
      <c r="C16" s="52"/>
      <c r="D16" s="5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45609</v>
      </c>
      <c r="B17" s="52" t="str">
        <f t="shared" si="0"/>
        <v>středa</v>
      </c>
      <c r="C17" s="52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45610</v>
      </c>
      <c r="B18" s="52" t="str">
        <f t="shared" si="0"/>
        <v>čtvrtek</v>
      </c>
      <c r="C18" s="52"/>
      <c r="D18" s="5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45611</v>
      </c>
      <c r="B19" s="52" t="str">
        <f t="shared" si="0"/>
        <v>pátek</v>
      </c>
      <c r="C19" s="52">
        <v>2</v>
      </c>
      <c r="D19" s="53" t="s">
        <v>48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45612</v>
      </c>
      <c r="B20" s="52" t="str">
        <f t="shared" si="0"/>
        <v>sobota</v>
      </c>
      <c r="C20" s="52"/>
      <c r="D20" s="5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45613</v>
      </c>
      <c r="B21" s="52" t="str">
        <f t="shared" si="0"/>
        <v>neděle</v>
      </c>
      <c r="C21" s="52"/>
      <c r="D21" s="5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45614</v>
      </c>
      <c r="B22" s="52" t="str">
        <f t="shared" si="0"/>
        <v>pondělí</v>
      </c>
      <c r="C22" s="52"/>
      <c r="D22" s="5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45615</v>
      </c>
      <c r="B23" s="52" t="str">
        <f t="shared" si="0"/>
        <v>úterý</v>
      </c>
      <c r="C23" s="52"/>
      <c r="D23" s="5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45616</v>
      </c>
      <c r="B24" s="52" t="str">
        <f t="shared" si="0"/>
        <v>středa</v>
      </c>
      <c r="C24" s="52"/>
      <c r="D24" s="5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45617</v>
      </c>
      <c r="B25" s="52" t="str">
        <f t="shared" si="0"/>
        <v>čtvrtek</v>
      </c>
      <c r="C25" s="52"/>
      <c r="D25" s="5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45618</v>
      </c>
      <c r="B26" s="52" t="str">
        <f t="shared" si="0"/>
        <v>pátek</v>
      </c>
      <c r="C26" s="52">
        <v>2</v>
      </c>
      <c r="D26" s="53" t="s">
        <v>48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45619</v>
      </c>
      <c r="B27" s="52" t="str">
        <f t="shared" si="0"/>
        <v>sobota</v>
      </c>
      <c r="C27" s="52">
        <v>4</v>
      </c>
      <c r="D27" s="65" t="s">
        <v>61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45620</v>
      </c>
      <c r="B28" s="52" t="str">
        <f t="shared" si="0"/>
        <v>neděle</v>
      </c>
      <c r="C28" s="52">
        <v>2</v>
      </c>
      <c r="D28" s="65" t="s">
        <v>61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45621</v>
      </c>
      <c r="B29" s="52" t="str">
        <f t="shared" si="0"/>
        <v>pondělí</v>
      </c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45622</v>
      </c>
      <c r="B30" s="52" t="str">
        <f t="shared" si="0"/>
        <v>úterý</v>
      </c>
      <c r="C30" s="52">
        <v>3</v>
      </c>
      <c r="D30" s="65" t="s">
        <v>62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45623</v>
      </c>
      <c r="B31" s="52" t="str">
        <f t="shared" si="0"/>
        <v>středa</v>
      </c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45624</v>
      </c>
      <c r="B32" s="52" t="str">
        <f t="shared" si="0"/>
        <v>čtvrtek</v>
      </c>
      <c r="C32" s="52">
        <v>4</v>
      </c>
      <c r="D32" s="53" t="s">
        <v>52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45625</v>
      </c>
      <c r="B33" s="52" t="str">
        <f t="shared" si="0"/>
        <v>pátek</v>
      </c>
      <c r="C33" s="52">
        <v>2</v>
      </c>
      <c r="D33" s="53" t="s">
        <v>48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45626</v>
      </c>
      <c r="B34" s="54" t="str">
        <f t="shared" si="0"/>
        <v>sobota</v>
      </c>
      <c r="C34" s="54">
        <v>8</v>
      </c>
      <c r="D34" s="55" t="s">
        <v>53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4"/>
      <c r="B35" s="54"/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5" t="s">
        <v>13</v>
      </c>
      <c r="B36" s="96"/>
      <c r="C36" s="56">
        <f>SUM(C5:C34)</f>
        <v>40</v>
      </c>
      <c r="D36" s="57">
        <f>COUNT(C5:C34)</f>
        <v>13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 t="s">
        <v>47</v>
      </c>
      <c r="B40" s="11">
        <v>45597</v>
      </c>
      <c r="C40" s="12">
        <v>2</v>
      </c>
      <c r="D40" s="13" t="s">
        <v>98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62" t="s">
        <v>47</v>
      </c>
      <c r="B41" s="11">
        <v>45604</v>
      </c>
      <c r="C41" s="52">
        <v>2</v>
      </c>
      <c r="D41" s="13" t="s">
        <v>98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62" t="s">
        <v>47</v>
      </c>
      <c r="B42" s="11">
        <v>45611</v>
      </c>
      <c r="C42" s="52">
        <v>2</v>
      </c>
      <c r="D42" s="13" t="s">
        <v>98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62" t="s">
        <v>47</v>
      </c>
      <c r="B43" s="11">
        <v>45618</v>
      </c>
      <c r="C43" s="52">
        <v>2</v>
      </c>
      <c r="D43" s="13" t="s">
        <v>98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62" t="s">
        <v>47</v>
      </c>
      <c r="B44" s="11">
        <v>45625</v>
      </c>
      <c r="C44" s="52">
        <v>2</v>
      </c>
      <c r="D44" s="13" t="s">
        <v>98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5" t="s">
        <v>13</v>
      </c>
      <c r="B57" s="96"/>
      <c r="C57" s="56">
        <f>SUM(C40:C56)</f>
        <v>10</v>
      </c>
      <c r="D57" s="57">
        <f>COUNT(C40:C56)</f>
        <v>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19" priority="1" operator="equal">
      <formula>"neděle"</formula>
    </cfRule>
    <cfRule type="cellIs" dxfId="18" priority="2" operator="equal">
      <formula>"sobota"</formula>
    </cfRule>
  </conditionalFormatting>
  <conditionalFormatting sqref="B40:B44">
    <cfRule type="cellIs" dxfId="17" priority="11" operator="equal">
      <formula>"neděle"</formula>
    </cfRule>
    <cfRule type="cellIs" dxfId="16" priority="1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14" workbookViewId="0">
      <selection activeCell="D40" sqref="D40:D42"/>
    </sheetView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9</v>
      </c>
      <c r="D1" s="3">
        <v>2024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45706.893040972223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45627</v>
      </c>
      <c r="B5" s="12" t="str">
        <f t="shared" ref="B5:B35" si="0">IF(WEEKDAY(A5)=1, "neděle",IF(WEEKDAY(A5)=2,"pondělí",IF(WEEKDAY(A5)=3,"úterý",IF(WEEKDAY(A5)=4,"středa",IF(WEEKDAY(A5)=5,"čtvrtek",IF(WEEKDAY(A5)=6,"pátek","sobota"))))))</f>
        <v>neděle</v>
      </c>
      <c r="C5" s="12">
        <v>2</v>
      </c>
      <c r="D5" s="13" t="s">
        <v>54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45628</v>
      </c>
      <c r="B6" s="52" t="str">
        <f t="shared" si="0"/>
        <v>pondělí</v>
      </c>
      <c r="C6" s="52">
        <v>1</v>
      </c>
      <c r="D6" s="53" t="s">
        <v>55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45629</v>
      </c>
      <c r="B7" s="52" t="str">
        <f t="shared" si="0"/>
        <v>úterý</v>
      </c>
      <c r="C7" s="52">
        <v>1</v>
      </c>
      <c r="D7" s="53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45630</v>
      </c>
      <c r="B8" s="52" t="str">
        <f t="shared" si="0"/>
        <v>středa</v>
      </c>
      <c r="C8" s="52">
        <v>3</v>
      </c>
      <c r="D8" s="65" t="s">
        <v>63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45631</v>
      </c>
      <c r="B9" s="52" t="str">
        <f t="shared" si="0"/>
        <v>čtvrtek</v>
      </c>
      <c r="C9" s="52">
        <v>4</v>
      </c>
      <c r="D9" s="53" t="s">
        <v>52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45632</v>
      </c>
      <c r="B10" s="52" t="str">
        <f t="shared" si="0"/>
        <v>pátek</v>
      </c>
      <c r="C10" s="52">
        <v>2</v>
      </c>
      <c r="D10" s="53" t="s">
        <v>48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45633</v>
      </c>
      <c r="B11" s="52" t="str">
        <f t="shared" si="0"/>
        <v>sobota</v>
      </c>
      <c r="C11" s="52">
        <v>5</v>
      </c>
      <c r="D11" s="53" t="s">
        <v>53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45634</v>
      </c>
      <c r="B12" s="52" t="str">
        <f t="shared" si="0"/>
        <v>neděle</v>
      </c>
      <c r="C12" s="52">
        <v>4</v>
      </c>
      <c r="D12" s="53" t="s">
        <v>56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45635</v>
      </c>
      <c r="B13" s="52" t="str">
        <f t="shared" si="0"/>
        <v>pondělí</v>
      </c>
      <c r="C13" s="52">
        <v>1</v>
      </c>
      <c r="D13" s="53" t="s">
        <v>55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45636</v>
      </c>
      <c r="B14" s="52" t="str">
        <f t="shared" si="0"/>
        <v>úterý</v>
      </c>
      <c r="C14" s="52">
        <v>2</v>
      </c>
      <c r="D14" s="53" t="s">
        <v>55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45637</v>
      </c>
      <c r="B15" s="52" t="str">
        <f t="shared" si="0"/>
        <v>středa</v>
      </c>
      <c r="C15" s="52">
        <v>3</v>
      </c>
      <c r="D15" s="65" t="s">
        <v>64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45638</v>
      </c>
      <c r="B16" s="52" t="str">
        <f t="shared" si="0"/>
        <v>čtvrtek</v>
      </c>
      <c r="C16" s="52"/>
      <c r="D16" s="5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45639</v>
      </c>
      <c r="B17" s="52" t="str">
        <f t="shared" si="0"/>
        <v>pátek</v>
      </c>
      <c r="C17" s="52">
        <v>2</v>
      </c>
      <c r="D17" s="53" t="s">
        <v>48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45640</v>
      </c>
      <c r="B18" s="52" t="str">
        <f t="shared" si="0"/>
        <v>sobota</v>
      </c>
      <c r="C18" s="52"/>
      <c r="D18" s="5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45641</v>
      </c>
      <c r="B19" s="52" t="str">
        <f t="shared" si="0"/>
        <v>neděle</v>
      </c>
      <c r="C19" s="52">
        <v>6</v>
      </c>
      <c r="D19" s="65" t="s">
        <v>65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45642</v>
      </c>
      <c r="B20" s="52" t="str">
        <f t="shared" si="0"/>
        <v>pondělí</v>
      </c>
      <c r="C20" s="66">
        <v>2</v>
      </c>
      <c r="D20" s="65" t="s">
        <v>65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45643</v>
      </c>
      <c r="B21" s="52" t="str">
        <f t="shared" si="0"/>
        <v>úterý</v>
      </c>
      <c r="C21" s="52"/>
      <c r="D21" s="5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45644</v>
      </c>
      <c r="B22" s="52" t="str">
        <f t="shared" si="0"/>
        <v>středa</v>
      </c>
      <c r="C22" s="52"/>
      <c r="D22" s="5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45645</v>
      </c>
      <c r="B23" s="52" t="str">
        <f t="shared" si="0"/>
        <v>čtvrtek</v>
      </c>
      <c r="C23" s="52">
        <v>4</v>
      </c>
      <c r="D23" s="53" t="s">
        <v>52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45646</v>
      </c>
      <c r="B24" s="52" t="str">
        <f t="shared" si="0"/>
        <v>pátek</v>
      </c>
      <c r="C24" s="52">
        <v>2</v>
      </c>
      <c r="D24" s="53" t="s">
        <v>48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45647</v>
      </c>
      <c r="B25" s="52" t="str">
        <f t="shared" si="0"/>
        <v>sobota</v>
      </c>
      <c r="C25" s="52">
        <v>6</v>
      </c>
      <c r="D25" s="53" t="s">
        <v>53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45648</v>
      </c>
      <c r="B26" s="52" t="str">
        <f t="shared" si="0"/>
        <v>neděle</v>
      </c>
      <c r="C26" s="52">
        <v>2</v>
      </c>
      <c r="D26" s="53" t="s">
        <v>54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45649</v>
      </c>
      <c r="B27" s="52" t="str">
        <f t="shared" si="0"/>
        <v>pondělí</v>
      </c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45650</v>
      </c>
      <c r="B28" s="52" t="str">
        <f t="shared" si="0"/>
        <v>úterý</v>
      </c>
      <c r="C28" s="52"/>
      <c r="D28" s="5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45651</v>
      </c>
      <c r="B29" s="52" t="str">
        <f t="shared" si="0"/>
        <v>středa</v>
      </c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45652</v>
      </c>
      <c r="B30" s="52" t="str">
        <f t="shared" si="0"/>
        <v>čtvrtek</v>
      </c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45653</v>
      </c>
      <c r="B31" s="52" t="str">
        <f t="shared" si="0"/>
        <v>pátek</v>
      </c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45654</v>
      </c>
      <c r="B32" s="52" t="str">
        <f t="shared" si="0"/>
        <v>sobota</v>
      </c>
      <c r="C32" s="52"/>
      <c r="D32" s="5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45655</v>
      </c>
      <c r="B33" s="52" t="str">
        <f t="shared" si="0"/>
        <v>neděle</v>
      </c>
      <c r="C33" s="52"/>
      <c r="D33" s="5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45656</v>
      </c>
      <c r="B34" s="52" t="str">
        <f t="shared" si="0"/>
        <v>pondělí</v>
      </c>
      <c r="C34" s="52"/>
      <c r="D34" s="5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1">
        <v>45657</v>
      </c>
      <c r="B35" s="54" t="str">
        <f t="shared" si="0"/>
        <v>úterý</v>
      </c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5" t="s">
        <v>13</v>
      </c>
      <c r="B36" s="96"/>
      <c r="C36" s="56">
        <f>SUM(C5:C35)</f>
        <v>52</v>
      </c>
      <c r="D36" s="57">
        <f>COUNT(C5:C35)</f>
        <v>18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 t="s">
        <v>47</v>
      </c>
      <c r="B40" s="11">
        <v>45632</v>
      </c>
      <c r="C40" s="52">
        <v>2</v>
      </c>
      <c r="D40" s="13" t="s">
        <v>98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62" t="s">
        <v>47</v>
      </c>
      <c r="B41" s="11">
        <v>45639</v>
      </c>
      <c r="C41">
        <v>2</v>
      </c>
      <c r="D41" s="13" t="s">
        <v>98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62" t="s">
        <v>47</v>
      </c>
      <c r="B42" s="11">
        <v>45646</v>
      </c>
      <c r="C42" s="52">
        <v>2</v>
      </c>
      <c r="D42" s="13" t="s">
        <v>98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30"/>
      <c r="B43" s="52"/>
      <c r="C43" s="52"/>
      <c r="D43" s="5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30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5" t="s">
        <v>13</v>
      </c>
      <c r="B57" s="96"/>
      <c r="C57" s="56">
        <f>SUM(C40:C56)</f>
        <v>6</v>
      </c>
      <c r="D57" s="57">
        <f>COUNT(C40:C56)</f>
        <v>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15" priority="1" operator="equal">
      <formula>"neděle"</formula>
    </cfRule>
    <cfRule type="cellIs" dxfId="14" priority="2" operator="equal">
      <formula>"sobota"</formula>
    </cfRule>
  </conditionalFormatting>
  <conditionalFormatting sqref="B40:B42">
    <cfRule type="cellIs" dxfId="13" priority="13" operator="equal">
      <formula>"neděle"</formula>
    </cfRule>
    <cfRule type="cellIs" dxfId="12" priority="14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4" zoomScaleNormal="100" workbookViewId="0">
      <selection activeCell="D33" sqref="D33"/>
    </sheetView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46</v>
      </c>
      <c r="D1" s="3">
        <v>2025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45706.893040972223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45658</v>
      </c>
      <c r="B5" s="12" t="str">
        <f t="shared" ref="B5:B35" si="0">IF(WEEKDAY(A5)=1, "neděle",IF(WEEKDAY(A5)=2,"pondělí",IF(WEEKDAY(A5)=3,"úterý",IF(WEEKDAY(A5)=4,"středa",IF(WEEKDAY(A5)=5,"čtvrtek",IF(WEEKDAY(A5)=6,"pátek","sobota"))))))</f>
        <v>středa</v>
      </c>
      <c r="C5" s="12"/>
      <c r="D5" s="1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45659</v>
      </c>
      <c r="B6" s="52" t="str">
        <f t="shared" si="0"/>
        <v>čtvrtek</v>
      </c>
      <c r="C6" s="52">
        <v>2</v>
      </c>
      <c r="D6" s="65" t="s">
        <v>67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45660</v>
      </c>
      <c r="B7" s="52" t="str">
        <f t="shared" si="0"/>
        <v>pátek</v>
      </c>
      <c r="C7" s="52"/>
      <c r="D7" s="5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45661</v>
      </c>
      <c r="B8" s="52" t="str">
        <f t="shared" si="0"/>
        <v>sobota</v>
      </c>
      <c r="C8" s="52">
        <v>4</v>
      </c>
      <c r="D8" s="65" t="s">
        <v>66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45662</v>
      </c>
      <c r="B9" s="52" t="str">
        <f t="shared" si="0"/>
        <v>neděle</v>
      </c>
      <c r="C9" s="52">
        <v>2</v>
      </c>
      <c r="D9" s="65" t="s">
        <v>66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45663</v>
      </c>
      <c r="B10" s="52" t="str">
        <f t="shared" si="0"/>
        <v>pondělí</v>
      </c>
      <c r="C10" s="52">
        <v>2</v>
      </c>
      <c r="D10" s="65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45664</v>
      </c>
      <c r="B11" s="52" t="str">
        <f t="shared" si="0"/>
        <v>úterý</v>
      </c>
      <c r="C11" s="52"/>
      <c r="D11" s="5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45665</v>
      </c>
      <c r="B12" s="52" t="str">
        <f t="shared" si="0"/>
        <v>středa</v>
      </c>
      <c r="C12" s="52"/>
      <c r="D12" s="6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45666</v>
      </c>
      <c r="B13" s="52" t="str">
        <f t="shared" si="0"/>
        <v>čtvrtek</v>
      </c>
      <c r="C13" s="52"/>
      <c r="D13" s="5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45667</v>
      </c>
      <c r="B14" s="52" t="str">
        <f t="shared" si="0"/>
        <v>pátek</v>
      </c>
      <c r="C14" s="52">
        <v>2</v>
      </c>
      <c r="D14" s="53" t="s">
        <v>48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45668</v>
      </c>
      <c r="B15" s="52" t="str">
        <f t="shared" si="0"/>
        <v>sobota</v>
      </c>
      <c r="C15" s="52"/>
      <c r="D15" s="5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45669</v>
      </c>
      <c r="B16" s="52" t="str">
        <f t="shared" si="0"/>
        <v>neděle</v>
      </c>
      <c r="C16" s="52">
        <v>4</v>
      </c>
      <c r="D16" s="65" t="s">
        <v>93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45670</v>
      </c>
      <c r="B17" s="52" t="str">
        <f t="shared" si="0"/>
        <v>pondělí</v>
      </c>
      <c r="C17" s="52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45671</v>
      </c>
      <c r="B18" s="52" t="str">
        <f t="shared" si="0"/>
        <v>úterý</v>
      </c>
      <c r="C18" s="52">
        <v>6</v>
      </c>
      <c r="D18" s="65" t="s">
        <v>93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45672</v>
      </c>
      <c r="B19" s="52" t="str">
        <f t="shared" si="0"/>
        <v>středa</v>
      </c>
      <c r="C19" s="52"/>
      <c r="D19" s="5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45673</v>
      </c>
      <c r="B20" s="52" t="str">
        <f t="shared" si="0"/>
        <v>čtvrtek</v>
      </c>
      <c r="C20" s="52"/>
      <c r="D20" s="5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45674</v>
      </c>
      <c r="B21" s="52" t="str">
        <f t="shared" si="0"/>
        <v>pátek</v>
      </c>
      <c r="C21" s="52">
        <v>2</v>
      </c>
      <c r="D21" s="53" t="s">
        <v>48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45675</v>
      </c>
      <c r="B22" s="52" t="str">
        <f t="shared" si="0"/>
        <v>sobota</v>
      </c>
      <c r="C22" s="52">
        <v>4</v>
      </c>
      <c r="D22" s="65" t="s">
        <v>93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45676</v>
      </c>
      <c r="B23" s="52" t="str">
        <f t="shared" si="0"/>
        <v>neděle</v>
      </c>
      <c r="C23" s="52">
        <v>5</v>
      </c>
      <c r="D23" s="65" t="s">
        <v>93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45677</v>
      </c>
      <c r="B24" s="52" t="str">
        <f t="shared" si="0"/>
        <v>pondělí</v>
      </c>
      <c r="C24" s="52">
        <v>3</v>
      </c>
      <c r="D24" s="65" t="s">
        <v>93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45678</v>
      </c>
      <c r="B25" s="52" t="str">
        <f t="shared" si="0"/>
        <v>úterý</v>
      </c>
      <c r="C25" s="52"/>
      <c r="D25" s="5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45679</v>
      </c>
      <c r="B26" s="52" t="str">
        <f t="shared" si="0"/>
        <v>středa</v>
      </c>
      <c r="C26" s="52">
        <v>3</v>
      </c>
      <c r="D26" s="65" t="s">
        <v>90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45680</v>
      </c>
      <c r="B27" s="52" t="str">
        <f t="shared" si="0"/>
        <v>čtvrtek</v>
      </c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45681</v>
      </c>
      <c r="B28" s="52" t="str">
        <f t="shared" si="0"/>
        <v>pátek</v>
      </c>
      <c r="C28" s="52">
        <v>2</v>
      </c>
      <c r="D28" s="53" t="s">
        <v>48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45682</v>
      </c>
      <c r="B29" s="52" t="str">
        <f t="shared" si="0"/>
        <v>sobota</v>
      </c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45683</v>
      </c>
      <c r="B30" s="52" t="str">
        <f t="shared" si="0"/>
        <v>neděle</v>
      </c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45684</v>
      </c>
      <c r="B31" s="52" t="str">
        <f t="shared" si="0"/>
        <v>pondělí</v>
      </c>
      <c r="C31" s="52">
        <v>4</v>
      </c>
      <c r="D31" s="65" t="s">
        <v>99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45685</v>
      </c>
      <c r="B32" s="52" t="str">
        <f t="shared" si="0"/>
        <v>úterý</v>
      </c>
      <c r="C32" s="52">
        <v>6</v>
      </c>
      <c r="D32" s="65" t="s">
        <v>91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45686</v>
      </c>
      <c r="B33" s="52" t="str">
        <f t="shared" si="0"/>
        <v>středa</v>
      </c>
      <c r="C33" s="52">
        <v>4</v>
      </c>
      <c r="D33" s="65" t="s">
        <v>92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45687</v>
      </c>
      <c r="B34" s="52" t="str">
        <f t="shared" si="0"/>
        <v>čtvrtek</v>
      </c>
      <c r="C34" s="52"/>
      <c r="D34" s="5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1">
        <v>45688</v>
      </c>
      <c r="B35" s="54" t="str">
        <f t="shared" si="0"/>
        <v>pátek</v>
      </c>
      <c r="C35" s="52"/>
      <c r="D35" s="5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5" t="s">
        <v>13</v>
      </c>
      <c r="B36" s="96"/>
      <c r="C36" s="56">
        <f>SUM(C5:C35)</f>
        <v>55</v>
      </c>
      <c r="D36" s="57">
        <f>COUNT(C5:C35)</f>
        <v>16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 t="s">
        <v>47</v>
      </c>
      <c r="B40" s="11">
        <v>45667</v>
      </c>
      <c r="C40" s="52">
        <v>2</v>
      </c>
      <c r="D40" s="13" t="s">
        <v>98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62" t="s">
        <v>47</v>
      </c>
      <c r="B41" s="11">
        <v>45674</v>
      </c>
      <c r="C41">
        <v>2</v>
      </c>
      <c r="D41" s="13" t="s">
        <v>98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62" t="s">
        <v>47</v>
      </c>
      <c r="B42" s="11">
        <v>45681</v>
      </c>
      <c r="C42" s="52">
        <v>2</v>
      </c>
      <c r="D42" s="13" t="s">
        <v>98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62" t="s">
        <v>47</v>
      </c>
      <c r="B43" s="11">
        <v>45684</v>
      </c>
      <c r="C43" s="52">
        <v>4</v>
      </c>
      <c r="D43" s="65" t="s">
        <v>99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30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5" t="s">
        <v>13</v>
      </c>
      <c r="B57" s="96"/>
      <c r="C57" s="56">
        <f>SUM(C40:C56)</f>
        <v>10</v>
      </c>
      <c r="D57" s="57">
        <f>COUNT(C40:C56)</f>
        <v>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11" priority="17" operator="equal">
      <formula>"neděle"</formula>
    </cfRule>
    <cfRule type="cellIs" dxfId="10" priority="18" operator="equal">
      <formula>"sobota"</formula>
    </cfRule>
  </conditionalFormatting>
  <conditionalFormatting sqref="B40:B43">
    <cfRule type="cellIs" dxfId="9" priority="5" operator="equal">
      <formula>"neděle"</formula>
    </cfRule>
    <cfRule type="cellIs" dxfId="8" priority="6" operator="equal">
      <formula>"sobota"</formula>
    </cfRule>
  </conditionalFormatting>
  <conditionalFormatting sqref="D43">
    <cfRule type="cellIs" dxfId="1" priority="1" operator="equal">
      <formula>"neděle"</formula>
    </cfRule>
    <cfRule type="cellIs" dxfId="0" priority="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D13" sqref="D13"/>
    </sheetView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11</v>
      </c>
      <c r="D1" s="3">
        <v>2025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45706.893040972223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45689</v>
      </c>
      <c r="B5" s="12" t="str">
        <f t="shared" ref="B5:B32" si="0">IF(WEEKDAY(A5)=1, "neděle",IF(WEEKDAY(A5)=2,"pondělí",IF(WEEKDAY(A5)=3,"úterý",IF(WEEKDAY(A5)=4,"středa",IF(WEEKDAY(A5)=5,"čtvrtek",IF(WEEKDAY(A5)=6,"pátek","sobota"))))))</f>
        <v>sobota</v>
      </c>
      <c r="C5" s="12">
        <v>6</v>
      </c>
      <c r="D5" s="13" t="s">
        <v>101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45690</v>
      </c>
      <c r="B6" s="52" t="str">
        <f t="shared" si="0"/>
        <v>neděle</v>
      </c>
      <c r="C6" s="52">
        <v>7</v>
      </c>
      <c r="D6" s="13" t="s">
        <v>101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45691</v>
      </c>
      <c r="B7" s="52" t="str">
        <f t="shared" si="0"/>
        <v>pondělí</v>
      </c>
      <c r="C7" s="52">
        <v>2</v>
      </c>
      <c r="D7" s="53" t="s">
        <v>102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45692</v>
      </c>
      <c r="B8" s="52" t="str">
        <f t="shared" si="0"/>
        <v>úterý</v>
      </c>
      <c r="C8" s="52">
        <v>2</v>
      </c>
      <c r="D8" s="53" t="s">
        <v>102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45693</v>
      </c>
      <c r="B9" s="52" t="str">
        <f t="shared" si="0"/>
        <v>středa</v>
      </c>
      <c r="C9" s="52">
        <v>2</v>
      </c>
      <c r="D9" s="53" t="s">
        <v>102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45694</v>
      </c>
      <c r="B10" s="52" t="str">
        <f t="shared" si="0"/>
        <v>čtvrtek</v>
      </c>
      <c r="C10" s="52"/>
      <c r="D10" s="5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45695</v>
      </c>
      <c r="B11" s="52" t="str">
        <f t="shared" si="0"/>
        <v>pátek</v>
      </c>
      <c r="C11" s="52"/>
      <c r="D11" s="5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45696</v>
      </c>
      <c r="B12" s="52" t="str">
        <f t="shared" si="0"/>
        <v>sobota</v>
      </c>
      <c r="C12" s="52"/>
      <c r="D12" s="5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45697</v>
      </c>
      <c r="B13" s="52" t="str">
        <f t="shared" si="0"/>
        <v>neděle</v>
      </c>
      <c r="C13" s="52"/>
      <c r="D13" s="5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45698</v>
      </c>
      <c r="B14" s="52" t="str">
        <f t="shared" si="0"/>
        <v>pondělí</v>
      </c>
      <c r="C14" s="52">
        <v>1</v>
      </c>
      <c r="D14" s="53" t="s">
        <v>100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45699</v>
      </c>
      <c r="B15" s="52" t="str">
        <f t="shared" si="0"/>
        <v>úterý</v>
      </c>
      <c r="C15" s="52">
        <v>1</v>
      </c>
      <c r="D15" s="53" t="s">
        <v>100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45700</v>
      </c>
      <c r="B16" s="52" t="str">
        <f t="shared" si="0"/>
        <v>středa</v>
      </c>
      <c r="C16" s="52">
        <v>1</v>
      </c>
      <c r="D16" s="53" t="s">
        <v>100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45701</v>
      </c>
      <c r="B17" s="52" t="str">
        <f t="shared" si="0"/>
        <v>čtvrtek</v>
      </c>
      <c r="C17" s="52">
        <v>2</v>
      </c>
      <c r="D17" s="53" t="s">
        <v>100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45702</v>
      </c>
      <c r="B18" s="52" t="str">
        <f t="shared" si="0"/>
        <v>pátek</v>
      </c>
      <c r="C18" s="52">
        <v>3</v>
      </c>
      <c r="D18" s="53" t="s">
        <v>100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45703</v>
      </c>
      <c r="B19" s="52" t="str">
        <f t="shared" si="0"/>
        <v>sobota</v>
      </c>
      <c r="C19" s="52">
        <v>2</v>
      </c>
      <c r="D19" s="53" t="s">
        <v>100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45704</v>
      </c>
      <c r="B20" s="52" t="str">
        <f t="shared" si="0"/>
        <v>neděle</v>
      </c>
      <c r="C20" s="52">
        <v>4</v>
      </c>
      <c r="D20" s="53" t="s">
        <v>100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45705</v>
      </c>
      <c r="B21" s="52" t="str">
        <f t="shared" si="0"/>
        <v>pondělí</v>
      </c>
      <c r="C21" s="52">
        <v>3</v>
      </c>
      <c r="D21" s="53" t="s">
        <v>100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45706</v>
      </c>
      <c r="B22" s="52" t="str">
        <f t="shared" si="0"/>
        <v>úterý</v>
      </c>
      <c r="C22" s="52">
        <v>2</v>
      </c>
      <c r="D22" s="53" t="s">
        <v>100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45707</v>
      </c>
      <c r="B23" s="52" t="str">
        <f t="shared" si="0"/>
        <v>středa</v>
      </c>
      <c r="C23" s="52">
        <v>3</v>
      </c>
      <c r="D23" s="53" t="s">
        <v>100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45708</v>
      </c>
      <c r="B24" s="52" t="str">
        <f t="shared" si="0"/>
        <v>čtvrtek</v>
      </c>
      <c r="C24" s="52">
        <v>2</v>
      </c>
      <c r="D24" s="53" t="s">
        <v>100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45709</v>
      </c>
      <c r="B25" s="52" t="str">
        <f t="shared" si="0"/>
        <v>pátek</v>
      </c>
      <c r="C25" s="52">
        <v>1</v>
      </c>
      <c r="D25" s="53" t="s">
        <v>100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45710</v>
      </c>
      <c r="B26" s="52" t="str">
        <f t="shared" si="0"/>
        <v>sobota</v>
      </c>
      <c r="C26" s="52"/>
      <c r="D26" s="5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45711</v>
      </c>
      <c r="B27" s="52" t="str">
        <f t="shared" si="0"/>
        <v>neděle</v>
      </c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45712</v>
      </c>
      <c r="B28" s="52" t="str">
        <f t="shared" si="0"/>
        <v>pondělí</v>
      </c>
      <c r="C28" s="52"/>
      <c r="D28" s="5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45713</v>
      </c>
      <c r="B29" s="52" t="str">
        <f t="shared" si="0"/>
        <v>úterý</v>
      </c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45714</v>
      </c>
      <c r="B30" s="52" t="str">
        <f t="shared" si="0"/>
        <v>středa</v>
      </c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45715</v>
      </c>
      <c r="B31" s="52" t="str">
        <f t="shared" si="0"/>
        <v>čtvrtek</v>
      </c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45716</v>
      </c>
      <c r="B32" s="54" t="str">
        <f t="shared" si="0"/>
        <v>pátek</v>
      </c>
      <c r="C32" s="54"/>
      <c r="D32" s="5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/>
      <c r="B33" s="54"/>
      <c r="C33" s="54"/>
      <c r="D33" s="5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4"/>
      <c r="B34" s="54"/>
      <c r="C34" s="54"/>
      <c r="D34" s="5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4"/>
      <c r="B35" s="54"/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5" t="s">
        <v>13</v>
      </c>
      <c r="B36" s="96"/>
      <c r="C36" s="56">
        <f>SUM(C5:C32)</f>
        <v>44</v>
      </c>
      <c r="D36" s="57">
        <f>COUNT(C5:C32)</f>
        <v>17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/>
      <c r="B40" s="12"/>
      <c r="C40" s="12"/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30"/>
      <c r="B41" s="52"/>
      <c r="C41" s="52"/>
      <c r="D41" s="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30"/>
      <c r="B42" s="52"/>
      <c r="C42" s="52"/>
      <c r="D42" s="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30"/>
      <c r="B43" s="52"/>
      <c r="C43" s="52"/>
      <c r="D43" s="5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30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5" t="s">
        <v>13</v>
      </c>
      <c r="B57" s="96"/>
      <c r="C57" s="56">
        <f>SUM(C40:C56)</f>
        <v>0</v>
      </c>
      <c r="D57" s="57">
        <f>COUNT(C40:C56)</f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7" priority="1" operator="equal">
      <formula>"neděle"</formula>
    </cfRule>
    <cfRule type="cellIs" dxfId="6" priority="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12</v>
      </c>
      <c r="D1" s="3">
        <v>2025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45706.893040972223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45717</v>
      </c>
      <c r="B5" s="12" t="str">
        <f>IF(WEEKDAY(A5)=1, "neděle",IF(WEEKDAY(A5)=2,"pondělí",IF(WEEKDAY(A5)=3,"úterý",IF(WEEKDAY(A5)=4,"středa",IF(WEEKDAY(A5)=5,"čtvrtek",IF(WEEKDAY(A5)=6,"pátek","sobota"))))))</f>
        <v>sobota</v>
      </c>
      <c r="C5" s="12"/>
      <c r="D5" s="1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45718</v>
      </c>
      <c r="B6" s="52"/>
      <c r="C6" s="52"/>
      <c r="D6" s="5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45719</v>
      </c>
      <c r="B7" s="52"/>
      <c r="C7" s="52"/>
      <c r="D7" s="5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45720</v>
      </c>
      <c r="B8" s="52"/>
      <c r="C8" s="52"/>
      <c r="D8" s="5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45721</v>
      </c>
      <c r="B9" s="52"/>
      <c r="C9" s="52"/>
      <c r="D9" s="5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45722</v>
      </c>
      <c r="B10" s="52"/>
      <c r="C10" s="52"/>
      <c r="D10" s="5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45723</v>
      </c>
      <c r="B11" s="52"/>
      <c r="C11" s="52"/>
      <c r="D11" s="5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45724</v>
      </c>
      <c r="B12" s="52"/>
      <c r="C12" s="52"/>
      <c r="D12" s="5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45725</v>
      </c>
      <c r="B13" s="52"/>
      <c r="C13" s="52"/>
      <c r="D13" s="5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45726</v>
      </c>
      <c r="B14" s="52"/>
      <c r="C14" s="52"/>
      <c r="D14" s="5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45727</v>
      </c>
      <c r="B15" s="52"/>
      <c r="C15" s="52"/>
      <c r="D15" s="5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45728</v>
      </c>
      <c r="B16" s="52"/>
      <c r="C16" s="52"/>
      <c r="D16" s="5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45729</v>
      </c>
      <c r="B17" s="52"/>
      <c r="C17" s="52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45730</v>
      </c>
      <c r="B18" s="52"/>
      <c r="C18" s="52"/>
      <c r="D18" s="5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45731</v>
      </c>
      <c r="B19" s="52"/>
      <c r="C19" s="52"/>
      <c r="D19" s="5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45732</v>
      </c>
      <c r="B20" s="52"/>
      <c r="C20" s="52"/>
      <c r="D20" s="5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45733</v>
      </c>
      <c r="B21" s="52"/>
      <c r="C21" s="52"/>
      <c r="D21" s="5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45734</v>
      </c>
      <c r="B22" s="52"/>
      <c r="C22" s="52"/>
      <c r="D22" s="5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45735</v>
      </c>
      <c r="B23" s="52"/>
      <c r="C23" s="52"/>
      <c r="D23" s="5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45736</v>
      </c>
      <c r="B24" s="52"/>
      <c r="C24" s="52"/>
      <c r="D24" s="5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45737</v>
      </c>
      <c r="B25" s="52"/>
      <c r="C25" s="52"/>
      <c r="D25" s="5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45738</v>
      </c>
      <c r="B26" s="52"/>
      <c r="C26" s="52"/>
      <c r="D26" s="5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45739</v>
      </c>
      <c r="B27" s="52"/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45740</v>
      </c>
      <c r="B28" s="52"/>
      <c r="C28" s="52"/>
      <c r="D28" s="5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45741</v>
      </c>
      <c r="B29" s="52"/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45742</v>
      </c>
      <c r="B30" s="52"/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45743</v>
      </c>
      <c r="B31" s="52"/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45744</v>
      </c>
      <c r="B32" s="52"/>
      <c r="C32" s="52"/>
      <c r="D32" s="5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45745</v>
      </c>
      <c r="B33" s="52"/>
      <c r="C33" s="52"/>
      <c r="D33" s="5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45746</v>
      </c>
      <c r="B34" s="52"/>
      <c r="C34" s="52"/>
      <c r="D34" s="5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1">
        <v>45747</v>
      </c>
      <c r="B35" s="54"/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5" t="s">
        <v>13</v>
      </c>
      <c r="B36" s="96"/>
      <c r="C36" s="56">
        <f>SUM(C5:C35)</f>
        <v>0</v>
      </c>
      <c r="D36" s="57">
        <f>COUNT(C5:C35)</f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/>
      <c r="B40" s="12"/>
      <c r="C40" s="12"/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30"/>
      <c r="B41" s="52"/>
      <c r="C41" s="52"/>
      <c r="D41" s="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30"/>
      <c r="B42" s="52"/>
      <c r="C42" s="52"/>
      <c r="D42" s="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30"/>
      <c r="B43" s="52"/>
      <c r="C43" s="52"/>
      <c r="D43" s="5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30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5" t="s">
        <v>13</v>
      </c>
      <c r="B57" s="96"/>
      <c r="C57" s="56">
        <f>SUM(C40:C56)</f>
        <v>0</v>
      </c>
      <c r="D57" s="57">
        <f>COUNT(C40:C56)</f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5" priority="1" operator="equal">
      <formula>"neděle"</formula>
    </cfRule>
    <cfRule type="cellIs" dxfId="4" priority="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souhrn</vt:lpstr>
      <vt:lpstr>náklady – materiál</vt:lpstr>
      <vt:lpstr>říjen</vt:lpstr>
      <vt:lpstr>listopad</vt:lpstr>
      <vt:lpstr>prosinec</vt:lpstr>
      <vt:lpstr>leden</vt:lpstr>
      <vt:lpstr>únor</vt:lpstr>
      <vt:lpstr>březen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Smola Antonín</cp:lastModifiedBy>
  <dcterms:modified xsi:type="dcterms:W3CDTF">2025-02-18T20:26:26Z</dcterms:modified>
</cp:coreProperties>
</file>