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215"/>
  </bookViews>
  <sheets>
    <sheet name="EMPTY SHEET (2)" sheetId="7" r:id="rId1"/>
    <sheet name="AMZN" sheetId="5" r:id="rId2"/>
    <sheet name="AT&amp;T" sheetId="1" r:id="rId3"/>
  </sheets>
  <calcPr calcId="144525"/>
</workbook>
</file>

<file path=xl/sharedStrings.xml><?xml version="1.0" encoding="utf-8"?>
<sst xmlns="http://schemas.openxmlformats.org/spreadsheetml/2006/main" count="143" uniqueCount="35">
  <si>
    <t>input cells</t>
  </si>
  <si>
    <t>Company name</t>
  </si>
  <si>
    <t>krbl</t>
  </si>
  <si>
    <t>result cells</t>
  </si>
  <si>
    <t>Terminal 
Value</t>
  </si>
  <si>
    <t>Growth rate</t>
  </si>
  <si>
    <t>Scenario 1</t>
  </si>
  <si>
    <t>Cashflow 2020 billions</t>
  </si>
  <si>
    <t>next 5 years</t>
  </si>
  <si>
    <t>worst case</t>
  </si>
  <si>
    <t>5 to 10 years</t>
  </si>
  <si>
    <t>in EUR</t>
  </si>
  <si>
    <t>Discount rate</t>
  </si>
  <si>
    <t>INTRINSIC VALUE</t>
  </si>
  <si>
    <t>Terminal multiple</t>
  </si>
  <si>
    <t>PV(</t>
  </si>
  <si>
    <t>%)</t>
  </si>
  <si>
    <t>Scenario 2</t>
  </si>
  <si>
    <t>best case</t>
  </si>
  <si>
    <t>Present value sum</t>
  </si>
  <si>
    <t>Scenario 3</t>
  </si>
  <si>
    <t>normal case</t>
  </si>
  <si>
    <t xml:space="preserve">Scenario </t>
  </si>
  <si>
    <t>Probability</t>
  </si>
  <si>
    <t>PV</t>
  </si>
  <si>
    <t>Part</t>
  </si>
  <si>
    <t>Scenario 1 (worst case)</t>
  </si>
  <si>
    <t>Scenario 2 (best case)</t>
  </si>
  <si>
    <t>Scenario 3 (normal case)</t>
  </si>
  <si>
    <t>Sum</t>
  </si>
  <si>
    <t>Disclaimer: This is just for educational purposes and not for investing advice!</t>
  </si>
  <si>
    <t>MADE BY</t>
  </si>
  <si>
    <t>STOCK MARKET RESEARCH PLATFORM</t>
  </si>
  <si>
    <t>AT&amp;T</t>
  </si>
  <si>
    <t>LINK TO AT&amp;T STOCK ANALYSIS</t>
  </si>
</sst>
</file>

<file path=xl/styles.xml><?xml version="1.0" encoding="utf-8"?>
<styleSheet xmlns="http://schemas.openxmlformats.org/spreadsheetml/2006/main">
  <numFmts count="5">
    <numFmt numFmtId="176" formatCode="_ &quot;₹&quot;* #,##0_ ;_ &quot;₹&quot;* \-#,##0_ ;_ &quot;₹&quot;* &quot;-&quot;_ ;_ @_ "/>
    <numFmt numFmtId="177" formatCode="0.0"/>
    <numFmt numFmtId="178" formatCode="_ * #,##0_ ;_ * \-#,##0_ ;_ * &quot;-&quot;_ ;_ @_ "/>
    <numFmt numFmtId="179" formatCode="_ * #,##0.00_ ;_ * \-#,##0.00_ ;_ * &quot;-&quot;??_ ;_ @_ "/>
    <numFmt numFmtId="180" formatCode="_ &quot;₹&quot;* #,##0.00_ ;_ &quot;₹&quot;* \-#,##0.00_ ;_ &quot;₹&quot;* &quot;-&quot;??_ ;_ @_ "/>
  </numFmts>
  <fonts count="25">
    <font>
      <sz val="10"/>
      <color theme="1"/>
      <name val="Arial"/>
      <charset val="134"/>
    </font>
    <font>
      <b/>
      <sz val="12"/>
      <color theme="1"/>
      <name val="Arial"/>
      <charset val="134"/>
    </font>
    <font>
      <u/>
      <sz val="10"/>
      <color theme="10"/>
      <name val="Arial"/>
      <charset val="134"/>
    </font>
    <font>
      <b/>
      <sz val="10"/>
      <color theme="1"/>
      <name val="Arial"/>
      <charset val="134"/>
    </font>
    <font>
      <sz val="10"/>
      <color theme="0"/>
      <name val="Arial"/>
      <charset val="134"/>
    </font>
    <font>
      <b/>
      <sz val="11"/>
      <color theme="1"/>
      <name val="Arial"/>
      <charset val="134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22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0" fontId="7" fillId="2" borderId="0" applyNumberFormat="0" applyBorder="0" applyAlignment="0" applyProtection="0">
      <alignment vertical="center"/>
    </xf>
    <xf numFmtId="179" fontId="8" fillId="0" borderId="0" applyFont="0" applyFill="0" applyBorder="0" applyAlignment="0" applyProtection="0">
      <alignment vertical="center"/>
    </xf>
    <xf numFmtId="178" fontId="8" fillId="0" borderId="0" applyFont="0" applyFill="0" applyBorder="0" applyAlignment="0" applyProtection="0">
      <alignment vertical="center"/>
    </xf>
    <xf numFmtId="176" fontId="8" fillId="0" borderId="0" applyFont="0" applyFill="0" applyBorder="0" applyAlignment="0" applyProtection="0">
      <alignment vertical="center"/>
    </xf>
    <xf numFmtId="180" fontId="8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6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11" borderId="14" applyNumberFormat="0" applyAlignment="0" applyProtection="0">
      <alignment vertical="center"/>
    </xf>
    <xf numFmtId="0" fontId="11" fillId="0" borderId="15" applyNumberFormat="0" applyFill="0" applyAlignment="0" applyProtection="0">
      <alignment vertical="center"/>
    </xf>
    <xf numFmtId="0" fontId="8" fillId="14" borderId="16" applyNumberFormat="0" applyFont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15" applyNumberFormat="0" applyFill="0" applyAlignment="0" applyProtection="0">
      <alignment vertical="center"/>
    </xf>
    <xf numFmtId="0" fontId="17" fillId="0" borderId="18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20" borderId="19" applyNumberForma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20" applyNumberFormat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21" fillId="22" borderId="19" applyNumberFormat="0" applyAlignment="0" applyProtection="0">
      <alignment vertical="center"/>
    </xf>
    <xf numFmtId="0" fontId="22" fillId="0" borderId="21" applyNumberFormat="0" applyFill="0" applyAlignment="0" applyProtection="0">
      <alignment vertical="center"/>
    </xf>
    <xf numFmtId="0" fontId="14" fillId="0" borderId="17" applyNumberFormat="0" applyFill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8" fillId="0" borderId="0"/>
    <xf numFmtId="0" fontId="24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</cellStyleXfs>
  <cellXfs count="41">
    <xf numFmtId="0" fontId="0" fillId="0" borderId="0" xfId="0"/>
    <xf numFmtId="0" fontId="1" fillId="0" borderId="0" xfId="0" applyFont="1"/>
    <xf numFmtId="0" fontId="2" fillId="0" borderId="0" xfId="7"/>
    <xf numFmtId="0" fontId="0" fillId="0" borderId="0" xfId="0" applyAlignment="1">
      <alignment horizontal="right"/>
    </xf>
    <xf numFmtId="0" fontId="0" fillId="0" borderId="0" xfId="0" applyBorder="1"/>
    <xf numFmtId="0" fontId="0" fillId="0" borderId="0" xfId="0" applyBorder="1" applyAlignment="1">
      <alignment horizontal="right"/>
    </xf>
    <xf numFmtId="0" fontId="3" fillId="0" borderId="1" xfId="0" applyFont="1" applyBorder="1"/>
    <xf numFmtId="0" fontId="3" fillId="0" borderId="2" xfId="0" applyFont="1" applyBorder="1" applyAlignment="1">
      <alignment horizontal="center"/>
    </xf>
    <xf numFmtId="2" fontId="0" fillId="2" borderId="3" xfId="0" applyNumberFormat="1" applyFill="1" applyBorder="1"/>
    <xf numFmtId="2" fontId="0" fillId="0" borderId="0" xfId="0" applyNumberFormat="1" applyBorder="1" applyAlignment="1">
      <alignment horizontal="center"/>
    </xf>
    <xf numFmtId="0" fontId="0" fillId="0" borderId="3" xfId="0" applyBorder="1"/>
    <xf numFmtId="2" fontId="0" fillId="0" borderId="4" xfId="0" applyNumberFormat="1" applyBorder="1"/>
    <xf numFmtId="2" fontId="0" fillId="3" borderId="5" xfId="0" applyNumberForma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2" borderId="0" xfId="0" applyFill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0" fontId="0" fillId="0" borderId="11" xfId="0" applyBorder="1"/>
    <xf numFmtId="0" fontId="0" fillId="2" borderId="5" xfId="0" applyFill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2" fontId="3" fillId="3" borderId="6" xfId="0" applyNumberFormat="1" applyFont="1" applyFill="1" applyBorder="1"/>
    <xf numFmtId="2" fontId="3" fillId="3" borderId="8" xfId="0" applyNumberFormat="1" applyFont="1" applyFill="1" applyBorder="1"/>
    <xf numFmtId="0" fontId="3" fillId="0" borderId="0" xfId="0" applyFont="1" applyAlignment="1">
      <alignment horizontal="center" wrapText="1"/>
    </xf>
    <xf numFmtId="0" fontId="3" fillId="0" borderId="0" xfId="0" applyFont="1"/>
    <xf numFmtId="9" fontId="0" fillId="2" borderId="13" xfId="6" applyFont="1" applyFill="1" applyBorder="1" applyAlignment="1">
      <alignment horizontal="center"/>
    </xf>
    <xf numFmtId="2" fontId="0" fillId="0" borderId="0" xfId="0" applyNumberFormat="1"/>
    <xf numFmtId="177" fontId="0" fillId="2" borderId="13" xfId="0" applyNumberFormat="1" applyFill="1" applyBorder="1" applyAlignment="1">
      <alignment horizontal="center"/>
    </xf>
    <xf numFmtId="0" fontId="0" fillId="2" borderId="0" xfId="0" applyFill="1"/>
    <xf numFmtId="0" fontId="0" fillId="3" borderId="0" xfId="0" applyFill="1"/>
    <xf numFmtId="0" fontId="4" fillId="0" borderId="0" xfId="0" applyFont="1"/>
    <xf numFmtId="0" fontId="5" fillId="0" borderId="0" xfId="0" applyFont="1"/>
    <xf numFmtId="2" fontId="0" fillId="3" borderId="0" xfId="0" applyNumberFormat="1" applyFill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9" fontId="0" fillId="2" borderId="13" xfId="6" applyNumberFormat="1" applyFont="1" applyFill="1" applyBorder="1" applyAlignment="1">
      <alignment horizontal="center"/>
    </xf>
    <xf numFmtId="177" fontId="0" fillId="2" borderId="0" xfId="0" applyNumberFormat="1" applyFill="1" applyAlignment="1">
      <alignment horizontal="center"/>
    </xf>
    <xf numFmtId="9" fontId="0" fillId="0" borderId="0" xfId="0" applyNumberFormat="1"/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Standard 2" xfId="30"/>
    <cellStyle name="Neutral" xfId="31" builtinId="28"/>
    <cellStyle name="Accent1" xfId="32" builtinId="29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dxfs count="2">
    <dxf>
      <font>
        <color rgb="FFFF0000"/>
      </font>
    </dxf>
    <dxf>
      <font>
        <color rgb="FF00B050"/>
      </font>
    </dxf>
  </dxfs>
  <tableStyles count="0" defaultTableStyle="TableStyleMedium2" defaultPivotStyle="PivotStyleLight16"/>
  <colors>
    <mruColors>
      <color rgb="00FF0000"/>
      <color rgb="0066FF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sven-carlin-research-platform.teachable.com/p/stock-market-research-platform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sven-carlin-research-platform.teachable.com/p/stock-market-research-platform" TargetMode="Externa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7</xdr:col>
      <xdr:colOff>419100</xdr:colOff>
      <xdr:row>20</xdr:row>
      <xdr:rowOff>76200</xdr:rowOff>
    </xdr:from>
    <xdr:to>
      <xdr:col>12</xdr:col>
      <xdr:colOff>323850</xdr:colOff>
      <xdr:row>32</xdr:row>
      <xdr:rowOff>142875</xdr:rowOff>
    </xdr:to>
    <xdr:pic>
      <xdr:nvPicPr>
        <xdr:cNvPr id="2" name="Picture 1" descr="Homepage | Sven Carlin Research Platform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483860" y="4019550"/>
          <a:ext cx="2305050" cy="211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7</xdr:col>
      <xdr:colOff>419100</xdr:colOff>
      <xdr:row>20</xdr:row>
      <xdr:rowOff>76200</xdr:rowOff>
    </xdr:from>
    <xdr:to>
      <xdr:col>12</xdr:col>
      <xdr:colOff>323850</xdr:colOff>
      <xdr:row>32</xdr:row>
      <xdr:rowOff>142875</xdr:rowOff>
    </xdr:to>
    <xdr:pic>
      <xdr:nvPicPr>
        <xdr:cNvPr id="2" name="Picture 1" descr="Homepage | Sven Carlin Research Platform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483860" y="4019550"/>
          <a:ext cx="2305050" cy="211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sven-carlin-research-platform.teachable.com/p/stock-market-research-platfor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sven-carlin-research-platform.teachable.com/p/stock-market-research-platform" TargetMode="Externa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svencarlin.com/att-stock-analysis/" TargetMode="External"/><Relationship Id="rId2" Type="http://schemas.openxmlformats.org/officeDocument/2006/relationships/hyperlink" Target="https://sven-carlin-research-platform.teachable.com/p/stock-market-research-platform" TargetMode="Externa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T32"/>
  <sheetViews>
    <sheetView showGridLines="0" tabSelected="1" zoomScale="70" zoomScaleNormal="70" workbookViewId="0">
      <selection activeCell="C10" sqref="C10"/>
    </sheetView>
  </sheetViews>
  <sheetFormatPr defaultColWidth="11.4259259259259" defaultRowHeight="13.2"/>
  <cols>
    <col min="1" max="1" width="4.27777777777778" customWidth="1"/>
    <col min="2" max="2" width="11.5740740740741" customWidth="1"/>
    <col min="3" max="3" width="23" customWidth="1"/>
    <col min="4" max="4" width="12.0740740740741" customWidth="1"/>
    <col min="5" max="5" width="10" customWidth="1"/>
    <col min="6" max="6" width="9.71296296296296" customWidth="1"/>
    <col min="7" max="13" width="7" customWidth="1"/>
    <col min="14" max="14" width="10.712962962963" customWidth="1"/>
    <col min="16" max="16" width="20" customWidth="1"/>
  </cols>
  <sheetData>
    <row r="1" spans="19:19">
      <c r="S1" s="31" t="s">
        <v>0</v>
      </c>
    </row>
    <row r="2" ht="15.6" spans="2:19">
      <c r="B2" s="1" t="s">
        <v>1</v>
      </c>
      <c r="C2" s="34"/>
      <c r="D2" s="3" t="s">
        <v>2</v>
      </c>
      <c r="S2" s="32" t="s">
        <v>3</v>
      </c>
    </row>
    <row r="3" spans="3:4">
      <c r="C3" s="4"/>
      <c r="D3" s="5"/>
    </row>
    <row r="4" ht="27.15" spans="14:15">
      <c r="N4" s="26" t="s">
        <v>4</v>
      </c>
      <c r="O4" s="27" t="s">
        <v>5</v>
      </c>
    </row>
    <row r="5" spans="2:18">
      <c r="B5" t="s">
        <v>6</v>
      </c>
      <c r="C5" s="6" t="s">
        <v>7</v>
      </c>
      <c r="D5" s="7">
        <v>2021</v>
      </c>
      <c r="E5" s="7">
        <f t="shared" ref="E5:M5" si="0">D5+1</f>
        <v>2022</v>
      </c>
      <c r="F5" s="7">
        <f t="shared" si="0"/>
        <v>2023</v>
      </c>
      <c r="G5" s="7">
        <f t="shared" si="0"/>
        <v>2024</v>
      </c>
      <c r="H5" s="7">
        <f t="shared" si="0"/>
        <v>2025</v>
      </c>
      <c r="I5" s="7">
        <f t="shared" si="0"/>
        <v>2026</v>
      </c>
      <c r="J5" s="7">
        <f t="shared" si="0"/>
        <v>2027</v>
      </c>
      <c r="K5" s="7">
        <f t="shared" si="0"/>
        <v>2028</v>
      </c>
      <c r="L5" s="7">
        <f t="shared" si="0"/>
        <v>2029</v>
      </c>
      <c r="M5" s="7">
        <f t="shared" si="0"/>
        <v>2030</v>
      </c>
      <c r="N5" s="7">
        <v>2030</v>
      </c>
      <c r="O5" s="38">
        <v>0.15</v>
      </c>
      <c r="P5" t="s">
        <v>8</v>
      </c>
      <c r="R5" s="29"/>
    </row>
    <row r="6" spans="2:20">
      <c r="B6" t="s">
        <v>9</v>
      </c>
      <c r="C6" s="8">
        <v>33</v>
      </c>
      <c r="D6" s="9">
        <f>C6*(1+$O$5)</f>
        <v>37.95</v>
      </c>
      <c r="E6" s="9">
        <f t="shared" ref="E6:H6" si="1">D6*(1+$O$5)</f>
        <v>43.6425</v>
      </c>
      <c r="F6" s="9">
        <f t="shared" si="1"/>
        <v>50.188875</v>
      </c>
      <c r="G6" s="9">
        <f t="shared" si="1"/>
        <v>57.71720625</v>
      </c>
      <c r="H6" s="9">
        <f t="shared" si="1"/>
        <v>66.3747871875</v>
      </c>
      <c r="I6" s="9">
        <f>H6*(1+$O$6)</f>
        <v>76.331005265625</v>
      </c>
      <c r="J6" s="9">
        <f t="shared" ref="J6:M6" si="2">I6*(1+$O$6)</f>
        <v>87.7806560554687</v>
      </c>
      <c r="K6" s="9">
        <f t="shared" si="2"/>
        <v>100.947754463789</v>
      </c>
      <c r="L6" s="9">
        <f t="shared" si="2"/>
        <v>116.089917633357</v>
      </c>
      <c r="M6" s="9">
        <f t="shared" si="2"/>
        <v>133.503405278361</v>
      </c>
      <c r="N6" s="9">
        <f>L6*O8</f>
        <v>1160.89917633357</v>
      </c>
      <c r="O6" s="38">
        <v>0.15</v>
      </c>
      <c r="P6" s="29" t="s">
        <v>10</v>
      </c>
      <c r="T6">
        <v>100</v>
      </c>
    </row>
    <row r="7" spans="2:20">
      <c r="B7" t="s">
        <v>11</v>
      </c>
      <c r="C7" s="10" t="str">
        <f>CONCATENATE(R8,O7*100,S8)</f>
        <v>PV(17%)</v>
      </c>
      <c r="D7" s="9">
        <f>D6*(1+$O$7)^($D$5-D5-1)</f>
        <v>32.4358974358974</v>
      </c>
      <c r="E7" s="9">
        <f t="shared" ref="E7:N7" si="3">E6*(1+$O$7)^($D$5-E5-1)</f>
        <v>31.8814376506684</v>
      </c>
      <c r="F7" s="9">
        <f t="shared" si="3"/>
        <v>31.3364558104861</v>
      </c>
      <c r="G7" s="9">
        <f t="shared" si="3"/>
        <v>30.8007898991957</v>
      </c>
      <c r="H7" s="9">
        <f t="shared" si="3"/>
        <v>30.2742806701496</v>
      </c>
      <c r="I7" s="9">
        <f t="shared" si="3"/>
        <v>29.756771598865</v>
      </c>
      <c r="J7" s="9">
        <f t="shared" si="3"/>
        <v>29.2481088364912</v>
      </c>
      <c r="K7" s="9">
        <f t="shared" si="3"/>
        <v>28.7481411640726</v>
      </c>
      <c r="L7" s="9">
        <f t="shared" si="3"/>
        <v>28.2567199475927</v>
      </c>
      <c r="M7" s="9">
        <f t="shared" si="3"/>
        <v>27.7736990937877</v>
      </c>
      <c r="N7" s="9">
        <f t="shared" si="3"/>
        <v>241.510426902502</v>
      </c>
      <c r="O7" s="38">
        <v>0.17</v>
      </c>
      <c r="P7" t="s">
        <v>12</v>
      </c>
      <c r="R7" s="40">
        <v>0.1</v>
      </c>
      <c r="T7">
        <f>T6*(1+$R$7)</f>
        <v>110</v>
      </c>
    </row>
    <row r="8" ht="13.95" spans="3:19">
      <c r="C8" s="11" t="s">
        <v>13</v>
      </c>
      <c r="D8" s="12">
        <f>SUM(D7:N7)</f>
        <v>542.022729009708</v>
      </c>
      <c r="E8" s="22"/>
      <c r="F8" s="22"/>
      <c r="G8" s="22"/>
      <c r="H8" s="13"/>
      <c r="I8" s="13"/>
      <c r="J8" s="13"/>
      <c r="K8" s="13"/>
      <c r="L8" s="13"/>
      <c r="M8" s="13"/>
      <c r="N8" s="13"/>
      <c r="O8" s="30">
        <v>10</v>
      </c>
      <c r="P8" t="s">
        <v>14</v>
      </c>
      <c r="R8" s="33" t="s">
        <v>15</v>
      </c>
      <c r="S8" s="33" t="s">
        <v>16</v>
      </c>
    </row>
    <row r="10" ht="27.15" spans="4:15">
      <c r="D10" s="29"/>
      <c r="N10" s="26" t="s">
        <v>4</v>
      </c>
      <c r="O10" s="27" t="s">
        <v>5</v>
      </c>
    </row>
    <row r="11" spans="2:16">
      <c r="B11" t="s">
        <v>17</v>
      </c>
      <c r="C11" s="6" t="str">
        <f>C5</f>
        <v>Cashflow 2020 billions</v>
      </c>
      <c r="D11" s="7">
        <v>2021</v>
      </c>
      <c r="E11" s="7">
        <f t="shared" ref="E11:M11" si="4">D11+1</f>
        <v>2022</v>
      </c>
      <c r="F11" s="7">
        <f t="shared" si="4"/>
        <v>2023</v>
      </c>
      <c r="G11" s="7">
        <f t="shared" si="4"/>
        <v>2024</v>
      </c>
      <c r="H11" s="7">
        <f t="shared" si="4"/>
        <v>2025</v>
      </c>
      <c r="I11" s="7">
        <f t="shared" si="4"/>
        <v>2026</v>
      </c>
      <c r="J11" s="7">
        <f t="shared" si="4"/>
        <v>2027</v>
      </c>
      <c r="K11" s="7">
        <f t="shared" si="4"/>
        <v>2028</v>
      </c>
      <c r="L11" s="7">
        <f t="shared" si="4"/>
        <v>2029</v>
      </c>
      <c r="M11" s="7">
        <f t="shared" si="4"/>
        <v>2030</v>
      </c>
      <c r="N11" s="7">
        <v>2030</v>
      </c>
      <c r="O11" s="38">
        <v>0.15</v>
      </c>
      <c r="P11" t="s">
        <v>8</v>
      </c>
    </row>
    <row r="12" spans="2:16">
      <c r="B12" t="s">
        <v>18</v>
      </c>
      <c r="C12" s="8">
        <v>23.5</v>
      </c>
      <c r="D12" s="9">
        <f>C12*(1+$O$11)</f>
        <v>27.025</v>
      </c>
      <c r="E12" s="9">
        <f t="shared" ref="E12:H12" si="5">D12*(1+$O$11)</f>
        <v>31.07875</v>
      </c>
      <c r="F12" s="9">
        <f t="shared" si="5"/>
        <v>35.7405625</v>
      </c>
      <c r="G12" s="9">
        <f t="shared" si="5"/>
        <v>41.101646875</v>
      </c>
      <c r="H12" s="9">
        <f t="shared" si="5"/>
        <v>47.26689390625</v>
      </c>
      <c r="I12" s="9">
        <f>H12*(1+$O$12)</f>
        <v>51.993583296875</v>
      </c>
      <c r="J12" s="9">
        <f t="shared" ref="J12:M12" si="6">I12*(1+$O$12)</f>
        <v>57.1929416265625</v>
      </c>
      <c r="K12" s="9">
        <f t="shared" si="6"/>
        <v>62.9122357892188</v>
      </c>
      <c r="L12" s="9">
        <f t="shared" si="6"/>
        <v>69.2034593681406</v>
      </c>
      <c r="M12" s="9">
        <f t="shared" si="6"/>
        <v>76.1238053049547</v>
      </c>
      <c r="N12" s="9">
        <f>L12*O14</f>
        <v>1038.05189052211</v>
      </c>
      <c r="O12" s="38">
        <v>0.1</v>
      </c>
      <c r="P12" s="29" t="s">
        <v>10</v>
      </c>
    </row>
    <row r="13" spans="2:16">
      <c r="B13" t="s">
        <v>11</v>
      </c>
      <c r="C13" s="10" t="str">
        <f>C7</f>
        <v>PV(17%)</v>
      </c>
      <c r="D13" s="9">
        <f>D12*(1+$O$13)^($D$11-D11-1)</f>
        <v>23.0982905982906</v>
      </c>
      <c r="E13" s="9">
        <f t="shared" ref="E13:N13" si="7">E12*(1+$O$7)^($D$5-E11-1)</f>
        <v>22.7034480239608</v>
      </c>
      <c r="F13" s="9">
        <f t="shared" si="7"/>
        <v>22.3153548953461</v>
      </c>
      <c r="G13" s="9">
        <f t="shared" si="7"/>
        <v>21.933895837306</v>
      </c>
      <c r="H13" s="9">
        <f t="shared" si="7"/>
        <v>21.5589574469247</v>
      </c>
      <c r="I13" s="9">
        <f t="shared" si="7"/>
        <v>20.2691052919805</v>
      </c>
      <c r="J13" s="9">
        <f t="shared" si="7"/>
        <v>19.0564237787851</v>
      </c>
      <c r="K13" s="9">
        <f t="shared" si="7"/>
        <v>17.9162958603963</v>
      </c>
      <c r="L13" s="9">
        <f t="shared" si="7"/>
        <v>16.8443807234495</v>
      </c>
      <c r="M13" s="9">
        <f t="shared" si="7"/>
        <v>15.8365972613628</v>
      </c>
      <c r="N13" s="9">
        <f t="shared" si="7"/>
        <v>215.953599018583</v>
      </c>
      <c r="O13" s="38">
        <v>0.17</v>
      </c>
      <c r="P13" t="s">
        <v>12</v>
      </c>
    </row>
    <row r="14" ht="13.95" spans="3:16">
      <c r="C14" s="11" t="s">
        <v>19</v>
      </c>
      <c r="D14" s="12">
        <f>SUM(D13:N13)</f>
        <v>417.486348736385</v>
      </c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30">
        <v>15</v>
      </c>
      <c r="P14" t="s">
        <v>14</v>
      </c>
    </row>
    <row r="15" spans="18:20">
      <c r="R15">
        <v>2021</v>
      </c>
      <c r="S15">
        <v>2022</v>
      </c>
      <c r="T15">
        <v>21.21</v>
      </c>
    </row>
    <row r="16" ht="17" customHeight="1" spans="4:15">
      <c r="D16" s="29"/>
      <c r="N16" s="26" t="s">
        <v>4</v>
      </c>
      <c r="O16" s="27" t="s">
        <v>5</v>
      </c>
    </row>
    <row r="17" spans="2:16">
      <c r="B17" t="s">
        <v>20</v>
      </c>
      <c r="C17" s="6" t="str">
        <f>C11</f>
        <v>Cashflow 2020 billions</v>
      </c>
      <c r="D17" s="7">
        <v>2021</v>
      </c>
      <c r="E17" s="7">
        <f t="shared" ref="E17:M17" si="8">D17+1</f>
        <v>2022</v>
      </c>
      <c r="F17" s="7">
        <f t="shared" si="8"/>
        <v>2023</v>
      </c>
      <c r="G17" s="7">
        <f t="shared" si="8"/>
        <v>2024</v>
      </c>
      <c r="H17" s="7">
        <f t="shared" si="8"/>
        <v>2025</v>
      </c>
      <c r="I17" s="7">
        <f t="shared" si="8"/>
        <v>2026</v>
      </c>
      <c r="J17" s="7">
        <f t="shared" si="8"/>
        <v>2027</v>
      </c>
      <c r="K17" s="7">
        <f t="shared" si="8"/>
        <v>2028</v>
      </c>
      <c r="L17" s="7">
        <f t="shared" si="8"/>
        <v>2029</v>
      </c>
      <c r="M17" s="7">
        <f t="shared" si="8"/>
        <v>2030</v>
      </c>
      <c r="N17" s="7">
        <v>2030</v>
      </c>
      <c r="O17" s="38">
        <v>0.09</v>
      </c>
      <c r="P17" t="s">
        <v>8</v>
      </c>
    </row>
    <row r="18" spans="2:20">
      <c r="B18" t="s">
        <v>21</v>
      </c>
      <c r="C18" s="8">
        <f>C12</f>
        <v>23.5</v>
      </c>
      <c r="D18" s="9">
        <f>C18*(1+$O$17)</f>
        <v>25.615</v>
      </c>
      <c r="E18" s="9">
        <f t="shared" ref="E18:H18" si="9">D18*(1+$O$17)</f>
        <v>27.92035</v>
      </c>
      <c r="F18" s="9">
        <f t="shared" si="9"/>
        <v>30.4331815</v>
      </c>
      <c r="G18" s="9">
        <f t="shared" si="9"/>
        <v>33.172167835</v>
      </c>
      <c r="H18" s="9">
        <f t="shared" si="9"/>
        <v>36.15766294015</v>
      </c>
      <c r="I18" s="9">
        <f>H18*(1+$O$18)</f>
        <v>37.9655460871575</v>
      </c>
      <c r="J18" s="9">
        <f>I18*(1+$O$18)</f>
        <v>39.8638233915154</v>
      </c>
      <c r="K18" s="9">
        <f>J18*(1+$O$18)</f>
        <v>41.8570145610912</v>
      </c>
      <c r="L18" s="9">
        <f>K18*(1+$O$18)</f>
        <v>43.9498652891457</v>
      </c>
      <c r="M18" s="9">
        <f>L18*(1+$O$18)</f>
        <v>46.147358553603</v>
      </c>
      <c r="N18" s="9">
        <f>L18*O20</f>
        <v>527.398383469749</v>
      </c>
      <c r="O18" s="38">
        <v>0.05</v>
      </c>
      <c r="P18" s="29" t="s">
        <v>10</v>
      </c>
      <c r="T18">
        <f>T15</f>
        <v>21.21</v>
      </c>
    </row>
    <row r="19" spans="2:20">
      <c r="B19" t="s">
        <v>11</v>
      </c>
      <c r="C19" s="10" t="str">
        <f>C13</f>
        <v>PV(17%)</v>
      </c>
      <c r="D19" s="9">
        <f>D18*(1+$O$19)^($D$17-D17-1)</f>
        <v>21.8931623931624</v>
      </c>
      <c r="E19" s="9">
        <f t="shared" ref="E19:N19" si="10">E18*(1+$O$19)^($D$17-E17-1)</f>
        <v>20.3961940243992</v>
      </c>
      <c r="F19" s="9">
        <f t="shared" si="10"/>
        <v>19.0015824671753</v>
      </c>
      <c r="G19" s="9">
        <f t="shared" si="10"/>
        <v>17.7023289651462</v>
      </c>
      <c r="H19" s="9">
        <f t="shared" si="10"/>
        <v>16.4919133094097</v>
      </c>
      <c r="I19" s="9">
        <f t="shared" si="10"/>
        <v>14.8004350212651</v>
      </c>
      <c r="J19" s="9">
        <f t="shared" si="10"/>
        <v>13.2824416857508</v>
      </c>
      <c r="K19" s="9">
        <f t="shared" si="10"/>
        <v>11.9201399743917</v>
      </c>
      <c r="L19" s="9">
        <f t="shared" si="10"/>
        <v>10.6975615154797</v>
      </c>
      <c r="M19" s="9">
        <f t="shared" si="10"/>
        <v>9.60037571902028</v>
      </c>
      <c r="N19" s="9">
        <f t="shared" si="10"/>
        <v>109.718579645946</v>
      </c>
      <c r="O19" s="28">
        <f>O13</f>
        <v>0.17</v>
      </c>
      <c r="P19" t="s">
        <v>12</v>
      </c>
      <c r="T19">
        <f>$T$18</f>
        <v>21.21</v>
      </c>
    </row>
    <row r="20" ht="13.95" spans="3:16">
      <c r="C20" s="11" t="s">
        <v>19</v>
      </c>
      <c r="D20" s="12">
        <f>SUM(D19:N19)</f>
        <v>265.504714721146</v>
      </c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30">
        <v>12</v>
      </c>
      <c r="P20" t="s">
        <v>14</v>
      </c>
    </row>
    <row r="21" spans="3:15">
      <c r="C21" s="29"/>
      <c r="D21" s="35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9"/>
    </row>
    <row r="22" spans="3:15">
      <c r="C22" s="29"/>
      <c r="D22" s="35"/>
      <c r="E22" s="37"/>
      <c r="F22" s="36"/>
      <c r="G22" s="36"/>
      <c r="H22" s="36"/>
      <c r="I22" s="36"/>
      <c r="J22" s="36"/>
      <c r="K22" s="36"/>
      <c r="L22" s="36"/>
      <c r="M22" s="36"/>
      <c r="N22" s="36"/>
      <c r="O22" s="39"/>
    </row>
    <row r="23" ht="13.95"/>
    <row r="24" ht="13.95" spans="3:6">
      <c r="C24" s="14" t="s">
        <v>22</v>
      </c>
      <c r="D24" s="15" t="s">
        <v>23</v>
      </c>
      <c r="E24" s="15" t="s">
        <v>24</v>
      </c>
      <c r="F24" s="16" t="s">
        <v>25</v>
      </c>
    </row>
    <row r="25" spans="3:6">
      <c r="C25" s="17" t="s">
        <v>26</v>
      </c>
      <c r="D25" s="18">
        <v>0.3</v>
      </c>
      <c r="E25" s="9">
        <f>D8</f>
        <v>542.022729009708</v>
      </c>
      <c r="F25" s="19">
        <f>E25*D25</f>
        <v>162.606818702913</v>
      </c>
    </row>
    <row r="26" spans="3:6">
      <c r="C26" s="17" t="s">
        <v>27</v>
      </c>
      <c r="D26" s="18">
        <v>0.1</v>
      </c>
      <c r="E26" s="9">
        <f>D14</f>
        <v>417.486348736385</v>
      </c>
      <c r="F26" s="19">
        <f t="shared" ref="F26:F27" si="11">E26*D26</f>
        <v>41.7486348736385</v>
      </c>
    </row>
    <row r="27" ht="13.95" spans="3:6">
      <c r="C27" s="20" t="s">
        <v>28</v>
      </c>
      <c r="D27" s="21">
        <v>0.6</v>
      </c>
      <c r="E27" s="22">
        <f>D20</f>
        <v>265.504714721146</v>
      </c>
      <c r="F27" s="23">
        <f t="shared" si="11"/>
        <v>159.302828832688</v>
      </c>
    </row>
    <row r="28" ht="13.95" spans="5:7">
      <c r="E28" s="24" t="s">
        <v>29</v>
      </c>
      <c r="F28" s="25">
        <f>SUM(F25:F27)</f>
        <v>363.658282409239</v>
      </c>
      <c r="G28">
        <v>23.5</v>
      </c>
    </row>
    <row r="29" spans="7:7">
      <c r="G29" s="29">
        <f>F28/G28</f>
        <v>15.4748205280527</v>
      </c>
    </row>
    <row r="30" spans="2:2">
      <c r="B30" t="s">
        <v>30</v>
      </c>
    </row>
    <row r="32" spans="2:3">
      <c r="B32" t="s">
        <v>31</v>
      </c>
      <c r="C32" s="2" t="s">
        <v>32</v>
      </c>
    </row>
  </sheetData>
  <conditionalFormatting sqref="D3">
    <cfRule type="containsText" dxfId="0" priority="1" operator="between" text="overvalued">
      <formula>NOT(ISERROR(SEARCH("overvalued",D3)))</formula>
    </cfRule>
    <cfRule type="containsText" dxfId="1" priority="2" operator="between" text="undervalued">
      <formula>NOT(ISERROR(SEARCH("undervalued",D3)))</formula>
    </cfRule>
  </conditionalFormatting>
  <hyperlinks>
    <hyperlink ref="C32" r:id="rId1" display="STOCK MARKET RESEARCH PLATFORM"/>
  </hyperlinks>
  <pageMargins left="0.7" right="0.7" top="0.787401575" bottom="0.7874015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S30"/>
  <sheetViews>
    <sheetView showGridLines="0" topLeftCell="B1" workbookViewId="0">
      <selection activeCell="O13" sqref="O13"/>
    </sheetView>
  </sheetViews>
  <sheetFormatPr defaultColWidth="11.4259259259259" defaultRowHeight="13.2"/>
  <cols>
    <col min="1" max="1" width="4.27777777777778" customWidth="1"/>
    <col min="2" max="2" width="11.5740740740741" customWidth="1"/>
    <col min="3" max="3" width="23" customWidth="1"/>
    <col min="4" max="4" width="10.712962962963" customWidth="1"/>
    <col min="5" max="5" width="7.57407407407407" customWidth="1"/>
    <col min="6" max="6" width="9.71296296296296" customWidth="1"/>
    <col min="7" max="13" width="7" customWidth="1"/>
    <col min="14" max="14" width="10.712962962963" customWidth="1"/>
    <col min="16" max="16" width="20" customWidth="1"/>
  </cols>
  <sheetData>
    <row r="1" spans="19:19">
      <c r="S1" s="31" t="s">
        <v>0</v>
      </c>
    </row>
    <row r="2" ht="15.6" spans="2:19">
      <c r="B2" s="1" t="s">
        <v>1</v>
      </c>
      <c r="C2" s="34"/>
      <c r="D2" s="3"/>
      <c r="S2" s="32" t="s">
        <v>3</v>
      </c>
    </row>
    <row r="3" spans="3:4">
      <c r="C3" s="4"/>
      <c r="D3" s="5"/>
    </row>
    <row r="4" ht="27.15" spans="14:15">
      <c r="N4" s="26" t="s">
        <v>4</v>
      </c>
      <c r="O4" s="27" t="s">
        <v>5</v>
      </c>
    </row>
    <row r="5" spans="2:18">
      <c r="B5" t="s">
        <v>6</v>
      </c>
      <c r="C5" s="6" t="s">
        <v>7</v>
      </c>
      <c r="D5" s="7">
        <v>2021</v>
      </c>
      <c r="E5" s="7">
        <f t="shared" ref="E5:M5" si="0">D5+1</f>
        <v>2022</v>
      </c>
      <c r="F5" s="7">
        <f t="shared" si="0"/>
        <v>2023</v>
      </c>
      <c r="G5" s="7">
        <f t="shared" si="0"/>
        <v>2024</v>
      </c>
      <c r="H5" s="7">
        <f t="shared" si="0"/>
        <v>2025</v>
      </c>
      <c r="I5" s="7">
        <f t="shared" si="0"/>
        <v>2026</v>
      </c>
      <c r="J5" s="7">
        <f t="shared" si="0"/>
        <v>2027</v>
      </c>
      <c r="K5" s="7">
        <f t="shared" si="0"/>
        <v>2028</v>
      </c>
      <c r="L5" s="7">
        <f t="shared" si="0"/>
        <v>2029</v>
      </c>
      <c r="M5" s="7">
        <f t="shared" si="0"/>
        <v>2030</v>
      </c>
      <c r="N5" s="7">
        <v>2030</v>
      </c>
      <c r="O5" s="28">
        <v>0.15</v>
      </c>
      <c r="P5" t="s">
        <v>8</v>
      </c>
      <c r="R5" s="29"/>
    </row>
    <row r="6" spans="2:16">
      <c r="B6" t="s">
        <v>9</v>
      </c>
      <c r="C6" s="8">
        <v>34.15</v>
      </c>
      <c r="D6" s="9">
        <f>C6*(1+$O$5)</f>
        <v>39.2725</v>
      </c>
      <c r="E6" s="9">
        <f t="shared" ref="E6:H6" si="1">D6*(1+$O$5)</f>
        <v>45.163375</v>
      </c>
      <c r="F6" s="9">
        <f t="shared" si="1"/>
        <v>51.93788125</v>
      </c>
      <c r="G6" s="9">
        <f t="shared" si="1"/>
        <v>59.7285634375</v>
      </c>
      <c r="H6" s="9">
        <f t="shared" si="1"/>
        <v>68.687847953125</v>
      </c>
      <c r="I6" s="9">
        <f>H6*(1+$O$6)</f>
        <v>75.5566327484375</v>
      </c>
      <c r="J6" s="9">
        <f t="shared" ref="J6:M6" si="2">I6*(1+$O$6)</f>
        <v>83.1122960232812</v>
      </c>
      <c r="K6" s="9">
        <f t="shared" si="2"/>
        <v>91.4235256256094</v>
      </c>
      <c r="L6" s="9">
        <f t="shared" si="2"/>
        <v>100.56587818817</v>
      </c>
      <c r="M6" s="9">
        <f t="shared" si="2"/>
        <v>110.622466006987</v>
      </c>
      <c r="N6" s="9">
        <f>L6*O8</f>
        <v>3016.97634564511</v>
      </c>
      <c r="O6" s="28">
        <v>0.1</v>
      </c>
      <c r="P6" s="29" t="s">
        <v>10</v>
      </c>
    </row>
    <row r="7" spans="2:16">
      <c r="B7" t="s">
        <v>11</v>
      </c>
      <c r="C7" s="10" t="str">
        <f>CONCATENATE(R8,O7*100,S8)</f>
        <v>PV(10%)</v>
      </c>
      <c r="D7" s="9">
        <f>D6*(1+$O$7)^($D$5-D5-1)</f>
        <v>35.7022727272727</v>
      </c>
      <c r="E7" s="9">
        <f t="shared" ref="E7:N7" si="3">E6*(1+$O$7)^($D$5-E5-1)</f>
        <v>37.3251033057851</v>
      </c>
      <c r="F7" s="9">
        <f t="shared" si="3"/>
        <v>39.0216989105935</v>
      </c>
      <c r="G7" s="9">
        <f t="shared" si="3"/>
        <v>40.7954124974387</v>
      </c>
      <c r="H7" s="9">
        <f t="shared" si="3"/>
        <v>42.6497494291404</v>
      </c>
      <c r="I7" s="9">
        <f t="shared" si="3"/>
        <v>42.6497494291404</v>
      </c>
      <c r="J7" s="9">
        <f t="shared" si="3"/>
        <v>42.6497494291404</v>
      </c>
      <c r="K7" s="9">
        <f t="shared" si="3"/>
        <v>42.6497494291404</v>
      </c>
      <c r="L7" s="9">
        <f t="shared" si="3"/>
        <v>42.6497494291404</v>
      </c>
      <c r="M7" s="9">
        <f t="shared" si="3"/>
        <v>42.6497494291404</v>
      </c>
      <c r="N7" s="9">
        <f t="shared" si="3"/>
        <v>1163.1749844311</v>
      </c>
      <c r="O7" s="28">
        <v>0.1</v>
      </c>
      <c r="P7" t="s">
        <v>12</v>
      </c>
    </row>
    <row r="8" ht="13.95" spans="3:19">
      <c r="C8" s="11" t="s">
        <v>13</v>
      </c>
      <c r="D8" s="12">
        <f>SUM(D7:N7)</f>
        <v>1571.91796844704</v>
      </c>
      <c r="E8" s="13"/>
      <c r="F8" s="13"/>
      <c r="G8" s="13"/>
      <c r="H8" s="13"/>
      <c r="I8" s="13"/>
      <c r="J8" s="13"/>
      <c r="K8" s="13"/>
      <c r="L8" s="13"/>
      <c r="M8" s="13"/>
      <c r="N8" s="13"/>
      <c r="O8" s="30">
        <v>30</v>
      </c>
      <c r="P8" t="s">
        <v>14</v>
      </c>
      <c r="R8" s="33" t="s">
        <v>15</v>
      </c>
      <c r="S8" s="33" t="s">
        <v>16</v>
      </c>
    </row>
    <row r="10" ht="27.15" spans="14:15">
      <c r="N10" s="26" t="s">
        <v>4</v>
      </c>
      <c r="O10" s="27" t="s">
        <v>5</v>
      </c>
    </row>
    <row r="11" spans="2:16">
      <c r="B11" t="s">
        <v>17</v>
      </c>
      <c r="C11" s="6" t="str">
        <f>C5</f>
        <v>Cashflow 2020 billions</v>
      </c>
      <c r="D11" s="7">
        <v>2021</v>
      </c>
      <c r="E11" s="7">
        <f t="shared" ref="E11:M11" si="4">D11+1</f>
        <v>2022</v>
      </c>
      <c r="F11" s="7">
        <f t="shared" si="4"/>
        <v>2023</v>
      </c>
      <c r="G11" s="7">
        <f t="shared" si="4"/>
        <v>2024</v>
      </c>
      <c r="H11" s="7">
        <f t="shared" si="4"/>
        <v>2025</v>
      </c>
      <c r="I11" s="7">
        <f t="shared" si="4"/>
        <v>2026</v>
      </c>
      <c r="J11" s="7">
        <f t="shared" si="4"/>
        <v>2027</v>
      </c>
      <c r="K11" s="7">
        <f t="shared" si="4"/>
        <v>2028</v>
      </c>
      <c r="L11" s="7">
        <f t="shared" si="4"/>
        <v>2029</v>
      </c>
      <c r="M11" s="7">
        <f t="shared" si="4"/>
        <v>2030</v>
      </c>
      <c r="N11" s="7">
        <v>2030</v>
      </c>
      <c r="O11" s="28">
        <v>0.25</v>
      </c>
      <c r="P11" t="s">
        <v>8</v>
      </c>
    </row>
    <row r="12" spans="2:16">
      <c r="B12" t="s">
        <v>18</v>
      </c>
      <c r="C12" s="8">
        <f>C6</f>
        <v>34.15</v>
      </c>
      <c r="D12" s="9">
        <f>C12*(1+$O$11)</f>
        <v>42.6875</v>
      </c>
      <c r="E12" s="9">
        <f t="shared" ref="E12:H12" si="5">D12*(1+$O$11)</f>
        <v>53.359375</v>
      </c>
      <c r="F12" s="9">
        <f t="shared" si="5"/>
        <v>66.69921875</v>
      </c>
      <c r="G12" s="9">
        <f t="shared" si="5"/>
        <v>83.3740234375</v>
      </c>
      <c r="H12" s="9">
        <f t="shared" si="5"/>
        <v>104.217529296875</v>
      </c>
      <c r="I12" s="9">
        <f>H12*(1+$O$12)</f>
        <v>125.06103515625</v>
      </c>
      <c r="J12" s="9">
        <f t="shared" ref="J12:M12" si="6">I12*(1+$O$12)</f>
        <v>150.0732421875</v>
      </c>
      <c r="K12" s="9">
        <f t="shared" si="6"/>
        <v>180.087890625</v>
      </c>
      <c r="L12" s="9">
        <f t="shared" si="6"/>
        <v>216.10546875</v>
      </c>
      <c r="M12" s="9">
        <f t="shared" si="6"/>
        <v>259.3265625</v>
      </c>
      <c r="N12" s="9">
        <f>L12*O14</f>
        <v>9724.74609375</v>
      </c>
      <c r="O12" s="28">
        <v>0.2</v>
      </c>
      <c r="P12" s="29" t="s">
        <v>10</v>
      </c>
    </row>
    <row r="13" spans="2:16">
      <c r="B13" t="s">
        <v>11</v>
      </c>
      <c r="C13" s="10" t="str">
        <f>C7</f>
        <v>PV(10%)</v>
      </c>
      <c r="D13" s="9">
        <f>D12*(1+$O$13)^($D$11-D11-1)</f>
        <v>38.8068181818182</v>
      </c>
      <c r="E13" s="9">
        <f t="shared" ref="E13:N13" si="7">E12*(1+$O$7)^($D$5-E11-1)</f>
        <v>44.0986570247934</v>
      </c>
      <c r="F13" s="9">
        <f t="shared" si="7"/>
        <v>50.112110255447</v>
      </c>
      <c r="G13" s="9">
        <f t="shared" si="7"/>
        <v>56.9455798357353</v>
      </c>
      <c r="H13" s="9">
        <f t="shared" si="7"/>
        <v>64.7108861769719</v>
      </c>
      <c r="I13" s="9">
        <f t="shared" si="7"/>
        <v>70.593694011242</v>
      </c>
      <c r="J13" s="9">
        <f t="shared" si="7"/>
        <v>77.0113025577186</v>
      </c>
      <c r="K13" s="9">
        <f t="shared" si="7"/>
        <v>84.0123300629657</v>
      </c>
      <c r="L13" s="9">
        <f t="shared" si="7"/>
        <v>91.6498146141444</v>
      </c>
      <c r="M13" s="9">
        <f t="shared" si="7"/>
        <v>99.981615942703</v>
      </c>
      <c r="N13" s="9">
        <f t="shared" si="7"/>
        <v>3749.31059785136</v>
      </c>
      <c r="O13" s="28">
        <f>O7</f>
        <v>0.1</v>
      </c>
      <c r="P13" t="s">
        <v>12</v>
      </c>
    </row>
    <row r="14" ht="13.95" spans="3:16">
      <c r="C14" s="11" t="s">
        <v>19</v>
      </c>
      <c r="D14" s="12">
        <f>SUM(D13:N13)</f>
        <v>4427.2334065149</v>
      </c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30">
        <v>45</v>
      </c>
      <c r="P14" t="s">
        <v>14</v>
      </c>
    </row>
    <row r="16" ht="27.15" spans="14:15">
      <c r="N16" s="26" t="s">
        <v>4</v>
      </c>
      <c r="O16" s="27" t="s">
        <v>5</v>
      </c>
    </row>
    <row r="17" spans="2:16">
      <c r="B17" t="s">
        <v>20</v>
      </c>
      <c r="C17" s="6" t="str">
        <f>C11</f>
        <v>Cashflow 2020 billions</v>
      </c>
      <c r="D17" s="7">
        <v>2021</v>
      </c>
      <c r="E17" s="7">
        <f t="shared" ref="E17:M17" si="8">D17+1</f>
        <v>2022</v>
      </c>
      <c r="F17" s="7">
        <f t="shared" si="8"/>
        <v>2023</v>
      </c>
      <c r="G17" s="7">
        <f t="shared" si="8"/>
        <v>2024</v>
      </c>
      <c r="H17" s="7">
        <f t="shared" si="8"/>
        <v>2025</v>
      </c>
      <c r="I17" s="7">
        <f t="shared" si="8"/>
        <v>2026</v>
      </c>
      <c r="J17" s="7">
        <f t="shared" si="8"/>
        <v>2027</v>
      </c>
      <c r="K17" s="7">
        <f t="shared" si="8"/>
        <v>2028</v>
      </c>
      <c r="L17" s="7">
        <f t="shared" si="8"/>
        <v>2029</v>
      </c>
      <c r="M17" s="7">
        <f t="shared" si="8"/>
        <v>2030</v>
      </c>
      <c r="N17" s="7">
        <v>2030</v>
      </c>
      <c r="O17" s="28">
        <v>0.25</v>
      </c>
      <c r="P17" t="s">
        <v>8</v>
      </c>
    </row>
    <row r="18" spans="2:16">
      <c r="B18" t="s">
        <v>21</v>
      </c>
      <c r="C18" s="8">
        <f>C12</f>
        <v>34.15</v>
      </c>
      <c r="D18" s="9">
        <f>C18*(1+$O$17)</f>
        <v>42.6875</v>
      </c>
      <c r="E18" s="9">
        <f t="shared" ref="E18:H18" si="9">D18*(1+$O$17)</f>
        <v>53.359375</v>
      </c>
      <c r="F18" s="9">
        <f t="shared" si="9"/>
        <v>66.69921875</v>
      </c>
      <c r="G18" s="9">
        <f t="shared" si="9"/>
        <v>83.3740234375</v>
      </c>
      <c r="H18" s="9">
        <f t="shared" si="9"/>
        <v>104.217529296875</v>
      </c>
      <c r="I18" s="9">
        <f>H18*(1+$O$18)</f>
        <v>116.7236328125</v>
      </c>
      <c r="J18" s="9">
        <f>I18*(1+$O$18)</f>
        <v>130.73046875</v>
      </c>
      <c r="K18" s="9">
        <f>J18*(1+$O$18)</f>
        <v>146.418125</v>
      </c>
      <c r="L18" s="9">
        <f>K18*(1+$O$18)</f>
        <v>163.9883</v>
      </c>
      <c r="M18" s="9">
        <f>L18*(1+$O$18)</f>
        <v>183.666896</v>
      </c>
      <c r="N18" s="9">
        <f>L18*O20</f>
        <v>5739.5905</v>
      </c>
      <c r="O18" s="28">
        <v>0.12</v>
      </c>
      <c r="P18" s="29" t="s">
        <v>10</v>
      </c>
    </row>
    <row r="19" spans="2:16">
      <c r="B19" t="s">
        <v>11</v>
      </c>
      <c r="C19" s="10" t="str">
        <f>C13</f>
        <v>PV(10%)</v>
      </c>
      <c r="D19" s="9">
        <f>D18*(1+$O$19)^($D$17-D17-1)</f>
        <v>38.8068181818182</v>
      </c>
      <c r="E19" s="9">
        <f t="shared" ref="E19:N19" si="10">E18*(1+$O$19)^($D$17-E17-1)</f>
        <v>44.0986570247934</v>
      </c>
      <c r="F19" s="9">
        <f t="shared" si="10"/>
        <v>50.112110255447</v>
      </c>
      <c r="G19" s="9">
        <f t="shared" si="10"/>
        <v>56.9455798357353</v>
      </c>
      <c r="H19" s="9">
        <f t="shared" si="10"/>
        <v>64.7108861769719</v>
      </c>
      <c r="I19" s="9">
        <f t="shared" si="10"/>
        <v>65.8874477438259</v>
      </c>
      <c r="J19" s="9">
        <f t="shared" si="10"/>
        <v>67.0854013391682</v>
      </c>
      <c r="K19" s="9">
        <f t="shared" si="10"/>
        <v>68.3051359089713</v>
      </c>
      <c r="L19" s="9">
        <f t="shared" si="10"/>
        <v>69.5470474709525</v>
      </c>
      <c r="M19" s="9">
        <f t="shared" si="10"/>
        <v>70.8115392431517</v>
      </c>
      <c r="N19" s="9">
        <f t="shared" si="10"/>
        <v>2212.86060134849</v>
      </c>
      <c r="O19" s="28">
        <f>O13</f>
        <v>0.1</v>
      </c>
      <c r="P19" t="s">
        <v>12</v>
      </c>
    </row>
    <row r="20" ht="13.95" spans="3:16">
      <c r="C20" s="11" t="s">
        <v>19</v>
      </c>
      <c r="D20" s="12">
        <f>SUM(D19:N19)</f>
        <v>2809.17122452932</v>
      </c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30">
        <v>35</v>
      </c>
      <c r="P20" t="s">
        <v>14</v>
      </c>
    </row>
    <row r="21" ht="13.95"/>
    <row r="22" ht="13.95" spans="3:6">
      <c r="C22" s="14" t="s">
        <v>22</v>
      </c>
      <c r="D22" s="15" t="s">
        <v>23</v>
      </c>
      <c r="E22" s="15" t="s">
        <v>24</v>
      </c>
      <c r="F22" s="16" t="s">
        <v>25</v>
      </c>
    </row>
    <row r="23" spans="3:6">
      <c r="C23" s="17" t="s">
        <v>26</v>
      </c>
      <c r="D23" s="18">
        <v>0.3</v>
      </c>
      <c r="E23" s="9">
        <f>D8</f>
        <v>1571.91796844704</v>
      </c>
      <c r="F23" s="19">
        <f>E23*D23</f>
        <v>471.575390534111</v>
      </c>
    </row>
    <row r="24" spans="3:6">
      <c r="C24" s="17" t="s">
        <v>27</v>
      </c>
      <c r="D24" s="18">
        <v>0.1</v>
      </c>
      <c r="E24" s="9">
        <f>D14</f>
        <v>4427.2334065149</v>
      </c>
      <c r="F24" s="19">
        <f t="shared" ref="F24:F25" si="11">E24*D24</f>
        <v>442.72334065149</v>
      </c>
    </row>
    <row r="25" ht="13.95" spans="3:6">
      <c r="C25" s="20" t="s">
        <v>28</v>
      </c>
      <c r="D25" s="21">
        <v>0.6</v>
      </c>
      <c r="E25" s="22">
        <f>D20</f>
        <v>2809.17122452932</v>
      </c>
      <c r="F25" s="23">
        <f t="shared" si="11"/>
        <v>1685.50273471759</v>
      </c>
    </row>
    <row r="26" ht="13.95" spans="5:6">
      <c r="E26" s="24" t="s">
        <v>29</v>
      </c>
      <c r="F26" s="25">
        <f>SUM(F23:F25)</f>
        <v>2599.8014659032</v>
      </c>
    </row>
    <row r="28" spans="2:2">
      <c r="B28" t="s">
        <v>30</v>
      </c>
    </row>
    <row r="30" spans="2:3">
      <c r="B30" t="s">
        <v>31</v>
      </c>
      <c r="C30" s="2" t="s">
        <v>32</v>
      </c>
    </row>
  </sheetData>
  <conditionalFormatting sqref="D3">
    <cfRule type="containsText" dxfId="0" priority="1" operator="between" text="overvalued">
      <formula>NOT(ISERROR(SEARCH("overvalued",D3)))</formula>
    </cfRule>
    <cfRule type="containsText" dxfId="1" priority="2" operator="between" text="undervalued">
      <formula>NOT(ISERROR(SEARCH("undervalued",D3)))</formula>
    </cfRule>
  </conditionalFormatting>
  <hyperlinks>
    <hyperlink ref="C30" r:id="rId2" display="STOCK MARKET RESEARCH PLATFORM"/>
  </hyperlinks>
  <pageMargins left="0.7" right="0.7" top="0.787401575" bottom="0.7874015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S30"/>
  <sheetViews>
    <sheetView showGridLines="0" topLeftCell="B1" workbookViewId="0">
      <selection activeCell="K37" sqref="K37"/>
    </sheetView>
  </sheetViews>
  <sheetFormatPr defaultColWidth="11.4259259259259" defaultRowHeight="13.2"/>
  <cols>
    <col min="1" max="1" width="4.27777777777778" customWidth="1"/>
    <col min="2" max="2" width="11.5740740740741" customWidth="1"/>
    <col min="3" max="3" width="23" customWidth="1"/>
    <col min="4" max="4" width="10.712962962963" customWidth="1"/>
    <col min="5" max="5" width="7.57407407407407" customWidth="1"/>
    <col min="6" max="6" width="9.71296296296296" customWidth="1"/>
    <col min="7" max="13" width="7" customWidth="1"/>
    <col min="14" max="14" width="10.712962962963" customWidth="1"/>
    <col min="16" max="16" width="20" customWidth="1"/>
  </cols>
  <sheetData>
    <row r="1" spans="19:19">
      <c r="S1" s="31" t="s">
        <v>0</v>
      </c>
    </row>
    <row r="2" ht="15.6" spans="2:19">
      <c r="B2" s="1" t="s">
        <v>33</v>
      </c>
      <c r="C2" s="2" t="s">
        <v>34</v>
      </c>
      <c r="D2" s="3"/>
      <c r="S2" s="32" t="s">
        <v>3</v>
      </c>
    </row>
    <row r="3" spans="3:4">
      <c r="C3" s="4"/>
      <c r="D3" s="5"/>
    </row>
    <row r="4" ht="27.15" spans="14:15">
      <c r="N4" s="26" t="s">
        <v>4</v>
      </c>
      <c r="O4" s="27" t="s">
        <v>5</v>
      </c>
    </row>
    <row r="5" spans="2:18">
      <c r="B5" t="s">
        <v>6</v>
      </c>
      <c r="C5" s="6" t="s">
        <v>7</v>
      </c>
      <c r="D5" s="7">
        <v>2021</v>
      </c>
      <c r="E5" s="7">
        <f t="shared" ref="E5:M5" si="0">D5+1</f>
        <v>2022</v>
      </c>
      <c r="F5" s="7">
        <f t="shared" si="0"/>
        <v>2023</v>
      </c>
      <c r="G5" s="7">
        <f t="shared" si="0"/>
        <v>2024</v>
      </c>
      <c r="H5" s="7">
        <f t="shared" si="0"/>
        <v>2025</v>
      </c>
      <c r="I5" s="7">
        <f t="shared" si="0"/>
        <v>2026</v>
      </c>
      <c r="J5" s="7">
        <f t="shared" si="0"/>
        <v>2027</v>
      </c>
      <c r="K5" s="7">
        <f t="shared" si="0"/>
        <v>2028</v>
      </c>
      <c r="L5" s="7">
        <f t="shared" si="0"/>
        <v>2029</v>
      </c>
      <c r="M5" s="7">
        <f t="shared" si="0"/>
        <v>2030</v>
      </c>
      <c r="N5" s="7">
        <v>2030</v>
      </c>
      <c r="O5" s="28">
        <v>-0.05</v>
      </c>
      <c r="P5" t="s">
        <v>8</v>
      </c>
      <c r="R5" s="29"/>
    </row>
    <row r="6" spans="2:16">
      <c r="B6" t="s">
        <v>9</v>
      </c>
      <c r="C6" s="8">
        <v>28</v>
      </c>
      <c r="D6" s="9">
        <f>C6*(1+$O$5)</f>
        <v>26.6</v>
      </c>
      <c r="E6" s="9">
        <f t="shared" ref="E6:H6" si="1">D6*(1+$O$5)</f>
        <v>25.27</v>
      </c>
      <c r="F6" s="9">
        <f t="shared" si="1"/>
        <v>24.0065</v>
      </c>
      <c r="G6" s="9">
        <f t="shared" si="1"/>
        <v>22.806175</v>
      </c>
      <c r="H6" s="9">
        <f t="shared" si="1"/>
        <v>21.66586625</v>
      </c>
      <c r="I6" s="9">
        <f>H6*(1+$O$6)</f>
        <v>19.499279625</v>
      </c>
      <c r="J6" s="9">
        <f t="shared" ref="J6:M6" si="2">I6*(1+$O$6)</f>
        <v>17.5493516625</v>
      </c>
      <c r="K6" s="9">
        <f t="shared" si="2"/>
        <v>15.79441649625</v>
      </c>
      <c r="L6" s="9">
        <f t="shared" si="2"/>
        <v>14.214974846625</v>
      </c>
      <c r="M6" s="9">
        <f t="shared" si="2"/>
        <v>12.7934773619625</v>
      </c>
      <c r="N6" s="9">
        <f>L6*O8</f>
        <v>99.504823926375</v>
      </c>
      <c r="O6" s="28">
        <v>-0.1</v>
      </c>
      <c r="P6" s="29" t="s">
        <v>10</v>
      </c>
    </row>
    <row r="7" spans="2:16">
      <c r="B7" t="s">
        <v>11</v>
      </c>
      <c r="C7" s="10" t="str">
        <f>CONCATENATE(R8,O7*100,S8)</f>
        <v>PV(10%)</v>
      </c>
      <c r="D7" s="9">
        <f>D6*(1+$O$7)^($D$5-D5-1)</f>
        <v>24.1818181818182</v>
      </c>
      <c r="E7" s="9">
        <f t="shared" ref="E7:N7" si="3">E6*(1+$O$7)^($D$5-E5-1)</f>
        <v>20.8842975206611</v>
      </c>
      <c r="F7" s="9">
        <f t="shared" si="3"/>
        <v>18.0364387678437</v>
      </c>
      <c r="G7" s="9">
        <f t="shared" si="3"/>
        <v>15.5769243904105</v>
      </c>
      <c r="H7" s="9">
        <f t="shared" si="3"/>
        <v>13.4527983371727</v>
      </c>
      <c r="I7" s="9">
        <f t="shared" si="3"/>
        <v>11.0068350031413</v>
      </c>
      <c r="J7" s="9">
        <f t="shared" si="3"/>
        <v>9.00559227529742</v>
      </c>
      <c r="K7" s="9">
        <f t="shared" si="3"/>
        <v>7.36821186160698</v>
      </c>
      <c r="L7" s="9">
        <f t="shared" si="3"/>
        <v>6.02853697767844</v>
      </c>
      <c r="M7" s="9">
        <f t="shared" si="3"/>
        <v>4.93243934537327</v>
      </c>
      <c r="N7" s="9">
        <f t="shared" si="3"/>
        <v>38.363417130681</v>
      </c>
      <c r="O7" s="28">
        <v>0.1</v>
      </c>
      <c r="P7" t="s">
        <v>12</v>
      </c>
    </row>
    <row r="8" ht="13.95" spans="3:19">
      <c r="C8" s="11" t="s">
        <v>13</v>
      </c>
      <c r="D8" s="12">
        <f>SUM(D7:N7)</f>
        <v>168.837309791685</v>
      </c>
      <c r="E8" s="13"/>
      <c r="F8" s="13"/>
      <c r="G8" s="13"/>
      <c r="H8" s="13"/>
      <c r="I8" s="13"/>
      <c r="J8" s="13"/>
      <c r="K8" s="13"/>
      <c r="L8" s="13"/>
      <c r="M8" s="13"/>
      <c r="N8" s="13"/>
      <c r="O8" s="30">
        <v>7</v>
      </c>
      <c r="P8" t="s">
        <v>14</v>
      </c>
      <c r="R8" s="33" t="s">
        <v>15</v>
      </c>
      <c r="S8" s="33" t="s">
        <v>16</v>
      </c>
    </row>
    <row r="10" ht="27.15" spans="14:15">
      <c r="N10" s="26" t="s">
        <v>4</v>
      </c>
      <c r="O10" s="27" t="s">
        <v>5</v>
      </c>
    </row>
    <row r="11" spans="2:16">
      <c r="B11" t="s">
        <v>17</v>
      </c>
      <c r="C11" s="6" t="str">
        <f>C5</f>
        <v>Cashflow 2020 billions</v>
      </c>
      <c r="D11" s="7">
        <v>2021</v>
      </c>
      <c r="E11" s="7">
        <f t="shared" ref="E11" si="4">D11+1</f>
        <v>2022</v>
      </c>
      <c r="F11" s="7">
        <f t="shared" ref="F11" si="5">E11+1</f>
        <v>2023</v>
      </c>
      <c r="G11" s="7">
        <f t="shared" ref="G11" si="6">F11+1</f>
        <v>2024</v>
      </c>
      <c r="H11" s="7">
        <f t="shared" ref="H11" si="7">G11+1</f>
        <v>2025</v>
      </c>
      <c r="I11" s="7">
        <f t="shared" ref="I11" si="8">H11+1</f>
        <v>2026</v>
      </c>
      <c r="J11" s="7">
        <f t="shared" ref="J11" si="9">I11+1</f>
        <v>2027</v>
      </c>
      <c r="K11" s="7">
        <f t="shared" ref="K11" si="10">J11+1</f>
        <v>2028</v>
      </c>
      <c r="L11" s="7">
        <f t="shared" ref="L11" si="11">K11+1</f>
        <v>2029</v>
      </c>
      <c r="M11" s="7">
        <f t="shared" ref="M11" si="12">L11+1</f>
        <v>2030</v>
      </c>
      <c r="N11" s="7">
        <v>2030</v>
      </c>
      <c r="O11" s="28">
        <v>0.03</v>
      </c>
      <c r="P11" t="s">
        <v>8</v>
      </c>
    </row>
    <row r="12" spans="2:16">
      <c r="B12" t="s">
        <v>18</v>
      </c>
      <c r="C12" s="8">
        <v>28</v>
      </c>
      <c r="D12" s="9">
        <f>C12*(1+$O$11)</f>
        <v>28.84</v>
      </c>
      <c r="E12" s="9">
        <f t="shared" ref="E12:H12" si="13">D12*(1+$O$11)</f>
        <v>29.7052</v>
      </c>
      <c r="F12" s="9">
        <f t="shared" si="13"/>
        <v>30.596356</v>
      </c>
      <c r="G12" s="9">
        <f t="shared" si="13"/>
        <v>31.51424668</v>
      </c>
      <c r="H12" s="9">
        <f t="shared" si="13"/>
        <v>32.4596740804</v>
      </c>
      <c r="I12" s="9">
        <f>H12*(1+$O$12)</f>
        <v>33.108867562008</v>
      </c>
      <c r="J12" s="9">
        <f t="shared" ref="J12:M12" si="14">I12*(1+$O$12)</f>
        <v>33.7710449132482</v>
      </c>
      <c r="K12" s="9">
        <f t="shared" si="14"/>
        <v>34.4464658115131</v>
      </c>
      <c r="L12" s="9">
        <f t="shared" si="14"/>
        <v>35.1353951277434</v>
      </c>
      <c r="M12" s="9">
        <f t="shared" si="14"/>
        <v>35.8381030302983</v>
      </c>
      <c r="N12" s="9">
        <f>L12*O14</f>
        <v>421.624741532921</v>
      </c>
      <c r="O12" s="28">
        <v>0.02</v>
      </c>
      <c r="P12" s="29" t="s">
        <v>10</v>
      </c>
    </row>
    <row r="13" spans="2:16">
      <c r="B13" t="s">
        <v>11</v>
      </c>
      <c r="C13" s="10" t="str">
        <f>C7</f>
        <v>PV(10%)</v>
      </c>
      <c r="D13" s="9">
        <f>D12*(1+$O$13)^($D$11-D11-1)</f>
        <v>26.2181818181818</v>
      </c>
      <c r="E13" s="9">
        <f t="shared" ref="E13:N13" si="15">E12*(1+$O$7)^($D$5-E11-1)</f>
        <v>24.5497520661157</v>
      </c>
      <c r="F13" s="9">
        <f t="shared" si="15"/>
        <v>22.9874951164538</v>
      </c>
      <c r="G13" s="9">
        <f t="shared" si="15"/>
        <v>21.524654518134</v>
      </c>
      <c r="H13" s="9">
        <f t="shared" si="15"/>
        <v>20.1549037760709</v>
      </c>
      <c r="I13" s="9">
        <f t="shared" si="15"/>
        <v>18.6890925923567</v>
      </c>
      <c r="J13" s="9">
        <f t="shared" si="15"/>
        <v>17.3298858583671</v>
      </c>
      <c r="K13" s="9">
        <f t="shared" si="15"/>
        <v>16.0695305232131</v>
      </c>
      <c r="L13" s="9">
        <f t="shared" si="15"/>
        <v>14.9008373942522</v>
      </c>
      <c r="M13" s="9">
        <f t="shared" si="15"/>
        <v>13.8171401292157</v>
      </c>
      <c r="N13" s="9">
        <f t="shared" si="15"/>
        <v>162.554589755478</v>
      </c>
      <c r="O13" s="28">
        <f>O7</f>
        <v>0.1</v>
      </c>
      <c r="P13" t="s">
        <v>12</v>
      </c>
    </row>
    <row r="14" ht="13.95" spans="3:16">
      <c r="C14" s="11" t="s">
        <v>19</v>
      </c>
      <c r="D14" s="12">
        <f>SUM(D13:N13)</f>
        <v>358.796063547839</v>
      </c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30">
        <v>12</v>
      </c>
      <c r="P14" t="s">
        <v>14</v>
      </c>
    </row>
    <row r="16" ht="27.15" spans="14:15">
      <c r="N16" s="26" t="s">
        <v>4</v>
      </c>
      <c r="O16" s="27" t="s">
        <v>5</v>
      </c>
    </row>
    <row r="17" spans="2:16">
      <c r="B17" t="s">
        <v>20</v>
      </c>
      <c r="C17" s="6" t="str">
        <f>C11</f>
        <v>Cashflow 2020 billions</v>
      </c>
      <c r="D17" s="7">
        <v>2021</v>
      </c>
      <c r="E17" s="7">
        <f t="shared" ref="E17" si="16">D17+1</f>
        <v>2022</v>
      </c>
      <c r="F17" s="7">
        <f t="shared" ref="F17" si="17">E17+1</f>
        <v>2023</v>
      </c>
      <c r="G17" s="7">
        <f t="shared" ref="G17" si="18">F17+1</f>
        <v>2024</v>
      </c>
      <c r="H17" s="7">
        <f t="shared" ref="H17" si="19">G17+1</f>
        <v>2025</v>
      </c>
      <c r="I17" s="7">
        <f t="shared" ref="I17" si="20">H17+1</f>
        <v>2026</v>
      </c>
      <c r="J17" s="7">
        <f t="shared" ref="J17" si="21">I17+1</f>
        <v>2027</v>
      </c>
      <c r="K17" s="7">
        <f t="shared" ref="K17" si="22">J17+1</f>
        <v>2028</v>
      </c>
      <c r="L17" s="7">
        <f t="shared" ref="L17" si="23">K17+1</f>
        <v>2029</v>
      </c>
      <c r="M17" s="7">
        <f t="shared" ref="M17" si="24">L17+1</f>
        <v>2030</v>
      </c>
      <c r="N17" s="7">
        <v>2030</v>
      </c>
      <c r="O17" s="28">
        <v>0.01</v>
      </c>
      <c r="P17" t="s">
        <v>8</v>
      </c>
    </row>
    <row r="18" spans="2:16">
      <c r="B18" t="s">
        <v>21</v>
      </c>
      <c r="C18" s="8">
        <f>C12</f>
        <v>28</v>
      </c>
      <c r="D18" s="9">
        <f>C18*(1+$O$17)</f>
        <v>28.28</v>
      </c>
      <c r="E18" s="9">
        <f t="shared" ref="E18:H18" si="25">D18*(1+$O$17)</f>
        <v>28.5628</v>
      </c>
      <c r="F18" s="9">
        <f t="shared" si="25"/>
        <v>28.848428</v>
      </c>
      <c r="G18" s="9">
        <f t="shared" si="25"/>
        <v>29.13691228</v>
      </c>
      <c r="H18" s="9">
        <f t="shared" si="25"/>
        <v>29.4282814028</v>
      </c>
      <c r="I18" s="9">
        <f>H18*(1+$O$18)</f>
        <v>29.722564216828</v>
      </c>
      <c r="J18" s="9">
        <f>I18*(1+$O$18)</f>
        <v>30.0197898589963</v>
      </c>
      <c r="K18" s="9">
        <f>J18*(1+$O$18)</f>
        <v>30.3199877575862</v>
      </c>
      <c r="L18" s="9">
        <f>K18*(1+$O$18)</f>
        <v>30.6231876351621</v>
      </c>
      <c r="M18" s="9">
        <f>L18*(1+$O$18)</f>
        <v>30.9294195115137</v>
      </c>
      <c r="N18" s="9">
        <f>L18*O20</f>
        <v>275.608688716459</v>
      </c>
      <c r="O18" s="28">
        <v>0.01</v>
      </c>
      <c r="P18" s="29" t="s">
        <v>10</v>
      </c>
    </row>
    <row r="19" spans="2:16">
      <c r="B19" t="s">
        <v>11</v>
      </c>
      <c r="C19" s="10" t="str">
        <f>C13</f>
        <v>PV(10%)</v>
      </c>
      <c r="D19" s="9">
        <f>D18*(1+$O$19)^($D$17-D17-1)</f>
        <v>25.7090909090909</v>
      </c>
      <c r="E19" s="9">
        <f t="shared" ref="E19:N19" si="26">E18*(1+$O$19)^($D$17-E17-1)</f>
        <v>23.6056198347107</v>
      </c>
      <c r="F19" s="9">
        <f t="shared" si="26"/>
        <v>21.6742509391435</v>
      </c>
      <c r="G19" s="9">
        <f t="shared" si="26"/>
        <v>19.9009031350318</v>
      </c>
      <c r="H19" s="9">
        <f t="shared" si="26"/>
        <v>18.2726474239837</v>
      </c>
      <c r="I19" s="9">
        <f t="shared" si="26"/>
        <v>16.7776126347487</v>
      </c>
      <c r="J19" s="9">
        <f t="shared" si="26"/>
        <v>15.4048988737238</v>
      </c>
      <c r="K19" s="9">
        <f t="shared" si="26"/>
        <v>14.1444980567827</v>
      </c>
      <c r="L19" s="9">
        <f t="shared" si="26"/>
        <v>12.987220943046</v>
      </c>
      <c r="M19" s="9">
        <f t="shared" si="26"/>
        <v>11.9246301386149</v>
      </c>
      <c r="N19" s="9">
        <f t="shared" si="26"/>
        <v>106.259080443103</v>
      </c>
      <c r="O19" s="28">
        <f>O13</f>
        <v>0.1</v>
      </c>
      <c r="P19" t="s">
        <v>12</v>
      </c>
    </row>
    <row r="20" ht="13.95" spans="3:16">
      <c r="C20" s="11" t="s">
        <v>19</v>
      </c>
      <c r="D20" s="12">
        <f>SUM(D19:N19)</f>
        <v>286.66045333198</v>
      </c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30">
        <v>9</v>
      </c>
      <c r="P20" t="s">
        <v>14</v>
      </c>
    </row>
    <row r="21" ht="13.95"/>
    <row r="22" ht="13.95" spans="3:6">
      <c r="C22" s="14" t="s">
        <v>22</v>
      </c>
      <c r="D22" s="15" t="s">
        <v>23</v>
      </c>
      <c r="E22" s="15" t="s">
        <v>24</v>
      </c>
      <c r="F22" s="16" t="s">
        <v>25</v>
      </c>
    </row>
    <row r="23" spans="3:6">
      <c r="C23" s="17" t="s">
        <v>26</v>
      </c>
      <c r="D23" s="18">
        <v>0.3</v>
      </c>
      <c r="E23" s="9">
        <f>D8</f>
        <v>168.837309791685</v>
      </c>
      <c r="F23" s="19">
        <f>E23*D23</f>
        <v>50.6511929375054</v>
      </c>
    </row>
    <row r="24" spans="3:6">
      <c r="C24" s="17" t="s">
        <v>27</v>
      </c>
      <c r="D24" s="18">
        <v>0.1</v>
      </c>
      <c r="E24" s="9">
        <f>D14</f>
        <v>358.796063547839</v>
      </c>
      <c r="F24" s="19">
        <f t="shared" ref="F24:F25" si="27">E24*D24</f>
        <v>35.8796063547839</v>
      </c>
    </row>
    <row r="25" ht="13.95" spans="3:6">
      <c r="C25" s="20" t="s">
        <v>28</v>
      </c>
      <c r="D25" s="21">
        <v>0.6</v>
      </c>
      <c r="E25" s="22">
        <f>D20</f>
        <v>286.66045333198</v>
      </c>
      <c r="F25" s="23">
        <f t="shared" si="27"/>
        <v>171.996271999188</v>
      </c>
    </row>
    <row r="26" ht="13.95" spans="5:6">
      <c r="E26" s="24" t="s">
        <v>29</v>
      </c>
      <c r="F26" s="25">
        <f>SUM(F23:F25)</f>
        <v>258.527071291477</v>
      </c>
    </row>
    <row r="28" spans="2:2">
      <c r="B28" t="s">
        <v>30</v>
      </c>
    </row>
    <row r="30" spans="2:3">
      <c r="B30" t="s">
        <v>31</v>
      </c>
      <c r="C30" s="2" t="s">
        <v>32</v>
      </c>
    </row>
  </sheetData>
  <conditionalFormatting sqref="D3">
    <cfRule type="containsText" dxfId="0" priority="7" operator="between" text="overvalued">
      <formula>NOT(ISERROR(SEARCH("overvalued",D3)))</formula>
    </cfRule>
    <cfRule type="containsText" dxfId="1" priority="8" operator="between" text="undervalued">
      <formula>NOT(ISERROR(SEARCH("undervalued",D3)))</formula>
    </cfRule>
  </conditionalFormatting>
  <hyperlinks>
    <hyperlink ref="C30" r:id="rId2" display="STOCK MARKET RESEARCH PLATFORM"/>
    <hyperlink ref="C2" r:id="rId3" display="LINK TO AT&amp;T STOCK ANALYSIS"/>
  </hyperlinks>
  <pageMargins left="0.7" right="0.7" top="0.787401575" bottom="0.7874015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EMPTY SHEET (2)</vt:lpstr>
      <vt:lpstr>AMZN</vt:lpstr>
      <vt:lpstr>AT&amp;T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Sven Carlin</dc:creator>
  <cp:lastModifiedBy>anuna</cp:lastModifiedBy>
  <dcterms:created xsi:type="dcterms:W3CDTF">2018-09-24T17:45:00Z</dcterms:created>
  <cp:lastPrinted>2018-09-28T14:56:00Z</cp:lastPrinted>
  <dcterms:modified xsi:type="dcterms:W3CDTF">2022-06-19T23:09:40Z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1033-11.2.0.10451</vt:lpwstr>
  </property>
  <property fmtid="{D5CDD505-2E9C-101B-9397-08002B2CF9AE}" pid="3" name="ICV">
    <vt:lpwstr>7C150EF697EA4227876DAFBD31A0E354</vt:lpwstr>
  </property>
</Properties>
</file>