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ro\Desktop\Work\NM Model\"/>
    </mc:Choice>
  </mc:AlternateContent>
  <bookViews>
    <workbookView xWindow="0" yWindow="0" windowWidth="23040" windowHeight="8616"/>
  </bookViews>
  <sheets>
    <sheet name="User Inputs" sheetId="1" r:id="rId1"/>
    <sheet name="Amortization" sheetId="7" r:id="rId2"/>
    <sheet name="List Box" sheetId="5" r:id="rId3"/>
    <sheet name="Inv_Returns" sheetId="3" r:id="rId4"/>
    <sheet name="Benefit Payments" sheetId="4" r:id="rId5"/>
    <sheet name="Sheet1" sheetId="6" r:id="rId6"/>
    <sheet name="Historical Data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C44" i="1"/>
  <c r="D45" i="1"/>
  <c r="D44" i="1" s="1"/>
  <c r="B45" i="1"/>
  <c r="B44" i="1" s="1"/>
  <c r="B47" i="1" s="1"/>
  <c r="B43" i="1"/>
  <c r="B48" i="1" l="1"/>
  <c r="B49" i="1"/>
</calcChain>
</file>

<file path=xl/sharedStrings.xml><?xml version="1.0" encoding="utf-8"?>
<sst xmlns="http://schemas.openxmlformats.org/spreadsheetml/2006/main" count="174" uniqueCount="144">
  <si>
    <t>Economic Inputs</t>
  </si>
  <si>
    <t>Discount rate</t>
  </si>
  <si>
    <t>COLA Scenario</t>
  </si>
  <si>
    <t>Expected COLA</t>
  </si>
  <si>
    <t>Plan Design</t>
  </si>
  <si>
    <t>Normal Cost - Tier 1</t>
  </si>
  <si>
    <t>Normal Cost - Tier 2</t>
  </si>
  <si>
    <t>Employee Contribution Rate - salary over $24,000</t>
  </si>
  <si>
    <t>Employee Contribution Rate - salary $24,000 or less</t>
  </si>
  <si>
    <t>Percentage of payroll for those making more than $24,000</t>
  </si>
  <si>
    <t>Payroll Growth Rate</t>
  </si>
  <si>
    <t>COLA Assumption</t>
  </si>
  <si>
    <t>First COLA</t>
  </si>
  <si>
    <t>% Retirees with over 25Yos at Retirement and below median</t>
  </si>
  <si>
    <t>Administrative Expenses (as % of payroll)</t>
  </si>
  <si>
    <t>Funding Policy (FY 2021+)</t>
  </si>
  <si>
    <t>Employer Contribution Policy</t>
  </si>
  <si>
    <t>Statutory Rate</t>
  </si>
  <si>
    <t>Statutory Employer Contribution Rate</t>
  </si>
  <si>
    <t>Proposed Legislation (Statutory ERC increase 2021-24)</t>
  </si>
  <si>
    <t>No</t>
  </si>
  <si>
    <t>Employer contribution to ERB on ARP Payroll</t>
  </si>
  <si>
    <t>Number of Years - ADC</t>
  </si>
  <si>
    <t>Fixed/Layered Amortization</t>
  </si>
  <si>
    <t>Layered</t>
  </si>
  <si>
    <t>Amortization Base Increase Rate</t>
  </si>
  <si>
    <t>Reset Bases to Zero Funding Threshold</t>
  </si>
  <si>
    <t>AVA Corridor - lower bound (% of MVA)</t>
  </si>
  <si>
    <t>AVA Corridor - upper bound (% of MVA)</t>
  </si>
  <si>
    <t>Assumed Inflation</t>
  </si>
  <si>
    <t>Discount rate - Projection</t>
  </si>
  <si>
    <t>FYE</t>
  </si>
  <si>
    <t>Actual return on assets - Projection</t>
  </si>
  <si>
    <t>Employee Cont</t>
  </si>
  <si>
    <t>MVA</t>
  </si>
  <si>
    <t>AVA</t>
  </si>
  <si>
    <t>UAL-AVA</t>
  </si>
  <si>
    <t>UAL-MVA</t>
  </si>
  <si>
    <t>Years of BP</t>
  </si>
  <si>
    <t>Infinity</t>
  </si>
  <si>
    <t>Payroll Total</t>
  </si>
  <si>
    <t>Payroll ARP</t>
  </si>
  <si>
    <t>Payroll Legacy</t>
  </si>
  <si>
    <t>Payroll New Tier</t>
  </si>
  <si>
    <t>Original DR</t>
  </si>
  <si>
    <t>New DR</t>
  </si>
  <si>
    <t>ROA MVA</t>
  </si>
  <si>
    <t>Funded Ratio - AVA</t>
  </si>
  <si>
    <t>Funded Ratio - MVA</t>
  </si>
  <si>
    <t>Implied Funding Period</t>
  </si>
  <si>
    <t>Benefit Payments</t>
  </si>
  <si>
    <t>Admin Exp</t>
  </si>
  <si>
    <t>Employer Normal Cost</t>
  </si>
  <si>
    <t>Employer Amortization</t>
  </si>
  <si>
    <t>Employer ARP</t>
  </si>
  <si>
    <t>Solvency Contribution</t>
  </si>
  <si>
    <t>Total Cont</t>
  </si>
  <si>
    <t>Total Employer</t>
  </si>
  <si>
    <t>AVA FR Baseline</t>
  </si>
  <si>
    <t>Total Baseline</t>
  </si>
  <si>
    <t>Infl Adj Baseline</t>
  </si>
  <si>
    <t>Payroll Tier 1 (pre-6/10)</t>
  </si>
  <si>
    <t>Payroll Tier 2 (7/10-6/13)</t>
  </si>
  <si>
    <t>Payroll Tier 3 (7/13-6/19)</t>
  </si>
  <si>
    <t>Total 2021$ Employer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</si>
  <si>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</si>
  <si>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</si>
  <si>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</si>
  <si>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</si>
  <si>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</si>
  <si>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</si>
  <si>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</si>
  <si>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Tier 1</t>
  </si>
  <si>
    <t>Tier 2</t>
  </si>
  <si>
    <t>Tier 3</t>
  </si>
  <si>
    <t>Accrued Liability - Original DR</t>
  </si>
  <si>
    <t>Accrued Liability - New DR</t>
  </si>
  <si>
    <t>Payroll Tiers</t>
  </si>
  <si>
    <t>Payroll Anchor Year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</si>
  <si>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</si>
  <si>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</si>
  <si>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</si>
  <si>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</si>
  <si>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</si>
  <si>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</si>
  <si>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</si>
  <si>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</si>
  <si>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</si>
  <si>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Crisis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</si>
  <si>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</si>
  <si>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</si>
  <si>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</si>
  <si>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</si>
  <si>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</si>
  <si>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</si>
  <si>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</si>
  <si>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</si>
  <si>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</si>
  <si>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Cum survival</t>
  </si>
  <si>
    <t>p</t>
  </si>
  <si>
    <t>5 year contribution Freeze</t>
  </si>
  <si>
    <t>OFF</t>
  </si>
  <si>
    <t>Year-1</t>
  </si>
  <si>
    <t>Year-2</t>
  </si>
  <si>
    <t>Year-3</t>
  </si>
  <si>
    <t>Net CF</t>
  </si>
  <si>
    <t>Exp Inv Income</t>
  </si>
  <si>
    <t>Expected MVA</t>
  </si>
  <si>
    <t>Gain / Loss</t>
  </si>
  <si>
    <t>Total Deferred</t>
  </si>
  <si>
    <t>Deferred Current Year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</si>
  <si>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</si>
  <si>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</si>
  <si>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</si>
  <si>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</si>
  <si>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</si>
  <si>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</si>
  <si>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</si>
  <si>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</si>
  <si>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</si>
  <si>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</si>
  <si>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</si>
  <si>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Normal Cost - Tier 3 &amp; 4</t>
  </si>
  <si>
    <t>Normal Cost (New Hires, &gt;= 7/1/2020)</t>
  </si>
  <si>
    <t>Anchor Normal Cost for New Hire Benefit Payments</t>
  </si>
  <si>
    <t>Annual Normal Cost growth rate</t>
  </si>
  <si>
    <t>Start Year</t>
  </si>
  <si>
    <t>MOY NC Existing EEs - Original DR</t>
  </si>
  <si>
    <t>MOY NC New Hires - Original DR</t>
  </si>
  <si>
    <t>MOY NC Existing EEs - New DR</t>
  </si>
  <si>
    <t>MOY NC New Hires - New DR</t>
  </si>
  <si>
    <t>Payroll New Hires</t>
  </si>
  <si>
    <t>Orig BP</t>
  </si>
  <si>
    <t>New %</t>
  </si>
  <si>
    <t>Closed Plan BP</t>
  </si>
  <si>
    <t>New Hire BP</t>
  </si>
  <si>
    <t>Payroll Tier Growth Rate 1</t>
  </si>
  <si>
    <t>Payroll Tier Growth Rate 2</t>
  </si>
  <si>
    <t>Total 2021$ Employer Percentage</t>
  </si>
  <si>
    <t>Simulation Returns</t>
  </si>
  <si>
    <t>Simulation Returns (Arithmetic)</t>
  </si>
  <si>
    <t>Simulation Volatility</t>
  </si>
  <si>
    <t>Amortization</t>
  </si>
  <si>
    <t>User Input for Amortization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</si>
</sst>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#,##0.0_);\(#,##0.0\)"/>
    <numFmt numFmtId="165" formatCode="0.0%"/>
    <numFmt numFmtId="166" formatCode="_(* #,##0_);_(* \(#,##0\);_(* &quot;-&quot;??_);_(@_)"/>
    <numFmt numFmtId="167" formatCode="0.000%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3">
    <xf numFmtId="0" fontId="0" fillId="0" borderId="0" xfId="0"/>
    <xf numFmtId="0" fontId="4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0" xfId="0" applyFont="1" applyFill="1" applyBorder="1"/>
    <xf numFmtId="10" fontId="6" fillId="0" borderId="4" xfId="2" applyNumberFormat="1" applyFont="1" applyFill="1" applyBorder="1" applyAlignment="1"/>
    <xf numFmtId="10" fontId="6" fillId="3" borderId="4" xfId="2" applyNumberFormat="1" applyFont="1" applyFill="1" applyBorder="1" applyAlignment="1"/>
    <xf numFmtId="164" fontId="7" fillId="0" borderId="3" xfId="0" applyNumberFormat="1" applyFont="1" applyFill="1" applyBorder="1" applyAlignment="1">
      <alignment horizontal="left"/>
    </xf>
    <xf numFmtId="10" fontId="8" fillId="3" borderId="5" xfId="2" applyNumberFormat="1" applyFont="1" applyFill="1" applyBorder="1" applyAlignment="1"/>
    <xf numFmtId="0" fontId="5" fillId="0" borderId="6" xfId="0" applyFont="1" applyFill="1" applyBorder="1"/>
    <xf numFmtId="0" fontId="8" fillId="4" borderId="8" xfId="0" applyFont="1" applyFill="1" applyBorder="1" applyAlignment="1">
      <alignment horizontal="right"/>
    </xf>
    <xf numFmtId="0" fontId="5" fillId="0" borderId="9" xfId="0" applyFont="1" applyFill="1" applyBorder="1"/>
    <xf numFmtId="10" fontId="8" fillId="3" borderId="10" xfId="0" applyNumberFormat="1" applyFont="1" applyFill="1" applyBorder="1"/>
    <xf numFmtId="0" fontId="0" fillId="0" borderId="0" xfId="0" applyFill="1" applyBorder="1"/>
    <xf numFmtId="10" fontId="8" fillId="5" borderId="5" xfId="0" applyNumberFormat="1" applyFont="1" applyFill="1" applyBorder="1"/>
    <xf numFmtId="10" fontId="8" fillId="5" borderId="5" xfId="2" applyNumberFormat="1" applyFont="1" applyFill="1" applyBorder="1"/>
    <xf numFmtId="10" fontId="8" fillId="0" borderId="8" xfId="2" applyNumberFormat="1" applyFont="1" applyFill="1" applyBorder="1"/>
    <xf numFmtId="10" fontId="8" fillId="3" borderId="11" xfId="2" applyNumberFormat="1" applyFont="1" applyFill="1" applyBorder="1" applyAlignment="1"/>
    <xf numFmtId="165" fontId="8" fillId="0" borderId="5" xfId="3" applyNumberFormat="1" applyFont="1" applyFill="1" applyBorder="1"/>
    <xf numFmtId="10" fontId="7" fillId="3" borderId="5" xfId="0" applyNumberFormat="1" applyFont="1" applyFill="1" applyBorder="1"/>
    <xf numFmtId="10" fontId="8" fillId="3" borderId="5" xfId="3" applyNumberFormat="1" applyFont="1" applyFill="1" applyBorder="1"/>
    <xf numFmtId="166" fontId="8" fillId="0" borderId="5" xfId="1" applyNumberFormat="1" applyFont="1" applyFill="1" applyBorder="1"/>
    <xf numFmtId="10" fontId="8" fillId="0" borderId="5" xfId="3" applyNumberFormat="1" applyFont="1" applyFill="1" applyBorder="1"/>
    <xf numFmtId="164" fontId="7" fillId="0" borderId="6" xfId="0" applyNumberFormat="1" applyFont="1" applyFill="1" applyBorder="1" applyAlignment="1">
      <alignment horizontal="left"/>
    </xf>
    <xf numFmtId="167" fontId="5" fillId="3" borderId="8" xfId="2" applyNumberFormat="1" applyFont="1" applyFill="1" applyBorder="1"/>
    <xf numFmtId="164" fontId="7" fillId="0" borderId="9" xfId="0" applyNumberFormat="1" applyFont="1" applyFill="1" applyBorder="1" applyAlignment="1">
      <alignment horizontal="left"/>
    </xf>
    <xf numFmtId="0" fontId="8" fillId="4" borderId="10" xfId="0" applyFont="1" applyFill="1" applyBorder="1" applyAlignment="1">
      <alignment horizontal="right"/>
    </xf>
    <xf numFmtId="10" fontId="8" fillId="0" borderId="5" xfId="2" applyNumberFormat="1" applyFont="1" applyFill="1" applyBorder="1"/>
    <xf numFmtId="0" fontId="0" fillId="0" borderId="9" xfId="0" applyBorder="1"/>
    <xf numFmtId="0" fontId="3" fillId="6" borderId="1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10" fontId="3" fillId="0" borderId="8" xfId="0" applyNumberFormat="1" applyFont="1" applyBorder="1"/>
    <xf numFmtId="0" fontId="8" fillId="7" borderId="4" xfId="0" applyFont="1" applyFill="1" applyBorder="1"/>
    <xf numFmtId="166" fontId="7" fillId="6" borderId="3" xfId="1" applyNumberFormat="1" applyFont="1" applyFill="1" applyBorder="1" applyAlignment="1">
      <alignment horizontal="left"/>
    </xf>
    <xf numFmtId="166" fontId="9" fillId="6" borderId="12" xfId="1" applyNumberFormat="1" applyFont="1" applyFill="1" applyBorder="1" applyAlignment="1">
      <alignment horizontal="right"/>
    </xf>
    <xf numFmtId="10" fontId="8" fillId="3" borderId="4" xfId="2" applyNumberFormat="1" applyFont="1" applyFill="1" applyBorder="1" applyAlignment="1"/>
    <xf numFmtId="9" fontId="7" fillId="0" borderId="5" xfId="0" applyNumberFormat="1" applyFont="1" applyFill="1" applyBorder="1"/>
    <xf numFmtId="9" fontId="5" fillId="0" borderId="5" xfId="2" applyNumberFormat="1" applyFont="1" applyFill="1" applyBorder="1"/>
    <xf numFmtId="9" fontId="5" fillId="0" borderId="8" xfId="2" applyNumberFormat="1" applyFont="1" applyFill="1" applyBorder="1"/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68" fontId="5" fillId="0" borderId="3" xfId="1" applyNumberFormat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/>
    </xf>
    <xf numFmtId="168" fontId="5" fillId="0" borderId="5" xfId="1" applyNumberFormat="1" applyFont="1" applyFill="1" applyBorder="1" applyAlignment="1">
      <alignment horizontal="center"/>
    </xf>
    <xf numFmtId="0" fontId="5" fillId="0" borderId="5" xfId="0" applyFont="1" applyFill="1" applyBorder="1"/>
    <xf numFmtId="38" fontId="5" fillId="0" borderId="3" xfId="0" applyNumberFormat="1" applyFont="1" applyFill="1" applyBorder="1"/>
    <xf numFmtId="166" fontId="5" fillId="0" borderId="0" xfId="1" applyNumberFormat="1" applyFont="1" applyFill="1" applyBorder="1"/>
    <xf numFmtId="0" fontId="0" fillId="0" borderId="3" xfId="0" applyFill="1" applyBorder="1"/>
    <xf numFmtId="10" fontId="5" fillId="0" borderId="0" xfId="2" applyNumberFormat="1" applyFont="1" applyFill="1" applyBorder="1"/>
    <xf numFmtId="10" fontId="5" fillId="0" borderId="5" xfId="2" applyNumberFormat="1" applyFont="1" applyFill="1" applyBorder="1"/>
    <xf numFmtId="166" fontId="5" fillId="0" borderId="0" xfId="0" applyNumberFormat="1" applyFont="1" applyFill="1" applyBorder="1"/>
    <xf numFmtId="166" fontId="5" fillId="0" borderId="5" xfId="0" applyNumberFormat="1" applyFont="1" applyFill="1" applyBorder="1"/>
    <xf numFmtId="166" fontId="5" fillId="0" borderId="5" xfId="1" applyNumberFormat="1" applyFont="1" applyFill="1" applyBorder="1"/>
    <xf numFmtId="43" fontId="7" fillId="0" borderId="5" xfId="1" applyFont="1" applyFill="1" applyBorder="1"/>
    <xf numFmtId="0" fontId="0" fillId="0" borderId="6" xfId="0" applyFill="1" applyBorder="1"/>
    <xf numFmtId="43" fontId="7" fillId="0" borderId="8" xfId="1" applyFont="1" applyFill="1" applyBorder="1"/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0" fontId="5" fillId="0" borderId="0" xfId="0" applyNumberFormat="1" applyFont="1" applyFill="1" applyBorder="1"/>
    <xf numFmtId="10" fontId="5" fillId="0" borderId="5" xfId="0" applyNumberFormat="1" applyFont="1" applyFill="1" applyBorder="1"/>
    <xf numFmtId="2" fontId="5" fillId="0" borderId="0" xfId="0" applyNumberFormat="1" applyFont="1" applyFill="1" applyBorder="1"/>
    <xf numFmtId="0" fontId="11" fillId="0" borderId="0" xfId="0" applyFont="1"/>
    <xf numFmtId="0" fontId="3" fillId="0" borderId="0" xfId="0" applyFont="1"/>
    <xf numFmtId="3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0" fillId="0" borderId="0" xfId="0" applyNumberFormat="1"/>
    <xf numFmtId="10" fontId="3" fillId="6" borderId="0" xfId="0" applyNumberFormat="1" applyFont="1" applyFill="1"/>
    <xf numFmtId="10" fontId="0" fillId="8" borderId="0" xfId="2" applyNumberFormat="1" applyFont="1" applyFill="1"/>
    <xf numFmtId="9" fontId="0" fillId="7" borderId="0" xfId="2" applyFont="1" applyFill="1"/>
    <xf numFmtId="9" fontId="0" fillId="7" borderId="0" xfId="0" applyNumberFormat="1" applyFill="1"/>
    <xf numFmtId="10" fontId="0" fillId="6" borderId="0" xfId="0" applyNumberFormat="1" applyFill="1"/>
    <xf numFmtId="10" fontId="0" fillId="5" borderId="0" xfId="0" applyNumberFormat="1" applyFill="1"/>
    <xf numFmtId="10" fontId="0" fillId="5" borderId="0" xfId="2" applyNumberFormat="1" applyFont="1" applyFill="1"/>
    <xf numFmtId="0" fontId="0" fillId="4" borderId="0" xfId="0" applyFill="1"/>
    <xf numFmtId="10" fontId="0" fillId="4" borderId="0" xfId="0" applyNumberFormat="1" applyFill="1"/>
    <xf numFmtId="0" fontId="0" fillId="9" borderId="0" xfId="0" applyFill="1"/>
    <xf numFmtId="37" fontId="9" fillId="6" borderId="0" xfId="0" applyNumberFormat="1" applyFont="1" applyFill="1" applyAlignment="1">
      <alignment horizontal="left" vertical="center"/>
    </xf>
    <xf numFmtId="165" fontId="9" fillId="10" borderId="0" xfId="0" applyNumberFormat="1" applyFont="1" applyFill="1" applyAlignment="1">
      <alignment horizontal="center"/>
    </xf>
    <xf numFmtId="37" fontId="9" fillId="10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0" fillId="0" borderId="0" xfId="0" applyFill="1"/>
    <xf numFmtId="168" fontId="5" fillId="0" borderId="13" xfId="1" applyNumberFormat="1" applyFont="1" applyFill="1" applyBorder="1"/>
    <xf numFmtId="168" fontId="5" fillId="0" borderId="10" xfId="1" applyNumberFormat="1" applyFont="1" applyFill="1" applyBorder="1"/>
    <xf numFmtId="0" fontId="5" fillId="0" borderId="0" xfId="0" applyFont="1" applyFill="1"/>
    <xf numFmtId="168" fontId="5" fillId="0" borderId="0" xfId="1" applyNumberFormat="1" applyFont="1" applyFill="1"/>
    <xf numFmtId="43" fontId="5" fillId="0" borderId="0" xfId="0" applyNumberFormat="1" applyFont="1" applyFill="1"/>
    <xf numFmtId="170" fontId="5" fillId="6" borderId="12" xfId="0" applyNumberFormat="1" applyFont="1" applyFill="1" applyBorder="1"/>
    <xf numFmtId="170" fontId="5" fillId="6" borderId="14" xfId="0" applyNumberFormat="1" applyFont="1" applyFill="1" applyBorder="1"/>
    <xf numFmtId="0" fontId="5" fillId="6" borderId="0" xfId="0" applyFont="1" applyFill="1" applyBorder="1"/>
    <xf numFmtId="43" fontId="8" fillId="0" borderId="7" xfId="0" applyNumberFormat="1" applyFont="1" applyFill="1" applyBorder="1"/>
    <xf numFmtId="43" fontId="5" fillId="0" borderId="7" xfId="1" applyFont="1" applyFill="1" applyBorder="1"/>
    <xf numFmtId="0" fontId="5" fillId="0" borderId="7" xfId="0" applyFont="1" applyFill="1" applyBorder="1"/>
    <xf numFmtId="43" fontId="8" fillId="0" borderId="0" xfId="0" applyNumberFormat="1" applyFont="1" applyFill="1"/>
    <xf numFmtId="43" fontId="5" fillId="0" borderId="0" xfId="1" applyFont="1" applyFill="1" applyBorder="1"/>
    <xf numFmtId="0" fontId="5" fillId="0" borderId="0" xfId="0" applyFont="1"/>
    <xf numFmtId="0" fontId="13" fillId="0" borderId="0" xfId="0" applyFont="1" applyFill="1"/>
    <xf numFmtId="166" fontId="12" fillId="6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4" fillId="0" borderId="0" xfId="0" applyFont="1"/>
    <xf numFmtId="0" fontId="14" fillId="0" borderId="3" xfId="0" applyFont="1" applyBorder="1"/>
    <xf numFmtId="166" fontId="5" fillId="0" borderId="7" xfId="1" applyNumberFormat="1" applyFont="1" applyFill="1" applyBorder="1"/>
    <xf numFmtId="166" fontId="5" fillId="0" borderId="3" xfId="1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9" fontId="5" fillId="0" borderId="0" xfId="2" applyNumberFormat="1" applyFont="1" applyFill="1" applyBorder="1" applyAlignment="1">
      <alignment horizontal="center"/>
    </xf>
    <xf numFmtId="9" fontId="5" fillId="0" borderId="5" xfId="2" applyNumberFormat="1" applyFont="1" applyFill="1" applyBorder="1" applyAlignment="1">
      <alignment horizontal="center"/>
    </xf>
    <xf numFmtId="10" fontId="5" fillId="0" borderId="0" xfId="2" applyNumberFormat="1" applyFont="1" applyFill="1" applyBorder="1" applyAlignment="1">
      <alignment horizontal="center"/>
    </xf>
    <xf numFmtId="166" fontId="15" fillId="0" borderId="3" xfId="1" applyNumberFormat="1" applyFont="1" applyFill="1" applyBorder="1" applyAlignment="1">
      <alignment horizontal="center"/>
    </xf>
    <xf numFmtId="166" fontId="5" fillId="0" borderId="3" xfId="1" applyNumberFormat="1" applyFont="1" applyFill="1" applyBorder="1" applyAlignment="1">
      <alignment horizontal="center"/>
    </xf>
    <xf numFmtId="166" fontId="5" fillId="0" borderId="5" xfId="1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5" xfId="0" applyNumberFormat="1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9" fontId="5" fillId="0" borderId="5" xfId="2" applyFont="1" applyFill="1" applyBorder="1"/>
    <xf numFmtId="0" fontId="0" fillId="0" borderId="0" xfId="0" applyFont="1" applyFill="1"/>
    <xf numFmtId="166" fontId="5" fillId="0" borderId="6" xfId="1" applyNumberFormat="1" applyFont="1" applyFill="1" applyBorder="1"/>
    <xf numFmtId="166" fontId="5" fillId="0" borderId="7" xfId="1" applyNumberFormat="1" applyFont="1" applyFill="1" applyBorder="1" applyAlignment="1">
      <alignment horizontal="center"/>
    </xf>
    <xf numFmtId="9" fontId="5" fillId="0" borderId="7" xfId="2" applyNumberFormat="1" applyFont="1" applyFill="1" applyBorder="1" applyAlignment="1">
      <alignment horizontal="center"/>
    </xf>
    <xf numFmtId="9" fontId="5" fillId="0" borderId="8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166" fontId="5" fillId="0" borderId="6" xfId="1" applyNumberFormat="1" applyFont="1" applyFill="1" applyBorder="1" applyAlignment="1">
      <alignment horizontal="center"/>
    </xf>
    <xf numFmtId="166" fontId="5" fillId="0" borderId="8" xfId="1" applyNumberFormat="1" applyFont="1" applyFill="1" applyBorder="1" applyAlignment="1">
      <alignment horizontal="center"/>
    </xf>
    <xf numFmtId="10" fontId="5" fillId="0" borderId="7" xfId="0" applyNumberFormat="1" applyFont="1" applyFill="1" applyBorder="1" applyAlignment="1">
      <alignment horizontal="center"/>
    </xf>
    <xf numFmtId="165" fontId="5" fillId="0" borderId="7" xfId="0" applyNumberFormat="1" applyFont="1" applyFill="1" applyBorder="1" applyAlignment="1">
      <alignment horizontal="center"/>
    </xf>
    <xf numFmtId="165" fontId="5" fillId="0" borderId="8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169" fontId="5" fillId="0" borderId="7" xfId="1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9" fontId="5" fillId="0" borderId="8" xfId="2" applyFont="1" applyFill="1" applyBorder="1"/>
    <xf numFmtId="9" fontId="5" fillId="0" borderId="7" xfId="2" applyFont="1" applyFill="1" applyBorder="1" applyAlignment="1">
      <alignment horizontal="center"/>
    </xf>
    <xf numFmtId="9" fontId="5" fillId="0" borderId="8" xfId="2" applyFont="1" applyFill="1" applyBorder="1" applyAlignment="1">
      <alignment horizontal="center"/>
    </xf>
    <xf numFmtId="3" fontId="5" fillId="0" borderId="8" xfId="0" applyNumberFormat="1" applyFont="1" applyFill="1" applyBorder="1" applyAlignment="1">
      <alignment horizontal="center"/>
    </xf>
    <xf numFmtId="43" fontId="5" fillId="0" borderId="7" xfId="2" applyNumberFormat="1" applyFont="1" applyFill="1" applyBorder="1" applyAlignment="1">
      <alignment horizontal="center"/>
    </xf>
    <xf numFmtId="0" fontId="0" fillId="11" borderId="0" xfId="0" applyFont="1" applyFill="1"/>
    <xf numFmtId="164" fontId="7" fillId="8" borderId="3" xfId="0" applyNumberFormat="1" applyFont="1" applyFill="1" applyBorder="1" applyAlignment="1">
      <alignment horizontal="left"/>
    </xf>
    <xf numFmtId="0" fontId="5" fillId="8" borderId="3" xfId="0" applyFont="1" applyFill="1" applyBorder="1"/>
    <xf numFmtId="10" fontId="5" fillId="8" borderId="5" xfId="0" applyNumberFormat="1" applyFont="1" applyFill="1" applyBorder="1" applyAlignment="1">
      <alignment horizontal="right"/>
    </xf>
    <xf numFmtId="0" fontId="5" fillId="8" borderId="8" xfId="0" applyFont="1" applyFill="1" applyBorder="1" applyAlignment="1">
      <alignment horizontal="right"/>
    </xf>
    <xf numFmtId="0" fontId="5" fillId="8" borderId="0" xfId="0" applyFont="1" applyFill="1"/>
    <xf numFmtId="43" fontId="8" fillId="8" borderId="0" xfId="0" applyNumberFormat="1" applyFont="1" applyFill="1"/>
    <xf numFmtId="43" fontId="5" fillId="8" borderId="0" xfId="0" applyNumberFormat="1" applyFont="1" applyFill="1"/>
    <xf numFmtId="165" fontId="8" fillId="8" borderId="0" xfId="2" applyNumberFormat="1" applyFont="1" applyFill="1"/>
    <xf numFmtId="0" fontId="0" fillId="6" borderId="0" xfId="0" applyFill="1"/>
    <xf numFmtId="0" fontId="8" fillId="7" borderId="15" xfId="0" applyFont="1" applyFill="1" applyBorder="1" applyAlignment="1">
      <alignment horizontal="right"/>
    </xf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A31" workbookViewId="0">
      <selection activeCell="F44" sqref="F44"/>
    </sheetView>
  </sheetViews>
  <sheetFormatPr defaultRowHeight="14.4" x14ac:dyDescent="0.3"/>
  <cols>
    <col min="1" max="1" width="48.6640625" bestFit="1" customWidth="1"/>
    <col min="2" max="2" width="12.44140625" bestFit="1" customWidth="1"/>
  </cols>
  <sheetData>
    <row r="1" spans="1:2" ht="15" thickBot="1" x14ac:dyDescent="0.35">
      <c r="A1" s="1" t="s">
        <v>0</v>
      </c>
      <c r="B1" s="2"/>
    </row>
    <row r="2" spans="1:2" ht="15" thickBot="1" x14ac:dyDescent="0.35">
      <c r="A2" s="3" t="s">
        <v>1</v>
      </c>
      <c r="B2" s="5">
        <v>7.0000000000000007E-2</v>
      </c>
    </row>
    <row r="3" spans="1:2" ht="15" thickBot="1" x14ac:dyDescent="0.35">
      <c r="A3" s="3" t="s">
        <v>30</v>
      </c>
      <c r="B3" s="6">
        <v>7.0000000000000007E-2</v>
      </c>
    </row>
    <row r="4" spans="1:2" x14ac:dyDescent="0.3">
      <c r="A4" s="7" t="s">
        <v>29</v>
      </c>
      <c r="B4" s="8">
        <v>2.3E-2</v>
      </c>
    </row>
    <row r="5" spans="1:2" x14ac:dyDescent="0.3">
      <c r="A5" s="9" t="s">
        <v>2</v>
      </c>
      <c r="B5" s="10" t="s">
        <v>3</v>
      </c>
    </row>
    <row r="6" spans="1:2" x14ac:dyDescent="0.3">
      <c r="A6" s="1" t="s">
        <v>4</v>
      </c>
      <c r="B6" s="2"/>
    </row>
    <row r="7" spans="1:2" x14ac:dyDescent="0.3">
      <c r="A7" s="11" t="s">
        <v>5</v>
      </c>
      <c r="B7" s="12">
        <v>0.14510000000000001</v>
      </c>
    </row>
    <row r="8" spans="1:2" x14ac:dyDescent="0.3">
      <c r="A8" s="3" t="s">
        <v>6</v>
      </c>
      <c r="B8" s="12">
        <v>0.14510000000000001</v>
      </c>
    </row>
    <row r="9" spans="1:2" x14ac:dyDescent="0.3">
      <c r="A9" s="3" t="s">
        <v>122</v>
      </c>
      <c r="B9" s="12">
        <v>0.14430000000000001</v>
      </c>
    </row>
    <row r="10" spans="1:2" x14ac:dyDescent="0.3">
      <c r="A10" s="7" t="s">
        <v>123</v>
      </c>
      <c r="B10" s="14">
        <v>0.11169999999999999</v>
      </c>
    </row>
    <row r="11" spans="1:2" x14ac:dyDescent="0.3">
      <c r="A11" s="143" t="s">
        <v>124</v>
      </c>
      <c r="B11" s="14">
        <v>0.11169999999999999</v>
      </c>
    </row>
    <row r="12" spans="1:2" x14ac:dyDescent="0.3">
      <c r="A12" s="144" t="s">
        <v>125</v>
      </c>
      <c r="B12" s="145">
        <v>2E-3</v>
      </c>
    </row>
    <row r="13" spans="1:2" x14ac:dyDescent="0.3">
      <c r="A13" s="144" t="s">
        <v>126</v>
      </c>
      <c r="B13" s="146">
        <v>2021</v>
      </c>
    </row>
    <row r="14" spans="1:2" x14ac:dyDescent="0.3">
      <c r="A14" s="3" t="s">
        <v>7</v>
      </c>
      <c r="B14" s="15">
        <v>0.107</v>
      </c>
    </row>
    <row r="15" spans="1:2" x14ac:dyDescent="0.3">
      <c r="A15" s="9" t="s">
        <v>8</v>
      </c>
      <c r="B15" s="16">
        <v>7.9000000000000001E-2</v>
      </c>
    </row>
    <row r="16" spans="1:2" x14ac:dyDescent="0.3">
      <c r="A16" s="7" t="s">
        <v>9</v>
      </c>
      <c r="B16" s="18">
        <v>0.995</v>
      </c>
    </row>
    <row r="17" spans="1:4" ht="15" thickBot="1" x14ac:dyDescent="0.35">
      <c r="A17" s="3" t="s">
        <v>32</v>
      </c>
      <c r="B17" s="17">
        <v>7.0000000000000007E-2</v>
      </c>
    </row>
    <row r="18" spans="1:4" x14ac:dyDescent="0.3">
      <c r="A18" s="7" t="s">
        <v>10</v>
      </c>
      <c r="B18" s="19">
        <v>2.5999999999999999E-2</v>
      </c>
    </row>
    <row r="19" spans="1:4" x14ac:dyDescent="0.3">
      <c r="A19" s="56" t="s">
        <v>77</v>
      </c>
      <c r="B19" s="65" t="s">
        <v>72</v>
      </c>
      <c r="C19" s="65" t="s">
        <v>73</v>
      </c>
      <c r="D19" s="66" t="s">
        <v>74</v>
      </c>
    </row>
    <row r="20" spans="1:4" x14ac:dyDescent="0.3">
      <c r="A20" s="56" t="s">
        <v>136</v>
      </c>
      <c r="B20" s="67">
        <v>4.1000000000000002E-2</v>
      </c>
      <c r="C20" s="67">
        <v>3.2500000000000001E-2</v>
      </c>
      <c r="D20" s="68">
        <v>0.02</v>
      </c>
    </row>
    <row r="21" spans="1:4" x14ac:dyDescent="0.3">
      <c r="A21" s="56" t="s">
        <v>137</v>
      </c>
      <c r="B21" s="67">
        <v>4.1000000000000002E-2</v>
      </c>
      <c r="C21" s="67">
        <v>3.2500000000000001E-2</v>
      </c>
      <c r="D21" s="68">
        <v>2.75E-2</v>
      </c>
    </row>
    <row r="22" spans="1:4" x14ac:dyDescent="0.3">
      <c r="A22" s="56" t="s">
        <v>78</v>
      </c>
      <c r="B22" s="69">
        <v>2019</v>
      </c>
      <c r="C22" s="67"/>
      <c r="D22" s="67"/>
    </row>
    <row r="23" spans="1:4" x14ac:dyDescent="0.3">
      <c r="A23" s="7" t="s">
        <v>11</v>
      </c>
      <c r="B23" s="20">
        <v>1.7999999999999999E-2</v>
      </c>
    </row>
    <row r="24" spans="1:4" x14ac:dyDescent="0.3">
      <c r="A24" s="7" t="s">
        <v>12</v>
      </c>
      <c r="B24" s="21">
        <v>66</v>
      </c>
    </row>
    <row r="25" spans="1:4" x14ac:dyDescent="0.3">
      <c r="A25" s="7" t="s">
        <v>13</v>
      </c>
      <c r="B25" s="22">
        <v>0.4</v>
      </c>
    </row>
    <row r="26" spans="1:4" x14ac:dyDescent="0.3">
      <c r="A26" s="23" t="s">
        <v>14</v>
      </c>
      <c r="B26" s="24">
        <v>3.5000000000000001E-3</v>
      </c>
    </row>
    <row r="27" spans="1:4" x14ac:dyDescent="0.3">
      <c r="A27" s="1" t="s">
        <v>15</v>
      </c>
      <c r="B27" s="2"/>
    </row>
    <row r="28" spans="1:4" x14ac:dyDescent="0.3">
      <c r="A28" s="25" t="s">
        <v>16</v>
      </c>
      <c r="B28" s="26" t="s">
        <v>17</v>
      </c>
    </row>
    <row r="29" spans="1:4" x14ac:dyDescent="0.3">
      <c r="A29" s="7" t="s">
        <v>18</v>
      </c>
      <c r="B29" s="27">
        <v>0.14149999999999999</v>
      </c>
    </row>
    <row r="30" spans="1:4" x14ac:dyDescent="0.3">
      <c r="A30" s="28" t="s">
        <v>19</v>
      </c>
      <c r="B30" s="29" t="s">
        <v>20</v>
      </c>
    </row>
    <row r="31" spans="1:4" x14ac:dyDescent="0.3">
      <c r="A31" s="30">
        <v>2021</v>
      </c>
      <c r="B31" s="31">
        <v>0.1515</v>
      </c>
    </row>
    <row r="32" spans="1:4" x14ac:dyDescent="0.3">
      <c r="A32" s="30">
        <v>2022</v>
      </c>
      <c r="B32" s="31">
        <v>0.1615</v>
      </c>
    </row>
    <row r="33" spans="1:4" x14ac:dyDescent="0.3">
      <c r="A33" s="30">
        <v>2023</v>
      </c>
      <c r="B33" s="31">
        <v>0.17150000000000001</v>
      </c>
    </row>
    <row r="34" spans="1:4" x14ac:dyDescent="0.3">
      <c r="A34" s="32">
        <v>2024</v>
      </c>
      <c r="B34" s="33">
        <v>0.18149999999999999</v>
      </c>
    </row>
    <row r="35" spans="1:4" ht="15" thickBot="1" x14ac:dyDescent="0.35">
      <c r="A35" s="7" t="s">
        <v>21</v>
      </c>
      <c r="B35" s="27">
        <v>3.2500000000000001E-2</v>
      </c>
    </row>
    <row r="36" spans="1:4" ht="15" thickBot="1" x14ac:dyDescent="0.35">
      <c r="A36" s="3" t="s">
        <v>22</v>
      </c>
      <c r="B36" s="34">
        <v>30</v>
      </c>
    </row>
    <row r="37" spans="1:4" ht="15" thickBot="1" x14ac:dyDescent="0.35">
      <c r="A37" s="3" t="s">
        <v>143</v>
      </c>
      <c r="B37" s="152" t="s">
        <v>114</v>
      </c>
    </row>
    <row r="38" spans="1:4" ht="15" thickBot="1" x14ac:dyDescent="0.35">
      <c r="A38" s="35" t="s">
        <v>23</v>
      </c>
      <c r="B38" s="36" t="s">
        <v>24</v>
      </c>
    </row>
    <row r="39" spans="1:4" ht="15" thickBot="1" x14ac:dyDescent="0.35">
      <c r="A39" s="3" t="s">
        <v>25</v>
      </c>
      <c r="B39" s="37">
        <v>2.5999999999999999E-2</v>
      </c>
    </row>
    <row r="40" spans="1:4" x14ac:dyDescent="0.3">
      <c r="A40" s="3" t="s">
        <v>26</v>
      </c>
      <c r="B40" s="38">
        <v>99.99</v>
      </c>
    </row>
    <row r="41" spans="1:4" x14ac:dyDescent="0.3">
      <c r="A41" s="3" t="s">
        <v>27</v>
      </c>
      <c r="B41" s="39">
        <v>0</v>
      </c>
    </row>
    <row r="42" spans="1:4" x14ac:dyDescent="0.3">
      <c r="A42" s="9" t="s">
        <v>28</v>
      </c>
      <c r="B42" s="40">
        <v>9.99</v>
      </c>
    </row>
    <row r="43" spans="1:4" x14ac:dyDescent="0.3">
      <c r="A43" s="1" t="s">
        <v>65</v>
      </c>
      <c r="B43" s="57">
        <f>C43-1%</f>
        <v>6.2499999999999993E-2</v>
      </c>
      <c r="C43" s="57">
        <v>7.2499999999999995E-2</v>
      </c>
      <c r="D43" s="58">
        <f>C43+1%</f>
        <v>8.249999999999999E-2</v>
      </c>
    </row>
    <row r="44" spans="1:4" x14ac:dyDescent="0.3">
      <c r="A44" s="56" t="s">
        <v>66</v>
      </c>
      <c r="B44" s="59">
        <f>B45+B46</f>
        <v>23773.469186999999</v>
      </c>
      <c r="C44" s="59">
        <f>C45+C46</f>
        <v>21121.993605</v>
      </c>
      <c r="D44" s="60">
        <f>D45+D46</f>
        <v>18928.971247000001</v>
      </c>
    </row>
    <row r="45" spans="1:4" x14ac:dyDescent="0.3">
      <c r="A45" s="56" t="s">
        <v>67</v>
      </c>
      <c r="B45" s="59">
        <f>C45</f>
        <v>13544.691113999999</v>
      </c>
      <c r="C45" s="59">
        <v>13544.691113999999</v>
      </c>
      <c r="D45" s="60">
        <f>C45</f>
        <v>13544.691113999999</v>
      </c>
    </row>
    <row r="46" spans="1:4" x14ac:dyDescent="0.3">
      <c r="A46" s="56" t="s">
        <v>68</v>
      </c>
      <c r="B46" s="55">
        <v>10228.778072999999</v>
      </c>
      <c r="C46" s="55">
        <v>7577.3024910000004</v>
      </c>
      <c r="D46" s="61">
        <v>5384.2801330000002</v>
      </c>
    </row>
    <row r="47" spans="1:4" x14ac:dyDescent="0.3">
      <c r="A47" s="3" t="s">
        <v>69</v>
      </c>
      <c r="B47" s="62">
        <f>((B44/D44)^(1/2)-1)*100</f>
        <v>12.068297673439909</v>
      </c>
      <c r="C47" s="13"/>
    </row>
    <row r="48" spans="1:4" x14ac:dyDescent="0.3">
      <c r="A48" s="56" t="s">
        <v>70</v>
      </c>
      <c r="B48" s="62">
        <f>((B44*D44)/(C44^2)-1)*100</f>
        <v>0.86715220615409816</v>
      </c>
      <c r="C48" s="13"/>
    </row>
    <row r="49" spans="1:3" x14ac:dyDescent="0.3">
      <c r="A49" s="63" t="s">
        <v>71</v>
      </c>
      <c r="B49" s="64">
        <f>B47*2</f>
        <v>24.136595346879819</v>
      </c>
    </row>
    <row r="50" spans="1:3" x14ac:dyDescent="0.3">
      <c r="A50" s="1" t="s">
        <v>89</v>
      </c>
    </row>
    <row r="51" spans="1:3" x14ac:dyDescent="0.3">
      <c r="A51" s="56" t="s">
        <v>91</v>
      </c>
      <c r="B51" s="86" t="s">
        <v>93</v>
      </c>
    </row>
    <row r="52" spans="1:3" x14ac:dyDescent="0.3">
      <c r="A52" s="56" t="s">
        <v>90</v>
      </c>
      <c r="B52" s="87" t="s">
        <v>94</v>
      </c>
    </row>
    <row r="53" spans="1:3" x14ac:dyDescent="0.3">
      <c r="A53" s="56" t="s">
        <v>92</v>
      </c>
      <c r="B53" s="85" t="s">
        <v>82</v>
      </c>
    </row>
    <row r="54" spans="1:3" x14ac:dyDescent="0.3">
      <c r="A54" s="56" t="s">
        <v>100</v>
      </c>
      <c r="B54" s="105" t="s">
        <v>101</v>
      </c>
    </row>
    <row r="55" spans="1:3" x14ac:dyDescent="0.3">
      <c r="A55" s="56" t="s">
        <v>96</v>
      </c>
      <c r="B55" s="88" t="s">
        <v>95</v>
      </c>
    </row>
    <row r="56" spans="1:3" x14ac:dyDescent="0.3">
      <c r="A56" s="1" t="s">
        <v>139</v>
      </c>
      <c r="B56" t="s">
        <v>94</v>
      </c>
      <c r="C56" t="s">
        <v>121</v>
      </c>
    </row>
    <row r="57" spans="1:3" x14ac:dyDescent="0.3">
      <c r="A57" s="56" t="s">
        <v>140</v>
      </c>
      <c r="B57" s="79">
        <v>7.8791903897581575E-2</v>
      </c>
      <c r="C57" s="79">
        <v>6.9703626381851902E-2</v>
      </c>
    </row>
    <row r="58" spans="1:3" x14ac:dyDescent="0.3">
      <c r="A58" s="56" t="s">
        <v>141</v>
      </c>
      <c r="B58" s="151">
        <v>0.116514904988023</v>
      </c>
      <c r="C58" s="151">
        <v>0.116514904988023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'List Box'!$E$2:$E$3</xm:f>
          </x14:formula1>
          <xm:sqref>B30</xm:sqref>
        </x14:dataValidation>
        <x14:dataValidation type="list" allowBlank="1" showInputMessage="1" showErrorMessage="1">
          <x14:formula1>
            <xm:f>'List Box'!$E$5:$E$6</xm:f>
          </x14:formula1>
          <xm:sqref>B38</xm:sqref>
        </x14:dataValidation>
        <x14:dataValidation type="list" allowBlank="1" showInputMessage="1" showErrorMessage="1">
          <x14:formula1>
            <xm:f>'List Box'!$C$5:$C$6</xm:f>
          </x14:formula1>
          <xm:sqref>B28</xm:sqref>
        </x14:dataValidation>
        <x14:dataValidation type="list" allowBlank="1" showInputMessage="1" showErrorMessage="1">
          <x14:formula1>
            <xm:f>'List Box'!$C$2:$C$3</xm:f>
          </x14:formula1>
          <xm:sqref>B5</xm:sqref>
        </x14:dataValidation>
        <x14:dataValidation type="list" allowBlank="1" showInputMessage="1" showErrorMessage="1">
          <x14:formula1>
            <xm:f>'List Box'!$M$2:$M$3</xm:f>
          </x14:formula1>
          <xm:sqref>B51</xm:sqref>
        </x14:dataValidation>
        <x14:dataValidation type="list" allowBlank="1" showInputMessage="1" showErrorMessage="1">
          <x14:formula1>
            <xm:f>'List Box'!$K$15:$K$16</xm:f>
          </x14:formula1>
          <xm:sqref>B52</xm:sqref>
        </x14:dataValidation>
        <x14:dataValidation type="list" allowBlank="1" showInputMessage="1" showErrorMessage="1">
          <x14:formula1>
            <xm:f>'List Box'!$G$2:$G$3</xm:f>
          </x14:formula1>
          <xm:sqref>B55</xm:sqref>
        </x14:dataValidation>
        <x14:dataValidation type="list" allowBlank="1" showInputMessage="1" showErrorMessage="1">
          <x14:formula1>
            <xm:f>'List Box'!$I$2:$I$3</xm:f>
          </x14:formula1>
          <xm:sqref>B54</xm:sqref>
        </x14:dataValidation>
        <x14:dataValidation type="list" allowBlank="1" showInputMessage="1" showErrorMessage="1">
          <x14:formula1>
            <xm:f>'List Box'!$A$2:$A$11</xm:f>
          </x14:formula1>
          <xm:sqref>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F9" sqref="F9"/>
    </sheetView>
  </sheetViews>
  <sheetFormatPr defaultRowHeight="14.4" x14ac:dyDescent="0.3"/>
  <sheetData>
    <row r="1" spans="1:2" x14ac:dyDescent="0.3">
      <c r="A1" t="s">
        <v>31</v>
      </c>
      <c r="B1" t="s">
        <v>142</v>
      </c>
    </row>
    <row r="2" spans="1:2" x14ac:dyDescent="0.3">
      <c r="A2">
        <v>2022</v>
      </c>
      <c r="B2">
        <v>30</v>
      </c>
    </row>
    <row r="3" spans="1:2" x14ac:dyDescent="0.3">
      <c r="A3">
        <v>2023</v>
      </c>
      <c r="B3">
        <v>30</v>
      </c>
    </row>
    <row r="4" spans="1:2" x14ac:dyDescent="0.3">
      <c r="A4">
        <v>2024</v>
      </c>
      <c r="B4">
        <v>30</v>
      </c>
    </row>
    <row r="5" spans="1:2" x14ac:dyDescent="0.3">
      <c r="A5">
        <v>2025</v>
      </c>
      <c r="B5">
        <v>30</v>
      </c>
    </row>
    <row r="6" spans="1:2" x14ac:dyDescent="0.3">
      <c r="A6">
        <v>2026</v>
      </c>
      <c r="B6">
        <v>30</v>
      </c>
    </row>
    <row r="7" spans="1:2" x14ac:dyDescent="0.3">
      <c r="A7">
        <v>2027</v>
      </c>
      <c r="B7">
        <v>30</v>
      </c>
    </row>
    <row r="8" spans="1:2" x14ac:dyDescent="0.3">
      <c r="A8">
        <v>2028</v>
      </c>
      <c r="B8">
        <v>30</v>
      </c>
    </row>
    <row r="9" spans="1:2" x14ac:dyDescent="0.3">
      <c r="A9">
        <v>2029</v>
      </c>
      <c r="B9">
        <v>10</v>
      </c>
    </row>
    <row r="10" spans="1:2" x14ac:dyDescent="0.3">
      <c r="A10">
        <v>2030</v>
      </c>
      <c r="B10">
        <v>30</v>
      </c>
    </row>
    <row r="11" spans="1:2" x14ac:dyDescent="0.3">
      <c r="A11">
        <v>2031</v>
      </c>
      <c r="B11">
        <v>30</v>
      </c>
    </row>
    <row r="12" spans="1:2" x14ac:dyDescent="0.3">
      <c r="A12">
        <v>2032</v>
      </c>
      <c r="B12">
        <v>30</v>
      </c>
    </row>
    <row r="13" spans="1:2" x14ac:dyDescent="0.3">
      <c r="A13">
        <v>2033</v>
      </c>
      <c r="B13">
        <v>30</v>
      </c>
    </row>
    <row r="14" spans="1:2" x14ac:dyDescent="0.3">
      <c r="A14">
        <v>2034</v>
      </c>
      <c r="B14">
        <v>30</v>
      </c>
    </row>
    <row r="15" spans="1:2" x14ac:dyDescent="0.3">
      <c r="A15">
        <v>2035</v>
      </c>
      <c r="B15">
        <v>30</v>
      </c>
    </row>
    <row r="16" spans="1:2" x14ac:dyDescent="0.3">
      <c r="A16">
        <v>2036</v>
      </c>
      <c r="B16">
        <v>30</v>
      </c>
    </row>
    <row r="17" spans="1:2" x14ac:dyDescent="0.3">
      <c r="A17">
        <v>2037</v>
      </c>
      <c r="B17">
        <v>30</v>
      </c>
    </row>
    <row r="18" spans="1:2" x14ac:dyDescent="0.3">
      <c r="A18">
        <v>2038</v>
      </c>
      <c r="B18">
        <v>30</v>
      </c>
    </row>
    <row r="19" spans="1:2" x14ac:dyDescent="0.3">
      <c r="A19">
        <v>2039</v>
      </c>
      <c r="B19">
        <v>30</v>
      </c>
    </row>
    <row r="20" spans="1:2" x14ac:dyDescent="0.3">
      <c r="A20">
        <v>2040</v>
      </c>
      <c r="B20">
        <v>30</v>
      </c>
    </row>
    <row r="21" spans="1:2" x14ac:dyDescent="0.3">
      <c r="A21">
        <v>2041</v>
      </c>
      <c r="B21">
        <v>30</v>
      </c>
    </row>
    <row r="22" spans="1:2" x14ac:dyDescent="0.3">
      <c r="A22">
        <v>2042</v>
      </c>
      <c r="B22">
        <v>30</v>
      </c>
    </row>
    <row r="23" spans="1:2" x14ac:dyDescent="0.3">
      <c r="A23">
        <v>2043</v>
      </c>
      <c r="B23">
        <v>30</v>
      </c>
    </row>
    <row r="24" spans="1:2" x14ac:dyDescent="0.3">
      <c r="A24">
        <v>2044</v>
      </c>
      <c r="B24">
        <v>30</v>
      </c>
    </row>
    <row r="25" spans="1:2" x14ac:dyDescent="0.3">
      <c r="A25">
        <v>2045</v>
      </c>
      <c r="B25">
        <v>30</v>
      </c>
    </row>
    <row r="26" spans="1:2" x14ac:dyDescent="0.3">
      <c r="A26">
        <v>2046</v>
      </c>
      <c r="B26">
        <v>30</v>
      </c>
    </row>
    <row r="27" spans="1:2" x14ac:dyDescent="0.3">
      <c r="A27">
        <v>2047</v>
      </c>
      <c r="B27">
        <v>30</v>
      </c>
    </row>
    <row r="28" spans="1:2" x14ac:dyDescent="0.3">
      <c r="A28">
        <v>2048</v>
      </c>
      <c r="B28">
        <v>30</v>
      </c>
    </row>
    <row r="29" spans="1:2" x14ac:dyDescent="0.3">
      <c r="A29">
        <v>2049</v>
      </c>
      <c r="B29">
        <v>30</v>
      </c>
    </row>
    <row r="30" spans="1:2" x14ac:dyDescent="0.3">
      <c r="A30">
        <v>2050</v>
      </c>
      <c r="B30">
        <v>30</v>
      </c>
    </row>
    <row r="31" spans="1:2" x14ac:dyDescent="0.3">
      <c r="A31">
        <v>2051</v>
      </c>
      <c r="B31">
        <v>30</v>
      </c>
    </row>
    <row r="32" spans="1:2" x14ac:dyDescent="0.3">
      <c r="A32">
        <v>2052</v>
      </c>
      <c r="B32">
        <v>30</v>
      </c>
    </row>
    <row r="33" spans="1:2" x14ac:dyDescent="0.3">
      <c r="A33">
        <v>2053</v>
      </c>
      <c r="B33">
        <v>30</v>
      </c>
    </row>
    <row r="34" spans="1:2" x14ac:dyDescent="0.3">
      <c r="A34">
        <v>2054</v>
      </c>
      <c r="B34">
        <v>30</v>
      </c>
    </row>
    <row r="35" spans="1:2" x14ac:dyDescent="0.3">
      <c r="A35">
        <v>2055</v>
      </c>
      <c r="B3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C8" sqref="C8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107" t="s">
        <v>81</v>
      </c>
      <c r="B2" s="107"/>
      <c r="C2" t="s">
        <v>3</v>
      </c>
      <c r="E2" t="s">
        <v>114</v>
      </c>
      <c r="G2" t="s">
        <v>95</v>
      </c>
      <c r="I2" t="s">
        <v>115</v>
      </c>
      <c r="K2" s="70" t="s">
        <v>116</v>
      </c>
      <c r="M2" s="107" t="s">
        <v>93</v>
      </c>
    </row>
    <row r="3" spans="1:13" x14ac:dyDescent="0.3">
      <c r="A3" s="107" t="s">
        <v>82</v>
      </c>
      <c r="B3" s="107"/>
      <c r="C3" t="s">
        <v>111</v>
      </c>
      <c r="E3" t="s">
        <v>20</v>
      </c>
      <c r="G3" t="s">
        <v>101</v>
      </c>
      <c r="I3" t="s">
        <v>101</v>
      </c>
      <c r="K3" s="70" t="s">
        <v>117</v>
      </c>
      <c r="M3" s="108" t="s">
        <v>118</v>
      </c>
    </row>
    <row r="4" spans="1:13" x14ac:dyDescent="0.3">
      <c r="A4" s="107" t="s">
        <v>79</v>
      </c>
      <c r="B4" s="107"/>
      <c r="G4" s="107"/>
      <c r="I4" s="107"/>
      <c r="K4" s="107"/>
      <c r="L4" s="107"/>
    </row>
    <row r="5" spans="1:13" x14ac:dyDescent="0.3">
      <c r="A5" s="107" t="s">
        <v>80</v>
      </c>
      <c r="B5" s="107"/>
      <c r="C5" s="106" t="s">
        <v>112</v>
      </c>
      <c r="D5" s="89"/>
      <c r="E5" s="89" t="s">
        <v>113</v>
      </c>
      <c r="G5" s="107"/>
      <c r="I5" s="107"/>
      <c r="K5" s="70" t="s">
        <v>116</v>
      </c>
      <c r="L5" s="107"/>
    </row>
    <row r="6" spans="1:13" x14ac:dyDescent="0.3">
      <c r="A6" s="107" t="s">
        <v>83</v>
      </c>
      <c r="B6" s="107"/>
      <c r="C6" s="106" t="s">
        <v>17</v>
      </c>
      <c r="D6" s="89"/>
      <c r="E6" s="89" t="s">
        <v>24</v>
      </c>
      <c r="G6" s="107"/>
      <c r="I6" s="107"/>
      <c r="K6" s="70" t="s">
        <v>119</v>
      </c>
      <c r="L6" s="107"/>
    </row>
    <row r="7" spans="1:13" x14ac:dyDescent="0.3">
      <c r="A7" s="107" t="s">
        <v>84</v>
      </c>
      <c r="B7" s="107"/>
      <c r="C7" s="106"/>
      <c r="D7" s="89"/>
      <c r="E7" s="89"/>
      <c r="I7" s="107"/>
      <c r="K7" s="107"/>
      <c r="L7" s="107"/>
    </row>
    <row r="8" spans="1:13" x14ac:dyDescent="0.3">
      <c r="A8" s="107" t="s">
        <v>120</v>
      </c>
      <c r="B8" s="107"/>
      <c r="C8" s="106"/>
      <c r="D8" s="89"/>
      <c r="E8" s="89"/>
      <c r="I8" s="107"/>
      <c r="K8" s="107"/>
      <c r="L8" s="107"/>
    </row>
    <row r="9" spans="1:13" x14ac:dyDescent="0.3">
      <c r="A9" s="107" t="s">
        <v>85</v>
      </c>
      <c r="B9" s="107"/>
      <c r="C9" s="106"/>
      <c r="D9" s="89"/>
      <c r="E9" s="89"/>
      <c r="I9" s="107"/>
      <c r="K9" s="107"/>
      <c r="L9" s="107"/>
    </row>
    <row r="10" spans="1:13" x14ac:dyDescent="0.3">
      <c r="A10" s="107" t="s">
        <v>86</v>
      </c>
      <c r="B10" s="107"/>
      <c r="I10" s="107"/>
      <c r="K10" s="107"/>
      <c r="L10" s="107"/>
    </row>
    <row r="11" spans="1:13" x14ac:dyDescent="0.3">
      <c r="A11" s="107" t="s">
        <v>87</v>
      </c>
      <c r="B11" s="107"/>
      <c r="I11" s="107"/>
      <c r="K11" s="107"/>
      <c r="L11" s="107"/>
    </row>
    <row r="12" spans="1:13" x14ac:dyDescent="0.3">
      <c r="I12" s="107"/>
      <c r="K12" s="107"/>
      <c r="L12" s="107"/>
    </row>
    <row r="13" spans="1:13" x14ac:dyDescent="0.3">
      <c r="I13" s="107"/>
      <c r="K13" s="107"/>
      <c r="L13" s="107"/>
    </row>
    <row r="14" spans="1:13" x14ac:dyDescent="0.3">
      <c r="I14" s="107"/>
      <c r="K14" s="107"/>
      <c r="L14" s="107"/>
    </row>
    <row r="15" spans="1:13" x14ac:dyDescent="0.3">
      <c r="I15" s="107" t="s">
        <v>114</v>
      </c>
      <c r="K15" s="107" t="s">
        <v>94</v>
      </c>
      <c r="L15" s="107"/>
    </row>
    <row r="16" spans="1:13" x14ac:dyDescent="0.3">
      <c r="I16" s="107" t="s">
        <v>20</v>
      </c>
      <c r="K16" s="107" t="s">
        <v>121</v>
      </c>
      <c r="L16" s="1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N20" sqref="N20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3" x14ac:dyDescent="0.3">
      <c r="A1" t="s">
        <v>97</v>
      </c>
      <c r="B1" s="70" t="s">
        <v>79</v>
      </c>
      <c r="C1" s="70" t="s">
        <v>80</v>
      </c>
      <c r="D1" s="71" t="s">
        <v>81</v>
      </c>
      <c r="E1" s="71" t="s">
        <v>82</v>
      </c>
      <c r="F1" s="72" t="s">
        <v>83</v>
      </c>
      <c r="G1" s="72" t="s">
        <v>84</v>
      </c>
      <c r="H1" s="72" t="s">
        <v>85</v>
      </c>
      <c r="I1" s="72" t="s">
        <v>86</v>
      </c>
      <c r="J1" s="73" t="s">
        <v>87</v>
      </c>
      <c r="K1" s="72" t="s">
        <v>88</v>
      </c>
      <c r="L1" s="72" t="s">
        <v>85</v>
      </c>
      <c r="M1" s="72" t="s">
        <v>86</v>
      </c>
    </row>
    <row r="2" spans="1:13" x14ac:dyDescent="0.3">
      <c r="A2">
        <v>2022</v>
      </c>
      <c r="B2" s="74">
        <v>7.0000000000000007E-2</v>
      </c>
      <c r="C2" s="74">
        <v>7.0000000000000007E-2</v>
      </c>
      <c r="D2" s="74">
        <v>0.06</v>
      </c>
      <c r="E2" s="74">
        <v>7.0000000000000007E-2</v>
      </c>
      <c r="F2" s="75">
        <v>-0.24</v>
      </c>
      <c r="G2" s="75">
        <v>-0.24</v>
      </c>
      <c r="H2" s="76">
        <v>0.05</v>
      </c>
      <c r="I2" s="76">
        <v>9.0000000000000011E-2</v>
      </c>
      <c r="J2" s="76">
        <v>0.06</v>
      </c>
      <c r="K2" s="77">
        <v>0.76</v>
      </c>
      <c r="L2" s="78">
        <v>1.05</v>
      </c>
      <c r="M2" s="78">
        <v>1.0900000000000001</v>
      </c>
    </row>
    <row r="3" spans="1:13" x14ac:dyDescent="0.3">
      <c r="A3">
        <v>2023</v>
      </c>
      <c r="B3" s="74">
        <v>7.0000000000000007E-2</v>
      </c>
      <c r="C3" s="74">
        <v>7.0000000000000007E-2</v>
      </c>
      <c r="D3" s="74">
        <v>0.06</v>
      </c>
      <c r="E3" s="74">
        <v>7.0000000000000007E-2</v>
      </c>
      <c r="F3" s="79">
        <v>0.11</v>
      </c>
      <c r="G3" s="79">
        <v>0.11</v>
      </c>
      <c r="H3" s="76">
        <v>0.05</v>
      </c>
      <c r="I3" s="76">
        <v>9.0000000000000011E-2</v>
      </c>
      <c r="J3" s="76">
        <v>0.06</v>
      </c>
      <c r="K3" s="77">
        <v>1.1100000000000001</v>
      </c>
      <c r="L3" s="78">
        <v>1.05</v>
      </c>
      <c r="M3" s="78">
        <v>1.0900000000000001</v>
      </c>
    </row>
    <row r="4" spans="1:13" x14ac:dyDescent="0.3">
      <c r="A4">
        <v>2024</v>
      </c>
      <c r="B4" s="74">
        <v>7.0000000000000007E-2</v>
      </c>
      <c r="C4" s="74">
        <v>7.0000000000000007E-2</v>
      </c>
      <c r="D4" s="74">
        <v>0.06</v>
      </c>
      <c r="E4" s="74">
        <v>7.0000000000000007E-2</v>
      </c>
      <c r="F4" s="79">
        <v>0.11</v>
      </c>
      <c r="G4" s="79">
        <v>0.11</v>
      </c>
      <c r="H4" s="76">
        <v>0.05</v>
      </c>
      <c r="I4" s="76">
        <v>9.0000000000000011E-2</v>
      </c>
      <c r="J4" s="76">
        <v>0.06</v>
      </c>
      <c r="K4" s="77">
        <v>1.1100000000000001</v>
      </c>
      <c r="L4" s="78">
        <v>1.05</v>
      </c>
      <c r="M4" s="78">
        <v>1.0900000000000001</v>
      </c>
    </row>
    <row r="5" spans="1:13" x14ac:dyDescent="0.3">
      <c r="A5">
        <v>2025</v>
      </c>
      <c r="B5">
        <v>4.0000000000000001E-3</v>
      </c>
      <c r="C5" s="74">
        <v>7.0000000000000007E-2</v>
      </c>
      <c r="D5" s="74">
        <v>0.06</v>
      </c>
      <c r="E5" s="74">
        <v>7.0000000000000007E-2</v>
      </c>
      <c r="F5" s="79">
        <v>0.11</v>
      </c>
      <c r="G5" s="79">
        <v>0.11</v>
      </c>
      <c r="H5" s="76">
        <v>0.05</v>
      </c>
      <c r="I5" s="76">
        <v>9.0000000000000011E-2</v>
      </c>
      <c r="J5" s="76">
        <v>0.06</v>
      </c>
      <c r="K5" s="77">
        <v>1.1100000000000001</v>
      </c>
      <c r="L5" s="78">
        <v>1.05</v>
      </c>
      <c r="M5" s="78">
        <v>1.0900000000000001</v>
      </c>
    </row>
    <row r="6" spans="1:13" x14ac:dyDescent="0.3">
      <c r="A6">
        <v>2026</v>
      </c>
      <c r="B6">
        <v>0.19</v>
      </c>
      <c r="C6" s="74">
        <v>7.0000000000000007E-2</v>
      </c>
      <c r="D6" s="74">
        <v>0.06</v>
      </c>
      <c r="E6" s="74">
        <v>7.0000000000000007E-2</v>
      </c>
      <c r="F6" s="80">
        <v>0.06</v>
      </c>
      <c r="G6" s="80">
        <v>0.06</v>
      </c>
      <c r="H6" s="76">
        <v>0.05</v>
      </c>
      <c r="I6" s="76">
        <v>9.0000000000000011E-2</v>
      </c>
      <c r="J6" s="76">
        <v>0.06</v>
      </c>
      <c r="K6" s="77">
        <v>1.0789027837874463</v>
      </c>
      <c r="L6" s="78">
        <v>1.05</v>
      </c>
      <c r="M6" s="78">
        <v>1.0900000000000001</v>
      </c>
    </row>
    <row r="7" spans="1:13" x14ac:dyDescent="0.3">
      <c r="A7">
        <v>2027</v>
      </c>
      <c r="B7">
        <v>0.16700000000000001</v>
      </c>
      <c r="C7" s="74">
        <v>7.0000000000000007E-2</v>
      </c>
      <c r="D7" s="74">
        <v>0.06</v>
      </c>
      <c r="E7" s="74">
        <v>7.0000000000000007E-2</v>
      </c>
      <c r="F7" s="80">
        <v>0.06</v>
      </c>
      <c r="G7" s="80">
        <v>0.06</v>
      </c>
      <c r="H7" s="76">
        <v>0.05</v>
      </c>
      <c r="I7" s="76">
        <v>9.0000000000000011E-2</v>
      </c>
      <c r="J7" s="76">
        <v>0.06</v>
      </c>
      <c r="K7" s="77">
        <v>1.0789027837874463</v>
      </c>
      <c r="L7" s="78">
        <v>1.05</v>
      </c>
      <c r="M7" s="78">
        <v>1.0900000000000001</v>
      </c>
    </row>
    <row r="8" spans="1:13" x14ac:dyDescent="0.3">
      <c r="A8">
        <v>2028</v>
      </c>
      <c r="B8">
        <v>0.19309999999999999</v>
      </c>
      <c r="C8" s="74">
        <v>7.0000000000000007E-2</v>
      </c>
      <c r="D8" s="74">
        <v>0.06</v>
      </c>
      <c r="E8" s="74">
        <v>7.0000000000000007E-2</v>
      </c>
      <c r="F8" s="80">
        <v>0.06</v>
      </c>
      <c r="G8" s="80">
        <v>0.06</v>
      </c>
      <c r="H8" s="76">
        <v>0.05</v>
      </c>
      <c r="I8" s="76">
        <v>9.0000000000000011E-2</v>
      </c>
      <c r="J8" s="76">
        <v>0.06</v>
      </c>
      <c r="K8" s="77">
        <v>1.0789027837874463</v>
      </c>
      <c r="L8" s="78">
        <v>1.05</v>
      </c>
      <c r="M8" s="78">
        <v>1.0900000000000001</v>
      </c>
    </row>
    <row r="9" spans="1:13" x14ac:dyDescent="0.3">
      <c r="A9">
        <v>2029</v>
      </c>
      <c r="B9">
        <v>0.19009999999999999</v>
      </c>
      <c r="C9" s="74">
        <v>7.0000000000000007E-2</v>
      </c>
      <c r="D9" s="74">
        <v>0.06</v>
      </c>
      <c r="E9" s="74">
        <v>7.0000000000000007E-2</v>
      </c>
      <c r="F9" s="80">
        <v>0.06</v>
      </c>
      <c r="G9" s="80">
        <v>0.06</v>
      </c>
      <c r="H9" s="76">
        <v>0.05</v>
      </c>
      <c r="I9" s="76">
        <v>9.0000000000000011E-2</v>
      </c>
      <c r="J9" s="76">
        <v>0.06</v>
      </c>
      <c r="K9" s="77">
        <v>1.0789027837874463</v>
      </c>
      <c r="L9" s="78">
        <v>1.05</v>
      </c>
      <c r="M9" s="78">
        <v>1.0900000000000001</v>
      </c>
    </row>
    <row r="10" spans="1:13" x14ac:dyDescent="0.3">
      <c r="A10">
        <v>2030</v>
      </c>
      <c r="B10">
        <v>0.1482</v>
      </c>
      <c r="C10" s="74">
        <v>7.0000000000000007E-2</v>
      </c>
      <c r="D10" s="74">
        <v>0.06</v>
      </c>
      <c r="E10" s="74">
        <v>7.0000000000000007E-2</v>
      </c>
      <c r="F10" s="80">
        <v>0.06</v>
      </c>
      <c r="G10" s="80">
        <v>0.06</v>
      </c>
      <c r="H10" s="76">
        <v>0.05</v>
      </c>
      <c r="I10" s="76">
        <v>9.0000000000000011E-2</v>
      </c>
      <c r="J10" s="76">
        <v>0.06</v>
      </c>
      <c r="K10" s="77">
        <v>1.0789027837874463</v>
      </c>
      <c r="L10" s="78">
        <v>1.05</v>
      </c>
      <c r="M10" s="78">
        <v>1.0900000000000001</v>
      </c>
    </row>
    <row r="11" spans="1:13" x14ac:dyDescent="0.3">
      <c r="A11">
        <v>2031</v>
      </c>
      <c r="B11">
        <v>0.114</v>
      </c>
      <c r="C11" s="74">
        <v>7.0000000000000007E-2</v>
      </c>
      <c r="D11" s="74">
        <v>0.06</v>
      </c>
      <c r="E11" s="74">
        <v>7.0000000000000007E-2</v>
      </c>
      <c r="F11" s="80">
        <v>0.06</v>
      </c>
      <c r="G11" s="80">
        <v>0.06</v>
      </c>
      <c r="H11" s="76">
        <v>0.05</v>
      </c>
      <c r="I11" s="76">
        <v>9.0000000000000011E-2</v>
      </c>
      <c r="J11" s="76">
        <v>0.06</v>
      </c>
      <c r="K11" s="77">
        <v>1.0789027837874463</v>
      </c>
      <c r="L11" s="78">
        <v>1.05</v>
      </c>
      <c r="M11" s="78">
        <v>1.0900000000000001</v>
      </c>
    </row>
    <row r="12" spans="1:13" x14ac:dyDescent="0.3">
      <c r="A12">
        <v>2032</v>
      </c>
      <c r="B12">
        <v>-0.111</v>
      </c>
      <c r="C12" s="74">
        <v>7.0000000000000007E-2</v>
      </c>
      <c r="D12" s="74">
        <v>0.06</v>
      </c>
      <c r="E12" s="74">
        <v>7.0000000000000007E-2</v>
      </c>
      <c r="F12" s="80">
        <v>0.06</v>
      </c>
      <c r="G12" s="80">
        <v>0.06</v>
      </c>
      <c r="H12" s="81">
        <v>8.0142406836996249E-2</v>
      </c>
      <c r="I12" s="81">
        <v>6.0138038441437391E-2</v>
      </c>
      <c r="J12" s="76">
        <v>0.06</v>
      </c>
      <c r="K12" s="77">
        <v>1.0789027837874463</v>
      </c>
      <c r="L12" s="78">
        <v>1.0801424068369962</v>
      </c>
      <c r="M12" s="78">
        <v>1.0601380384414374</v>
      </c>
    </row>
    <row r="13" spans="1:13" x14ac:dyDescent="0.3">
      <c r="A13">
        <v>2033</v>
      </c>
      <c r="B13">
        <v>-8.7999999999999995E-2</v>
      </c>
      <c r="C13" s="74">
        <v>7.0000000000000007E-2</v>
      </c>
      <c r="D13" s="74">
        <v>0.06</v>
      </c>
      <c r="E13" s="74">
        <v>7.0000000000000007E-2</v>
      </c>
      <c r="F13" s="80">
        <v>0.06</v>
      </c>
      <c r="G13" s="80">
        <v>0.06</v>
      </c>
      <c r="H13" s="81">
        <v>8.0142406836996249E-2</v>
      </c>
      <c r="I13" s="81">
        <v>6.0138038441437391E-2</v>
      </c>
      <c r="J13" s="76">
        <v>0.06</v>
      </c>
      <c r="K13" s="77">
        <v>1.0789027837874463</v>
      </c>
      <c r="L13" s="78">
        <v>1.0801424068369962</v>
      </c>
      <c r="M13" s="78">
        <v>1.0601380384414374</v>
      </c>
    </row>
    <row r="14" spans="1:13" x14ac:dyDescent="0.3">
      <c r="A14">
        <v>2034</v>
      </c>
      <c r="B14">
        <v>2.7E-2</v>
      </c>
      <c r="C14" s="74">
        <v>7.0000000000000007E-2</v>
      </c>
      <c r="D14" s="74">
        <v>0.06</v>
      </c>
      <c r="E14" s="74">
        <v>7.0000000000000007E-2</v>
      </c>
      <c r="F14" s="80">
        <v>0.06</v>
      </c>
      <c r="G14" s="80">
        <v>0.06</v>
      </c>
      <c r="H14" s="81">
        <v>8.0142406836996249E-2</v>
      </c>
      <c r="I14" s="81">
        <v>6.0138038441437391E-2</v>
      </c>
      <c r="J14" s="76">
        <v>0.06</v>
      </c>
      <c r="K14" s="77">
        <v>1.0789027837874463</v>
      </c>
      <c r="L14" s="78">
        <v>1.0801424068369962</v>
      </c>
      <c r="M14" s="78">
        <v>1.0601380384414374</v>
      </c>
    </row>
    <row r="15" spans="1:13" x14ac:dyDescent="0.3">
      <c r="A15">
        <v>2035</v>
      </c>
      <c r="B15">
        <v>0.153</v>
      </c>
      <c r="C15" s="74">
        <v>7.0000000000000007E-2</v>
      </c>
      <c r="D15" s="74">
        <v>0.06</v>
      </c>
      <c r="E15" s="74">
        <v>7.0000000000000007E-2</v>
      </c>
      <c r="F15" s="80">
        <v>0.06</v>
      </c>
      <c r="G15" s="80">
        <v>0.06</v>
      </c>
      <c r="H15" s="81">
        <v>8.0142406836996249E-2</v>
      </c>
      <c r="I15" s="81">
        <v>6.0138038441437391E-2</v>
      </c>
      <c r="J15" s="76">
        <v>0.06</v>
      </c>
      <c r="K15" s="77">
        <v>1.0789027837874463</v>
      </c>
      <c r="L15" s="78">
        <v>1.0801424068369962</v>
      </c>
      <c r="M15" s="78">
        <v>1.0601380384414374</v>
      </c>
    </row>
    <row r="16" spans="1:13" x14ac:dyDescent="0.3">
      <c r="A16">
        <v>2036</v>
      </c>
      <c r="B16">
        <v>9.6000000000000002E-2</v>
      </c>
      <c r="C16" s="74">
        <v>7.0000000000000007E-2</v>
      </c>
      <c r="D16" s="74">
        <v>0.06</v>
      </c>
      <c r="E16" s="74">
        <v>7.0000000000000007E-2</v>
      </c>
      <c r="F16" s="80">
        <v>0.06</v>
      </c>
      <c r="G16" s="80">
        <v>0.06</v>
      </c>
      <c r="H16" s="81">
        <v>8.0142406836996249E-2</v>
      </c>
      <c r="I16" s="81">
        <v>6.0138038441437391E-2</v>
      </c>
      <c r="J16" s="76">
        <v>0.06</v>
      </c>
      <c r="K16" s="77">
        <v>1.0789027837874463</v>
      </c>
      <c r="L16" s="78">
        <v>1.0801424068369962</v>
      </c>
      <c r="M16" s="78">
        <v>1.0601380384414374</v>
      </c>
    </row>
    <row r="17" spans="1:13" x14ac:dyDescent="0.3">
      <c r="A17">
        <v>2037</v>
      </c>
      <c r="B17" s="82">
        <v>0.12</v>
      </c>
      <c r="C17" s="74">
        <v>7.0000000000000007E-2</v>
      </c>
      <c r="D17" s="74">
        <v>0.06</v>
      </c>
      <c r="E17" s="74">
        <v>7.0000000000000007E-2</v>
      </c>
      <c r="F17" s="80">
        <v>0.06</v>
      </c>
      <c r="G17" s="79">
        <v>-0.24</v>
      </c>
      <c r="H17" s="81">
        <v>8.0142406836996249E-2</v>
      </c>
      <c r="I17" s="81">
        <v>6.0138038441437391E-2</v>
      </c>
      <c r="J17" s="76">
        <v>0.06</v>
      </c>
      <c r="K17" s="77">
        <v>0.76</v>
      </c>
      <c r="L17" s="78">
        <v>1.0801424068369962</v>
      </c>
      <c r="M17" s="78">
        <v>1.0601380384414374</v>
      </c>
    </row>
    <row r="18" spans="1:13" x14ac:dyDescent="0.3">
      <c r="A18">
        <v>2038</v>
      </c>
      <c r="B18" s="82">
        <v>0.16700000000000001</v>
      </c>
      <c r="C18" s="74">
        <v>7.0000000000000007E-2</v>
      </c>
      <c r="D18" s="74">
        <v>0.06</v>
      </c>
      <c r="E18" s="74">
        <v>7.0000000000000007E-2</v>
      </c>
      <c r="F18" s="80">
        <v>0.06</v>
      </c>
      <c r="G18" s="79">
        <v>0.11</v>
      </c>
      <c r="H18" s="81">
        <v>8.0142406836996249E-2</v>
      </c>
      <c r="I18" s="81">
        <v>6.0138038441437391E-2</v>
      </c>
      <c r="J18" s="76">
        <v>0.06</v>
      </c>
      <c r="K18" s="77">
        <v>1.1100000000000001</v>
      </c>
      <c r="L18" s="78">
        <v>1.0801424068369962</v>
      </c>
      <c r="M18" s="78">
        <v>1.0601380384414374</v>
      </c>
    </row>
    <row r="19" spans="1:13" x14ac:dyDescent="0.3">
      <c r="A19">
        <v>2039</v>
      </c>
      <c r="B19" s="82">
        <v>-0.06</v>
      </c>
      <c r="C19" s="74">
        <v>7.0000000000000007E-2</v>
      </c>
      <c r="D19" s="74">
        <v>0.06</v>
      </c>
      <c r="E19" s="74">
        <v>7.0000000000000007E-2</v>
      </c>
      <c r="F19" s="80">
        <v>0.06</v>
      </c>
      <c r="G19" s="79">
        <v>0.11</v>
      </c>
      <c r="H19" s="81">
        <v>8.0142406836996249E-2</v>
      </c>
      <c r="I19" s="81">
        <v>6.0138038441437391E-2</v>
      </c>
      <c r="J19" s="76">
        <v>0.06</v>
      </c>
      <c r="K19" s="77">
        <v>1.1100000000000001</v>
      </c>
      <c r="L19" s="78">
        <v>1.0801424068369962</v>
      </c>
      <c r="M19" s="78">
        <v>1.0601380384414374</v>
      </c>
    </row>
    <row r="20" spans="1:13" x14ac:dyDescent="0.3">
      <c r="A20">
        <v>2040</v>
      </c>
      <c r="B20" s="82">
        <v>-0.17699999999999999</v>
      </c>
      <c r="C20" s="83">
        <v>9.2999999999999999E-2</v>
      </c>
      <c r="D20" s="74">
        <v>0.06</v>
      </c>
      <c r="E20" s="74">
        <v>7.0000000000000007E-2</v>
      </c>
      <c r="F20" s="80">
        <v>0.06</v>
      </c>
      <c r="G20" s="79">
        <v>0.11</v>
      </c>
      <c r="H20" s="81">
        <v>8.0142406836996249E-2</v>
      </c>
      <c r="I20" s="81">
        <v>6.0138038441437391E-2</v>
      </c>
      <c r="J20" s="76">
        <v>0.06</v>
      </c>
      <c r="K20" s="77">
        <v>1.1100000000000001</v>
      </c>
      <c r="L20" s="78">
        <v>1.0801424068369962</v>
      </c>
      <c r="M20" s="78">
        <v>1.0601380384414374</v>
      </c>
    </row>
    <row r="21" spans="1:13" x14ac:dyDescent="0.3">
      <c r="A21">
        <v>2041</v>
      </c>
      <c r="B21" s="82">
        <v>0.17699999999999999</v>
      </c>
      <c r="C21" s="83">
        <v>2.1999999999999999E-2</v>
      </c>
      <c r="D21" s="74">
        <v>0.06</v>
      </c>
      <c r="E21" s="74">
        <v>7.0000000000000007E-2</v>
      </c>
      <c r="F21" s="80">
        <v>0.06</v>
      </c>
      <c r="G21" s="80">
        <v>0.06</v>
      </c>
      <c r="H21" s="81">
        <v>8.0142406836996249E-2</v>
      </c>
      <c r="I21" s="81">
        <v>6.0138038441437391E-2</v>
      </c>
      <c r="J21" s="76">
        <v>0.06</v>
      </c>
      <c r="K21" s="77">
        <v>1.0789027837874463</v>
      </c>
      <c r="L21" s="78">
        <v>1.0801424068369962</v>
      </c>
      <c r="M21" s="78">
        <v>1.0601380384414374</v>
      </c>
    </row>
    <row r="22" spans="1:13" x14ac:dyDescent="0.3">
      <c r="A22">
        <v>2042</v>
      </c>
      <c r="B22" s="84">
        <v>0.19</v>
      </c>
      <c r="C22" s="83">
        <v>0.02</v>
      </c>
      <c r="D22" s="74">
        <v>0.06</v>
      </c>
      <c r="E22" s="74">
        <v>7.0000000000000007E-2</v>
      </c>
      <c r="F22" s="80">
        <v>0.06</v>
      </c>
      <c r="G22" s="80">
        <v>0.06</v>
      </c>
      <c r="H22" s="81">
        <v>8.0142406836996249E-2</v>
      </c>
      <c r="I22" s="81">
        <v>6.0138038441437391E-2</v>
      </c>
      <c r="J22" s="76">
        <v>0.06</v>
      </c>
      <c r="K22" s="77">
        <v>1.0789027837874463</v>
      </c>
      <c r="L22" s="78">
        <v>1.0801424068369962</v>
      </c>
      <c r="M22" s="78">
        <v>1.0601380384414374</v>
      </c>
    </row>
    <row r="23" spans="1:13" x14ac:dyDescent="0.3">
      <c r="A23">
        <v>2043</v>
      </c>
      <c r="B23" s="84">
        <v>1.6E-2</v>
      </c>
      <c r="C23" s="83">
        <v>4.2000000000000003E-2</v>
      </c>
      <c r="D23" s="74">
        <v>0.06</v>
      </c>
      <c r="E23" s="74">
        <v>7.0000000000000007E-2</v>
      </c>
      <c r="F23" s="80">
        <v>0.06</v>
      </c>
      <c r="G23" s="80">
        <v>0.06</v>
      </c>
      <c r="H23" s="81">
        <v>8.0142406836996249E-2</v>
      </c>
      <c r="I23" s="81">
        <v>6.0138038441437391E-2</v>
      </c>
      <c r="J23" s="76">
        <v>0.06</v>
      </c>
      <c r="K23" s="77">
        <v>1.0789027837874463</v>
      </c>
      <c r="L23" s="78">
        <v>1.0801424068369962</v>
      </c>
      <c r="M23" s="78">
        <v>1.0601380384414374</v>
      </c>
    </row>
    <row r="24" spans="1:13" x14ac:dyDescent="0.3">
      <c r="A24">
        <v>2044</v>
      </c>
      <c r="B24" s="84">
        <v>0.108</v>
      </c>
      <c r="C24" s="83">
        <v>2.1999999999999999E-2</v>
      </c>
      <c r="D24" s="74">
        <v>0.06</v>
      </c>
      <c r="E24" s="74">
        <v>7.0000000000000007E-2</v>
      </c>
      <c r="F24" s="80">
        <v>0.06</v>
      </c>
      <c r="G24" s="80">
        <v>0.06</v>
      </c>
      <c r="H24" s="81">
        <v>8.0142406836996249E-2</v>
      </c>
      <c r="I24" s="81">
        <v>6.0138038441437391E-2</v>
      </c>
      <c r="J24" s="76">
        <v>0.06</v>
      </c>
      <c r="K24" s="77">
        <v>1.0789027837874463</v>
      </c>
      <c r="L24" s="78">
        <v>1.0801424068369962</v>
      </c>
      <c r="M24" s="78">
        <v>1.0601380384414374</v>
      </c>
    </row>
    <row r="25" spans="1:13" x14ac:dyDescent="0.3">
      <c r="A25">
        <v>2045</v>
      </c>
      <c r="B25" s="84">
        <v>0.14199999999999999</v>
      </c>
      <c r="C25" s="74">
        <v>7.0000000000000007E-2</v>
      </c>
      <c r="D25" s="74">
        <v>0.06</v>
      </c>
      <c r="E25" s="74">
        <v>7.0000000000000007E-2</v>
      </c>
      <c r="F25" s="80">
        <v>0.06</v>
      </c>
      <c r="G25" s="80">
        <v>0.06</v>
      </c>
      <c r="H25" s="81">
        <v>8.0142406836996249E-2</v>
      </c>
      <c r="I25" s="81">
        <v>6.0138038441437391E-2</v>
      </c>
      <c r="J25" s="76">
        <v>0.06</v>
      </c>
      <c r="K25" s="77">
        <v>1.0789027837874463</v>
      </c>
      <c r="L25" s="78">
        <v>1.0801424068369962</v>
      </c>
      <c r="M25" s="78">
        <v>1.0601380384414374</v>
      </c>
    </row>
    <row r="26" spans="1:13" x14ac:dyDescent="0.3">
      <c r="A26">
        <v>2046</v>
      </c>
      <c r="B26" s="84">
        <v>3.6999999999999998E-2</v>
      </c>
      <c r="C26" s="74">
        <v>7.0000000000000007E-2</v>
      </c>
      <c r="D26" s="74">
        <v>0.06</v>
      </c>
      <c r="E26" s="74">
        <v>7.0000000000000007E-2</v>
      </c>
      <c r="F26" s="80">
        <v>0.06</v>
      </c>
      <c r="G26" s="80">
        <v>0.06</v>
      </c>
      <c r="H26" s="81">
        <v>8.0142406836996249E-2</v>
      </c>
      <c r="I26" s="81">
        <v>6.0138038441437391E-2</v>
      </c>
      <c r="J26" s="76">
        <v>0.06</v>
      </c>
      <c r="K26" s="77">
        <v>1.0789027837874463</v>
      </c>
      <c r="L26" s="78">
        <v>1.0801424068369962</v>
      </c>
      <c r="M26" s="78">
        <v>1.0601380384414374</v>
      </c>
    </row>
    <row r="27" spans="1:13" x14ac:dyDescent="0.3">
      <c r="A27">
        <v>2047</v>
      </c>
      <c r="B27" s="84">
        <v>3.1E-2</v>
      </c>
      <c r="C27" s="74">
        <v>7.0000000000000007E-2</v>
      </c>
      <c r="D27" s="74">
        <v>0.06</v>
      </c>
      <c r="E27" s="74">
        <v>7.0000000000000007E-2</v>
      </c>
      <c r="F27" s="80">
        <v>0.06</v>
      </c>
      <c r="G27" s="80">
        <v>0.06</v>
      </c>
      <c r="H27" s="81">
        <v>8.0142406836996249E-2</v>
      </c>
      <c r="I27" s="81">
        <v>6.0138038441437391E-2</v>
      </c>
      <c r="J27" s="76">
        <v>0.06</v>
      </c>
      <c r="K27" s="77">
        <v>1.0789027837874463</v>
      </c>
      <c r="L27" s="78">
        <v>1.0801424068369962</v>
      </c>
      <c r="M27" s="78">
        <v>1.0601380384414374</v>
      </c>
    </row>
    <row r="28" spans="1:13" x14ac:dyDescent="0.3">
      <c r="A28">
        <v>2048</v>
      </c>
      <c r="B28" s="84">
        <v>0.11799999999999999</v>
      </c>
      <c r="C28" s="74">
        <v>7.0000000000000007E-2</v>
      </c>
      <c r="D28" s="74">
        <v>0.06</v>
      </c>
      <c r="E28" s="74">
        <v>7.0000000000000007E-2</v>
      </c>
      <c r="F28" s="80">
        <v>0.06</v>
      </c>
      <c r="G28" s="80">
        <v>0.06</v>
      </c>
      <c r="H28" s="81">
        <v>8.0142406836996249E-2</v>
      </c>
      <c r="I28" s="81">
        <v>6.0138038441437391E-2</v>
      </c>
      <c r="J28" s="76">
        <v>0.06</v>
      </c>
      <c r="K28" s="77">
        <v>1.0789027837874463</v>
      </c>
      <c r="L28" s="78">
        <v>1.0801424068369962</v>
      </c>
      <c r="M28" s="78">
        <v>1.0601380384414374</v>
      </c>
    </row>
    <row r="29" spans="1:13" x14ac:dyDescent="0.3">
      <c r="A29">
        <v>2049</v>
      </c>
      <c r="B29" s="84">
        <v>7.1999999999999995E-2</v>
      </c>
      <c r="C29" s="74">
        <v>7.0000000000000007E-2</v>
      </c>
      <c r="D29" s="74">
        <v>0.06</v>
      </c>
      <c r="E29" s="74">
        <v>7.0000000000000007E-2</v>
      </c>
      <c r="F29" s="80">
        <v>0.06</v>
      </c>
      <c r="G29" s="80">
        <v>0.06</v>
      </c>
      <c r="H29" s="81">
        <v>8.0142406836996249E-2</v>
      </c>
      <c r="I29" s="81">
        <v>6.0138038441437391E-2</v>
      </c>
      <c r="J29" s="76">
        <v>0.06</v>
      </c>
      <c r="K29" s="77">
        <v>1.0789027837874463</v>
      </c>
      <c r="L29" s="78">
        <v>1.0801424068369962</v>
      </c>
      <c r="M29" s="78">
        <v>1.0601380384414374</v>
      </c>
    </row>
    <row r="30" spans="1:13" x14ac:dyDescent="0.3">
      <c r="A30">
        <v>2050</v>
      </c>
      <c r="B30" s="84">
        <v>6.2799999999999995E-2</v>
      </c>
      <c r="C30" s="74">
        <v>7.0000000000000007E-2</v>
      </c>
      <c r="D30" s="74">
        <v>0.06</v>
      </c>
      <c r="E30" s="74">
        <v>7.0000000000000007E-2</v>
      </c>
      <c r="F30" s="80">
        <v>0.06</v>
      </c>
      <c r="G30" s="80">
        <v>0.06</v>
      </c>
      <c r="H30" s="81">
        <v>8.0142406836996249E-2</v>
      </c>
      <c r="I30" s="81">
        <v>6.0138038441437391E-2</v>
      </c>
      <c r="J30" s="76">
        <v>0.06</v>
      </c>
      <c r="K30" s="77">
        <v>1.0789027837874463</v>
      </c>
      <c r="L30" s="78">
        <v>1.0801424068369962</v>
      </c>
      <c r="M30" s="78">
        <v>1.0601380384414374</v>
      </c>
    </row>
    <row r="31" spans="1:13" x14ac:dyDescent="0.3">
      <c r="A31">
        <v>2051</v>
      </c>
      <c r="B31" s="84">
        <v>-9.7000000000000003E-3</v>
      </c>
      <c r="C31" s="74">
        <v>7.0000000000000007E-2</v>
      </c>
      <c r="D31" s="74">
        <v>0.06</v>
      </c>
      <c r="E31" s="74">
        <v>7.0000000000000007E-2</v>
      </c>
      <c r="F31" s="80">
        <v>0.06</v>
      </c>
      <c r="G31" s="80">
        <v>0.06</v>
      </c>
      <c r="H31" s="81">
        <v>8.0142406836996249E-2</v>
      </c>
      <c r="I31" s="81">
        <v>6.0138038441437391E-2</v>
      </c>
      <c r="J31" s="76">
        <v>0.06</v>
      </c>
      <c r="K31" s="77">
        <v>1.0789027837874463</v>
      </c>
      <c r="L31" s="78">
        <v>1.0801424068369962</v>
      </c>
      <c r="M31" s="78">
        <v>1.0601380384414374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7"/>
  <sheetViews>
    <sheetView workbookViewId="0"/>
  </sheetViews>
  <sheetFormatPr defaultRowHeight="14.4" x14ac:dyDescent="0.3"/>
  <sheetData>
    <row r="1" spans="1:64" x14ac:dyDescent="0.3">
      <c r="B1" s="89"/>
      <c r="C1" s="11" t="s">
        <v>98</v>
      </c>
      <c r="D1" s="90">
        <v>1</v>
      </c>
      <c r="E1" s="90">
        <v>0.99566200000000005</v>
      </c>
      <c r="F1" s="90">
        <v>0.99085444603299999</v>
      </c>
      <c r="G1" s="90">
        <v>0.98550036403386065</v>
      </c>
      <c r="H1" s="90">
        <v>0.97944692804778266</v>
      </c>
      <c r="I1" s="90">
        <v>0.97269266203196514</v>
      </c>
      <c r="J1" s="90">
        <v>0.96516256178884474</v>
      </c>
      <c r="K1" s="90">
        <v>0.95677819461458502</v>
      </c>
      <c r="L1" s="90">
        <v>0.94760029978274463</v>
      </c>
      <c r="M1" s="90">
        <v>0.93762064722558258</v>
      </c>
      <c r="N1" s="90">
        <v>0.92668845928925581</v>
      </c>
      <c r="O1" s="90">
        <v>0.91456042407830762</v>
      </c>
      <c r="P1" s="90">
        <v>0.90126774559454148</v>
      </c>
      <c r="Q1" s="90">
        <v>0.88666765874978271</v>
      </c>
      <c r="R1" s="90">
        <v>0.87063626414575734</v>
      </c>
      <c r="S1" s="90">
        <v>0.85305507074573006</v>
      </c>
      <c r="T1" s="90">
        <v>0.8338357400018287</v>
      </c>
      <c r="U1" s="90">
        <v>0.81286268655143268</v>
      </c>
      <c r="V1" s="90">
        <v>0.79006717180112762</v>
      </c>
      <c r="W1" s="90">
        <v>0.76535387066718841</v>
      </c>
      <c r="X1" s="90">
        <v>0.73865985836605819</v>
      </c>
      <c r="Y1" s="90">
        <v>0.70994334838229012</v>
      </c>
      <c r="Z1" s="90">
        <v>0.67905584312422185</v>
      </c>
      <c r="AA1" s="90">
        <v>0.6460184182445422</v>
      </c>
      <c r="AB1" s="90">
        <v>0.61087146319073882</v>
      </c>
      <c r="AC1" s="90">
        <v>0.57376926856665456</v>
      </c>
      <c r="AD1" s="90">
        <v>0.53485623677246408</v>
      </c>
      <c r="AE1" s="90">
        <v>0.49437243335491954</v>
      </c>
      <c r="AF1" s="90">
        <v>0.45214116260800891</v>
      </c>
      <c r="AG1" s="90">
        <v>0.40863975707116718</v>
      </c>
      <c r="AH1" s="90">
        <v>0.3644463889433131</v>
      </c>
      <c r="AI1" s="90">
        <v>0.31998247170667315</v>
      </c>
      <c r="AJ1" s="90">
        <v>0.27634070235554342</v>
      </c>
      <c r="AK1" s="90">
        <v>0.23447494777832739</v>
      </c>
      <c r="AL1" s="90">
        <v>0.19524810967733044</v>
      </c>
      <c r="AM1" s="90">
        <v>0.15945747156454351</v>
      </c>
      <c r="AN1" s="90">
        <v>0.12763861012993247</v>
      </c>
      <c r="AO1" s="90">
        <v>9.9391483695822694E-2</v>
      </c>
      <c r="AP1" s="90">
        <v>7.5765432280939765E-2</v>
      </c>
      <c r="AQ1" s="90">
        <v>5.6911052926963343E-2</v>
      </c>
      <c r="AR1" s="90">
        <v>4.1862603856489239E-2</v>
      </c>
      <c r="AS1" s="90">
        <v>3.0390596826958858E-2</v>
      </c>
      <c r="AT1" s="90">
        <v>2.1580727493985409E-2</v>
      </c>
      <c r="AU1" s="90">
        <v>1.5089179921612118E-2</v>
      </c>
      <c r="AV1" s="90">
        <v>1.0289123173798282E-2</v>
      </c>
      <c r="AW1" s="90">
        <v>6.9052157661531549E-3</v>
      </c>
      <c r="AX1" s="90">
        <v>4.5194568137314735E-3</v>
      </c>
      <c r="AY1" s="90">
        <v>2.9199961903394298E-3</v>
      </c>
      <c r="AZ1" s="90">
        <v>1.8648190670078975E-3</v>
      </c>
      <c r="BA1" s="90">
        <v>1.1772220482112121E-3</v>
      </c>
      <c r="BB1" s="90">
        <v>7.3485496471078853E-4</v>
      </c>
      <c r="BC1" s="90">
        <v>4.5391366543465401E-4</v>
      </c>
      <c r="BD1" s="90">
        <v>2.777393318651598E-4</v>
      </c>
      <c r="BE1" s="90">
        <v>1.6858569139716303E-4</v>
      </c>
      <c r="BF1" s="90">
        <v>1.0169872828541871E-4</v>
      </c>
      <c r="BG1" s="90">
        <v>6.1105274095380689E-5</v>
      </c>
      <c r="BH1" s="90">
        <v>3.6663164457228412E-5</v>
      </c>
      <c r="BI1" s="90">
        <v>2.1997898674337047E-5</v>
      </c>
      <c r="BJ1" s="90">
        <v>1.3198739204602228E-5</v>
      </c>
      <c r="BK1" s="90">
        <v>7.9192435227613365E-6</v>
      </c>
      <c r="BL1" s="91">
        <v>4.7515461136568021E-6</v>
      </c>
    </row>
    <row r="2" spans="1:64" x14ac:dyDescent="0.3">
      <c r="B2" s="92">
        <v>60</v>
      </c>
      <c r="C2" s="92">
        <v>61</v>
      </c>
      <c r="D2" s="92">
        <v>62</v>
      </c>
      <c r="E2" s="92">
        <v>63</v>
      </c>
      <c r="F2" s="92">
        <v>64</v>
      </c>
      <c r="G2" s="92">
        <v>65</v>
      </c>
      <c r="H2" s="92">
        <v>66</v>
      </c>
      <c r="I2" s="92">
        <v>67</v>
      </c>
      <c r="J2" s="92">
        <v>68</v>
      </c>
      <c r="K2" s="92">
        <v>69</v>
      </c>
      <c r="L2" s="92">
        <v>70</v>
      </c>
      <c r="M2" s="92">
        <v>71</v>
      </c>
      <c r="N2" s="92">
        <v>72</v>
      </c>
      <c r="O2" s="92">
        <v>73</v>
      </c>
      <c r="P2" s="92">
        <v>74</v>
      </c>
      <c r="Q2" s="92">
        <v>75</v>
      </c>
      <c r="R2" s="92">
        <v>76</v>
      </c>
      <c r="S2" s="92">
        <v>77</v>
      </c>
      <c r="T2" s="92">
        <v>78</v>
      </c>
      <c r="U2" s="92">
        <v>79</v>
      </c>
      <c r="V2" s="92">
        <v>80</v>
      </c>
      <c r="W2" s="92">
        <v>81</v>
      </c>
      <c r="X2" s="92">
        <v>82</v>
      </c>
      <c r="Y2" s="92">
        <v>83</v>
      </c>
      <c r="Z2" s="92">
        <v>84</v>
      </c>
      <c r="AA2" s="92">
        <v>85</v>
      </c>
      <c r="AB2" s="92">
        <v>86</v>
      </c>
      <c r="AC2" s="92">
        <v>87</v>
      </c>
      <c r="AD2" s="92">
        <v>88</v>
      </c>
      <c r="AE2" s="92">
        <v>89</v>
      </c>
      <c r="AF2" s="92">
        <v>90</v>
      </c>
      <c r="AG2" s="92">
        <v>91</v>
      </c>
      <c r="AH2" s="92">
        <v>92</v>
      </c>
      <c r="AI2" s="92">
        <v>93</v>
      </c>
      <c r="AJ2" s="92">
        <v>94</v>
      </c>
      <c r="AK2" s="92">
        <v>95</v>
      </c>
      <c r="AL2" s="92">
        <v>96</v>
      </c>
      <c r="AM2" s="92">
        <v>97</v>
      </c>
      <c r="AN2" s="92">
        <v>98</v>
      </c>
      <c r="AO2" s="92">
        <v>99</v>
      </c>
      <c r="AP2" s="92">
        <v>100</v>
      </c>
      <c r="AQ2" s="92">
        <v>101</v>
      </c>
      <c r="AR2" s="92">
        <v>102</v>
      </c>
      <c r="AS2" s="92">
        <v>103</v>
      </c>
      <c r="AT2" s="92">
        <v>104</v>
      </c>
      <c r="AU2" s="92">
        <v>105</v>
      </c>
      <c r="AV2" s="92">
        <v>106</v>
      </c>
      <c r="AW2" s="92">
        <v>107</v>
      </c>
      <c r="AX2" s="92">
        <v>108</v>
      </c>
      <c r="AY2" s="92">
        <v>109</v>
      </c>
      <c r="AZ2" s="92">
        <v>110</v>
      </c>
      <c r="BA2" s="92">
        <v>111</v>
      </c>
      <c r="BB2" s="92">
        <v>112</v>
      </c>
      <c r="BC2" s="92">
        <v>113</v>
      </c>
      <c r="BD2" s="92">
        <v>114</v>
      </c>
      <c r="BE2" s="92">
        <v>115</v>
      </c>
      <c r="BF2" s="92">
        <v>116</v>
      </c>
      <c r="BG2" s="92">
        <v>117</v>
      </c>
      <c r="BH2" s="92">
        <v>118</v>
      </c>
      <c r="BI2" s="92">
        <v>119</v>
      </c>
      <c r="BJ2" s="53">
        <v>120</v>
      </c>
    </row>
    <row r="3" spans="1:64" x14ac:dyDescent="0.3">
      <c r="B3" s="4" t="s">
        <v>99</v>
      </c>
      <c r="C3" s="93">
        <v>0.99566200000000005</v>
      </c>
      <c r="D3" s="93">
        <v>0.99517149999999999</v>
      </c>
      <c r="E3" s="93">
        <v>0.99459649999999999</v>
      </c>
      <c r="F3" s="93">
        <v>0.99385749999999995</v>
      </c>
      <c r="G3" s="93">
        <v>0.99310399999999999</v>
      </c>
      <c r="H3" s="93">
        <v>0.99225850000000004</v>
      </c>
      <c r="I3" s="93">
        <v>0.991313</v>
      </c>
      <c r="J3" s="93">
        <v>0.9904075</v>
      </c>
      <c r="K3" s="93">
        <v>0.98946849999999997</v>
      </c>
      <c r="L3" s="93">
        <v>0.98834049999999984</v>
      </c>
      <c r="M3" s="93">
        <v>0.98691249999999997</v>
      </c>
      <c r="N3" s="93">
        <v>0.98546549999999999</v>
      </c>
      <c r="O3" s="93">
        <v>0.98380049999999997</v>
      </c>
      <c r="P3" s="93">
        <v>0.98191950000000006</v>
      </c>
      <c r="Q3" s="93">
        <v>0.97980650000000002</v>
      </c>
      <c r="R3" s="93">
        <v>0.97746999999999995</v>
      </c>
      <c r="S3" s="93">
        <v>0.97484749999999998</v>
      </c>
      <c r="T3" s="93">
        <v>0.9719565</v>
      </c>
      <c r="U3" s="93">
        <v>0.96872000000000003</v>
      </c>
      <c r="V3" s="93">
        <v>0.96512199999999992</v>
      </c>
      <c r="W3" s="93">
        <v>0.96112350000000002</v>
      </c>
      <c r="X3" s="93">
        <v>0.95649300000000004</v>
      </c>
      <c r="Y3" s="93">
        <v>0.95134799999999997</v>
      </c>
      <c r="Z3" s="93">
        <v>0.94559450000000012</v>
      </c>
      <c r="AA3" s="93">
        <v>0.93926350000000003</v>
      </c>
      <c r="AB3" s="93">
        <v>0.93218000000000001</v>
      </c>
      <c r="AC3" s="93">
        <v>0.92430900000000005</v>
      </c>
      <c r="AD3" s="93">
        <v>0.91457600000000006</v>
      </c>
      <c r="AE3" s="93">
        <v>0.90378800000000004</v>
      </c>
      <c r="AF3" s="93">
        <v>0.89185249999999994</v>
      </c>
      <c r="AG3" s="93">
        <v>0.87799600000000011</v>
      </c>
      <c r="AH3" s="93">
        <v>0.86361200000000005</v>
      </c>
      <c r="AI3" s="93">
        <v>0.84849949999999996</v>
      </c>
      <c r="AJ3" s="93">
        <v>0.83270350000000004</v>
      </c>
      <c r="AK3" s="93">
        <v>0.81669150000000001</v>
      </c>
      <c r="AL3" s="93">
        <v>0.8004555000000001</v>
      </c>
      <c r="AM3" s="93">
        <v>0.77869449999999996</v>
      </c>
      <c r="AN3" s="93">
        <v>0.762293</v>
      </c>
      <c r="AO3" s="93">
        <v>0.75114800000000004</v>
      </c>
      <c r="AP3" s="93">
        <v>0.73557950000000016</v>
      </c>
      <c r="AQ3" s="93">
        <v>0.72596050000000001</v>
      </c>
      <c r="AR3" s="93">
        <v>0.71011199999999997</v>
      </c>
      <c r="AS3" s="93">
        <v>0.69919700000000007</v>
      </c>
      <c r="AT3" s="93">
        <v>0.68188749999999998</v>
      </c>
      <c r="AU3" s="93">
        <v>0.67111799999999999</v>
      </c>
      <c r="AV3" s="93">
        <v>0.65449899999999994</v>
      </c>
      <c r="AW3" s="93">
        <v>0.64609450000000002</v>
      </c>
      <c r="AX3" s="93">
        <v>0.63863749999999997</v>
      </c>
      <c r="AY3" s="93">
        <v>0.63127949999999999</v>
      </c>
      <c r="AZ3" s="93">
        <v>0.62422800000000001</v>
      </c>
      <c r="BA3" s="93">
        <v>0.61769149999999995</v>
      </c>
      <c r="BB3" s="93">
        <v>0.611877</v>
      </c>
      <c r="BC3" s="93">
        <v>0.60699250000000005</v>
      </c>
      <c r="BD3" s="93">
        <v>0.60324650000000002</v>
      </c>
      <c r="BE3" s="93">
        <v>0.60084599999999999</v>
      </c>
      <c r="BF3" s="93">
        <v>0.6</v>
      </c>
      <c r="BG3" s="93">
        <v>0.6</v>
      </c>
      <c r="BH3" s="93">
        <v>0.6</v>
      </c>
      <c r="BI3" s="93">
        <v>0.6</v>
      </c>
      <c r="BJ3" s="93">
        <v>0.6</v>
      </c>
    </row>
    <row r="4" spans="1:64" ht="15" thickBot="1" x14ac:dyDescent="0.35">
      <c r="A4" s="42">
        <v>2018</v>
      </c>
      <c r="B4" s="94">
        <v>370.48145612241274</v>
      </c>
      <c r="C4" s="92"/>
      <c r="D4" s="92"/>
      <c r="E4" s="92"/>
      <c r="F4" s="92"/>
      <c r="G4" s="94">
        <v>296.33265579851923</v>
      </c>
      <c r="H4" s="92"/>
      <c r="I4" s="92"/>
      <c r="J4" s="92"/>
      <c r="K4" s="92"/>
      <c r="L4" s="94">
        <v>213.81827869538611</v>
      </c>
      <c r="M4" s="92"/>
      <c r="N4" s="92"/>
      <c r="O4" s="92"/>
      <c r="P4" s="92"/>
      <c r="Q4" s="94">
        <v>133.87057158729053</v>
      </c>
      <c r="R4" s="92"/>
      <c r="S4" s="92"/>
      <c r="T4" s="92"/>
      <c r="U4" s="92"/>
      <c r="V4" s="94">
        <v>83.831875031286771</v>
      </c>
      <c r="W4" s="92"/>
      <c r="X4" s="92"/>
      <c r="Y4" s="92"/>
      <c r="Z4" s="92"/>
      <c r="AA4" s="94">
        <v>45.092179400237207</v>
      </c>
      <c r="AB4" s="92"/>
      <c r="AC4" s="92"/>
      <c r="AD4" s="92"/>
      <c r="AE4" s="92"/>
      <c r="AF4" s="94">
        <v>16.821910672774752</v>
      </c>
      <c r="AG4" s="92"/>
      <c r="AH4" s="92"/>
      <c r="AI4" s="92"/>
      <c r="AJ4" s="92"/>
      <c r="AK4" s="94">
        <v>4.3960596920924626</v>
      </c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</row>
    <row r="5" spans="1:64" ht="15" thickBot="1" x14ac:dyDescent="0.35">
      <c r="A5" s="42">
        <v>2019</v>
      </c>
      <c r="B5" s="95">
        <v>74.096291224482542</v>
      </c>
      <c r="C5" s="96">
        <v>74.096291224482542</v>
      </c>
      <c r="D5" s="96">
        <v>74.096291224482542</v>
      </c>
      <c r="E5" s="96">
        <v>74.096291224482542</v>
      </c>
      <c r="F5" s="96">
        <v>74.096291224482542</v>
      </c>
      <c r="G5" s="95">
        <v>59.266531159703845</v>
      </c>
      <c r="H5" s="96">
        <v>59.266531159703845</v>
      </c>
      <c r="I5" s="96">
        <v>59.266531159703845</v>
      </c>
      <c r="J5" s="96">
        <v>59.266531159703845</v>
      </c>
      <c r="K5" s="96">
        <v>59.266531159703845</v>
      </c>
      <c r="L5" s="95">
        <v>42.763655739077223</v>
      </c>
      <c r="M5" s="96">
        <v>42.763655739077223</v>
      </c>
      <c r="N5" s="96">
        <v>42.763655739077223</v>
      </c>
      <c r="O5" s="96">
        <v>42.763655739077223</v>
      </c>
      <c r="P5" s="96">
        <v>42.763655739077223</v>
      </c>
      <c r="Q5" s="95">
        <v>26.774114317458107</v>
      </c>
      <c r="R5" s="96">
        <v>26.774114317458107</v>
      </c>
      <c r="S5" s="96">
        <v>26.774114317458107</v>
      </c>
      <c r="T5" s="96">
        <v>26.774114317458107</v>
      </c>
      <c r="U5" s="96">
        <v>26.774114317458107</v>
      </c>
      <c r="V5" s="95">
        <v>16.766375006257356</v>
      </c>
      <c r="W5" s="96">
        <v>16.766375006257356</v>
      </c>
      <c r="X5" s="96">
        <v>16.766375006257356</v>
      </c>
      <c r="Y5" s="96">
        <v>16.766375006257356</v>
      </c>
      <c r="Z5" s="96">
        <v>16.766375006257356</v>
      </c>
      <c r="AA5" s="95">
        <v>9.0184358800474413</v>
      </c>
      <c r="AB5" s="96">
        <v>9.0184358800474413</v>
      </c>
      <c r="AC5" s="96">
        <v>9.0184358800474413</v>
      </c>
      <c r="AD5" s="96">
        <v>9.0184358800474413</v>
      </c>
      <c r="AE5" s="96">
        <v>9.0184358800474413</v>
      </c>
      <c r="AF5" s="95">
        <v>3.3643821345549503</v>
      </c>
      <c r="AG5" s="96">
        <v>3.3643821345549503</v>
      </c>
      <c r="AH5" s="96">
        <v>3.3643821345549503</v>
      </c>
      <c r="AI5" s="96">
        <v>3.3643821345549503</v>
      </c>
      <c r="AJ5" s="96">
        <v>3.3643821345549503</v>
      </c>
      <c r="AK5" s="95">
        <v>0.87921193841849254</v>
      </c>
      <c r="AL5" s="96">
        <v>0.87921193841849254</v>
      </c>
      <c r="AM5" s="96">
        <v>0.87921193841849254</v>
      </c>
      <c r="AN5" s="96">
        <v>0.87921193841849254</v>
      </c>
      <c r="AO5" s="96">
        <v>0.87921193841849254</v>
      </c>
      <c r="AP5" s="95">
        <v>0</v>
      </c>
      <c r="AQ5" s="96">
        <v>0</v>
      </c>
      <c r="AR5" s="96">
        <v>0</v>
      </c>
      <c r="AS5" s="96">
        <v>0</v>
      </c>
      <c r="AT5" s="96">
        <v>0</v>
      </c>
      <c r="AU5" s="95">
        <v>0</v>
      </c>
      <c r="AV5" s="96">
        <v>0</v>
      </c>
      <c r="AW5" s="96">
        <v>0</v>
      </c>
      <c r="AX5" s="96">
        <v>0</v>
      </c>
      <c r="AY5" s="96">
        <v>0</v>
      </c>
      <c r="AZ5" s="95">
        <v>0</v>
      </c>
      <c r="BA5" s="96">
        <v>0</v>
      </c>
      <c r="BB5" s="96">
        <v>0</v>
      </c>
      <c r="BC5" s="96">
        <v>0</v>
      </c>
      <c r="BD5" s="96">
        <v>0</v>
      </c>
      <c r="BE5" s="95">
        <v>0</v>
      </c>
      <c r="BF5" s="96">
        <v>0</v>
      </c>
      <c r="BG5" s="96">
        <v>0</v>
      </c>
      <c r="BH5" s="96">
        <v>0</v>
      </c>
      <c r="BI5" s="96">
        <v>0</v>
      </c>
      <c r="BJ5" s="95">
        <v>0</v>
      </c>
      <c r="BK5" s="97"/>
      <c r="BL5" s="97"/>
    </row>
    <row r="6" spans="1:64" x14ac:dyDescent="0.3">
      <c r="A6" s="42">
        <v>2020</v>
      </c>
      <c r="B6" s="98">
        <v>61.029911808595671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100"/>
      <c r="BL6" s="100"/>
    </row>
    <row r="7" spans="1:64" x14ac:dyDescent="0.3">
      <c r="A7" s="42">
        <v>2021</v>
      </c>
      <c r="B7" s="101">
        <v>62.783799999999999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92"/>
      <c r="BL7" s="92"/>
    </row>
    <row r="8" spans="1:64" x14ac:dyDescent="0.3">
      <c r="A8" s="42">
        <v>2022</v>
      </c>
      <c r="B8" s="101">
        <v>66.547600000000003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3"/>
      <c r="BL8" s="103"/>
    </row>
    <row r="9" spans="1:64" x14ac:dyDescent="0.3">
      <c r="A9" s="42">
        <v>2023</v>
      </c>
      <c r="B9" s="101">
        <v>70.616600000000005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103"/>
    </row>
    <row r="10" spans="1:64" x14ac:dyDescent="0.3">
      <c r="A10" s="42">
        <v>2024</v>
      </c>
      <c r="B10" s="101">
        <v>75.006200000000007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3"/>
      <c r="BL10" s="103"/>
    </row>
    <row r="11" spans="1:64" x14ac:dyDescent="0.3">
      <c r="A11" s="42">
        <v>2025</v>
      </c>
      <c r="B11" s="101">
        <v>79.742699999999999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3"/>
      <c r="BL11" s="103"/>
    </row>
    <row r="12" spans="1:64" x14ac:dyDescent="0.3">
      <c r="A12" s="42">
        <v>2026</v>
      </c>
      <c r="B12" s="101">
        <v>68.128799999999998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3"/>
      <c r="BL12" s="103"/>
    </row>
    <row r="13" spans="1:64" x14ac:dyDescent="0.3">
      <c r="A13" s="42">
        <v>2027</v>
      </c>
      <c r="B13" s="101">
        <v>72.314999999999998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92"/>
      <c r="BL13" s="92"/>
    </row>
    <row r="14" spans="1:64" x14ac:dyDescent="0.3">
      <c r="A14" s="42">
        <v>2028</v>
      </c>
      <c r="B14" s="101">
        <v>76.735500000000002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3"/>
      <c r="BL14" s="103"/>
    </row>
    <row r="15" spans="1:64" x14ac:dyDescent="0.3">
      <c r="A15" s="42">
        <v>2029</v>
      </c>
      <c r="B15" s="101">
        <v>81.392300000000006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3"/>
      <c r="BL15" s="103"/>
    </row>
    <row r="16" spans="1:64" x14ac:dyDescent="0.3">
      <c r="A16" s="42">
        <v>2030</v>
      </c>
      <c r="B16" s="101">
        <v>86.292000000000002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3"/>
      <c r="BL16" s="103"/>
    </row>
    <row r="17" spans="1:64" x14ac:dyDescent="0.3">
      <c r="A17" s="42">
        <v>2031</v>
      </c>
      <c r="B17" s="101">
        <v>91.435199999999995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3"/>
      <c r="BL17" s="103"/>
    </row>
    <row r="18" spans="1:64" x14ac:dyDescent="0.3">
      <c r="A18" s="42">
        <v>2032</v>
      </c>
      <c r="B18" s="101">
        <v>97.167400000000001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3"/>
      <c r="BL18" s="103"/>
    </row>
    <row r="19" spans="1:64" x14ac:dyDescent="0.3">
      <c r="A19" s="42">
        <v>2033</v>
      </c>
      <c r="B19" s="101">
        <v>103.1778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3"/>
      <c r="BL19" s="103"/>
    </row>
    <row r="20" spans="1:64" x14ac:dyDescent="0.3">
      <c r="A20" s="42">
        <v>2034</v>
      </c>
      <c r="B20" s="101">
        <v>109.4616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3"/>
      <c r="BL20" s="103"/>
    </row>
    <row r="21" spans="1:64" x14ac:dyDescent="0.3">
      <c r="A21" s="42">
        <v>2035</v>
      </c>
      <c r="B21" s="101">
        <v>70.2256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3"/>
      <c r="BL21" s="103"/>
    </row>
    <row r="22" spans="1:64" x14ac:dyDescent="0.3">
      <c r="A22" s="42">
        <v>2036</v>
      </c>
      <c r="B22" s="101">
        <v>74.240099999999998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4"/>
      <c r="BL22" s="104"/>
    </row>
    <row r="23" spans="1:64" x14ac:dyDescent="0.3">
      <c r="A23" s="42">
        <v>2037</v>
      </c>
      <c r="B23" s="101">
        <v>78.357900000000001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3"/>
      <c r="BL23" s="103"/>
    </row>
    <row r="24" spans="1:64" x14ac:dyDescent="0.3">
      <c r="A24" s="42">
        <v>2038</v>
      </c>
      <c r="B24" s="101">
        <v>82.533500000000004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3"/>
      <c r="BL24" s="103"/>
    </row>
    <row r="25" spans="1:64" x14ac:dyDescent="0.3">
      <c r="A25" s="42">
        <v>2039</v>
      </c>
      <c r="B25" s="101">
        <v>86.722700000000003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3"/>
      <c r="BL25" s="103"/>
    </row>
    <row r="26" spans="1:64" x14ac:dyDescent="0.3">
      <c r="A26" s="42">
        <v>2040</v>
      </c>
      <c r="B26" s="101">
        <v>90.898099999999999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3"/>
      <c r="BL26" s="103"/>
    </row>
    <row r="27" spans="1:64" x14ac:dyDescent="0.3">
      <c r="A27" s="42">
        <v>2041</v>
      </c>
      <c r="B27" s="101">
        <v>95.922399999999996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92"/>
      <c r="BL27" s="92"/>
    </row>
    <row r="28" spans="1:64" x14ac:dyDescent="0.3">
      <c r="A28" s="42">
        <v>2042</v>
      </c>
      <c r="B28" s="101">
        <v>92.453999999999994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3"/>
      <c r="BL28" s="103"/>
    </row>
    <row r="29" spans="1:64" x14ac:dyDescent="0.3">
      <c r="A29" s="42">
        <v>2043</v>
      </c>
      <c r="B29" s="101">
        <v>97.095200000000006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3"/>
      <c r="BL29" s="103"/>
    </row>
    <row r="30" spans="1:64" x14ac:dyDescent="0.3">
      <c r="A30" s="42">
        <v>2044</v>
      </c>
      <c r="B30" s="101">
        <v>101.621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3"/>
      <c r="BL30" s="103"/>
    </row>
    <row r="31" spans="1:64" x14ac:dyDescent="0.3">
      <c r="A31" s="42">
        <v>2045</v>
      </c>
      <c r="B31" s="101">
        <v>106.0094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3"/>
      <c r="BL31" s="103"/>
    </row>
    <row r="32" spans="1:64" x14ac:dyDescent="0.3">
      <c r="A32" s="42">
        <v>2046</v>
      </c>
      <c r="B32" s="101">
        <v>110.22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3"/>
      <c r="BL32" s="103"/>
    </row>
    <row r="33" spans="1:64" x14ac:dyDescent="0.3">
      <c r="A33" s="42">
        <v>2047</v>
      </c>
      <c r="B33" s="101">
        <v>114.24930000000001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3"/>
      <c r="BL33" s="103"/>
    </row>
    <row r="34" spans="1:64" x14ac:dyDescent="0.3">
      <c r="A34" s="42">
        <v>2048</v>
      </c>
      <c r="B34" s="101">
        <v>118.17659999999999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3"/>
      <c r="BL34" s="103"/>
    </row>
    <row r="35" spans="1:64" x14ac:dyDescent="0.3">
      <c r="A35" s="42">
        <v>2049</v>
      </c>
      <c r="B35" s="101">
        <v>121.8258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</row>
    <row r="36" spans="1:64" x14ac:dyDescent="0.3">
      <c r="A36" s="42">
        <v>2050</v>
      </c>
      <c r="B36" s="101">
        <v>125.2174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</row>
    <row r="37" spans="1:64" x14ac:dyDescent="0.3">
      <c r="A37" s="43">
        <v>2051</v>
      </c>
      <c r="B37">
        <v>129.1438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L38" sqref="L38"/>
    </sheetView>
  </sheetViews>
  <sheetFormatPr defaultRowHeight="14.4" x14ac:dyDescent="0.3"/>
  <sheetData>
    <row r="1" spans="1:6" x14ac:dyDescent="0.3">
      <c r="A1" s="42">
        <v>2018</v>
      </c>
      <c r="B1" s="147" t="s">
        <v>132</v>
      </c>
      <c r="C1" s="147" t="s">
        <v>133</v>
      </c>
      <c r="D1" s="147" t="s">
        <v>132</v>
      </c>
      <c r="E1" s="147" t="s">
        <v>134</v>
      </c>
      <c r="F1" s="147" t="s">
        <v>135</v>
      </c>
    </row>
    <row r="2" spans="1:6" x14ac:dyDescent="0.3">
      <c r="A2" s="43">
        <v>2020</v>
      </c>
      <c r="B2" s="148">
        <v>61.029911808595671</v>
      </c>
      <c r="C2" s="149"/>
      <c r="D2" s="148">
        <v>61.029911808595671</v>
      </c>
      <c r="E2" s="149">
        <v>61.029911808595671</v>
      </c>
      <c r="F2" s="149">
        <v>0</v>
      </c>
    </row>
    <row r="3" spans="1:6" x14ac:dyDescent="0.3">
      <c r="A3" s="42">
        <v>2021</v>
      </c>
      <c r="B3" s="148">
        <v>62.100727523843943</v>
      </c>
      <c r="C3" s="150">
        <v>0.01</v>
      </c>
      <c r="D3" s="148">
        <v>62.783799999999999</v>
      </c>
      <c r="E3" s="149">
        <v>62.155962000000002</v>
      </c>
      <c r="F3" s="149">
        <v>0.62783799999999701</v>
      </c>
    </row>
    <row r="4" spans="1:6" x14ac:dyDescent="0.3">
      <c r="A4" s="42">
        <v>2022</v>
      </c>
      <c r="B4" s="148">
        <v>65.107335019917173</v>
      </c>
      <c r="C4" s="150">
        <v>0.01</v>
      </c>
      <c r="D4" s="148">
        <v>66.547600000000003</v>
      </c>
      <c r="E4" s="149">
        <v>65.882124000000005</v>
      </c>
      <c r="F4" s="149">
        <v>0.66547599999999807</v>
      </c>
    </row>
    <row r="5" spans="1:6" x14ac:dyDescent="0.3">
      <c r="A5" s="42">
        <v>2023</v>
      </c>
      <c r="B5" s="148">
        <v>68.336642475507006</v>
      </c>
      <c r="C5" s="150">
        <v>0.01</v>
      </c>
      <c r="D5" s="148">
        <v>70.616600000000005</v>
      </c>
      <c r="E5" s="149">
        <v>69.910434000000009</v>
      </c>
      <c r="F5" s="149">
        <v>0.70616599999999607</v>
      </c>
    </row>
    <row r="6" spans="1:6" x14ac:dyDescent="0.3">
      <c r="A6" s="42">
        <v>2024</v>
      </c>
      <c r="B6" s="148">
        <v>71.794688132147485</v>
      </c>
      <c r="C6" s="150">
        <v>0.01</v>
      </c>
      <c r="D6" s="148">
        <v>75.006200000000007</v>
      </c>
      <c r="E6" s="149">
        <v>74.256138000000007</v>
      </c>
      <c r="F6" s="149">
        <v>0.75006199999999978</v>
      </c>
    </row>
    <row r="7" spans="1:6" x14ac:dyDescent="0.3">
      <c r="A7" s="42">
        <v>2025</v>
      </c>
      <c r="B7" s="148">
        <v>75.497922572051721</v>
      </c>
      <c r="C7" s="150">
        <v>0.01</v>
      </c>
      <c r="D7" s="148">
        <v>79.742699999999999</v>
      </c>
      <c r="E7" s="149">
        <v>78.945273</v>
      </c>
      <c r="F7" s="149">
        <v>0.797426999999999</v>
      </c>
    </row>
    <row r="8" spans="1:6" x14ac:dyDescent="0.3">
      <c r="A8" s="42">
        <v>2026</v>
      </c>
      <c r="B8" s="148">
        <v>63.800432273347269</v>
      </c>
      <c r="C8" s="150">
        <v>5.0000000000000001E-3</v>
      </c>
      <c r="D8" s="148">
        <v>68.128799999999998</v>
      </c>
      <c r="E8" s="149">
        <v>67.788156000000001</v>
      </c>
      <c r="F8" s="149">
        <v>0.3406439999999975</v>
      </c>
    </row>
    <row r="9" spans="1:6" x14ac:dyDescent="0.3">
      <c r="A9" s="42">
        <v>2027</v>
      </c>
      <c r="B9" s="148">
        <v>66.983862362877517</v>
      </c>
      <c r="C9" s="150">
        <v>5.0000000000000001E-3</v>
      </c>
      <c r="D9" s="148">
        <v>72.314999999999998</v>
      </c>
      <c r="E9" s="149">
        <v>71.953424999999996</v>
      </c>
      <c r="F9" s="149">
        <v>0.36157500000000198</v>
      </c>
    </row>
    <row r="10" spans="1:6" x14ac:dyDescent="0.3">
      <c r="A10" s="42">
        <v>2028</v>
      </c>
      <c r="B10" s="148">
        <v>70.305107912730818</v>
      </c>
      <c r="C10" s="150">
        <v>5.0000000000000001E-3</v>
      </c>
      <c r="D10" s="148">
        <v>76.735500000000002</v>
      </c>
      <c r="E10" s="149">
        <v>76.351822499999997</v>
      </c>
      <c r="F10" s="149">
        <v>0.38367750000000456</v>
      </c>
    </row>
    <row r="11" spans="1:6" x14ac:dyDescent="0.3">
      <c r="A11" s="42">
        <v>2029</v>
      </c>
      <c r="B11" s="148">
        <v>73.760319158466018</v>
      </c>
      <c r="C11" s="150">
        <v>5.0000000000000001E-3</v>
      </c>
      <c r="D11" s="148">
        <v>81.392300000000006</v>
      </c>
      <c r="E11" s="149">
        <v>80.985338500000012</v>
      </c>
      <c r="F11" s="149">
        <v>0.4069614999999942</v>
      </c>
    </row>
    <row r="12" spans="1:6" x14ac:dyDescent="0.3">
      <c r="A12" s="42">
        <v>2030</v>
      </c>
      <c r="B12" s="148">
        <v>77.349720577147082</v>
      </c>
      <c r="C12" s="150">
        <v>5.0000000000000001E-3</v>
      </c>
      <c r="D12" s="148">
        <v>86.292000000000002</v>
      </c>
      <c r="E12" s="149">
        <v>85.86054</v>
      </c>
      <c r="F12" s="149">
        <v>0.43146000000000129</v>
      </c>
    </row>
    <row r="13" spans="1:6" x14ac:dyDescent="0.3">
      <c r="A13" s="42">
        <v>2031</v>
      </c>
      <c r="B13" s="148">
        <v>81.06820172374637</v>
      </c>
      <c r="C13" s="150">
        <v>0.01</v>
      </c>
      <c r="D13" s="148">
        <v>91.435199999999995</v>
      </c>
      <c r="E13" s="149">
        <v>90.520848000000001</v>
      </c>
      <c r="F13" s="149">
        <v>0.91435199999999384</v>
      </c>
    </row>
    <row r="14" spans="1:6" x14ac:dyDescent="0.3">
      <c r="A14" s="42">
        <v>2032</v>
      </c>
      <c r="B14" s="148">
        <v>85.213189021554172</v>
      </c>
      <c r="C14" s="150">
        <v>0.01</v>
      </c>
      <c r="D14" s="148">
        <v>97.167400000000001</v>
      </c>
      <c r="E14" s="149">
        <v>96.195725999999993</v>
      </c>
      <c r="F14" s="149">
        <v>0.97167400000000725</v>
      </c>
    </row>
    <row r="15" spans="1:6" x14ac:dyDescent="0.3">
      <c r="A15" s="42">
        <v>2033</v>
      </c>
      <c r="B15" s="148">
        <v>89.499671583721693</v>
      </c>
      <c r="C15" s="150">
        <v>0.01</v>
      </c>
      <c r="D15" s="148">
        <v>103.1778</v>
      </c>
      <c r="E15" s="149">
        <v>102.146022</v>
      </c>
      <c r="F15" s="149">
        <v>1.0317780000000027</v>
      </c>
    </row>
    <row r="16" spans="1:6" x14ac:dyDescent="0.3">
      <c r="A16" s="42">
        <v>2034</v>
      </c>
      <c r="B16" s="148">
        <v>93.91733534597779</v>
      </c>
      <c r="C16" s="150">
        <v>0.01</v>
      </c>
      <c r="D16" s="148">
        <v>109.4616</v>
      </c>
      <c r="E16" s="149">
        <v>108.366984</v>
      </c>
      <c r="F16" s="149">
        <v>1.094616000000002</v>
      </c>
    </row>
    <row r="17" spans="1:6" x14ac:dyDescent="0.3">
      <c r="A17" s="42">
        <v>2035</v>
      </c>
      <c r="B17" s="148">
        <v>59.59749801097928</v>
      </c>
      <c r="C17" s="150">
        <v>0.01</v>
      </c>
      <c r="D17" s="148">
        <v>70.2256</v>
      </c>
      <c r="E17" s="149">
        <v>69.523343999999994</v>
      </c>
      <c r="F17" s="149">
        <v>0.70225600000000554</v>
      </c>
    </row>
    <row r="18" spans="1:6" x14ac:dyDescent="0.3">
      <c r="A18" s="42">
        <v>2036</v>
      </c>
      <c r="B18" s="148">
        <v>62.318905807627061</v>
      </c>
      <c r="C18" s="150">
        <v>0.01</v>
      </c>
      <c r="D18" s="148">
        <v>74.240099999999998</v>
      </c>
      <c r="E18" s="149">
        <v>73.497698999999997</v>
      </c>
      <c r="F18" s="149">
        <v>0.74240100000000098</v>
      </c>
    </row>
    <row r="19" spans="1:6" x14ac:dyDescent="0.3">
      <c r="A19" s="42">
        <v>2037</v>
      </c>
      <c r="B19" s="148">
        <v>65.059888512786983</v>
      </c>
      <c r="C19" s="150">
        <v>0.02</v>
      </c>
      <c r="D19" s="148">
        <v>78.357900000000001</v>
      </c>
      <c r="E19" s="149">
        <v>76.790741999999995</v>
      </c>
      <c r="F19" s="149">
        <v>1.5671580000000063</v>
      </c>
    </row>
    <row r="20" spans="1:6" x14ac:dyDescent="0.3">
      <c r="A20" s="42">
        <v>2038</v>
      </c>
      <c r="B20" s="148">
        <v>67.781221966740304</v>
      </c>
      <c r="C20" s="150">
        <v>0.03</v>
      </c>
      <c r="D20" s="148">
        <v>82.533500000000004</v>
      </c>
      <c r="E20" s="149">
        <v>80.057495000000003</v>
      </c>
      <c r="F20" s="149">
        <v>2.4760050000000007</v>
      </c>
    </row>
    <row r="21" spans="1:6" x14ac:dyDescent="0.3">
      <c r="A21" s="42">
        <v>2039</v>
      </c>
      <c r="B21" s="148">
        <v>70.446697051259889</v>
      </c>
      <c r="C21" s="150">
        <v>0.04</v>
      </c>
      <c r="D21" s="148">
        <v>86.722700000000003</v>
      </c>
      <c r="E21" s="149">
        <v>83.253792000000004</v>
      </c>
      <c r="F21" s="149">
        <v>3.468907999999999</v>
      </c>
    </row>
    <row r="22" spans="1:6" x14ac:dyDescent="0.3">
      <c r="A22" s="42">
        <v>2040</v>
      </c>
      <c r="B22" s="148">
        <v>73.035110586918108</v>
      </c>
      <c r="C22" s="150">
        <v>0.05</v>
      </c>
      <c r="D22" s="148">
        <v>90.898099999999999</v>
      </c>
      <c r="E22" s="149">
        <v>86.353194999999999</v>
      </c>
      <c r="F22" s="149">
        <v>4.544905</v>
      </c>
    </row>
    <row r="23" spans="1:6" x14ac:dyDescent="0.3">
      <c r="A23" s="42">
        <v>2041</v>
      </c>
      <c r="B23" s="148">
        <v>76.233465146238814</v>
      </c>
      <c r="C23" s="150">
        <v>7.0000000000000007E-2</v>
      </c>
      <c r="D23" s="148">
        <v>95.922399999999996</v>
      </c>
      <c r="E23" s="149">
        <v>89.207831999999996</v>
      </c>
      <c r="F23" s="149">
        <v>6.7145679999999999</v>
      </c>
    </row>
    <row r="24" spans="1:6" x14ac:dyDescent="0.3">
      <c r="A24" s="42">
        <v>2042</v>
      </c>
      <c r="B24" s="148">
        <v>72.677554428594703</v>
      </c>
      <c r="C24" s="150">
        <v>9.0000000000000011E-2</v>
      </c>
      <c r="D24" s="148">
        <v>92.453999999999994</v>
      </c>
      <c r="E24" s="149">
        <v>84.133139999999997</v>
      </c>
      <c r="F24" s="149">
        <v>8.3208599999999961</v>
      </c>
    </row>
    <row r="25" spans="1:6" x14ac:dyDescent="0.3">
      <c r="A25" s="42">
        <v>2043</v>
      </c>
      <c r="B25" s="148">
        <v>75.495520085019962</v>
      </c>
      <c r="C25" s="150">
        <v>0.11000000000000001</v>
      </c>
      <c r="D25" s="148">
        <v>97.095200000000006</v>
      </c>
      <c r="E25" s="149">
        <v>86.414728000000011</v>
      </c>
      <c r="F25" s="149">
        <v>10.680471999999996</v>
      </c>
    </row>
    <row r="26" spans="1:6" x14ac:dyDescent="0.3">
      <c r="A26" s="42">
        <v>2044</v>
      </c>
      <c r="B26" s="148">
        <v>78.154835339836609</v>
      </c>
      <c r="C26" s="150">
        <v>0.13</v>
      </c>
      <c r="D26" s="148">
        <v>101.621</v>
      </c>
      <c r="E26" s="149">
        <v>88.410269999999997</v>
      </c>
      <c r="F26" s="149">
        <v>13.210729999999998</v>
      </c>
    </row>
    <row r="27" spans="1:6" x14ac:dyDescent="0.3">
      <c r="A27" s="42">
        <v>2045</v>
      </c>
      <c r="B27" s="148">
        <v>80.642793460437588</v>
      </c>
      <c r="C27" s="150">
        <v>0.15</v>
      </c>
      <c r="D27" s="148">
        <v>106.0094</v>
      </c>
      <c r="E27" s="149">
        <v>90.107990000000001</v>
      </c>
      <c r="F27" s="149">
        <v>15.901409999999998</v>
      </c>
    </row>
    <row r="28" spans="1:6" x14ac:dyDescent="0.3">
      <c r="A28" s="42">
        <v>2046</v>
      </c>
      <c r="B28" s="148">
        <v>82.933602986654932</v>
      </c>
      <c r="C28" s="150">
        <v>0.3</v>
      </c>
      <c r="D28" s="148">
        <v>110.22</v>
      </c>
      <c r="E28" s="149">
        <v>77.153999999999996</v>
      </c>
      <c r="F28" s="149">
        <v>33.066000000000003</v>
      </c>
    </row>
    <row r="29" spans="1:6" x14ac:dyDescent="0.3">
      <c r="A29" s="42">
        <v>2047</v>
      </c>
      <c r="B29" s="148">
        <v>85.030038593070003</v>
      </c>
      <c r="C29" s="150">
        <v>0.44999999999999996</v>
      </c>
      <c r="D29" s="148">
        <v>114.24930000000001</v>
      </c>
      <c r="E29" s="149">
        <v>62.837115000000011</v>
      </c>
      <c r="F29" s="149">
        <v>51.412184999999994</v>
      </c>
    </row>
    <row r="30" spans="1:6" x14ac:dyDescent="0.3">
      <c r="A30" s="42">
        <v>2048</v>
      </c>
      <c r="B30" s="148">
        <v>86.995966786636018</v>
      </c>
      <c r="C30" s="150">
        <v>0.6</v>
      </c>
      <c r="D30" s="148">
        <v>118.17659999999999</v>
      </c>
      <c r="E30" s="149">
        <v>47.27064</v>
      </c>
      <c r="F30" s="149">
        <v>70.905959999999993</v>
      </c>
    </row>
    <row r="31" spans="1:6" x14ac:dyDescent="0.3">
      <c r="A31" s="42">
        <v>2049</v>
      </c>
      <c r="B31" s="148">
        <v>88.706566395035225</v>
      </c>
      <c r="C31" s="150">
        <v>0.75</v>
      </c>
      <c r="D31" s="148">
        <v>121.8258</v>
      </c>
      <c r="E31" s="149">
        <v>30.45645</v>
      </c>
      <c r="F31" s="149">
        <v>91.369349999999997</v>
      </c>
    </row>
    <row r="32" spans="1:6" x14ac:dyDescent="0.3">
      <c r="A32" s="42">
        <v>2050</v>
      </c>
      <c r="B32" s="148">
        <v>90.184114761734236</v>
      </c>
      <c r="C32" s="150">
        <v>0.9</v>
      </c>
      <c r="D32" s="148">
        <v>125.2174</v>
      </c>
      <c r="E32" s="149">
        <v>12.521739999999998</v>
      </c>
      <c r="F32" s="149">
        <v>112.69566</v>
      </c>
    </row>
    <row r="33" spans="1:6" x14ac:dyDescent="0.3">
      <c r="A33" s="42">
        <v>2051</v>
      </c>
      <c r="B33" s="148">
        <v>92</v>
      </c>
      <c r="C33" s="150">
        <v>1</v>
      </c>
      <c r="D33" s="148">
        <v>129.1438</v>
      </c>
      <c r="E33" s="149">
        <v>0</v>
      </c>
      <c r="F33" s="149">
        <v>129.1438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selection activeCell="A2" sqref="A2:A5"/>
    </sheetView>
  </sheetViews>
  <sheetFormatPr defaultRowHeight="14.4" x14ac:dyDescent="0.3"/>
  <cols>
    <col min="2" max="2" width="10.6640625" bestFit="1" customWidth="1"/>
  </cols>
  <sheetData>
    <row r="1" spans="1:49" x14ac:dyDescent="0.3">
      <c r="A1" s="41" t="s">
        <v>31</v>
      </c>
      <c r="B1" s="47" t="s">
        <v>40</v>
      </c>
      <c r="C1" s="48" t="s">
        <v>61</v>
      </c>
      <c r="D1" s="48" t="s">
        <v>62</v>
      </c>
      <c r="E1" s="48" t="s">
        <v>63</v>
      </c>
      <c r="F1" s="48" t="s">
        <v>131</v>
      </c>
      <c r="G1" s="47" t="s">
        <v>41</v>
      </c>
      <c r="H1" s="47" t="s">
        <v>42</v>
      </c>
      <c r="I1" s="47" t="s">
        <v>43</v>
      </c>
      <c r="J1" s="47" t="s">
        <v>44</v>
      </c>
      <c r="K1" s="49" t="s">
        <v>45</v>
      </c>
      <c r="L1" s="45" t="s">
        <v>75</v>
      </c>
      <c r="M1" s="41" t="s">
        <v>127</v>
      </c>
      <c r="N1" s="44" t="s">
        <v>128</v>
      </c>
      <c r="O1" s="45" t="s">
        <v>76</v>
      </c>
      <c r="P1" s="41" t="s">
        <v>129</v>
      </c>
      <c r="Q1" s="44" t="s">
        <v>130</v>
      </c>
      <c r="R1" s="41" t="s">
        <v>35</v>
      </c>
      <c r="S1" s="41" t="s">
        <v>34</v>
      </c>
      <c r="T1" s="41" t="s">
        <v>46</v>
      </c>
      <c r="U1" s="41" t="s">
        <v>36</v>
      </c>
      <c r="V1" s="41" t="s">
        <v>47</v>
      </c>
      <c r="W1" s="41" t="s">
        <v>48</v>
      </c>
      <c r="X1" s="41" t="s">
        <v>37</v>
      </c>
      <c r="Y1" s="44" t="s">
        <v>49</v>
      </c>
      <c r="Z1" s="45" t="s">
        <v>50</v>
      </c>
      <c r="AA1" s="41" t="s">
        <v>51</v>
      </c>
      <c r="AB1" s="41" t="s">
        <v>33</v>
      </c>
      <c r="AC1" s="41" t="s">
        <v>52</v>
      </c>
      <c r="AD1" s="41" t="s">
        <v>53</v>
      </c>
      <c r="AE1" s="41" t="s">
        <v>54</v>
      </c>
      <c r="AF1" s="41" t="s">
        <v>55</v>
      </c>
      <c r="AG1" s="44" t="s">
        <v>56</v>
      </c>
      <c r="AH1" s="46" t="s">
        <v>38</v>
      </c>
      <c r="AI1" s="45" t="s">
        <v>57</v>
      </c>
      <c r="AJ1" s="41" t="s">
        <v>64</v>
      </c>
      <c r="AK1" s="41" t="s">
        <v>138</v>
      </c>
      <c r="AL1" s="50" t="s">
        <v>59</v>
      </c>
      <c r="AM1" s="51" t="s">
        <v>60</v>
      </c>
      <c r="AN1" s="52" t="s">
        <v>58</v>
      </c>
      <c r="AO1" t="s">
        <v>105</v>
      </c>
      <c r="AP1" t="s">
        <v>106</v>
      </c>
      <c r="AQ1" t="s">
        <v>107</v>
      </c>
      <c r="AR1" t="s">
        <v>108</v>
      </c>
      <c r="AS1" t="s">
        <v>110</v>
      </c>
      <c r="AT1" t="s">
        <v>102</v>
      </c>
      <c r="AU1" t="s">
        <v>103</v>
      </c>
      <c r="AV1" t="s">
        <v>104</v>
      </c>
      <c r="AW1" t="s">
        <v>109</v>
      </c>
    </row>
    <row r="2" spans="1:49" s="123" customFormat="1" x14ac:dyDescent="0.3">
      <c r="A2" s="41">
        <v>2018</v>
      </c>
      <c r="B2" s="110">
        <v>2609.1681359999998</v>
      </c>
      <c r="C2" s="111">
        <v>1537.117105</v>
      </c>
      <c r="D2" s="111">
        <v>292.08832999999998</v>
      </c>
      <c r="E2" s="111">
        <v>780.04219799999998</v>
      </c>
      <c r="F2" s="4"/>
      <c r="G2" s="111"/>
      <c r="H2" s="112"/>
      <c r="I2" s="113"/>
      <c r="J2" s="114">
        <v>7.2499999999999995E-2</v>
      </c>
      <c r="K2" s="114">
        <v>7.2499999999999995E-2</v>
      </c>
      <c r="L2" s="115">
        <v>20457.996102000001</v>
      </c>
      <c r="M2" s="111">
        <v>374.09520199999997</v>
      </c>
      <c r="N2" s="53"/>
      <c r="O2" s="116">
        <v>20457.996102000001</v>
      </c>
      <c r="P2" s="111">
        <v>374.09520199999997</v>
      </c>
      <c r="Q2" s="117"/>
      <c r="R2" s="111">
        <v>12996.625319999999</v>
      </c>
      <c r="S2" s="111">
        <v>12970.300855</v>
      </c>
      <c r="T2" s="118">
        <v>7.1999999999999995E-2</v>
      </c>
      <c r="U2" s="111">
        <v>7461.3707820000018</v>
      </c>
      <c r="V2" s="119">
        <v>0.63528339995770322</v>
      </c>
      <c r="W2" s="120">
        <v>0.63399664318696425</v>
      </c>
      <c r="X2" s="120"/>
      <c r="Y2" s="117">
        <v>134.26358506473773</v>
      </c>
      <c r="Z2" s="54">
        <v>-1107.441427</v>
      </c>
      <c r="AA2" s="4"/>
      <c r="AB2" s="4"/>
      <c r="AC2" s="4"/>
      <c r="AD2" s="4"/>
      <c r="AE2" s="4"/>
      <c r="AF2" s="4"/>
      <c r="AG2" s="53"/>
      <c r="AH2" s="121"/>
      <c r="AI2" s="116"/>
      <c r="AJ2" s="55"/>
      <c r="AK2" s="57">
        <v>0.15</v>
      </c>
      <c r="AL2" s="116">
        <v>0</v>
      </c>
      <c r="AM2" s="55"/>
      <c r="AN2" s="122">
        <v>0.63528339995770322</v>
      </c>
    </row>
    <row r="3" spans="1:49" s="123" customFormat="1" x14ac:dyDescent="0.3">
      <c r="A3" s="47">
        <v>2019</v>
      </c>
      <c r="B3" s="124">
        <v>2707.6830810000001</v>
      </c>
      <c r="C3" s="125">
        <v>1488.5665079999999</v>
      </c>
      <c r="D3" s="125">
        <v>288.17181499999998</v>
      </c>
      <c r="E3" s="125">
        <v>930.94475799999998</v>
      </c>
      <c r="F3" s="125"/>
      <c r="G3" s="125">
        <v>201.25136666666668</v>
      </c>
      <c r="H3" s="126"/>
      <c r="I3" s="127"/>
      <c r="J3" s="128">
        <v>7.0000000000000007E-2</v>
      </c>
      <c r="K3" s="128">
        <v>7.0000000000000007E-2</v>
      </c>
      <c r="L3" s="129">
        <v>21287.572757000002</v>
      </c>
      <c r="M3" s="125">
        <v>388.50100800000001</v>
      </c>
      <c r="N3" s="130"/>
      <c r="O3" s="129">
        <v>21287.572757000002</v>
      </c>
      <c r="P3" s="125">
        <v>388.50100800000001</v>
      </c>
      <c r="Q3" s="130"/>
      <c r="R3" s="125">
        <v>13383.320023859</v>
      </c>
      <c r="S3" s="125">
        <v>13544.691113999999</v>
      </c>
      <c r="T3" s="131">
        <v>8.1000000000000003E-2</v>
      </c>
      <c r="U3" s="125">
        <v>7904.252733141002</v>
      </c>
      <c r="V3" s="132">
        <v>0.62869168677101328</v>
      </c>
      <c r="W3" s="133">
        <v>0.63627221706364301</v>
      </c>
      <c r="X3" s="134">
        <v>7742.8816430000024</v>
      </c>
      <c r="Y3" s="130">
        <v>52.745388813901847</v>
      </c>
      <c r="Z3" s="129">
        <v>-1164.6449869999999</v>
      </c>
      <c r="AA3" s="125">
        <v>-9.3257119999999993</v>
      </c>
      <c r="AB3" s="135">
        <v>303.442092</v>
      </c>
      <c r="AC3" s="125">
        <v>70.65310999999997</v>
      </c>
      <c r="AD3" s="125">
        <v>329.92367400000001</v>
      </c>
      <c r="AE3" s="125">
        <v>5.9722720000000002</v>
      </c>
      <c r="AF3" s="125">
        <v>0</v>
      </c>
      <c r="AG3" s="130">
        <v>709.99114799999995</v>
      </c>
      <c r="AH3" s="136">
        <v>9.0226358270500313</v>
      </c>
      <c r="AI3" s="129">
        <v>406.54905599999995</v>
      </c>
      <c r="AJ3" s="55">
        <v>406.54905599999995</v>
      </c>
      <c r="AK3" s="57">
        <v>0.15014646981871063</v>
      </c>
      <c r="AL3" s="129">
        <v>406.54905599999995</v>
      </c>
      <c r="AM3" s="109">
        <v>406.54905599999995</v>
      </c>
      <c r="AN3" s="137">
        <v>0.62869168677101328</v>
      </c>
      <c r="AO3" s="123">
        <v>-454.653839</v>
      </c>
      <c r="AP3" s="123">
        <v>923.86561032374993</v>
      </c>
      <c r="AQ3" s="123">
        <v>13439.512626323749</v>
      </c>
      <c r="AR3" s="123">
        <v>105.17848767625037</v>
      </c>
      <c r="AS3" s="123">
        <v>84.142790141000305</v>
      </c>
      <c r="AT3" s="123">
        <v>-1.0393790000000001</v>
      </c>
      <c r="AU3" s="123">
        <v>183.02184700000001</v>
      </c>
      <c r="AV3" s="123">
        <v>-104.75416800000001</v>
      </c>
      <c r="AW3" s="123">
        <v>161.37109014100031</v>
      </c>
    </row>
    <row r="4" spans="1:49" s="123" customFormat="1" x14ac:dyDescent="0.3">
      <c r="A4" s="47">
        <v>2020</v>
      </c>
      <c r="B4" s="129">
        <v>2952.180942</v>
      </c>
      <c r="C4" s="125">
        <v>1494.941437</v>
      </c>
      <c r="D4" s="125">
        <v>301.93681800000002</v>
      </c>
      <c r="E4" s="125">
        <v>899.51810999999998</v>
      </c>
      <c r="F4" s="125">
        <v>255.78457700000001</v>
      </c>
      <c r="G4" s="125">
        <v>205.048</v>
      </c>
      <c r="H4" s="138">
        <v>0.91335741879469123</v>
      </c>
      <c r="I4" s="139">
        <v>8.6642581205308794E-2</v>
      </c>
      <c r="J4" s="128">
        <v>7.0000000000000007E-2</v>
      </c>
      <c r="K4" s="128">
        <v>7.0000000000000007E-2</v>
      </c>
      <c r="L4" s="129">
        <v>22711.576000000001</v>
      </c>
      <c r="M4" s="125">
        <v>412.78039072591957</v>
      </c>
      <c r="N4" s="130">
        <v>26.767768881083867</v>
      </c>
      <c r="O4" s="129">
        <v>22711.576000000001</v>
      </c>
      <c r="P4" s="125">
        <v>412.78039072591957</v>
      </c>
      <c r="Q4" s="130">
        <v>26.767768881083867</v>
      </c>
      <c r="R4" s="125">
        <v>13707.344999999999</v>
      </c>
      <c r="S4" s="125">
        <v>13019.196</v>
      </c>
      <c r="T4" s="131">
        <v>-6.0000000000000001E-3</v>
      </c>
      <c r="U4" s="125">
        <v>9004.2310000000016</v>
      </c>
      <c r="V4" s="132">
        <v>0.60354001853504124</v>
      </c>
      <c r="W4" s="133">
        <v>0.5732405360156424</v>
      </c>
      <c r="X4" s="140">
        <v>9692.380000000001</v>
      </c>
      <c r="Y4" s="130" t="s">
        <v>39</v>
      </c>
      <c r="Z4" s="129">
        <v>-1220.26</v>
      </c>
      <c r="AA4" s="129">
        <v>-10.9</v>
      </c>
      <c r="AB4" s="135">
        <v>329.72486900000001</v>
      </c>
      <c r="AC4" s="125">
        <v>74.133483865599999</v>
      </c>
      <c r="AD4" s="125">
        <v>370.47272013439999</v>
      </c>
      <c r="AE4" s="125">
        <v>6.9499399999999998</v>
      </c>
      <c r="AF4" s="125">
        <v>0</v>
      </c>
      <c r="AG4" s="130">
        <v>781.28101300000003</v>
      </c>
      <c r="AH4" s="141">
        <v>9.1172692666328654</v>
      </c>
      <c r="AI4" s="129">
        <v>451.55614400000002</v>
      </c>
      <c r="AJ4" s="55">
        <v>451.55614400000002</v>
      </c>
      <c r="AK4" s="57">
        <v>0.1529567979983254</v>
      </c>
      <c r="AL4" s="129">
        <v>451.55614400000002</v>
      </c>
      <c r="AM4" s="109">
        <v>451.55614400000002</v>
      </c>
      <c r="AN4" s="137">
        <v>0.62988157297268266</v>
      </c>
      <c r="AO4" s="123">
        <v>-438.97899999999998</v>
      </c>
      <c r="AP4" s="123">
        <v>932.76411298000005</v>
      </c>
      <c r="AQ4" s="123">
        <v>14038.476226979999</v>
      </c>
      <c r="AR4" s="123">
        <v>-1019.2802269799995</v>
      </c>
      <c r="AS4" s="123">
        <v>-815.4241815839996</v>
      </c>
      <c r="AT4" s="123">
        <v>63.107092605750225</v>
      </c>
      <c r="AU4" s="123">
        <v>-0.69291933333333344</v>
      </c>
      <c r="AV4" s="123">
        <v>91.510923500000004</v>
      </c>
      <c r="AW4" s="123">
        <v>-661.49908481158263</v>
      </c>
    </row>
    <row r="5" spans="1:49" s="123" customFormat="1" x14ac:dyDescent="0.3">
      <c r="A5" s="47">
        <v>2021</v>
      </c>
      <c r="B5" s="129">
        <v>3090.6745040000001</v>
      </c>
      <c r="C5" s="129">
        <v>1428.622844971806</v>
      </c>
      <c r="D5" s="129">
        <v>291.48602988697502</v>
      </c>
      <c r="E5" s="129">
        <v>1130.9258003042999</v>
      </c>
      <c r="F5" s="129">
        <v>239.63982883691915</v>
      </c>
      <c r="G5" s="129">
        <v>219.40424615384615</v>
      </c>
      <c r="H5" s="138">
        <v>0.92246358245529469</v>
      </c>
      <c r="I5" s="138">
        <v>7.7536417544705361E-2</v>
      </c>
      <c r="J5" s="128">
        <v>7.0000000000000007E-2</v>
      </c>
      <c r="K5" s="128">
        <v>7.0000000000000007E-2</v>
      </c>
      <c r="L5" s="129">
        <v>23446.067494749237</v>
      </c>
      <c r="M5" s="129">
        <v>398.99066365859937</v>
      </c>
      <c r="N5" s="129">
        <v>47.081354230566575</v>
      </c>
      <c r="O5" s="129">
        <v>23446.067494749237</v>
      </c>
      <c r="P5" s="129">
        <v>398.99066365859937</v>
      </c>
      <c r="Q5" s="129">
        <v>47.081354230566575</v>
      </c>
      <c r="R5" s="129">
        <v>14000.339440527649</v>
      </c>
      <c r="S5" s="129">
        <v>13410.747363978146</v>
      </c>
      <c r="T5" s="131">
        <v>7.0000000000000007E-2</v>
      </c>
      <c r="U5" s="125">
        <v>9445.7280542215885</v>
      </c>
      <c r="V5" s="132">
        <v>0.59712953755093612</v>
      </c>
      <c r="W5" s="133">
        <v>0.57198280125148881</v>
      </c>
      <c r="X5" s="142"/>
      <c r="Y5" s="130" t="s">
        <v>39</v>
      </c>
      <c r="Z5" s="123">
        <v>-1266.4163260025166</v>
      </c>
      <c r="AA5" s="123">
        <v>-10.817360764</v>
      </c>
      <c r="AB5" s="123">
        <v>330.26947749744005</v>
      </c>
      <c r="AC5" s="123">
        <v>120.15634010956336</v>
      </c>
      <c r="AD5" s="123">
        <v>317.1741022064366</v>
      </c>
      <c r="AE5" s="123">
        <v>7.1306380000000003</v>
      </c>
      <c r="AF5" s="123">
        <v>0</v>
      </c>
      <c r="AG5" s="142">
        <v>444.46108031599994</v>
      </c>
      <c r="AH5" s="142"/>
      <c r="AI5" s="129">
        <v>444.46108031599994</v>
      </c>
      <c r="AJ5" s="129">
        <v>444.46108031599994</v>
      </c>
      <c r="AK5" s="57">
        <v>0.14380714622027371</v>
      </c>
      <c r="AL5" s="129">
        <v>444.46108031599994</v>
      </c>
      <c r="AM5" s="129">
        <v>444.46108031599994</v>
      </c>
      <c r="AN5" s="137">
        <v>0.59712953755093612</v>
      </c>
      <c r="AO5" s="123">
        <v>-502.50312895307673</v>
      </c>
      <c r="AP5" s="123">
        <v>893.75617082664235</v>
      </c>
      <c r="AQ5" s="123">
        <v>13410.449903873567</v>
      </c>
      <c r="AR5" s="123">
        <v>0.29746010457893135</v>
      </c>
      <c r="AS5" s="123">
        <v>0.23796808366314509</v>
      </c>
      <c r="AT5" s="123">
        <v>-631.55497996649967</v>
      </c>
      <c r="AU5" s="123">
        <v>42.071395333333335</v>
      </c>
      <c r="AV5" s="123">
        <v>-0.34645999999999999</v>
      </c>
      <c r="AW5" s="123">
        <v>-589.59207654950308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Inputs</vt:lpstr>
      <vt:lpstr>Amortization</vt:lpstr>
      <vt:lpstr>List Box</vt:lpstr>
      <vt:lpstr>Inv_Returns</vt:lpstr>
      <vt:lpstr>Benefit Payments</vt:lpstr>
      <vt:lpstr>Sheet1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2021-03-01T17:18:51Z</dcterms:modified>
</cp:coreProperties>
</file>