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nilniraula/TxTRS_BModel/"/>
    </mc:Choice>
  </mc:AlternateContent>
  <xr:revisionPtr revIDLastSave="0" documentId="13_ncr:1_{86C277D0-1D59-A148-9759-E0671D4665D8}" xr6:coauthVersionLast="47" xr6:coauthVersionMax="47" xr10:uidLastSave="{00000000-0000-0000-0000-000000000000}"/>
  <bookViews>
    <workbookView xWindow="7800" yWindow="-25040" windowWidth="35840" windowHeight="20080" tabRatio="500" activeTab="1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8_Male" sheetId="7" r:id="rId8"/>
    <sheet name="MP-2018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C12" i="12"/>
  <c r="C11" i="12"/>
  <c r="C10" i="12"/>
  <c r="C9" i="12"/>
  <c r="C8" i="12"/>
  <c r="C7" i="12"/>
  <c r="C6" i="12"/>
  <c r="C5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BH1" i="8"/>
  <c r="F11" i="16" l="1"/>
  <c r="F10" i="16"/>
  <c r="F9" i="16"/>
  <c r="F8" i="16"/>
  <c r="F7" i="16"/>
  <c r="F6" i="16"/>
  <c r="F5" i="16"/>
  <c r="F4" i="16"/>
  <c r="F3" i="16"/>
  <c r="F2" i="16"/>
  <c r="B11" i="16"/>
  <c r="B10" i="16"/>
  <c r="B9" i="16"/>
  <c r="B8" i="16"/>
  <c r="B7" i="16"/>
  <c r="B6" i="16"/>
  <c r="B5" i="16"/>
  <c r="B4" i="16"/>
  <c r="B3" i="16"/>
  <c r="B2" i="16"/>
  <c r="S84" i="1"/>
  <c r="S85" i="1"/>
  <c r="S86" i="1"/>
  <c r="S87" i="1"/>
  <c r="S88" i="1"/>
  <c r="S89" i="1"/>
  <c r="S90" i="1"/>
  <c r="S91" i="1"/>
  <c r="S92" i="1"/>
  <c r="S93" i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tc={EB427979-15BB-284F-8428-9F1B8C898B3C}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2" authorId="1" shapeId="0" xr:uid="{EB427979-15BB-284F-8428-9F1B8C89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https://www.trs.texas.gov/TRS%20Documents/benefits_handbook.pdf</t>
      </text>
    </comment>
  </commentList>
</comments>
</file>

<file path=xl/sharedStrings.xml><?xml version="1.0" encoding="utf-8"?>
<sst xmlns="http://schemas.openxmlformats.org/spreadsheetml/2006/main" count="200" uniqueCount="172">
  <si>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</si>
  <si>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</si>
  <si>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</si>
  <si>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</si>
  <si>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</si>
  <si>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</si>
  <si>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</si>
  <si>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</si>
  <si>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</si>
  <si>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</si>
  <si>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</si>
  <si>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</si>
  <si>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</si>
  <si>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</si>
  <si>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</si>
  <si>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</si>
  <si>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</si>
  <si>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</si>
  <si>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</si>
  <si>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</si>
  <si>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</si>
  <si>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</si>
  <si>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</si>
  <si>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</si>
  <si>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</si>
  <si>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</si>
  <si>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</si>
  <si>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</si>
  <si>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</si>
  <si>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</si>
  <si>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</si>
  <si>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</si>
  <si>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</si>
  <si>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</si>
  <si>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</si>
  <si>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</si>
  <si>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</si>
  <si>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</si>
  <si>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</si>
  <si>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</si>
  <si>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</si>
  <si>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</si>
  <si>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</si>
  <si>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</si>
  <si>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</si>
  <si>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</si>
  <si>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</si>
  <si>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</si>
  <si>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</si>
  <si>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</si>
  <si>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</si>
  <si>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</si>
  <si>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</si>
  <si>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</si>
  <si>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</si>
  <si>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</si>
  <si>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</si>
  <si>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</si>
  <si>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</si>
  <si>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</si>
  <si>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</si>
  <si>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</si>
  <si>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</si>
  <si>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</si>
  <si>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</si>
  <si>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</si>
  <si>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</si>
  <si>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</si>
  <si>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</si>
  <si>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</si>
  <si>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</si>
  <si>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</si>
  <si>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</si>
  <si>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</si>
  <si>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</si>
  <si>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</si>
  <si>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</si>
  <si>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</si>
  <si>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</si>
  <si>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</si>
  <si>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</si>
  <si>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</si>
  <si>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</si>
  <si>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</si>
  <si>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</si>
  <si>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</si>
  <si>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</si>
  <si>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</si>
  <si>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</si>
  <si>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</si>
  <si>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</si>
  <si>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</si>
  <si>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</si>
  <si>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</si>
  <si>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</si>
  <si>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</si>
  <si>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</si>
  <si>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</si>
  <si>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</si>
  <si>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</si>
  <si>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</si>
  <si>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</si>
  <si>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</si>
  <si>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</si>
  <si>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</si>
  <si>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</si>
  <si>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</si>
  <si>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</si>
  <si>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</si>
  <si>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</si>
  <si>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</si>
  <si>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</si>
  <si>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</si>
  <si>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</si>
  <si>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</si>
  <si>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</si>
  <si>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</si>
  <si>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</si>
  <si>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</si>
  <si>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</si>
  <si>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</si>
  <si>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</si>
  <si>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</si>
  <si>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</si>
  <si>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</si>
  <si>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</si>
  <si>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</si>
  <si>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</si>
  <si>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</si>
  <si>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</si>
  <si>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</si>
  <si>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</si>
  <si>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</si>
  <si>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</si>
  <si>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</si>
  <si>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</si>
  <si>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</si>
  <si>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</si>
  <si>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</si>
  <si>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</si>
  <si>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</si>
  <si>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</si>
  <si>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</si>
  <si>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</si>
  <si>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</si>
  <si>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</si>
  <si>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</si>
  <si>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</si>
  <si>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</si>
  <si>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</si>
  <si>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</si>
  <si>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</si>
  <si>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</si>
  <si>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</si>
  <si>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</si>
  <si>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</si>
  <si>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</si>
  <si>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</si>
  <si>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</si>
  <si>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</si>
  <si>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</si>
  <si>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</si>
  <si>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</si>
  <si>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Reduced Retirement Age I</t>
  </si>
  <si>
    <t>Reduced Retirement YOS I</t>
  </si>
  <si>
    <t>Reduced Retirement Age II</t>
  </si>
  <si>
    <t>Reduced Retirement YOS II</t>
  </si>
  <si>
    <t>RP_2014_employee_male_blend</t>
  </si>
  <si>
    <t>RP_2014_employee_female_blend</t>
  </si>
  <si>
    <t>RP_2014_ann_employee_male_blend</t>
  </si>
  <si>
    <t>RP_2014_ann_employee_female_blend</t>
  </si>
  <si>
    <t>Annual Age Reduction (&lt;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</si>
</sst>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0.00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2" borderId="0" xfId="0" applyFill="1" applyBorder="1"/>
    <xf numFmtId="0" fontId="0" fillId="12" borderId="11" xfId="0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3" borderId="8" xfId="0" applyNumberFormat="1" applyFont="1" applyFill="1" applyBorder="1" applyAlignment="1">
      <alignment horizontal="center"/>
    </xf>
    <xf numFmtId="1" fontId="3" fillId="13" borderId="8" xfId="0" applyNumberFormat="1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3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19" fillId="0" borderId="0" xfId="0" applyFont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13" borderId="8" xfId="5" applyNumberFormat="1" applyFont="1" applyFill="1" applyBorder="1" applyAlignment="1">
      <alignment horizontal="center"/>
    </xf>
    <xf numFmtId="0" fontId="3" fillId="11" borderId="0" xfId="0" applyFont="1" applyFill="1"/>
    <xf numFmtId="9" fontId="3" fillId="11" borderId="0" xfId="0" applyNumberFormat="1" applyFont="1" applyFill="1"/>
    <xf numFmtId="0" fontId="1" fillId="0" borderId="0" xfId="0" applyFont="1"/>
    <xf numFmtId="0" fontId="0" fillId="13" borderId="0" xfId="0" applyFill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19" xfId="0" applyBorder="1" applyAlignment="1">
      <alignment horizontal="center"/>
    </xf>
    <xf numFmtId="171" fontId="1" fillId="0" borderId="19" xfId="0" applyNumberFormat="1" applyFont="1" applyBorder="1" applyAlignment="1">
      <alignment horizontal="center"/>
    </xf>
    <xf numFmtId="169" fontId="1" fillId="0" borderId="20" xfId="0" applyNumberFormat="1" applyFont="1" applyBorder="1" applyAlignment="1">
      <alignment horizontal="center"/>
    </xf>
    <xf numFmtId="171" fontId="1" fillId="0" borderId="20" xfId="0" applyNumberFormat="1" applyFont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69" fontId="1" fillId="0" borderId="22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20" xfId="0" applyFont="1" applyBorder="1"/>
    <xf numFmtId="10" fontId="0" fillId="0" borderId="0" xfId="0" applyNumberFormat="1" applyFill="1"/>
    <xf numFmtId="10" fontId="0" fillId="12" borderId="0" xfId="0" applyNumberFormat="1" applyFill="1"/>
    <xf numFmtId="171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l Niraula" id="{D480CF9A-383A-5A4A-B43B-13E05F1D40AB}" userId="Anil Nirau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2-06-14T18:52:31.48" personId="{D480CF9A-383A-5A4A-B43B-13E05F1D40AB}" id="{EB427979-15BB-284F-8428-9F1B8C898B3C}">
    <text>https://www.trs.texas.gov/TRS%20Documents/benefits_handbook.pdf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9" sqref="C9"/>
    </sheetView>
  </sheetViews>
  <sheetFormatPr baseColWidth="10" defaultColWidth="10.83203125" defaultRowHeight="16" x14ac:dyDescent="0.2"/>
  <cols>
    <col min="1" max="1" width="45.5" style="16" customWidth="1"/>
    <col min="2" max="2" width="37.33203125" style="75" customWidth="1"/>
    <col min="3" max="3" width="13" style="77" customWidth="1"/>
    <col min="4" max="4" width="10.83203125" style="3"/>
    <col min="5" max="6" width="10.83203125" style="4" customWidth="1"/>
    <col min="7" max="7" width="17" style="18" customWidth="1"/>
    <col min="8" max="15" width="14.1640625" style="18" customWidth="1"/>
    <col min="16" max="16" width="14.1640625" style="43" customWidth="1"/>
    <col min="17" max="17" width="14.1640625" style="3" customWidth="1"/>
    <col min="18" max="20" width="10.83203125" style="3"/>
    <col min="21" max="21" width="10.83203125" style="7"/>
    <col min="22" max="22" width="10.83203125" style="43"/>
    <col min="23" max="26" width="10.83203125" style="3"/>
    <col min="27" max="27" width="10.83203125" style="7"/>
    <col min="28" max="28" width="10.83203125" style="43"/>
    <col min="29" max="32" width="10.83203125" style="3"/>
    <col min="33" max="33" width="10.83203125" style="7"/>
    <col min="34" max="16384" width="10.83203125" style="3"/>
  </cols>
  <sheetData>
    <row r="1" spans="1:53" s="27" customFormat="1" ht="80" customHeight="1" x14ac:dyDescent="0.2">
      <c r="A1" s="19" t="s">
        <v>6</v>
      </c>
      <c r="B1" s="20" t="s">
        <v>43</v>
      </c>
      <c r="C1" s="78" t="s">
        <v>36</v>
      </c>
      <c r="D1" s="21" t="s">
        <v>0</v>
      </c>
      <c r="E1" s="21" t="s">
        <v>63</v>
      </c>
      <c r="F1" s="2" t="s">
        <v>13</v>
      </c>
      <c r="G1" s="22"/>
      <c r="H1" s="23"/>
      <c r="I1" s="24"/>
      <c r="J1" s="23"/>
      <c r="K1" s="24"/>
      <c r="L1" s="23"/>
      <c r="M1" s="24"/>
      <c r="N1" s="23"/>
      <c r="O1" s="23"/>
      <c r="P1" s="25" t="s">
        <v>22</v>
      </c>
      <c r="Q1" s="21" t="s">
        <v>23</v>
      </c>
      <c r="R1" s="21" t="s">
        <v>26</v>
      </c>
      <c r="S1" s="21" t="s">
        <v>25</v>
      </c>
      <c r="T1" s="21" t="s">
        <v>27</v>
      </c>
      <c r="U1" s="26" t="s">
        <v>24</v>
      </c>
      <c r="V1" s="25" t="s">
        <v>22</v>
      </c>
      <c r="W1" s="21" t="s">
        <v>23</v>
      </c>
      <c r="X1" s="21" t="s">
        <v>26</v>
      </c>
      <c r="Y1" s="21" t="s">
        <v>25</v>
      </c>
      <c r="Z1" s="21" t="s">
        <v>27</v>
      </c>
      <c r="AA1" s="26" t="s">
        <v>24</v>
      </c>
      <c r="AB1" s="25" t="s">
        <v>22</v>
      </c>
      <c r="AC1" s="21" t="s">
        <v>23</v>
      </c>
      <c r="AD1" s="21" t="s">
        <v>26</v>
      </c>
      <c r="AE1" s="21" t="s">
        <v>25</v>
      </c>
      <c r="AF1" s="21" t="s">
        <v>27</v>
      </c>
      <c r="AG1" s="26" t="s">
        <v>24</v>
      </c>
      <c r="AZ1" s="21"/>
      <c r="BA1" s="21"/>
    </row>
    <row r="2" spans="1:53" ht="17" customHeight="1" x14ac:dyDescent="0.2">
      <c r="A2" s="28" t="s">
        <v>39</v>
      </c>
      <c r="B2" s="91"/>
      <c r="C2" s="79" t="s">
        <v>29</v>
      </c>
      <c r="D2" s="29">
        <f>$C$8</f>
        <v>22</v>
      </c>
      <c r="E2" s="29">
        <v>0</v>
      </c>
      <c r="F2" s="47">
        <v>7.7499999999999999E-2</v>
      </c>
      <c r="G2" s="30"/>
      <c r="I2" s="31"/>
      <c r="K2" s="31"/>
      <c r="M2" s="31"/>
      <c r="P2" s="32" t="e">
        <f>$C$42*#REF!</f>
        <v>#REF!</v>
      </c>
      <c r="Q2" s="33" t="e">
        <f>$C$41*#REF!</f>
        <v>#REF!</v>
      </c>
      <c r="R2" s="34" t="e">
        <f>IF($E2=0,P2,#REF!*(1+$C$44)+P2)</f>
        <v>#REF!</v>
      </c>
      <c r="S2" s="34" t="e">
        <f t="shared" ref="S2:S10" si="0">IF($E2&lt;$C$43,0,R2)/(1+$C$4)^($D2-$D$2)</f>
        <v>#REF!</v>
      </c>
      <c r="T2" s="34" t="e">
        <f>IF($E2=0,Q2,#REF!*(1+$C$44)+Q2)</f>
        <v>#REF!</v>
      </c>
      <c r="U2" s="35" t="e">
        <f t="shared" ref="U2:U33" si="1">S2+(T2/(1+$C$4)^($D2-$D$2))</f>
        <v>#REF!</v>
      </c>
      <c r="V2" s="32" t="e">
        <f>$C$42*#REF!</f>
        <v>#REF!</v>
      </c>
      <c r="W2" s="33" t="e">
        <f>$C$41*#REF!</f>
        <v>#REF!</v>
      </c>
      <c r="X2" s="34" t="e">
        <f>IF($E2=0,V2,#REF!*(1+$C$45)+V2)</f>
        <v>#REF!</v>
      </c>
      <c r="Y2" s="34" t="e">
        <f t="shared" ref="Y2:Y10" si="2">IF($E2&lt;$C$43,0,X2)/(1+$C$4)^($D2-$D$2)</f>
        <v>#REF!</v>
      </c>
      <c r="Z2" s="34" t="e">
        <f>IF($E2=0,W2,#REF!*(1+$C$45)+W2)</f>
        <v>#REF!</v>
      </c>
      <c r="AA2" s="35" t="e">
        <f t="shared" ref="AA2:AA33" si="3">Y2+(Z2/(1+$C$4)^($D2-$D$2))</f>
        <v>#REF!</v>
      </c>
      <c r="AB2" s="32" t="e">
        <f>$C$42*#REF!</f>
        <v>#REF!</v>
      </c>
      <c r="AC2" s="33" t="e">
        <f>$C$41*#REF!</f>
        <v>#REF!</v>
      </c>
      <c r="AD2" s="34" t="e">
        <f>IF($E2=0,AB2,#REF!*(1+$C$46)+AB2)</f>
        <v>#REF!</v>
      </c>
      <c r="AE2" s="34" t="e">
        <f t="shared" ref="AE2:AE10" si="4">IF($E2&lt;$C$43,0,AD2)/(1+$C$4)^($D2-$D$2)</f>
        <v>#REF!</v>
      </c>
      <c r="AF2" s="34" t="e">
        <f>IF($E2=0,AC2,#REF!*(1+$C$46)+AC2)</f>
        <v>#REF!</v>
      </c>
      <c r="AG2" s="35" t="e">
        <f t="shared" ref="AG2:AG33" si="5">AE2+(AF2/(1+$C$4)^($D2-$D$2))</f>
        <v>#REF!</v>
      </c>
      <c r="AZ2" s="36"/>
      <c r="BA2" s="36"/>
    </row>
    <row r="3" spans="1:53" x14ac:dyDescent="0.2">
      <c r="A3" s="28" t="s">
        <v>8</v>
      </c>
      <c r="B3" s="91" t="s">
        <v>52</v>
      </c>
      <c r="C3" s="79">
        <v>7.2499999999999995E-2</v>
      </c>
      <c r="D3" s="4">
        <f>D2+1</f>
        <v>23</v>
      </c>
      <c r="E3" s="4">
        <v>1</v>
      </c>
      <c r="F3" s="47">
        <v>3.5000000000000003E-2</v>
      </c>
      <c r="G3" s="30"/>
      <c r="P3" s="32" t="e">
        <f>$C$42*#REF!</f>
        <v>#REF!</v>
      </c>
      <c r="Q3" s="33" t="e">
        <f>$C$41*#REF!</f>
        <v>#REF!</v>
      </c>
      <c r="R3" s="34" t="e">
        <f t="shared" ref="R3:R10" si="6">IF($E3=0,P3,R2*(1+$C$44)+P3)</f>
        <v>#REF!</v>
      </c>
      <c r="S3" s="34" t="e">
        <f t="shared" si="0"/>
        <v>#REF!</v>
      </c>
      <c r="T3" s="34" t="e">
        <f t="shared" ref="T3:T10" si="7">IF($E3=0,Q3,T2*(1+$C$44)+Q3)</f>
        <v>#REF!</v>
      </c>
      <c r="U3" s="35" t="e">
        <f t="shared" si="1"/>
        <v>#REF!</v>
      </c>
      <c r="V3" s="32" t="e">
        <f>$C$42*#REF!</f>
        <v>#REF!</v>
      </c>
      <c r="W3" s="33" t="e">
        <f>$C$41*#REF!</f>
        <v>#REF!</v>
      </c>
      <c r="X3" s="34" t="e">
        <f t="shared" ref="X3:X10" si="8">IF($E3=0,V3,X2*(1+$C$45)+V3)</f>
        <v>#REF!</v>
      </c>
      <c r="Y3" s="34" t="e">
        <f t="shared" si="2"/>
        <v>#REF!</v>
      </c>
      <c r="Z3" s="34" t="e">
        <f t="shared" ref="Z3:Z10" si="9">IF($E3=0,W3,Z2*(1+$C$45)+W3)</f>
        <v>#REF!</v>
      </c>
      <c r="AA3" s="35" t="e">
        <f t="shared" si="3"/>
        <v>#REF!</v>
      </c>
      <c r="AB3" s="32" t="e">
        <f>$C$42*#REF!</f>
        <v>#REF!</v>
      </c>
      <c r="AC3" s="33" t="e">
        <f>$C$41*#REF!</f>
        <v>#REF!</v>
      </c>
      <c r="AD3" s="34" t="e">
        <f t="shared" ref="AD3:AD10" si="10">IF($E3=0,AB3,AD2*(1+$C$46)+AB3)</f>
        <v>#REF!</v>
      </c>
      <c r="AE3" s="34" t="e">
        <f t="shared" si="4"/>
        <v>#REF!</v>
      </c>
      <c r="AF3" s="34" t="e">
        <f t="shared" ref="AF3:AF10" si="11">IF($E3=0,AC3,AF2*(1+$C$46)+AC3)</f>
        <v>#REF!</v>
      </c>
      <c r="AG3" s="35" t="e">
        <f t="shared" si="5"/>
        <v>#REF!</v>
      </c>
    </row>
    <row r="4" spans="1:53" x14ac:dyDescent="0.2">
      <c r="A4" s="28" t="s">
        <v>28</v>
      </c>
      <c r="B4" s="91" t="s">
        <v>60</v>
      </c>
      <c r="C4" s="79">
        <v>2.3E-2</v>
      </c>
      <c r="D4" s="4">
        <f t="shared" ref="D4:D67" si="12">D3+1</f>
        <v>24</v>
      </c>
      <c r="E4" s="4">
        <v>2</v>
      </c>
      <c r="F4" s="47">
        <v>2.75E-2</v>
      </c>
      <c r="G4" s="30"/>
      <c r="P4" s="32" t="e">
        <f>$C$42*#REF!</f>
        <v>#REF!</v>
      </c>
      <c r="Q4" s="33" t="e">
        <f>$C$41*#REF!</f>
        <v>#REF!</v>
      </c>
      <c r="R4" s="34" t="e">
        <f t="shared" si="6"/>
        <v>#REF!</v>
      </c>
      <c r="S4" s="34" t="e">
        <f t="shared" si="0"/>
        <v>#REF!</v>
      </c>
      <c r="T4" s="34" t="e">
        <f t="shared" si="7"/>
        <v>#REF!</v>
      </c>
      <c r="U4" s="35" t="e">
        <f t="shared" si="1"/>
        <v>#REF!</v>
      </c>
      <c r="V4" s="32" t="e">
        <f>$C$42*#REF!</f>
        <v>#REF!</v>
      </c>
      <c r="W4" s="33" t="e">
        <f>$C$41*#REF!</f>
        <v>#REF!</v>
      </c>
      <c r="X4" s="34" t="e">
        <f t="shared" si="8"/>
        <v>#REF!</v>
      </c>
      <c r="Y4" s="34" t="e">
        <f t="shared" si="2"/>
        <v>#REF!</v>
      </c>
      <c r="Z4" s="34" t="e">
        <f t="shared" si="9"/>
        <v>#REF!</v>
      </c>
      <c r="AA4" s="35" t="e">
        <f t="shared" si="3"/>
        <v>#REF!</v>
      </c>
      <c r="AB4" s="32" t="e">
        <f>$C$42*#REF!</f>
        <v>#REF!</v>
      </c>
      <c r="AC4" s="33" t="e">
        <f>$C$41*#REF!</f>
        <v>#REF!</v>
      </c>
      <c r="AD4" s="34" t="e">
        <f t="shared" si="10"/>
        <v>#REF!</v>
      </c>
      <c r="AE4" s="34" t="e">
        <f t="shared" si="4"/>
        <v>#REF!</v>
      </c>
      <c r="AF4" s="34" t="e">
        <f t="shared" si="11"/>
        <v>#REF!</v>
      </c>
      <c r="AG4" s="35" t="e">
        <f t="shared" si="5"/>
        <v>#REF!</v>
      </c>
      <c r="AZ4" s="36"/>
    </row>
    <row r="5" spans="1:53" x14ac:dyDescent="0.2">
      <c r="A5" s="28" t="s">
        <v>5</v>
      </c>
      <c r="B5" s="91" t="s">
        <v>44</v>
      </c>
      <c r="C5" s="79">
        <v>0.03</v>
      </c>
      <c r="D5" s="4">
        <f t="shared" si="12"/>
        <v>25</v>
      </c>
      <c r="E5" s="4">
        <v>3</v>
      </c>
      <c r="F5" s="47">
        <v>2.2499999999999999E-2</v>
      </c>
      <c r="G5" s="30"/>
      <c r="P5" s="32" t="e">
        <f>$C$42*#REF!</f>
        <v>#REF!</v>
      </c>
      <c r="Q5" s="33" t="e">
        <f>$C$41*#REF!</f>
        <v>#REF!</v>
      </c>
      <c r="R5" s="34" t="e">
        <f t="shared" si="6"/>
        <v>#REF!</v>
      </c>
      <c r="S5" s="34" t="e">
        <f t="shared" si="0"/>
        <v>#REF!</v>
      </c>
      <c r="T5" s="34" t="e">
        <f t="shared" si="7"/>
        <v>#REF!</v>
      </c>
      <c r="U5" s="35" t="e">
        <f t="shared" si="1"/>
        <v>#REF!</v>
      </c>
      <c r="V5" s="32" t="e">
        <f>$C$42*#REF!</f>
        <v>#REF!</v>
      </c>
      <c r="W5" s="33" t="e">
        <f>$C$41*#REF!</f>
        <v>#REF!</v>
      </c>
      <c r="X5" s="34" t="e">
        <f t="shared" si="8"/>
        <v>#REF!</v>
      </c>
      <c r="Y5" s="34" t="e">
        <f t="shared" si="2"/>
        <v>#REF!</v>
      </c>
      <c r="Z5" s="34" t="e">
        <f t="shared" si="9"/>
        <v>#REF!</v>
      </c>
      <c r="AA5" s="35" t="e">
        <f t="shared" si="3"/>
        <v>#REF!</v>
      </c>
      <c r="AB5" s="32" t="e">
        <f>$C$42*#REF!</f>
        <v>#REF!</v>
      </c>
      <c r="AC5" s="33" t="e">
        <f>$C$41*#REF!</f>
        <v>#REF!</v>
      </c>
      <c r="AD5" s="34" t="e">
        <f t="shared" si="10"/>
        <v>#REF!</v>
      </c>
      <c r="AE5" s="34" t="e">
        <f t="shared" si="4"/>
        <v>#REF!</v>
      </c>
      <c r="AF5" s="34" t="e">
        <f t="shared" si="11"/>
        <v>#REF!</v>
      </c>
      <c r="AG5" s="35" t="e">
        <f t="shared" si="5"/>
        <v>#REF!</v>
      </c>
    </row>
    <row r="6" spans="1:53" x14ac:dyDescent="0.2">
      <c r="A6" s="28" t="s">
        <v>40</v>
      </c>
      <c r="B6" s="91" t="s">
        <v>45</v>
      </c>
      <c r="C6" s="79">
        <v>0.03</v>
      </c>
      <c r="D6" s="4">
        <f t="shared" si="12"/>
        <v>26</v>
      </c>
      <c r="E6" s="4">
        <v>4</v>
      </c>
      <c r="F6" s="47">
        <v>1.7500000000000002E-2</v>
      </c>
      <c r="G6" s="30"/>
      <c r="P6" s="32" t="e">
        <f>$C$42*#REF!</f>
        <v>#REF!</v>
      </c>
      <c r="Q6" s="33" t="e">
        <f>$C$41*#REF!</f>
        <v>#REF!</v>
      </c>
      <c r="R6" s="34" t="e">
        <f t="shared" si="6"/>
        <v>#REF!</v>
      </c>
      <c r="S6" s="34" t="e">
        <f t="shared" si="0"/>
        <v>#REF!</v>
      </c>
      <c r="T6" s="34" t="e">
        <f t="shared" si="7"/>
        <v>#REF!</v>
      </c>
      <c r="U6" s="35" t="e">
        <f t="shared" si="1"/>
        <v>#REF!</v>
      </c>
      <c r="V6" s="32" t="e">
        <f>$C$42*#REF!</f>
        <v>#REF!</v>
      </c>
      <c r="W6" s="33" t="e">
        <f>$C$41*#REF!</f>
        <v>#REF!</v>
      </c>
      <c r="X6" s="34" t="e">
        <f t="shared" si="8"/>
        <v>#REF!</v>
      </c>
      <c r="Y6" s="34" t="e">
        <f t="shared" si="2"/>
        <v>#REF!</v>
      </c>
      <c r="Z6" s="34" t="e">
        <f t="shared" si="9"/>
        <v>#REF!</v>
      </c>
      <c r="AA6" s="35" t="e">
        <f t="shared" si="3"/>
        <v>#REF!</v>
      </c>
      <c r="AB6" s="32" t="e">
        <f>$C$42*#REF!</f>
        <v>#REF!</v>
      </c>
      <c r="AC6" s="33" t="e">
        <f>$C$41*#REF!</f>
        <v>#REF!</v>
      </c>
      <c r="AD6" s="34" t="e">
        <f t="shared" si="10"/>
        <v>#REF!</v>
      </c>
      <c r="AE6" s="34" t="e">
        <f t="shared" si="4"/>
        <v>#REF!</v>
      </c>
      <c r="AF6" s="34" t="e">
        <f t="shared" si="11"/>
        <v>#REF!</v>
      </c>
      <c r="AG6" s="35" t="e">
        <f t="shared" si="5"/>
        <v>#REF!</v>
      </c>
      <c r="AZ6" s="36"/>
    </row>
    <row r="7" spans="1:53" x14ac:dyDescent="0.2">
      <c r="A7" s="28" t="s">
        <v>12</v>
      </c>
      <c r="B7" s="91" t="s">
        <v>46</v>
      </c>
      <c r="C7" s="80">
        <v>5</v>
      </c>
      <c r="D7" s="4">
        <f t="shared" si="12"/>
        <v>27</v>
      </c>
      <c r="E7" s="4">
        <v>5</v>
      </c>
      <c r="F7" s="47">
        <v>1.7500000000000002E-2</v>
      </c>
      <c r="G7" s="30"/>
      <c r="P7" s="32" t="e">
        <f>$C$42*#REF!</f>
        <v>#REF!</v>
      </c>
      <c r="Q7" s="33" t="e">
        <f>$C$41*#REF!</f>
        <v>#REF!</v>
      </c>
      <c r="R7" s="34" t="e">
        <f t="shared" si="6"/>
        <v>#REF!</v>
      </c>
      <c r="S7" s="34" t="e">
        <f t="shared" si="0"/>
        <v>#REF!</v>
      </c>
      <c r="T7" s="34" t="e">
        <f t="shared" si="7"/>
        <v>#REF!</v>
      </c>
      <c r="U7" s="35" t="e">
        <f t="shared" si="1"/>
        <v>#REF!</v>
      </c>
      <c r="V7" s="32" t="e">
        <f>$C$42*#REF!</f>
        <v>#REF!</v>
      </c>
      <c r="W7" s="33" t="e">
        <f>$C$41*#REF!</f>
        <v>#REF!</v>
      </c>
      <c r="X7" s="34" t="e">
        <f t="shared" si="8"/>
        <v>#REF!</v>
      </c>
      <c r="Y7" s="34" t="e">
        <f t="shared" si="2"/>
        <v>#REF!</v>
      </c>
      <c r="Z7" s="34" t="e">
        <f t="shared" si="9"/>
        <v>#REF!</v>
      </c>
      <c r="AA7" s="35" t="e">
        <f t="shared" si="3"/>
        <v>#REF!</v>
      </c>
      <c r="AB7" s="32" t="e">
        <f>$C$42*#REF!</f>
        <v>#REF!</v>
      </c>
      <c r="AC7" s="33" t="e">
        <f>$C$41*#REF!</f>
        <v>#REF!</v>
      </c>
      <c r="AD7" s="34" t="e">
        <f t="shared" si="10"/>
        <v>#REF!</v>
      </c>
      <c r="AE7" s="34" t="e">
        <f t="shared" si="4"/>
        <v>#REF!</v>
      </c>
      <c r="AF7" s="34" t="e">
        <f t="shared" si="11"/>
        <v>#REF!</v>
      </c>
      <c r="AG7" s="35" t="e">
        <f t="shared" si="5"/>
        <v>#REF!</v>
      </c>
    </row>
    <row r="8" spans="1:53" x14ac:dyDescent="0.2">
      <c r="A8" s="28" t="s">
        <v>10</v>
      </c>
      <c r="B8" s="91" t="s">
        <v>47</v>
      </c>
      <c r="C8" s="115">
        <v>22</v>
      </c>
      <c r="D8" s="4">
        <f t="shared" si="12"/>
        <v>28</v>
      </c>
      <c r="E8" s="4">
        <v>6</v>
      </c>
      <c r="F8" s="48">
        <v>9.4999999999999998E-3</v>
      </c>
      <c r="G8" s="30"/>
      <c r="P8" s="32" t="e">
        <f>$C$42*#REF!</f>
        <v>#REF!</v>
      </c>
      <c r="Q8" s="33" t="e">
        <f>$C$41*#REF!</f>
        <v>#REF!</v>
      </c>
      <c r="R8" s="34" t="e">
        <f t="shared" si="6"/>
        <v>#REF!</v>
      </c>
      <c r="S8" s="34" t="e">
        <f t="shared" si="0"/>
        <v>#REF!</v>
      </c>
      <c r="T8" s="34" t="e">
        <f t="shared" si="7"/>
        <v>#REF!</v>
      </c>
      <c r="U8" s="35" t="e">
        <f t="shared" si="1"/>
        <v>#REF!</v>
      </c>
      <c r="V8" s="32" t="e">
        <f>$C$42*#REF!</f>
        <v>#REF!</v>
      </c>
      <c r="W8" s="33" t="e">
        <f>$C$41*#REF!</f>
        <v>#REF!</v>
      </c>
      <c r="X8" s="34" t="e">
        <f t="shared" si="8"/>
        <v>#REF!</v>
      </c>
      <c r="Y8" s="34" t="e">
        <f t="shared" si="2"/>
        <v>#REF!</v>
      </c>
      <c r="Z8" s="34" t="e">
        <f t="shared" si="9"/>
        <v>#REF!</v>
      </c>
      <c r="AA8" s="35" t="e">
        <f t="shared" si="3"/>
        <v>#REF!</v>
      </c>
      <c r="AB8" s="32" t="e">
        <f>$C$42*#REF!</f>
        <v>#REF!</v>
      </c>
      <c r="AC8" s="33" t="e">
        <f>$C$41*#REF!</f>
        <v>#REF!</v>
      </c>
      <c r="AD8" s="34" t="e">
        <f t="shared" si="10"/>
        <v>#REF!</v>
      </c>
      <c r="AE8" s="34" t="e">
        <f t="shared" si="4"/>
        <v>#REF!</v>
      </c>
      <c r="AF8" s="34" t="e">
        <f t="shared" si="11"/>
        <v>#REF!</v>
      </c>
      <c r="AG8" s="35" t="e">
        <f t="shared" si="5"/>
        <v>#REF!</v>
      </c>
      <c r="AZ8" s="36"/>
    </row>
    <row r="9" spans="1:53" x14ac:dyDescent="0.2">
      <c r="A9" s="28" t="s">
        <v>163</v>
      </c>
      <c r="B9" s="91" t="s">
        <v>55</v>
      </c>
      <c r="C9" s="81">
        <v>55</v>
      </c>
      <c r="D9" s="4">
        <f t="shared" si="12"/>
        <v>29</v>
      </c>
      <c r="E9" s="4">
        <v>7</v>
      </c>
      <c r="F9" s="48">
        <v>9.4999999999999998E-3</v>
      </c>
      <c r="G9" s="30"/>
      <c r="P9" s="32" t="e">
        <f>$C$42*#REF!</f>
        <v>#REF!</v>
      </c>
      <c r="Q9" s="33" t="e">
        <f>$C$41*#REF!</f>
        <v>#REF!</v>
      </c>
      <c r="R9" s="34" t="e">
        <f t="shared" si="6"/>
        <v>#REF!</v>
      </c>
      <c r="S9" s="34" t="e">
        <f t="shared" si="0"/>
        <v>#REF!</v>
      </c>
      <c r="T9" s="34" t="e">
        <f t="shared" si="7"/>
        <v>#REF!</v>
      </c>
      <c r="U9" s="35" t="e">
        <f t="shared" si="1"/>
        <v>#REF!</v>
      </c>
      <c r="V9" s="32" t="e">
        <f>$C$42*#REF!</f>
        <v>#REF!</v>
      </c>
      <c r="W9" s="33" t="e">
        <f>$C$41*#REF!</f>
        <v>#REF!</v>
      </c>
      <c r="X9" s="34" t="e">
        <f t="shared" si="8"/>
        <v>#REF!</v>
      </c>
      <c r="Y9" s="34" t="e">
        <f t="shared" si="2"/>
        <v>#REF!</v>
      </c>
      <c r="Z9" s="34" t="e">
        <f t="shared" si="9"/>
        <v>#REF!</v>
      </c>
      <c r="AA9" s="35" t="e">
        <f t="shared" si="3"/>
        <v>#REF!</v>
      </c>
      <c r="AB9" s="32" t="e">
        <f>$C$42*#REF!</f>
        <v>#REF!</v>
      </c>
      <c r="AC9" s="33" t="e">
        <f>$C$41*#REF!</f>
        <v>#REF!</v>
      </c>
      <c r="AD9" s="34" t="e">
        <f t="shared" si="10"/>
        <v>#REF!</v>
      </c>
      <c r="AE9" s="34" t="e">
        <f t="shared" si="4"/>
        <v>#REF!</v>
      </c>
      <c r="AF9" s="34" t="e">
        <f t="shared" si="11"/>
        <v>#REF!</v>
      </c>
      <c r="AG9" s="35" t="e">
        <f t="shared" si="5"/>
        <v>#REF!</v>
      </c>
    </row>
    <row r="10" spans="1:53" x14ac:dyDescent="0.2">
      <c r="A10" s="28" t="s">
        <v>164</v>
      </c>
      <c r="B10" s="91" t="s">
        <v>61</v>
      </c>
      <c r="C10" s="81">
        <v>5</v>
      </c>
      <c r="D10" s="4">
        <f t="shared" si="12"/>
        <v>30</v>
      </c>
      <c r="E10" s="4">
        <v>8</v>
      </c>
      <c r="F10" s="48">
        <v>9.4999999999999998E-3</v>
      </c>
      <c r="G10" s="30"/>
      <c r="P10" s="32" t="e">
        <f>$C$42*#REF!</f>
        <v>#REF!</v>
      </c>
      <c r="Q10" s="33" t="e">
        <f>$C$41*#REF!</f>
        <v>#REF!</v>
      </c>
      <c r="R10" s="34" t="e">
        <f t="shared" si="6"/>
        <v>#REF!</v>
      </c>
      <c r="S10" s="34" t="e">
        <f t="shared" si="0"/>
        <v>#REF!</v>
      </c>
      <c r="T10" s="34" t="e">
        <f t="shared" si="7"/>
        <v>#REF!</v>
      </c>
      <c r="U10" s="35" t="e">
        <f t="shared" si="1"/>
        <v>#REF!</v>
      </c>
      <c r="V10" s="32" t="e">
        <f>$C$42*#REF!</f>
        <v>#REF!</v>
      </c>
      <c r="W10" s="33" t="e">
        <f>$C$41*#REF!</f>
        <v>#REF!</v>
      </c>
      <c r="X10" s="34" t="e">
        <f t="shared" si="8"/>
        <v>#REF!</v>
      </c>
      <c r="Y10" s="34" t="e">
        <f t="shared" si="2"/>
        <v>#REF!</v>
      </c>
      <c r="Z10" s="34" t="e">
        <f t="shared" si="9"/>
        <v>#REF!</v>
      </c>
      <c r="AA10" s="35" t="e">
        <f t="shared" si="3"/>
        <v>#REF!</v>
      </c>
      <c r="AB10" s="32" t="e">
        <f>$C$42*#REF!</f>
        <v>#REF!</v>
      </c>
      <c r="AC10" s="33" t="e">
        <f>$C$41*#REF!</f>
        <v>#REF!</v>
      </c>
      <c r="AD10" s="34" t="e">
        <f t="shared" si="10"/>
        <v>#REF!</v>
      </c>
      <c r="AE10" s="34" t="e">
        <f t="shared" si="4"/>
        <v>#REF!</v>
      </c>
      <c r="AF10" s="34" t="e">
        <f t="shared" si="11"/>
        <v>#REF!</v>
      </c>
      <c r="AG10" s="35" t="e">
        <f t="shared" si="5"/>
        <v>#REF!</v>
      </c>
      <c r="AZ10" s="36"/>
    </row>
    <row r="11" spans="1:53" x14ac:dyDescent="0.2">
      <c r="A11" s="28" t="s">
        <v>100</v>
      </c>
      <c r="B11" s="91" t="s">
        <v>101</v>
      </c>
      <c r="C11" s="81">
        <v>80</v>
      </c>
      <c r="D11" s="4">
        <f>D10+1</f>
        <v>31</v>
      </c>
      <c r="E11" s="4">
        <v>9</v>
      </c>
      <c r="F11" s="48">
        <v>9.4999999999999998E-3</v>
      </c>
      <c r="G11" s="30"/>
      <c r="P11" s="32" t="e">
        <f>$C$42*#REF!</f>
        <v>#REF!</v>
      </c>
      <c r="Q11" s="33" t="e">
        <f>$C$41*#REF!</f>
        <v>#REF!</v>
      </c>
      <c r="R11" s="34" t="e">
        <f>IF($E11=0,P11,R10*(1+$C$44)+P11)</f>
        <v>#REF!</v>
      </c>
      <c r="S11" s="34" t="e">
        <f t="shared" ref="S11:S42" si="13">IF($E11&lt;$C$43,0,R11)/(1+$C$4)^($D11-$D$2)</f>
        <v>#REF!</v>
      </c>
      <c r="T11" s="34" t="e">
        <f>IF($E11=0,Q11,T10*(1+$C$44)+Q11)</f>
        <v>#REF!</v>
      </c>
      <c r="U11" s="35" t="e">
        <f t="shared" si="1"/>
        <v>#REF!</v>
      </c>
      <c r="V11" s="32" t="e">
        <f>$C$42*#REF!</f>
        <v>#REF!</v>
      </c>
      <c r="W11" s="33" t="e">
        <f>$C$41*#REF!</f>
        <v>#REF!</v>
      </c>
      <c r="X11" s="34" t="e">
        <f>IF($E11=0,V11,X10*(1+$C$45)+V11)</f>
        <v>#REF!</v>
      </c>
      <c r="Y11" s="34" t="e">
        <f t="shared" ref="Y11:Y42" si="14">IF($E11&lt;$C$43,0,X11)/(1+$C$4)^($D11-$D$2)</f>
        <v>#REF!</v>
      </c>
      <c r="Z11" s="34" t="e">
        <f>IF($E11=0,W11,Z10*(1+$C$45)+W11)</f>
        <v>#REF!</v>
      </c>
      <c r="AA11" s="35" t="e">
        <f t="shared" si="3"/>
        <v>#REF!</v>
      </c>
      <c r="AB11" s="32" t="e">
        <f>$C$42*#REF!</f>
        <v>#REF!</v>
      </c>
      <c r="AC11" s="33" t="e">
        <f>$C$41*#REF!</f>
        <v>#REF!</v>
      </c>
      <c r="AD11" s="34" t="e">
        <f>IF($E11=0,AB11,AD10*(1+$C$46)+AB11)</f>
        <v>#REF!</v>
      </c>
      <c r="AE11" s="34" t="e">
        <f t="shared" ref="AE11:AE42" si="15">IF($E11&lt;$C$43,0,AD11)/(1+$C$4)^($D11-$D$2)</f>
        <v>#REF!</v>
      </c>
      <c r="AF11" s="34" t="e">
        <f>IF($E11=0,AC11,AF10*(1+$C$46)+AC11)</f>
        <v>#REF!</v>
      </c>
      <c r="AG11" s="35" t="e">
        <f t="shared" si="5"/>
        <v>#REF!</v>
      </c>
    </row>
    <row r="12" spans="1:53" x14ac:dyDescent="0.2">
      <c r="A12" s="28" t="s">
        <v>165</v>
      </c>
      <c r="B12" s="91" t="s">
        <v>85</v>
      </c>
      <c r="C12" s="81"/>
      <c r="D12" s="4">
        <f t="shared" si="12"/>
        <v>32</v>
      </c>
      <c r="E12" s="4">
        <v>10</v>
      </c>
      <c r="F12" s="48">
        <v>9.4999999999999998E-3</v>
      </c>
      <c r="G12" s="30"/>
      <c r="P12" s="32" t="e">
        <f>$C$42*#REF!</f>
        <v>#REF!</v>
      </c>
      <c r="Q12" s="33" t="e">
        <f>$C$41*#REF!</f>
        <v>#REF!</v>
      </c>
      <c r="R12" s="34" t="e">
        <f t="shared" ref="R12:R34" si="16">IF($E12=0,P12,R11*(1+$C$44)+P12)</f>
        <v>#REF!</v>
      </c>
      <c r="S12" s="34" t="e">
        <f t="shared" si="13"/>
        <v>#REF!</v>
      </c>
      <c r="T12" s="34" t="e">
        <f t="shared" ref="T12:T34" si="17">IF($E12=0,Q12,T11*(1+$C$44)+Q12)</f>
        <v>#REF!</v>
      </c>
      <c r="U12" s="35" t="e">
        <f t="shared" si="1"/>
        <v>#REF!</v>
      </c>
      <c r="V12" s="32" t="e">
        <f>$C$42*#REF!</f>
        <v>#REF!</v>
      </c>
      <c r="W12" s="33" t="e">
        <f>$C$41*#REF!</f>
        <v>#REF!</v>
      </c>
      <c r="X12" s="34" t="e">
        <f t="shared" ref="X12:X34" si="18">IF($E12=0,V12,X11*(1+$C$45)+V12)</f>
        <v>#REF!</v>
      </c>
      <c r="Y12" s="34" t="e">
        <f t="shared" si="14"/>
        <v>#REF!</v>
      </c>
      <c r="Z12" s="34" t="e">
        <f t="shared" ref="Z12:Z34" si="19">IF($E12=0,W12,Z11*(1+$C$45)+W12)</f>
        <v>#REF!</v>
      </c>
      <c r="AA12" s="35" t="e">
        <f t="shared" si="3"/>
        <v>#REF!</v>
      </c>
      <c r="AB12" s="32" t="e">
        <f>$C$42*#REF!</f>
        <v>#REF!</v>
      </c>
      <c r="AC12" s="33" t="e">
        <f>$C$41*#REF!</f>
        <v>#REF!</v>
      </c>
      <c r="AD12" s="34" t="e">
        <f t="shared" ref="AD12:AD34" si="20">IF($E12=0,AB12,AD11*(1+$C$46)+AB12)</f>
        <v>#REF!</v>
      </c>
      <c r="AE12" s="34" t="e">
        <f t="shared" si="15"/>
        <v>#REF!</v>
      </c>
      <c r="AF12" s="34" t="e">
        <f t="shared" ref="AF12:AF34" si="21">IF($E12=0,AC12,AF11*(1+$C$46)+AC12)</f>
        <v>#REF!</v>
      </c>
      <c r="AG12" s="35" t="e">
        <f t="shared" si="5"/>
        <v>#REF!</v>
      </c>
      <c r="AZ12" s="36"/>
    </row>
    <row r="13" spans="1:53" x14ac:dyDescent="0.2">
      <c r="A13" s="28" t="s">
        <v>166</v>
      </c>
      <c r="B13" s="91" t="s">
        <v>86</v>
      </c>
      <c r="C13" s="81">
        <v>30</v>
      </c>
      <c r="D13" s="4">
        <f t="shared" si="12"/>
        <v>33</v>
      </c>
      <c r="E13" s="4">
        <v>11</v>
      </c>
      <c r="F13" s="48">
        <v>9.4999999999999998E-3</v>
      </c>
      <c r="G13" s="30"/>
      <c r="P13" s="32" t="e">
        <f>$C$42*#REF!</f>
        <v>#REF!</v>
      </c>
      <c r="Q13" s="33" t="e">
        <f>$C$41*#REF!</f>
        <v>#REF!</v>
      </c>
      <c r="R13" s="34" t="e">
        <f t="shared" si="16"/>
        <v>#REF!</v>
      </c>
      <c r="S13" s="34" t="e">
        <f t="shared" si="13"/>
        <v>#REF!</v>
      </c>
      <c r="T13" s="34" t="e">
        <f t="shared" si="17"/>
        <v>#REF!</v>
      </c>
      <c r="U13" s="35" t="e">
        <f t="shared" si="1"/>
        <v>#REF!</v>
      </c>
      <c r="V13" s="32" t="e">
        <f>$C$42*#REF!</f>
        <v>#REF!</v>
      </c>
      <c r="W13" s="33" t="e">
        <f>$C$41*#REF!</f>
        <v>#REF!</v>
      </c>
      <c r="X13" s="34" t="e">
        <f t="shared" si="18"/>
        <v>#REF!</v>
      </c>
      <c r="Y13" s="34" t="e">
        <f t="shared" si="14"/>
        <v>#REF!</v>
      </c>
      <c r="Z13" s="34" t="e">
        <f t="shared" si="19"/>
        <v>#REF!</v>
      </c>
      <c r="AA13" s="35" t="e">
        <f t="shared" si="3"/>
        <v>#REF!</v>
      </c>
      <c r="AB13" s="32" t="e">
        <f>$C$42*#REF!</f>
        <v>#REF!</v>
      </c>
      <c r="AC13" s="33" t="e">
        <f>$C$41*#REF!</f>
        <v>#REF!</v>
      </c>
      <c r="AD13" s="34" t="e">
        <f t="shared" si="20"/>
        <v>#REF!</v>
      </c>
      <c r="AE13" s="34" t="e">
        <f t="shared" si="15"/>
        <v>#REF!</v>
      </c>
      <c r="AF13" s="34" t="e">
        <f t="shared" si="21"/>
        <v>#REF!</v>
      </c>
      <c r="AG13" s="35" t="e">
        <f t="shared" si="5"/>
        <v>#REF!</v>
      </c>
    </row>
    <row r="14" spans="1:53" x14ac:dyDescent="0.2">
      <c r="A14" s="28" t="s">
        <v>32</v>
      </c>
      <c r="B14" s="91" t="s">
        <v>56</v>
      </c>
      <c r="C14" s="81">
        <v>65</v>
      </c>
      <c r="D14" s="4">
        <f t="shared" si="12"/>
        <v>34</v>
      </c>
      <c r="E14" s="4">
        <v>12</v>
      </c>
      <c r="F14" s="48">
        <v>9.4999999999999998E-3</v>
      </c>
      <c r="G14" s="30"/>
      <c r="P14" s="32" t="e">
        <f>$C$42*#REF!</f>
        <v>#REF!</v>
      </c>
      <c r="Q14" s="33" t="e">
        <f>$C$41*#REF!</f>
        <v>#REF!</v>
      </c>
      <c r="R14" s="34" t="e">
        <f t="shared" si="16"/>
        <v>#REF!</v>
      </c>
      <c r="S14" s="34" t="e">
        <f t="shared" si="13"/>
        <v>#REF!</v>
      </c>
      <c r="T14" s="34" t="e">
        <f t="shared" si="17"/>
        <v>#REF!</v>
      </c>
      <c r="U14" s="35" t="e">
        <f t="shared" si="1"/>
        <v>#REF!</v>
      </c>
      <c r="V14" s="32" t="e">
        <f>$C$42*#REF!</f>
        <v>#REF!</v>
      </c>
      <c r="W14" s="33" t="e">
        <f>$C$41*#REF!</f>
        <v>#REF!</v>
      </c>
      <c r="X14" s="34" t="e">
        <f t="shared" si="18"/>
        <v>#REF!</v>
      </c>
      <c r="Y14" s="34" t="e">
        <f t="shared" si="14"/>
        <v>#REF!</v>
      </c>
      <c r="Z14" s="34" t="e">
        <f t="shared" si="19"/>
        <v>#REF!</v>
      </c>
      <c r="AA14" s="35" t="e">
        <f t="shared" si="3"/>
        <v>#REF!</v>
      </c>
      <c r="AB14" s="32" t="e">
        <f>$C$42*#REF!</f>
        <v>#REF!</v>
      </c>
      <c r="AC14" s="33" t="e">
        <f>$C$41*#REF!</f>
        <v>#REF!</v>
      </c>
      <c r="AD14" s="34" t="e">
        <f t="shared" si="20"/>
        <v>#REF!</v>
      </c>
      <c r="AE14" s="34" t="e">
        <f t="shared" si="15"/>
        <v>#REF!</v>
      </c>
      <c r="AF14" s="34" t="e">
        <f t="shared" si="21"/>
        <v>#REF!</v>
      </c>
      <c r="AG14" s="35" t="e">
        <f t="shared" si="5"/>
        <v>#REF!</v>
      </c>
      <c r="AZ14" s="36"/>
    </row>
    <row r="15" spans="1:53" x14ac:dyDescent="0.2">
      <c r="A15" s="28" t="s">
        <v>33</v>
      </c>
      <c r="B15" s="91" t="s">
        <v>58</v>
      </c>
      <c r="C15" s="81">
        <v>5</v>
      </c>
      <c r="D15" s="4">
        <f t="shared" si="12"/>
        <v>35</v>
      </c>
      <c r="E15" s="4">
        <v>13</v>
      </c>
      <c r="F15" s="48">
        <v>9.4999999999999998E-3</v>
      </c>
      <c r="G15" s="30"/>
      <c r="P15" s="32" t="e">
        <f>$C$42*#REF!</f>
        <v>#REF!</v>
      </c>
      <c r="Q15" s="33" t="e">
        <f>$C$41*#REF!</f>
        <v>#REF!</v>
      </c>
      <c r="R15" s="34" t="e">
        <f t="shared" si="16"/>
        <v>#REF!</v>
      </c>
      <c r="S15" s="34" t="e">
        <f t="shared" si="13"/>
        <v>#REF!</v>
      </c>
      <c r="T15" s="34" t="e">
        <f t="shared" si="17"/>
        <v>#REF!</v>
      </c>
      <c r="U15" s="35" t="e">
        <f t="shared" si="1"/>
        <v>#REF!</v>
      </c>
      <c r="V15" s="32" t="e">
        <f>$C$42*#REF!</f>
        <v>#REF!</v>
      </c>
      <c r="W15" s="33" t="e">
        <f>$C$41*#REF!</f>
        <v>#REF!</v>
      </c>
      <c r="X15" s="34" t="e">
        <f t="shared" si="18"/>
        <v>#REF!</v>
      </c>
      <c r="Y15" s="34" t="e">
        <f t="shared" si="14"/>
        <v>#REF!</v>
      </c>
      <c r="Z15" s="34" t="e">
        <f t="shared" si="19"/>
        <v>#REF!</v>
      </c>
      <c r="AA15" s="35" t="e">
        <f t="shared" si="3"/>
        <v>#REF!</v>
      </c>
      <c r="AB15" s="32" t="e">
        <f>$C$42*#REF!</f>
        <v>#REF!</v>
      </c>
      <c r="AC15" s="33" t="e">
        <f>$C$41*#REF!</f>
        <v>#REF!</v>
      </c>
      <c r="AD15" s="34" t="e">
        <f t="shared" si="20"/>
        <v>#REF!</v>
      </c>
      <c r="AE15" s="34" t="e">
        <f t="shared" si="15"/>
        <v>#REF!</v>
      </c>
      <c r="AF15" s="34" t="e">
        <f t="shared" si="21"/>
        <v>#REF!</v>
      </c>
      <c r="AG15" s="35" t="e">
        <f t="shared" si="5"/>
        <v>#REF!</v>
      </c>
    </row>
    <row r="16" spans="1:53" x14ac:dyDescent="0.2">
      <c r="A16" s="28" t="s">
        <v>30</v>
      </c>
      <c r="B16" s="91" t="s">
        <v>57</v>
      </c>
      <c r="C16" s="81"/>
      <c r="D16" s="4">
        <f t="shared" si="12"/>
        <v>36</v>
      </c>
      <c r="E16" s="4">
        <v>14</v>
      </c>
      <c r="F16" s="48">
        <v>9.4999999999999998E-3</v>
      </c>
      <c r="G16" s="30"/>
      <c r="I16" s="37" t="s">
        <v>16</v>
      </c>
      <c r="P16" s="32" t="e">
        <f>$C$42*#REF!</f>
        <v>#REF!</v>
      </c>
      <c r="Q16" s="33" t="e">
        <f>$C$41*#REF!</f>
        <v>#REF!</v>
      </c>
      <c r="R16" s="34" t="e">
        <f t="shared" si="16"/>
        <v>#REF!</v>
      </c>
      <c r="S16" s="34" t="e">
        <f t="shared" si="13"/>
        <v>#REF!</v>
      </c>
      <c r="T16" s="34" t="e">
        <f t="shared" si="17"/>
        <v>#REF!</v>
      </c>
      <c r="U16" s="35" t="e">
        <f t="shared" si="1"/>
        <v>#REF!</v>
      </c>
      <c r="V16" s="32" t="e">
        <f>$C$42*#REF!</f>
        <v>#REF!</v>
      </c>
      <c r="W16" s="33" t="e">
        <f>$C$41*#REF!</f>
        <v>#REF!</v>
      </c>
      <c r="X16" s="34" t="e">
        <f t="shared" si="18"/>
        <v>#REF!</v>
      </c>
      <c r="Y16" s="34" t="e">
        <f t="shared" si="14"/>
        <v>#REF!</v>
      </c>
      <c r="Z16" s="34" t="e">
        <f t="shared" si="19"/>
        <v>#REF!</v>
      </c>
      <c r="AA16" s="35" t="e">
        <f t="shared" si="3"/>
        <v>#REF!</v>
      </c>
      <c r="AB16" s="32" t="e">
        <f>$C$42*#REF!</f>
        <v>#REF!</v>
      </c>
      <c r="AC16" s="33" t="e">
        <f>$C$41*#REF!</f>
        <v>#REF!</v>
      </c>
      <c r="AD16" s="34" t="e">
        <f t="shared" si="20"/>
        <v>#REF!</v>
      </c>
      <c r="AE16" s="34" t="e">
        <f t="shared" si="15"/>
        <v>#REF!</v>
      </c>
      <c r="AF16" s="34" t="e">
        <f t="shared" si="21"/>
        <v>#REF!</v>
      </c>
      <c r="AG16" s="35" t="e">
        <f t="shared" si="5"/>
        <v>#REF!</v>
      </c>
      <c r="AZ16" s="36"/>
    </row>
    <row r="17" spans="1:52" x14ac:dyDescent="0.2">
      <c r="A17" s="28" t="s">
        <v>31</v>
      </c>
      <c r="B17" s="91" t="s">
        <v>59</v>
      </c>
      <c r="C17" s="81"/>
      <c r="D17" s="4">
        <f t="shared" si="12"/>
        <v>37</v>
      </c>
      <c r="E17" s="4">
        <v>15</v>
      </c>
      <c r="F17" s="48">
        <v>9.4999999999999998E-3</v>
      </c>
      <c r="G17" s="30"/>
      <c r="P17" s="32" t="e">
        <f>$C$42*#REF!</f>
        <v>#REF!</v>
      </c>
      <c r="Q17" s="33" t="e">
        <f>$C$41*#REF!</f>
        <v>#REF!</v>
      </c>
      <c r="R17" s="34" t="e">
        <f t="shared" si="16"/>
        <v>#REF!</v>
      </c>
      <c r="S17" s="34" t="e">
        <f t="shared" si="13"/>
        <v>#REF!</v>
      </c>
      <c r="T17" s="34" t="e">
        <f t="shared" si="17"/>
        <v>#REF!</v>
      </c>
      <c r="U17" s="35" t="e">
        <f t="shared" si="1"/>
        <v>#REF!</v>
      </c>
      <c r="V17" s="32" t="e">
        <f>$C$42*#REF!</f>
        <v>#REF!</v>
      </c>
      <c r="W17" s="33" t="e">
        <f>$C$41*#REF!</f>
        <v>#REF!</v>
      </c>
      <c r="X17" s="34" t="e">
        <f t="shared" si="18"/>
        <v>#REF!</v>
      </c>
      <c r="Y17" s="34" t="e">
        <f t="shared" si="14"/>
        <v>#REF!</v>
      </c>
      <c r="Z17" s="34" t="e">
        <f t="shared" si="19"/>
        <v>#REF!</v>
      </c>
      <c r="AA17" s="35" t="e">
        <f t="shared" si="3"/>
        <v>#REF!</v>
      </c>
      <c r="AB17" s="32" t="e">
        <f>$C$42*#REF!</f>
        <v>#REF!</v>
      </c>
      <c r="AC17" s="33" t="e">
        <f>$C$41*#REF!</f>
        <v>#REF!</v>
      </c>
      <c r="AD17" s="34" t="e">
        <f t="shared" si="20"/>
        <v>#REF!</v>
      </c>
      <c r="AE17" s="34" t="e">
        <f t="shared" si="15"/>
        <v>#REF!</v>
      </c>
      <c r="AF17" s="34" t="e">
        <f t="shared" si="21"/>
        <v>#REF!</v>
      </c>
      <c r="AG17" s="35" t="e">
        <f t="shared" si="5"/>
        <v>#REF!</v>
      </c>
    </row>
    <row r="18" spans="1:52" x14ac:dyDescent="0.2">
      <c r="A18" s="28" t="s">
        <v>34</v>
      </c>
      <c r="B18" s="91" t="s">
        <v>102</v>
      </c>
      <c r="C18" s="81">
        <v>80</v>
      </c>
      <c r="D18" s="4">
        <f t="shared" si="12"/>
        <v>38</v>
      </c>
      <c r="E18" s="4">
        <v>16</v>
      </c>
      <c r="F18" s="48">
        <v>9.4999999999999998E-3</v>
      </c>
      <c r="G18" s="30"/>
      <c r="I18" s="37"/>
      <c r="P18" s="32" t="e">
        <f>$C$42*#REF!</f>
        <v>#REF!</v>
      </c>
      <c r="Q18" s="33" t="e">
        <f>$C$41*#REF!</f>
        <v>#REF!</v>
      </c>
      <c r="R18" s="34" t="e">
        <f t="shared" si="16"/>
        <v>#REF!</v>
      </c>
      <c r="S18" s="34" t="e">
        <f t="shared" si="13"/>
        <v>#REF!</v>
      </c>
      <c r="T18" s="34" t="e">
        <f t="shared" si="17"/>
        <v>#REF!</v>
      </c>
      <c r="U18" s="35" t="e">
        <f t="shared" si="1"/>
        <v>#REF!</v>
      </c>
      <c r="V18" s="32" t="e">
        <f>$C$42*#REF!</f>
        <v>#REF!</v>
      </c>
      <c r="W18" s="33" t="e">
        <f>$C$41*#REF!</f>
        <v>#REF!</v>
      </c>
      <c r="X18" s="34" t="e">
        <f t="shared" si="18"/>
        <v>#REF!</v>
      </c>
      <c r="Y18" s="34" t="e">
        <f t="shared" si="14"/>
        <v>#REF!</v>
      </c>
      <c r="Z18" s="34" t="e">
        <f t="shared" si="19"/>
        <v>#REF!</v>
      </c>
      <c r="AA18" s="35" t="e">
        <f t="shared" si="3"/>
        <v>#REF!</v>
      </c>
      <c r="AB18" s="32" t="e">
        <f>$C$42*#REF!</f>
        <v>#REF!</v>
      </c>
      <c r="AC18" s="33" t="e">
        <f>$C$41*#REF!</f>
        <v>#REF!</v>
      </c>
      <c r="AD18" s="34" t="e">
        <f t="shared" si="20"/>
        <v>#REF!</v>
      </c>
      <c r="AE18" s="34" t="e">
        <f t="shared" si="15"/>
        <v>#REF!</v>
      </c>
      <c r="AF18" s="34" t="e">
        <f t="shared" si="21"/>
        <v>#REF!</v>
      </c>
      <c r="AG18" s="35" t="e">
        <f t="shared" si="5"/>
        <v>#REF!</v>
      </c>
      <c r="AZ18" s="36"/>
    </row>
    <row r="19" spans="1:52" x14ac:dyDescent="0.2">
      <c r="A19" s="28" t="s">
        <v>35</v>
      </c>
      <c r="B19" s="91" t="s">
        <v>103</v>
      </c>
      <c r="C19" s="81">
        <v>62</v>
      </c>
      <c r="D19" s="4">
        <f t="shared" si="12"/>
        <v>39</v>
      </c>
      <c r="E19" s="4">
        <v>17</v>
      </c>
      <c r="F19" s="48">
        <v>9.4999999999999998E-3</v>
      </c>
      <c r="G19" s="30"/>
      <c r="P19" s="32" t="e">
        <f>$C$42*#REF!</f>
        <v>#REF!</v>
      </c>
      <c r="Q19" s="33" t="e">
        <f>$C$41*#REF!</f>
        <v>#REF!</v>
      </c>
      <c r="R19" s="34" t="e">
        <f t="shared" si="16"/>
        <v>#REF!</v>
      </c>
      <c r="S19" s="34" t="e">
        <f t="shared" si="13"/>
        <v>#REF!</v>
      </c>
      <c r="T19" s="34" t="e">
        <f t="shared" si="17"/>
        <v>#REF!</v>
      </c>
      <c r="U19" s="35" t="e">
        <f t="shared" si="1"/>
        <v>#REF!</v>
      </c>
      <c r="V19" s="32" t="e">
        <f>$C$42*#REF!</f>
        <v>#REF!</v>
      </c>
      <c r="W19" s="33" t="e">
        <f>$C$41*#REF!</f>
        <v>#REF!</v>
      </c>
      <c r="X19" s="34" t="e">
        <f t="shared" si="18"/>
        <v>#REF!</v>
      </c>
      <c r="Y19" s="34" t="e">
        <f t="shared" si="14"/>
        <v>#REF!</v>
      </c>
      <c r="Z19" s="34" t="e">
        <f t="shared" si="19"/>
        <v>#REF!</v>
      </c>
      <c r="AA19" s="35" t="e">
        <f t="shared" si="3"/>
        <v>#REF!</v>
      </c>
      <c r="AB19" s="32" t="e">
        <f>$C$42*#REF!</f>
        <v>#REF!</v>
      </c>
      <c r="AC19" s="33" t="e">
        <f>$C$41*#REF!</f>
        <v>#REF!</v>
      </c>
      <c r="AD19" s="34" t="e">
        <f t="shared" si="20"/>
        <v>#REF!</v>
      </c>
      <c r="AE19" s="34" t="e">
        <f t="shared" si="15"/>
        <v>#REF!</v>
      </c>
      <c r="AF19" s="34" t="e">
        <f t="shared" si="21"/>
        <v>#REF!</v>
      </c>
      <c r="AG19" s="35" t="e">
        <f t="shared" si="5"/>
        <v>#REF!</v>
      </c>
    </row>
    <row r="20" spans="1:52" x14ac:dyDescent="0.2">
      <c r="A20" s="28" t="s">
        <v>7</v>
      </c>
      <c r="B20" s="91" t="s">
        <v>48</v>
      </c>
      <c r="C20" s="116">
        <v>35000</v>
      </c>
      <c r="D20" s="4">
        <f t="shared" si="12"/>
        <v>40</v>
      </c>
      <c r="E20" s="4">
        <v>18</v>
      </c>
      <c r="F20" s="48">
        <v>9.4999999999999998E-3</v>
      </c>
      <c r="G20" s="30"/>
      <c r="P20" s="32" t="e">
        <f>$C$42*#REF!</f>
        <v>#REF!</v>
      </c>
      <c r="Q20" s="33" t="e">
        <f>$C$41*#REF!</f>
        <v>#REF!</v>
      </c>
      <c r="R20" s="34" t="e">
        <f t="shared" si="16"/>
        <v>#REF!</v>
      </c>
      <c r="S20" s="34" t="e">
        <f t="shared" si="13"/>
        <v>#REF!</v>
      </c>
      <c r="T20" s="34" t="e">
        <f t="shared" si="17"/>
        <v>#REF!</v>
      </c>
      <c r="U20" s="35" t="e">
        <f t="shared" si="1"/>
        <v>#REF!</v>
      </c>
      <c r="V20" s="32" t="e">
        <f>$C$42*#REF!</f>
        <v>#REF!</v>
      </c>
      <c r="W20" s="33" t="e">
        <f>$C$41*#REF!</f>
        <v>#REF!</v>
      </c>
      <c r="X20" s="34" t="e">
        <f t="shared" si="18"/>
        <v>#REF!</v>
      </c>
      <c r="Y20" s="34" t="e">
        <f t="shared" si="14"/>
        <v>#REF!</v>
      </c>
      <c r="Z20" s="34" t="e">
        <f t="shared" si="19"/>
        <v>#REF!</v>
      </c>
      <c r="AA20" s="35" t="e">
        <f t="shared" si="3"/>
        <v>#REF!</v>
      </c>
      <c r="AB20" s="32" t="e">
        <f>$C$42*#REF!</f>
        <v>#REF!</v>
      </c>
      <c r="AC20" s="33" t="e">
        <f>$C$41*#REF!</f>
        <v>#REF!</v>
      </c>
      <c r="AD20" s="34" t="e">
        <f t="shared" si="20"/>
        <v>#REF!</v>
      </c>
      <c r="AE20" s="34" t="e">
        <f t="shared" si="15"/>
        <v>#REF!</v>
      </c>
      <c r="AF20" s="34" t="e">
        <f t="shared" si="21"/>
        <v>#REF!</v>
      </c>
      <c r="AG20" s="35" t="e">
        <f t="shared" si="5"/>
        <v>#REF!</v>
      </c>
      <c r="AZ20" s="36"/>
    </row>
    <row r="21" spans="1:52" x14ac:dyDescent="0.2">
      <c r="A21" s="28" t="s">
        <v>4</v>
      </c>
      <c r="B21" s="91" t="s">
        <v>62</v>
      </c>
      <c r="C21" s="81">
        <v>5</v>
      </c>
      <c r="D21" s="4">
        <f t="shared" si="12"/>
        <v>41</v>
      </c>
      <c r="E21" s="4">
        <v>19</v>
      </c>
      <c r="F21" s="48">
        <v>9.4999999999999998E-3</v>
      </c>
      <c r="G21" s="30"/>
      <c r="P21" s="32" t="e">
        <f>$C$42*#REF!</f>
        <v>#REF!</v>
      </c>
      <c r="Q21" s="33" t="e">
        <f>$C$41*#REF!</f>
        <v>#REF!</v>
      </c>
      <c r="R21" s="34" t="e">
        <f t="shared" si="16"/>
        <v>#REF!</v>
      </c>
      <c r="S21" s="34" t="e">
        <f t="shared" si="13"/>
        <v>#REF!</v>
      </c>
      <c r="T21" s="34" t="e">
        <f t="shared" si="17"/>
        <v>#REF!</v>
      </c>
      <c r="U21" s="35" t="e">
        <f t="shared" si="1"/>
        <v>#REF!</v>
      </c>
      <c r="V21" s="32" t="e">
        <f>$C$42*#REF!</f>
        <v>#REF!</v>
      </c>
      <c r="W21" s="33" t="e">
        <f>$C$41*#REF!</f>
        <v>#REF!</v>
      </c>
      <c r="X21" s="34" t="e">
        <f t="shared" si="18"/>
        <v>#REF!</v>
      </c>
      <c r="Y21" s="34" t="e">
        <f t="shared" si="14"/>
        <v>#REF!</v>
      </c>
      <c r="Z21" s="34" t="e">
        <f t="shared" si="19"/>
        <v>#REF!</v>
      </c>
      <c r="AA21" s="35" t="e">
        <f t="shared" si="3"/>
        <v>#REF!</v>
      </c>
      <c r="AB21" s="32" t="e">
        <f>$C$42*#REF!</f>
        <v>#REF!</v>
      </c>
      <c r="AC21" s="33" t="e">
        <f>$C$41*#REF!</f>
        <v>#REF!</v>
      </c>
      <c r="AD21" s="34" t="e">
        <f t="shared" si="20"/>
        <v>#REF!</v>
      </c>
      <c r="AE21" s="34" t="e">
        <f t="shared" si="15"/>
        <v>#REF!</v>
      </c>
      <c r="AF21" s="34" t="e">
        <f t="shared" si="21"/>
        <v>#REF!</v>
      </c>
      <c r="AG21" s="35" t="e">
        <f t="shared" si="5"/>
        <v>#REF!</v>
      </c>
    </row>
    <row r="22" spans="1:52" x14ac:dyDescent="0.2">
      <c r="A22" s="28" t="s">
        <v>2</v>
      </c>
      <c r="B22" s="91" t="s">
        <v>50</v>
      </c>
      <c r="C22" s="79">
        <v>0.02</v>
      </c>
      <c r="D22" s="4">
        <f t="shared" si="12"/>
        <v>42</v>
      </c>
      <c r="E22" s="4">
        <v>20</v>
      </c>
      <c r="F22" s="48">
        <v>9.4999999999999998E-3</v>
      </c>
      <c r="G22" s="30"/>
      <c r="P22" s="32" t="e">
        <f>$C$42*#REF!</f>
        <v>#REF!</v>
      </c>
      <c r="Q22" s="33" t="e">
        <f>$C$41*#REF!</f>
        <v>#REF!</v>
      </c>
      <c r="R22" s="34" t="e">
        <f t="shared" si="16"/>
        <v>#REF!</v>
      </c>
      <c r="S22" s="34" t="e">
        <f t="shared" si="13"/>
        <v>#REF!</v>
      </c>
      <c r="T22" s="34" t="e">
        <f t="shared" si="17"/>
        <v>#REF!</v>
      </c>
      <c r="U22" s="35" t="e">
        <f t="shared" si="1"/>
        <v>#REF!</v>
      </c>
      <c r="V22" s="32" t="e">
        <f>$C$42*#REF!</f>
        <v>#REF!</v>
      </c>
      <c r="W22" s="33" t="e">
        <f>$C$41*#REF!</f>
        <v>#REF!</v>
      </c>
      <c r="X22" s="34" t="e">
        <f t="shared" si="18"/>
        <v>#REF!</v>
      </c>
      <c r="Y22" s="34" t="e">
        <f t="shared" si="14"/>
        <v>#REF!</v>
      </c>
      <c r="Z22" s="34" t="e">
        <f t="shared" si="19"/>
        <v>#REF!</v>
      </c>
      <c r="AA22" s="35" t="e">
        <f t="shared" si="3"/>
        <v>#REF!</v>
      </c>
      <c r="AB22" s="32" t="e">
        <f>$C$42*#REF!</f>
        <v>#REF!</v>
      </c>
      <c r="AC22" s="33" t="e">
        <f>$C$41*#REF!</f>
        <v>#REF!</v>
      </c>
      <c r="AD22" s="34" t="e">
        <f t="shared" si="20"/>
        <v>#REF!</v>
      </c>
      <c r="AE22" s="34" t="e">
        <f t="shared" si="15"/>
        <v>#REF!</v>
      </c>
      <c r="AF22" s="34" t="e">
        <f t="shared" si="21"/>
        <v>#REF!</v>
      </c>
      <c r="AG22" s="35" t="e">
        <f t="shared" si="5"/>
        <v>#REF!</v>
      </c>
      <c r="AZ22" s="36"/>
    </row>
    <row r="23" spans="1:52" x14ac:dyDescent="0.2">
      <c r="A23" s="28" t="s">
        <v>1</v>
      </c>
      <c r="B23" s="91" t="s">
        <v>116</v>
      </c>
      <c r="C23" s="79">
        <v>0.08</v>
      </c>
      <c r="D23" s="4">
        <f t="shared" si="12"/>
        <v>43</v>
      </c>
      <c r="E23" s="4">
        <v>21</v>
      </c>
      <c r="F23" s="48">
        <v>9.4999999999999998E-3</v>
      </c>
      <c r="G23" s="30"/>
      <c r="P23" s="32" t="e">
        <f>$C$42*#REF!</f>
        <v>#REF!</v>
      </c>
      <c r="Q23" s="33" t="e">
        <f>$C$41*#REF!</f>
        <v>#REF!</v>
      </c>
      <c r="R23" s="34" t="e">
        <f t="shared" si="16"/>
        <v>#REF!</v>
      </c>
      <c r="S23" s="34" t="e">
        <f t="shared" si="13"/>
        <v>#REF!</v>
      </c>
      <c r="T23" s="34" t="e">
        <f t="shared" si="17"/>
        <v>#REF!</v>
      </c>
      <c r="U23" s="35" t="e">
        <f t="shared" si="1"/>
        <v>#REF!</v>
      </c>
      <c r="V23" s="32" t="e">
        <f>$C$42*#REF!</f>
        <v>#REF!</v>
      </c>
      <c r="W23" s="33" t="e">
        <f>$C$41*#REF!</f>
        <v>#REF!</v>
      </c>
      <c r="X23" s="34" t="e">
        <f t="shared" si="18"/>
        <v>#REF!</v>
      </c>
      <c r="Y23" s="34" t="e">
        <f t="shared" si="14"/>
        <v>#REF!</v>
      </c>
      <c r="Z23" s="34" t="e">
        <f t="shared" si="19"/>
        <v>#REF!</v>
      </c>
      <c r="AA23" s="35" t="e">
        <f t="shared" si="3"/>
        <v>#REF!</v>
      </c>
      <c r="AB23" s="32" t="e">
        <f>$C$42*#REF!</f>
        <v>#REF!</v>
      </c>
      <c r="AC23" s="33" t="e">
        <f>$C$41*#REF!</f>
        <v>#REF!</v>
      </c>
      <c r="AD23" s="34" t="e">
        <f t="shared" si="20"/>
        <v>#REF!</v>
      </c>
      <c r="AE23" s="34" t="e">
        <f t="shared" si="15"/>
        <v>#REF!</v>
      </c>
      <c r="AF23" s="34" t="e">
        <f t="shared" si="21"/>
        <v>#REF!</v>
      </c>
      <c r="AG23" s="35" t="e">
        <f t="shared" si="5"/>
        <v>#REF!</v>
      </c>
      <c r="AZ23" s="36"/>
    </row>
    <row r="24" spans="1:52" x14ac:dyDescent="0.2">
      <c r="A24" s="28" t="s">
        <v>38</v>
      </c>
      <c r="B24" s="91" t="s">
        <v>117</v>
      </c>
      <c r="C24" s="79">
        <v>0.12</v>
      </c>
      <c r="D24" s="4">
        <f t="shared" si="12"/>
        <v>44</v>
      </c>
      <c r="E24" s="4">
        <v>22</v>
      </c>
      <c r="F24" s="48">
        <v>9.4999999999999998E-3</v>
      </c>
      <c r="G24" s="30"/>
      <c r="P24" s="32" t="e">
        <f>$C$42*#REF!</f>
        <v>#REF!</v>
      </c>
      <c r="Q24" s="33" t="e">
        <f>$C$41*#REF!</f>
        <v>#REF!</v>
      </c>
      <c r="R24" s="34" t="e">
        <f t="shared" si="16"/>
        <v>#REF!</v>
      </c>
      <c r="S24" s="34" t="e">
        <f t="shared" si="13"/>
        <v>#REF!</v>
      </c>
      <c r="T24" s="34" t="e">
        <f t="shared" si="17"/>
        <v>#REF!</v>
      </c>
      <c r="U24" s="35" t="e">
        <f t="shared" si="1"/>
        <v>#REF!</v>
      </c>
      <c r="V24" s="32" t="e">
        <f>$C$42*#REF!</f>
        <v>#REF!</v>
      </c>
      <c r="W24" s="33" t="e">
        <f>$C$41*#REF!</f>
        <v>#REF!</v>
      </c>
      <c r="X24" s="34" t="e">
        <f t="shared" si="18"/>
        <v>#REF!</v>
      </c>
      <c r="Y24" s="34" t="e">
        <f t="shared" si="14"/>
        <v>#REF!</v>
      </c>
      <c r="Z24" s="34" t="e">
        <f t="shared" si="19"/>
        <v>#REF!</v>
      </c>
      <c r="AA24" s="35" t="e">
        <f t="shared" si="3"/>
        <v>#REF!</v>
      </c>
      <c r="AB24" s="32" t="e">
        <f>$C$42*#REF!</f>
        <v>#REF!</v>
      </c>
      <c r="AC24" s="33" t="e">
        <f>$C$41*#REF!</f>
        <v>#REF!</v>
      </c>
      <c r="AD24" s="34" t="e">
        <f t="shared" si="20"/>
        <v>#REF!</v>
      </c>
      <c r="AE24" s="34" t="e">
        <f t="shared" si="15"/>
        <v>#REF!</v>
      </c>
      <c r="AF24" s="34" t="e">
        <f t="shared" si="21"/>
        <v>#REF!</v>
      </c>
      <c r="AG24" s="35" t="e">
        <f t="shared" si="5"/>
        <v>#REF!</v>
      </c>
    </row>
    <row r="25" spans="1:52" x14ac:dyDescent="0.2">
      <c r="A25" s="28" t="s">
        <v>113</v>
      </c>
      <c r="B25" s="91" t="s">
        <v>114</v>
      </c>
      <c r="C25" s="117">
        <v>2.3E-2</v>
      </c>
      <c r="D25" s="4">
        <f t="shared" si="12"/>
        <v>45</v>
      </c>
      <c r="E25" s="4">
        <v>23</v>
      </c>
      <c r="F25" s="48">
        <v>9.4999999999999998E-3</v>
      </c>
      <c r="G25" s="30"/>
      <c r="P25" s="32" t="e">
        <f>$C$42*#REF!</f>
        <v>#REF!</v>
      </c>
      <c r="Q25" s="33" t="e">
        <f>$C$41*#REF!</f>
        <v>#REF!</v>
      </c>
      <c r="R25" s="34" t="e">
        <f t="shared" si="16"/>
        <v>#REF!</v>
      </c>
      <c r="S25" s="34" t="e">
        <f t="shared" si="13"/>
        <v>#REF!</v>
      </c>
      <c r="T25" s="34" t="e">
        <f t="shared" si="17"/>
        <v>#REF!</v>
      </c>
      <c r="U25" s="35" t="e">
        <f t="shared" si="1"/>
        <v>#REF!</v>
      </c>
      <c r="V25" s="32" t="e">
        <f>$C$42*#REF!</f>
        <v>#REF!</v>
      </c>
      <c r="W25" s="33" t="e">
        <f>$C$41*#REF!</f>
        <v>#REF!</v>
      </c>
      <c r="X25" s="34" t="e">
        <f t="shared" si="18"/>
        <v>#REF!</v>
      </c>
      <c r="Y25" s="34" t="e">
        <f t="shared" si="14"/>
        <v>#REF!</v>
      </c>
      <c r="Z25" s="34" t="e">
        <f t="shared" si="19"/>
        <v>#REF!</v>
      </c>
      <c r="AA25" s="35" t="e">
        <f t="shared" si="3"/>
        <v>#REF!</v>
      </c>
      <c r="AB25" s="32" t="e">
        <f>$C$42*#REF!</f>
        <v>#REF!</v>
      </c>
      <c r="AC25" s="33" t="e">
        <f>$C$41*#REF!</f>
        <v>#REF!</v>
      </c>
      <c r="AD25" s="34" t="e">
        <f t="shared" si="20"/>
        <v>#REF!</v>
      </c>
      <c r="AE25" s="34" t="e">
        <f t="shared" si="15"/>
        <v>#REF!</v>
      </c>
      <c r="AF25" s="34" t="e">
        <f t="shared" si="21"/>
        <v>#REF!</v>
      </c>
      <c r="AG25" s="35" t="e">
        <f t="shared" si="5"/>
        <v>#REF!</v>
      </c>
      <c r="AZ25" s="36"/>
    </row>
    <row r="26" spans="1:52" x14ac:dyDescent="0.2">
      <c r="A26" s="28" t="s">
        <v>82</v>
      </c>
      <c r="B26" s="91"/>
      <c r="C26" s="82">
        <v>3600</v>
      </c>
      <c r="D26" s="4">
        <f t="shared" si="12"/>
        <v>46</v>
      </c>
      <c r="E26" s="4">
        <v>24</v>
      </c>
      <c r="F26" s="48">
        <v>9.4999999999999998E-3</v>
      </c>
      <c r="G26" s="30"/>
      <c r="P26" s="32" t="e">
        <f>$C$42*#REF!</f>
        <v>#REF!</v>
      </c>
      <c r="Q26" s="33" t="e">
        <f>$C$41*#REF!</f>
        <v>#REF!</v>
      </c>
      <c r="R26" s="34" t="e">
        <f t="shared" si="16"/>
        <v>#REF!</v>
      </c>
      <c r="S26" s="34" t="e">
        <f t="shared" si="13"/>
        <v>#REF!</v>
      </c>
      <c r="T26" s="34" t="e">
        <f t="shared" si="17"/>
        <v>#REF!</v>
      </c>
      <c r="U26" s="35" t="e">
        <f t="shared" si="1"/>
        <v>#REF!</v>
      </c>
      <c r="V26" s="32" t="e">
        <f>$C$42*#REF!</f>
        <v>#REF!</v>
      </c>
      <c r="W26" s="33" t="e">
        <f>$C$41*#REF!</f>
        <v>#REF!</v>
      </c>
      <c r="X26" s="34" t="e">
        <f t="shared" si="18"/>
        <v>#REF!</v>
      </c>
      <c r="Y26" s="34" t="e">
        <f t="shared" si="14"/>
        <v>#REF!</v>
      </c>
      <c r="Z26" s="34" t="e">
        <f t="shared" si="19"/>
        <v>#REF!</v>
      </c>
      <c r="AA26" s="35" t="e">
        <f t="shared" si="3"/>
        <v>#REF!</v>
      </c>
      <c r="AB26" s="32" t="e">
        <f>$C$42*#REF!</f>
        <v>#REF!</v>
      </c>
      <c r="AC26" s="33" t="e">
        <f>$C$41*#REF!</f>
        <v>#REF!</v>
      </c>
      <c r="AD26" s="34" t="e">
        <f t="shared" si="20"/>
        <v>#REF!</v>
      </c>
      <c r="AE26" s="34" t="e">
        <f t="shared" si="15"/>
        <v>#REF!</v>
      </c>
      <c r="AF26" s="34" t="e">
        <f t="shared" si="21"/>
        <v>#REF!</v>
      </c>
      <c r="AG26" s="35" t="e">
        <f t="shared" si="5"/>
        <v>#REF!</v>
      </c>
    </row>
    <row r="27" spans="1:52" x14ac:dyDescent="0.2">
      <c r="A27" s="28" t="s">
        <v>87</v>
      </c>
      <c r="B27" s="91"/>
      <c r="C27" s="83">
        <v>150000</v>
      </c>
      <c r="D27" s="4">
        <f t="shared" si="12"/>
        <v>47</v>
      </c>
      <c r="E27" s="4">
        <v>25</v>
      </c>
      <c r="F27" s="48">
        <v>9.4999999999999998E-3</v>
      </c>
      <c r="G27" s="30"/>
      <c r="I27" s="38"/>
      <c r="K27" s="38"/>
      <c r="M27" s="38"/>
      <c r="P27" s="32" t="e">
        <f>$C$42*#REF!</f>
        <v>#REF!</v>
      </c>
      <c r="Q27" s="33" t="e">
        <f>$C$41*#REF!</f>
        <v>#REF!</v>
      </c>
      <c r="R27" s="34" t="e">
        <f t="shared" si="16"/>
        <v>#REF!</v>
      </c>
      <c r="S27" s="34" t="e">
        <f t="shared" si="13"/>
        <v>#REF!</v>
      </c>
      <c r="T27" s="34" t="e">
        <f t="shared" si="17"/>
        <v>#REF!</v>
      </c>
      <c r="U27" s="35" t="e">
        <f t="shared" si="1"/>
        <v>#REF!</v>
      </c>
      <c r="V27" s="32" t="e">
        <f>$C$42*#REF!</f>
        <v>#REF!</v>
      </c>
      <c r="W27" s="33" t="e">
        <f>$C$41*#REF!</f>
        <v>#REF!</v>
      </c>
      <c r="X27" s="34" t="e">
        <f t="shared" si="18"/>
        <v>#REF!</v>
      </c>
      <c r="Y27" s="34" t="e">
        <f t="shared" si="14"/>
        <v>#REF!</v>
      </c>
      <c r="Z27" s="34" t="e">
        <f t="shared" si="19"/>
        <v>#REF!</v>
      </c>
      <c r="AA27" s="35" t="e">
        <f t="shared" si="3"/>
        <v>#REF!</v>
      </c>
      <c r="AB27" s="32" t="e">
        <f>$C$42*#REF!</f>
        <v>#REF!</v>
      </c>
      <c r="AC27" s="33" t="e">
        <f>$C$41*#REF!</f>
        <v>#REF!</v>
      </c>
      <c r="AD27" s="34" t="e">
        <f t="shared" si="20"/>
        <v>#REF!</v>
      </c>
      <c r="AE27" s="34" t="e">
        <f t="shared" si="15"/>
        <v>#REF!</v>
      </c>
      <c r="AF27" s="34" t="e">
        <f t="shared" si="21"/>
        <v>#REF!</v>
      </c>
      <c r="AG27" s="35" t="e">
        <f t="shared" si="5"/>
        <v>#REF!</v>
      </c>
      <c r="AZ27" s="36"/>
    </row>
    <row r="28" spans="1:52" x14ac:dyDescent="0.2">
      <c r="A28" s="28" t="s">
        <v>83</v>
      </c>
      <c r="B28" s="91"/>
      <c r="C28" s="79">
        <v>2.3E-2</v>
      </c>
      <c r="D28" s="4">
        <f t="shared" si="12"/>
        <v>48</v>
      </c>
      <c r="E28" s="4">
        <v>26</v>
      </c>
      <c r="F28" s="48">
        <v>9.4999999999999998E-3</v>
      </c>
      <c r="G28" s="30"/>
      <c r="I28" s="38"/>
      <c r="K28" s="38"/>
      <c r="M28" s="38"/>
      <c r="P28" s="32" t="e">
        <f>$C$42*#REF!</f>
        <v>#REF!</v>
      </c>
      <c r="Q28" s="33" t="e">
        <f>$C$41*#REF!</f>
        <v>#REF!</v>
      </c>
      <c r="R28" s="34" t="e">
        <f t="shared" si="16"/>
        <v>#REF!</v>
      </c>
      <c r="S28" s="34" t="e">
        <f t="shared" si="13"/>
        <v>#REF!</v>
      </c>
      <c r="T28" s="34" t="e">
        <f t="shared" si="17"/>
        <v>#REF!</v>
      </c>
      <c r="U28" s="35" t="e">
        <f t="shared" si="1"/>
        <v>#REF!</v>
      </c>
      <c r="V28" s="32" t="e">
        <f>$C$42*#REF!</f>
        <v>#REF!</v>
      </c>
      <c r="W28" s="33" t="e">
        <f>$C$41*#REF!</f>
        <v>#REF!</v>
      </c>
      <c r="X28" s="34" t="e">
        <f t="shared" si="18"/>
        <v>#REF!</v>
      </c>
      <c r="Y28" s="34" t="e">
        <f t="shared" si="14"/>
        <v>#REF!</v>
      </c>
      <c r="Z28" s="34" t="e">
        <f t="shared" si="19"/>
        <v>#REF!</v>
      </c>
      <c r="AA28" s="35" t="e">
        <f t="shared" si="3"/>
        <v>#REF!</v>
      </c>
      <c r="AB28" s="32" t="e">
        <f>$C$42*#REF!</f>
        <v>#REF!</v>
      </c>
      <c r="AC28" s="33" t="e">
        <f>$C$41*#REF!</f>
        <v>#REF!</v>
      </c>
      <c r="AD28" s="34" t="e">
        <f t="shared" si="20"/>
        <v>#REF!</v>
      </c>
      <c r="AE28" s="34" t="e">
        <f t="shared" si="15"/>
        <v>#REF!</v>
      </c>
      <c r="AF28" s="34" t="e">
        <f t="shared" si="21"/>
        <v>#REF!</v>
      </c>
      <c r="AG28" s="35" t="e">
        <f t="shared" si="5"/>
        <v>#REF!</v>
      </c>
    </row>
    <row r="29" spans="1:52" x14ac:dyDescent="0.2">
      <c r="A29" s="28" t="s">
        <v>84</v>
      </c>
      <c r="B29" s="91"/>
      <c r="C29" s="79">
        <v>2.3E-2</v>
      </c>
      <c r="D29" s="4">
        <f t="shared" si="12"/>
        <v>49</v>
      </c>
      <c r="E29" s="4">
        <v>27</v>
      </c>
      <c r="F29" s="48">
        <v>9.4999999999999998E-3</v>
      </c>
      <c r="G29" s="30"/>
      <c r="H29" s="41"/>
      <c r="J29" s="41"/>
      <c r="L29" s="41"/>
      <c r="N29" s="41"/>
      <c r="O29" s="41"/>
      <c r="P29" s="32" t="e">
        <f>$C$42*#REF!</f>
        <v>#REF!</v>
      </c>
      <c r="Q29" s="33" t="e">
        <f>$C$41*#REF!</f>
        <v>#REF!</v>
      </c>
      <c r="R29" s="34" t="e">
        <f t="shared" si="16"/>
        <v>#REF!</v>
      </c>
      <c r="S29" s="34" t="e">
        <f t="shared" si="13"/>
        <v>#REF!</v>
      </c>
      <c r="T29" s="34" t="e">
        <f t="shared" si="17"/>
        <v>#REF!</v>
      </c>
      <c r="U29" s="35" t="e">
        <f t="shared" si="1"/>
        <v>#REF!</v>
      </c>
      <c r="V29" s="32" t="e">
        <f>$C$42*#REF!</f>
        <v>#REF!</v>
      </c>
      <c r="W29" s="33" t="e">
        <f>$C$41*#REF!</f>
        <v>#REF!</v>
      </c>
      <c r="X29" s="34" t="e">
        <f t="shared" si="18"/>
        <v>#REF!</v>
      </c>
      <c r="Y29" s="34" t="e">
        <f t="shared" si="14"/>
        <v>#REF!</v>
      </c>
      <c r="Z29" s="34" t="e">
        <f t="shared" si="19"/>
        <v>#REF!</v>
      </c>
      <c r="AA29" s="35" t="e">
        <f t="shared" si="3"/>
        <v>#REF!</v>
      </c>
      <c r="AB29" s="32" t="e">
        <f>$C$42*#REF!</f>
        <v>#REF!</v>
      </c>
      <c r="AC29" s="33" t="e">
        <f>$C$41*#REF!</f>
        <v>#REF!</v>
      </c>
      <c r="AD29" s="34" t="e">
        <f t="shared" si="20"/>
        <v>#REF!</v>
      </c>
      <c r="AE29" s="34" t="e">
        <f t="shared" si="15"/>
        <v>#REF!</v>
      </c>
      <c r="AF29" s="34" t="e">
        <f t="shared" si="21"/>
        <v>#REF!</v>
      </c>
      <c r="AG29" s="35" t="e">
        <f t="shared" si="5"/>
        <v>#REF!</v>
      </c>
    </row>
    <row r="30" spans="1:52" x14ac:dyDescent="0.2">
      <c r="A30" s="28" t="s">
        <v>9</v>
      </c>
      <c r="B30" s="91" t="s">
        <v>9</v>
      </c>
      <c r="C30" s="79">
        <v>0</v>
      </c>
      <c r="D30" s="45">
        <f t="shared" si="12"/>
        <v>50</v>
      </c>
      <c r="E30" s="45">
        <v>28</v>
      </c>
      <c r="F30" s="48">
        <v>9.4999999999999998E-3</v>
      </c>
      <c r="G30" s="30"/>
      <c r="H30" s="41"/>
      <c r="J30" s="41"/>
      <c r="L30" s="41"/>
      <c r="N30" s="41"/>
      <c r="O30" s="41"/>
      <c r="P30" s="32" t="e">
        <f>$C$42*#REF!</f>
        <v>#REF!</v>
      </c>
      <c r="Q30" s="33" t="e">
        <f>$C$41*#REF!</f>
        <v>#REF!</v>
      </c>
      <c r="R30" s="34" t="e">
        <f t="shared" si="16"/>
        <v>#REF!</v>
      </c>
      <c r="S30" s="34" t="e">
        <f t="shared" si="13"/>
        <v>#REF!</v>
      </c>
      <c r="T30" s="34" t="e">
        <f t="shared" si="17"/>
        <v>#REF!</v>
      </c>
      <c r="U30" s="35" t="e">
        <f t="shared" si="1"/>
        <v>#REF!</v>
      </c>
      <c r="V30" s="32" t="e">
        <f>$C$42*#REF!</f>
        <v>#REF!</v>
      </c>
      <c r="W30" s="33" t="e">
        <f>$C$41*#REF!</f>
        <v>#REF!</v>
      </c>
      <c r="X30" s="34" t="e">
        <f t="shared" si="18"/>
        <v>#REF!</v>
      </c>
      <c r="Y30" s="34" t="e">
        <f t="shared" si="14"/>
        <v>#REF!</v>
      </c>
      <c r="Z30" s="34" t="e">
        <f t="shared" si="19"/>
        <v>#REF!</v>
      </c>
      <c r="AA30" s="35" t="e">
        <f t="shared" si="3"/>
        <v>#REF!</v>
      </c>
      <c r="AB30" s="32" t="e">
        <f>$C$42*#REF!</f>
        <v>#REF!</v>
      </c>
      <c r="AC30" s="33" t="e">
        <f>$C$41*#REF!</f>
        <v>#REF!</v>
      </c>
      <c r="AD30" s="34" t="e">
        <f t="shared" si="20"/>
        <v>#REF!</v>
      </c>
      <c r="AE30" s="34" t="e">
        <f t="shared" si="15"/>
        <v>#REF!</v>
      </c>
      <c r="AF30" s="34" t="e">
        <f t="shared" si="21"/>
        <v>#REF!</v>
      </c>
      <c r="AG30" s="35" t="e">
        <f t="shared" si="5"/>
        <v>#REF!</v>
      </c>
    </row>
    <row r="31" spans="1:52" x14ac:dyDescent="0.2">
      <c r="A31" s="28" t="s">
        <v>14</v>
      </c>
      <c r="B31" s="91" t="s">
        <v>51</v>
      </c>
      <c r="C31" s="81">
        <v>1</v>
      </c>
      <c r="D31" s="4">
        <f t="shared" si="12"/>
        <v>51</v>
      </c>
      <c r="E31" s="4">
        <v>29</v>
      </c>
      <c r="F31" s="48">
        <v>9.4999999999999998E-3</v>
      </c>
      <c r="G31" s="30"/>
      <c r="H31" s="41"/>
      <c r="J31" s="41"/>
      <c r="L31" s="41"/>
      <c r="N31" s="41"/>
      <c r="O31" s="41"/>
      <c r="P31" s="32" t="e">
        <f>$C$42*#REF!</f>
        <v>#REF!</v>
      </c>
      <c r="Q31" s="33" t="e">
        <f>$C$41*#REF!</f>
        <v>#REF!</v>
      </c>
      <c r="R31" s="34" t="e">
        <f t="shared" si="16"/>
        <v>#REF!</v>
      </c>
      <c r="S31" s="34" t="e">
        <f t="shared" si="13"/>
        <v>#REF!</v>
      </c>
      <c r="T31" s="34" t="e">
        <f t="shared" si="17"/>
        <v>#REF!</v>
      </c>
      <c r="U31" s="35" t="e">
        <f t="shared" si="1"/>
        <v>#REF!</v>
      </c>
      <c r="V31" s="32" t="e">
        <f>$C$42*#REF!</f>
        <v>#REF!</v>
      </c>
      <c r="W31" s="33" t="e">
        <f>$C$41*#REF!</f>
        <v>#REF!</v>
      </c>
      <c r="X31" s="34" t="e">
        <f t="shared" si="18"/>
        <v>#REF!</v>
      </c>
      <c r="Y31" s="34" t="e">
        <f t="shared" si="14"/>
        <v>#REF!</v>
      </c>
      <c r="Z31" s="34" t="e">
        <f t="shared" si="19"/>
        <v>#REF!</v>
      </c>
      <c r="AA31" s="35" t="e">
        <f t="shared" si="3"/>
        <v>#REF!</v>
      </c>
      <c r="AB31" s="32" t="e">
        <f>$C$42*#REF!</f>
        <v>#REF!</v>
      </c>
      <c r="AC31" s="33" t="e">
        <f>$C$41*#REF!</f>
        <v>#REF!</v>
      </c>
      <c r="AD31" s="34" t="e">
        <f t="shared" si="20"/>
        <v>#REF!</v>
      </c>
      <c r="AE31" s="34" t="e">
        <f t="shared" si="15"/>
        <v>#REF!</v>
      </c>
      <c r="AF31" s="34" t="e">
        <f t="shared" si="21"/>
        <v>#REF!</v>
      </c>
      <c r="AG31" s="35" t="e">
        <f t="shared" si="5"/>
        <v>#REF!</v>
      </c>
    </row>
    <row r="32" spans="1:52" x14ac:dyDescent="0.2">
      <c r="A32" s="28" t="s">
        <v>3</v>
      </c>
      <c r="B32" s="91" t="s">
        <v>49</v>
      </c>
      <c r="C32" s="84">
        <v>280000</v>
      </c>
      <c r="D32" s="4">
        <f t="shared" si="12"/>
        <v>52</v>
      </c>
      <c r="E32" s="4">
        <v>30</v>
      </c>
      <c r="F32" s="48">
        <v>9.4999999999999998E-3</v>
      </c>
      <c r="G32" s="30"/>
      <c r="H32" s="41"/>
      <c r="I32" s="38"/>
      <c r="J32" s="41"/>
      <c r="K32" s="38"/>
      <c r="L32" s="41"/>
      <c r="M32" s="38"/>
      <c r="N32" s="41"/>
      <c r="O32" s="41"/>
      <c r="P32" s="32" t="e">
        <f>$C$42*#REF!</f>
        <v>#REF!</v>
      </c>
      <c r="Q32" s="33" t="e">
        <f>$C$41*#REF!</f>
        <v>#REF!</v>
      </c>
      <c r="R32" s="34" t="e">
        <f t="shared" si="16"/>
        <v>#REF!</v>
      </c>
      <c r="S32" s="34" t="e">
        <f t="shared" si="13"/>
        <v>#REF!</v>
      </c>
      <c r="T32" s="34" t="e">
        <f t="shared" si="17"/>
        <v>#REF!</v>
      </c>
      <c r="U32" s="35" t="e">
        <f t="shared" si="1"/>
        <v>#REF!</v>
      </c>
      <c r="V32" s="32" t="e">
        <f>$C$42*#REF!</f>
        <v>#REF!</v>
      </c>
      <c r="W32" s="33" t="e">
        <f>$C$41*#REF!</f>
        <v>#REF!</v>
      </c>
      <c r="X32" s="34" t="e">
        <f t="shared" si="18"/>
        <v>#REF!</v>
      </c>
      <c r="Y32" s="34" t="e">
        <f t="shared" si="14"/>
        <v>#REF!</v>
      </c>
      <c r="Z32" s="34" t="e">
        <f t="shared" si="19"/>
        <v>#REF!</v>
      </c>
      <c r="AA32" s="35" t="e">
        <f t="shared" si="3"/>
        <v>#REF!</v>
      </c>
      <c r="AB32" s="32" t="e">
        <f>$C$42*#REF!</f>
        <v>#REF!</v>
      </c>
      <c r="AC32" s="33" t="e">
        <f>$C$41*#REF!</f>
        <v>#REF!</v>
      </c>
      <c r="AD32" s="34" t="e">
        <f t="shared" si="20"/>
        <v>#REF!</v>
      </c>
      <c r="AE32" s="34" t="e">
        <f t="shared" si="15"/>
        <v>#REF!</v>
      </c>
      <c r="AF32" s="34" t="e">
        <f t="shared" si="21"/>
        <v>#REF!</v>
      </c>
      <c r="AG32" s="35" t="e">
        <f t="shared" si="5"/>
        <v>#REF!</v>
      </c>
    </row>
    <row r="33" spans="1:16384" x14ac:dyDescent="0.2">
      <c r="A33" s="28" t="s">
        <v>64</v>
      </c>
      <c r="B33" s="91" t="s">
        <v>67</v>
      </c>
      <c r="C33" s="85">
        <v>0</v>
      </c>
      <c r="D33" s="4">
        <f t="shared" si="12"/>
        <v>53</v>
      </c>
      <c r="E33" s="4">
        <v>31</v>
      </c>
      <c r="F33" s="48">
        <v>9.4999999999999998E-3</v>
      </c>
      <c r="G33" s="30"/>
      <c r="H33" s="42"/>
      <c r="I33" s="38"/>
      <c r="J33" s="42"/>
      <c r="K33" s="38"/>
      <c r="L33" s="42"/>
      <c r="M33" s="38"/>
      <c r="N33" s="42"/>
      <c r="O33" s="42"/>
      <c r="P33" s="32" t="e">
        <f>$C$42*#REF!</f>
        <v>#REF!</v>
      </c>
      <c r="Q33" s="33" t="e">
        <f>$C$41*#REF!</f>
        <v>#REF!</v>
      </c>
      <c r="R33" s="34" t="e">
        <f t="shared" si="16"/>
        <v>#REF!</v>
      </c>
      <c r="S33" s="34" t="e">
        <f t="shared" si="13"/>
        <v>#REF!</v>
      </c>
      <c r="T33" s="34" t="e">
        <f t="shared" si="17"/>
        <v>#REF!</v>
      </c>
      <c r="U33" s="35" t="e">
        <f t="shared" si="1"/>
        <v>#REF!</v>
      </c>
      <c r="V33" s="32" t="e">
        <f>$C$42*#REF!</f>
        <v>#REF!</v>
      </c>
      <c r="W33" s="33" t="e">
        <f>$C$41*#REF!</f>
        <v>#REF!</v>
      </c>
      <c r="X33" s="34" t="e">
        <f t="shared" si="18"/>
        <v>#REF!</v>
      </c>
      <c r="Y33" s="34" t="e">
        <f t="shared" si="14"/>
        <v>#REF!</v>
      </c>
      <c r="Z33" s="34" t="e">
        <f t="shared" si="19"/>
        <v>#REF!</v>
      </c>
      <c r="AA33" s="35" t="e">
        <f t="shared" si="3"/>
        <v>#REF!</v>
      </c>
      <c r="AB33" s="32" t="e">
        <f>$C$42*#REF!</f>
        <v>#REF!</v>
      </c>
      <c r="AC33" s="33" t="e">
        <f>$C$41*#REF!</f>
        <v>#REF!</v>
      </c>
      <c r="AD33" s="34" t="e">
        <f t="shared" si="20"/>
        <v>#REF!</v>
      </c>
      <c r="AE33" s="34" t="e">
        <f t="shared" si="15"/>
        <v>#REF!</v>
      </c>
      <c r="AF33" s="34" t="e">
        <f t="shared" si="21"/>
        <v>#REF!</v>
      </c>
      <c r="AG33" s="35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28" t="s">
        <v>65</v>
      </c>
      <c r="B34" s="91" t="s">
        <v>68</v>
      </c>
      <c r="C34" s="85">
        <v>0</v>
      </c>
      <c r="D34" s="4">
        <f t="shared" si="12"/>
        <v>54</v>
      </c>
      <c r="E34" s="4">
        <v>32</v>
      </c>
      <c r="F34" s="48">
        <v>9.4999999999999998E-3</v>
      </c>
      <c r="G34" s="30"/>
      <c r="H34" s="41"/>
      <c r="I34" s="38"/>
      <c r="J34" s="41"/>
      <c r="K34" s="38"/>
      <c r="L34" s="41"/>
      <c r="M34" s="38"/>
      <c r="N34" s="41"/>
      <c r="O34" s="41"/>
      <c r="P34" s="32" t="e">
        <f>$C$42*#REF!</f>
        <v>#REF!</v>
      </c>
      <c r="Q34" s="33" t="e">
        <f>$C$41*#REF!</f>
        <v>#REF!</v>
      </c>
      <c r="R34" s="34" t="e">
        <f t="shared" si="16"/>
        <v>#REF!</v>
      </c>
      <c r="S34" s="34" t="e">
        <f t="shared" si="13"/>
        <v>#REF!</v>
      </c>
      <c r="T34" s="34" t="e">
        <f t="shared" si="17"/>
        <v>#REF!</v>
      </c>
      <c r="U34" s="35" t="e">
        <f t="shared" ref="U34:U65" si="22">S34+(T34/(1+$C$4)^($D34-$D$2))</f>
        <v>#REF!</v>
      </c>
      <c r="V34" s="32" t="e">
        <f>$C$42*#REF!</f>
        <v>#REF!</v>
      </c>
      <c r="W34" s="33" t="e">
        <f>$C$41*#REF!</f>
        <v>#REF!</v>
      </c>
      <c r="X34" s="34" t="e">
        <f t="shared" si="18"/>
        <v>#REF!</v>
      </c>
      <c r="Y34" s="34" t="e">
        <f t="shared" si="14"/>
        <v>#REF!</v>
      </c>
      <c r="Z34" s="34" t="e">
        <f t="shared" si="19"/>
        <v>#REF!</v>
      </c>
      <c r="AA34" s="35" t="e">
        <f t="shared" ref="AA34:AA65" si="23">Y34+(Z34/(1+$C$4)^($D34-$D$2))</f>
        <v>#REF!</v>
      </c>
      <c r="AB34" s="32" t="e">
        <f>$C$42*#REF!</f>
        <v>#REF!</v>
      </c>
      <c r="AC34" s="33" t="e">
        <f>$C$41*#REF!</f>
        <v>#REF!</v>
      </c>
      <c r="AD34" s="34" t="e">
        <f t="shared" si="20"/>
        <v>#REF!</v>
      </c>
      <c r="AE34" s="34" t="e">
        <f t="shared" si="15"/>
        <v>#REF!</v>
      </c>
      <c r="AF34" s="34" t="e">
        <f t="shared" si="21"/>
        <v>#REF!</v>
      </c>
      <c r="AG34" s="35" t="e">
        <f t="shared" ref="AG34:AG65" si="24">AE34+(AF34/(1+$C$4)^($D34-$D$2))</f>
        <v>#REF!</v>
      </c>
    </row>
    <row r="35" spans="1:16384" x14ac:dyDescent="0.2">
      <c r="A35" s="28" t="s">
        <v>66</v>
      </c>
      <c r="B35" s="91" t="s">
        <v>69</v>
      </c>
      <c r="C35" s="85">
        <v>1</v>
      </c>
      <c r="D35" s="4">
        <f t="shared" si="12"/>
        <v>55</v>
      </c>
      <c r="E35" s="4">
        <v>33</v>
      </c>
      <c r="F35" s="48">
        <v>9.4999999999999998E-3</v>
      </c>
      <c r="G35" s="30"/>
      <c r="H35" s="41"/>
      <c r="I35" s="38"/>
      <c r="J35" s="41"/>
      <c r="K35" s="38"/>
      <c r="L35" s="41"/>
      <c r="M35" s="38"/>
      <c r="N35" s="41"/>
      <c r="O35" s="41"/>
      <c r="P35" s="32" t="e">
        <f>$C$42*#REF!</f>
        <v>#REF!</v>
      </c>
      <c r="Q35" s="33" t="e">
        <f>$C$41*#REF!</f>
        <v>#REF!</v>
      </c>
      <c r="R35" s="34" t="e">
        <f t="shared" ref="R35:R66" si="25">IF($E35=0,P35,R34*(1+$C$44)+P35)</f>
        <v>#REF!</v>
      </c>
      <c r="S35" s="34" t="e">
        <f t="shared" si="13"/>
        <v>#REF!</v>
      </c>
      <c r="T35" s="34" t="e">
        <f t="shared" ref="T35:T66" si="26">IF($E35=0,Q35,T34*(1+$C$44)+Q35)</f>
        <v>#REF!</v>
      </c>
      <c r="U35" s="35" t="e">
        <f t="shared" si="22"/>
        <v>#REF!</v>
      </c>
      <c r="V35" s="32" t="e">
        <f>$C$42*#REF!</f>
        <v>#REF!</v>
      </c>
      <c r="W35" s="33" t="e">
        <f>$C$41*#REF!</f>
        <v>#REF!</v>
      </c>
      <c r="X35" s="34" t="e">
        <f t="shared" ref="X35:X66" si="27">IF($E35=0,V35,X34*(1+$C$45)+V35)</f>
        <v>#REF!</v>
      </c>
      <c r="Y35" s="34" t="e">
        <f t="shared" si="14"/>
        <v>#REF!</v>
      </c>
      <c r="Z35" s="34" t="e">
        <f t="shared" ref="Z35:Z66" si="28">IF($E35=0,W35,Z34*(1+$C$45)+W35)</f>
        <v>#REF!</v>
      </c>
      <c r="AA35" s="35" t="e">
        <f t="shared" si="23"/>
        <v>#REF!</v>
      </c>
      <c r="AB35" s="32" t="e">
        <f>$C$42*#REF!</f>
        <v>#REF!</v>
      </c>
      <c r="AC35" s="33" t="e">
        <f>$C$41*#REF!</f>
        <v>#REF!</v>
      </c>
      <c r="AD35" s="34" t="e">
        <f t="shared" ref="AD35:AD66" si="29">IF($E35=0,AB35,AD34*(1+$C$46)+AB35)</f>
        <v>#REF!</v>
      </c>
      <c r="AE35" s="34" t="e">
        <f t="shared" si="15"/>
        <v>#REF!</v>
      </c>
      <c r="AF35" s="34" t="e">
        <f t="shared" ref="AF35:AF66" si="30">IF($E35=0,AC35,AF34*(1+$C$46)+AC35)</f>
        <v>#REF!</v>
      </c>
      <c r="AG35" s="35" t="e">
        <f t="shared" si="24"/>
        <v>#REF!</v>
      </c>
    </row>
    <row r="36" spans="1:16384" x14ac:dyDescent="0.2">
      <c r="A36" s="28" t="s">
        <v>171</v>
      </c>
      <c r="B36" s="91" t="s">
        <v>119</v>
      </c>
      <c r="C36" s="86">
        <v>0.05</v>
      </c>
      <c r="D36" s="4">
        <f t="shared" si="12"/>
        <v>56</v>
      </c>
      <c r="E36" s="4">
        <v>34</v>
      </c>
      <c r="F36" s="48">
        <v>9.4999999999999998E-3</v>
      </c>
      <c r="G36" s="30"/>
      <c r="H36" s="41"/>
      <c r="I36" s="38"/>
      <c r="J36" s="41"/>
      <c r="K36" s="38"/>
      <c r="L36" s="41"/>
      <c r="M36" s="38"/>
      <c r="N36" s="41"/>
      <c r="O36" s="41"/>
      <c r="P36" s="32" t="e">
        <f>$C$42*#REF!</f>
        <v>#REF!</v>
      </c>
      <c r="Q36" s="33" t="e">
        <f>$C$41*#REF!</f>
        <v>#REF!</v>
      </c>
      <c r="R36" s="34" t="e">
        <f t="shared" si="25"/>
        <v>#REF!</v>
      </c>
      <c r="S36" s="34" t="e">
        <f t="shared" si="13"/>
        <v>#REF!</v>
      </c>
      <c r="T36" s="34" t="e">
        <f t="shared" si="26"/>
        <v>#REF!</v>
      </c>
      <c r="U36" s="35" t="e">
        <f t="shared" si="22"/>
        <v>#REF!</v>
      </c>
      <c r="V36" s="32" t="e">
        <f>$C$42*#REF!</f>
        <v>#REF!</v>
      </c>
      <c r="W36" s="33" t="e">
        <f>$C$41*#REF!</f>
        <v>#REF!</v>
      </c>
      <c r="X36" s="34" t="e">
        <f t="shared" si="27"/>
        <v>#REF!</v>
      </c>
      <c r="Y36" s="34" t="e">
        <f t="shared" si="14"/>
        <v>#REF!</v>
      </c>
      <c r="Z36" s="34" t="e">
        <f t="shared" si="28"/>
        <v>#REF!</v>
      </c>
      <c r="AA36" s="35" t="e">
        <f t="shared" si="23"/>
        <v>#REF!</v>
      </c>
      <c r="AB36" s="32" t="e">
        <f>$C$42*#REF!</f>
        <v>#REF!</v>
      </c>
      <c r="AC36" s="33" t="e">
        <f>$C$41*#REF!</f>
        <v>#REF!</v>
      </c>
      <c r="AD36" s="34" t="e">
        <f t="shared" si="29"/>
        <v>#REF!</v>
      </c>
      <c r="AE36" s="34" t="e">
        <f t="shared" si="15"/>
        <v>#REF!</v>
      </c>
      <c r="AF36" s="34" t="e">
        <f t="shared" si="30"/>
        <v>#REF!</v>
      </c>
      <c r="AG36" s="35" t="e">
        <f t="shared" si="24"/>
        <v>#REF!</v>
      </c>
    </row>
    <row r="37" spans="1:16384" x14ac:dyDescent="0.2">
      <c r="A37" s="28" t="s">
        <v>121</v>
      </c>
      <c r="B37" s="91" t="s">
        <v>120</v>
      </c>
      <c r="C37" s="86">
        <v>0.05</v>
      </c>
      <c r="D37" s="4">
        <f t="shared" si="12"/>
        <v>57</v>
      </c>
      <c r="E37" s="4">
        <v>35</v>
      </c>
      <c r="F37" s="48">
        <v>9.4999999999999998E-3</v>
      </c>
      <c r="G37" s="30"/>
      <c r="H37" s="41"/>
      <c r="I37" s="38"/>
      <c r="J37" s="41"/>
      <c r="K37" s="38"/>
      <c r="L37" s="41"/>
      <c r="M37" s="38"/>
      <c r="N37" s="41"/>
      <c r="O37" s="41"/>
      <c r="P37" s="32" t="e">
        <f>$C$42*#REF!</f>
        <v>#REF!</v>
      </c>
      <c r="Q37" s="33" t="e">
        <f>$C$41*#REF!</f>
        <v>#REF!</v>
      </c>
      <c r="R37" s="34" t="e">
        <f t="shared" si="25"/>
        <v>#REF!</v>
      </c>
      <c r="S37" s="34" t="e">
        <f t="shared" si="13"/>
        <v>#REF!</v>
      </c>
      <c r="T37" s="34" t="e">
        <f t="shared" si="26"/>
        <v>#REF!</v>
      </c>
      <c r="U37" s="35" t="e">
        <f t="shared" si="22"/>
        <v>#REF!</v>
      </c>
      <c r="V37" s="32" t="e">
        <f>$C$42*#REF!</f>
        <v>#REF!</v>
      </c>
      <c r="W37" s="33" t="e">
        <f>$C$41*#REF!</f>
        <v>#REF!</v>
      </c>
      <c r="X37" s="34" t="e">
        <f t="shared" si="27"/>
        <v>#REF!</v>
      </c>
      <c r="Y37" s="34" t="e">
        <f t="shared" si="14"/>
        <v>#REF!</v>
      </c>
      <c r="Z37" s="34" t="e">
        <f t="shared" si="28"/>
        <v>#REF!</v>
      </c>
      <c r="AA37" s="35" t="e">
        <f t="shared" si="23"/>
        <v>#REF!</v>
      </c>
      <c r="AB37" s="32" t="e">
        <f>$C$42*#REF!</f>
        <v>#REF!</v>
      </c>
      <c r="AC37" s="33" t="e">
        <f>$C$41*#REF!</f>
        <v>#REF!</v>
      </c>
      <c r="AD37" s="34" t="e">
        <f t="shared" si="29"/>
        <v>#REF!</v>
      </c>
      <c r="AE37" s="34" t="e">
        <f t="shared" si="15"/>
        <v>#REF!</v>
      </c>
      <c r="AF37" s="34" t="e">
        <f t="shared" si="30"/>
        <v>#REF!</v>
      </c>
      <c r="AG37" s="35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3" customFormat="1" x14ac:dyDescent="0.2">
      <c r="A38" s="28" t="s">
        <v>15</v>
      </c>
      <c r="B38" s="91"/>
      <c r="C38" s="87"/>
      <c r="D38" s="4">
        <f t="shared" si="12"/>
        <v>58</v>
      </c>
      <c r="E38" s="4">
        <v>36</v>
      </c>
      <c r="F38" s="48">
        <v>9.4999999999999998E-3</v>
      </c>
      <c r="G38" s="30"/>
      <c r="H38" s="41"/>
      <c r="I38" s="38"/>
      <c r="J38" s="41"/>
      <c r="K38" s="38"/>
      <c r="L38" s="41"/>
      <c r="M38" s="38"/>
      <c r="N38" s="41"/>
      <c r="O38" s="41"/>
      <c r="P38" s="32" t="e">
        <f>$C$42*#REF!</f>
        <v>#REF!</v>
      </c>
      <c r="Q38" s="33" t="e">
        <f>$C$41*#REF!</f>
        <v>#REF!</v>
      </c>
      <c r="R38" s="34" t="e">
        <f t="shared" si="25"/>
        <v>#REF!</v>
      </c>
      <c r="S38" s="34" t="e">
        <f t="shared" si="13"/>
        <v>#REF!</v>
      </c>
      <c r="T38" s="34" t="e">
        <f t="shared" si="26"/>
        <v>#REF!</v>
      </c>
      <c r="U38" s="35" t="e">
        <f t="shared" si="22"/>
        <v>#REF!</v>
      </c>
      <c r="V38" s="32" t="e">
        <f>$C$42*#REF!</f>
        <v>#REF!</v>
      </c>
      <c r="W38" s="33" t="e">
        <f>$C$41*#REF!</f>
        <v>#REF!</v>
      </c>
      <c r="X38" s="34" t="e">
        <f t="shared" si="27"/>
        <v>#REF!</v>
      </c>
      <c r="Y38" s="34" t="e">
        <f t="shared" si="14"/>
        <v>#REF!</v>
      </c>
      <c r="Z38" s="34" t="e">
        <f t="shared" si="28"/>
        <v>#REF!</v>
      </c>
      <c r="AA38" s="35" t="e">
        <f t="shared" si="23"/>
        <v>#REF!</v>
      </c>
      <c r="AB38" s="32" t="e">
        <f>$C$42*#REF!</f>
        <v>#REF!</v>
      </c>
      <c r="AC38" s="33" t="e">
        <f>$C$41*#REF!</f>
        <v>#REF!</v>
      </c>
      <c r="AD38" s="34" t="e">
        <f t="shared" si="29"/>
        <v>#REF!</v>
      </c>
      <c r="AE38" s="34" t="e">
        <f t="shared" si="15"/>
        <v>#REF!</v>
      </c>
      <c r="AF38" s="34" t="e">
        <f t="shared" si="30"/>
        <v>#REF!</v>
      </c>
      <c r="AG38" s="35" t="e">
        <f t="shared" si="24"/>
        <v>#REF!</v>
      </c>
    </row>
    <row r="39" spans="1:16384" x14ac:dyDescent="0.2">
      <c r="A39" s="5" t="s">
        <v>11</v>
      </c>
      <c r="B39" s="92"/>
      <c r="C39" s="87"/>
      <c r="D39" s="4">
        <f t="shared" si="12"/>
        <v>59</v>
      </c>
      <c r="E39" s="4">
        <v>37</v>
      </c>
      <c r="F39" s="48">
        <v>9.4999999999999998E-3</v>
      </c>
      <c r="G39" s="30"/>
      <c r="H39" s="41"/>
      <c r="I39" s="38"/>
      <c r="J39" s="41"/>
      <c r="K39" s="38"/>
      <c r="L39" s="41"/>
      <c r="M39" s="38"/>
      <c r="N39" s="41"/>
      <c r="O39" s="41"/>
      <c r="P39" s="32" t="e">
        <f>$C$42*#REF!</f>
        <v>#REF!</v>
      </c>
      <c r="Q39" s="33" t="e">
        <f>$C$41*#REF!</f>
        <v>#REF!</v>
      </c>
      <c r="R39" s="34" t="e">
        <f t="shared" si="25"/>
        <v>#REF!</v>
      </c>
      <c r="S39" s="34" t="e">
        <f t="shared" si="13"/>
        <v>#REF!</v>
      </c>
      <c r="T39" s="34" t="e">
        <f t="shared" si="26"/>
        <v>#REF!</v>
      </c>
      <c r="U39" s="35" t="e">
        <f t="shared" si="22"/>
        <v>#REF!</v>
      </c>
      <c r="V39" s="32" t="e">
        <f>$C$42*#REF!</f>
        <v>#REF!</v>
      </c>
      <c r="W39" s="33" t="e">
        <f>$C$41*#REF!</f>
        <v>#REF!</v>
      </c>
      <c r="X39" s="34" t="e">
        <f t="shared" si="27"/>
        <v>#REF!</v>
      </c>
      <c r="Y39" s="34" t="e">
        <f t="shared" si="14"/>
        <v>#REF!</v>
      </c>
      <c r="Z39" s="34" t="e">
        <f t="shared" si="28"/>
        <v>#REF!</v>
      </c>
      <c r="AA39" s="35" t="e">
        <f t="shared" si="23"/>
        <v>#REF!</v>
      </c>
      <c r="AB39" s="32" t="e">
        <f>$C$42*#REF!</f>
        <v>#REF!</v>
      </c>
      <c r="AC39" s="33" t="e">
        <f>$C$41*#REF!</f>
        <v>#REF!</v>
      </c>
      <c r="AD39" s="34" t="e">
        <f t="shared" si="29"/>
        <v>#REF!</v>
      </c>
      <c r="AE39" s="34" t="e">
        <f t="shared" si="15"/>
        <v>#REF!</v>
      </c>
      <c r="AF39" s="34" t="e">
        <f t="shared" si="30"/>
        <v>#REF!</v>
      </c>
      <c r="AG39" s="35" t="e">
        <f t="shared" si="24"/>
        <v>#REF!</v>
      </c>
    </row>
    <row r="40" spans="1:16384" x14ac:dyDescent="0.2">
      <c r="A40" s="39" t="s">
        <v>17</v>
      </c>
      <c r="B40" s="93"/>
      <c r="C40" s="88"/>
      <c r="D40" s="4">
        <f t="shared" si="12"/>
        <v>60</v>
      </c>
      <c r="E40" s="4">
        <v>38</v>
      </c>
      <c r="F40" s="48">
        <v>9.4999999999999998E-3</v>
      </c>
      <c r="G40" s="30"/>
      <c r="H40" s="41"/>
      <c r="I40" s="38"/>
      <c r="J40" s="41"/>
      <c r="K40" s="38"/>
      <c r="L40" s="41"/>
      <c r="M40" s="38"/>
      <c r="N40" s="41"/>
      <c r="O40" s="41"/>
      <c r="P40" s="32" t="e">
        <f>$C$42*#REF!</f>
        <v>#REF!</v>
      </c>
      <c r="Q40" s="33" t="e">
        <f>$C$41*#REF!</f>
        <v>#REF!</v>
      </c>
      <c r="R40" s="34" t="e">
        <f t="shared" si="25"/>
        <v>#REF!</v>
      </c>
      <c r="S40" s="34" t="e">
        <f t="shared" si="13"/>
        <v>#REF!</v>
      </c>
      <c r="T40" s="34" t="e">
        <f t="shared" si="26"/>
        <v>#REF!</v>
      </c>
      <c r="U40" s="35" t="e">
        <f t="shared" si="22"/>
        <v>#REF!</v>
      </c>
      <c r="V40" s="32" t="e">
        <f>$C$42*#REF!</f>
        <v>#REF!</v>
      </c>
      <c r="W40" s="33" t="e">
        <f>$C$41*#REF!</f>
        <v>#REF!</v>
      </c>
      <c r="X40" s="34" t="e">
        <f t="shared" si="27"/>
        <v>#REF!</v>
      </c>
      <c r="Y40" s="34" t="e">
        <f t="shared" si="14"/>
        <v>#REF!</v>
      </c>
      <c r="Z40" s="34" t="e">
        <f t="shared" si="28"/>
        <v>#REF!</v>
      </c>
      <c r="AA40" s="35" t="e">
        <f t="shared" si="23"/>
        <v>#REF!</v>
      </c>
      <c r="AB40" s="32" t="e">
        <f>$C$42*#REF!</f>
        <v>#REF!</v>
      </c>
      <c r="AC40" s="33" t="e">
        <f>$C$41*#REF!</f>
        <v>#REF!</v>
      </c>
      <c r="AD40" s="34" t="e">
        <f t="shared" si="29"/>
        <v>#REF!</v>
      </c>
      <c r="AE40" s="34" t="e">
        <f t="shared" si="15"/>
        <v>#REF!</v>
      </c>
      <c r="AF40" s="34" t="e">
        <f t="shared" si="30"/>
        <v>#REF!</v>
      </c>
      <c r="AG40" s="35" t="e">
        <f t="shared" si="24"/>
        <v>#REF!</v>
      </c>
    </row>
    <row r="41" spans="1:16384" x14ac:dyDescent="0.2">
      <c r="A41" s="40" t="s">
        <v>18</v>
      </c>
      <c r="B41" s="94" t="s">
        <v>106</v>
      </c>
      <c r="C41" s="85">
        <v>7.0000000000000007E-2</v>
      </c>
      <c r="D41" s="4">
        <f t="shared" si="12"/>
        <v>61</v>
      </c>
      <c r="E41" s="4">
        <v>39</v>
      </c>
      <c r="F41" s="48">
        <v>9.4999999999999998E-3</v>
      </c>
      <c r="G41" s="30"/>
      <c r="H41" s="41"/>
      <c r="I41" s="38"/>
      <c r="J41" s="41"/>
      <c r="K41" s="38"/>
      <c r="L41" s="41"/>
      <c r="M41" s="38"/>
      <c r="N41" s="41"/>
      <c r="O41" s="41"/>
      <c r="P41" s="32" t="e">
        <f>$C$42*#REF!</f>
        <v>#REF!</v>
      </c>
      <c r="Q41" s="33" t="e">
        <f>$C$41*#REF!</f>
        <v>#REF!</v>
      </c>
      <c r="R41" s="34" t="e">
        <f t="shared" si="25"/>
        <v>#REF!</v>
      </c>
      <c r="S41" s="34" t="e">
        <f t="shared" si="13"/>
        <v>#REF!</v>
      </c>
      <c r="T41" s="34" t="e">
        <f t="shared" si="26"/>
        <v>#REF!</v>
      </c>
      <c r="U41" s="35" t="e">
        <f t="shared" si="22"/>
        <v>#REF!</v>
      </c>
      <c r="V41" s="32" t="e">
        <f>$C$42*#REF!</f>
        <v>#REF!</v>
      </c>
      <c r="W41" s="33" t="e">
        <f>$C$41*#REF!</f>
        <v>#REF!</v>
      </c>
      <c r="X41" s="34" t="e">
        <f t="shared" si="27"/>
        <v>#REF!</v>
      </c>
      <c r="Y41" s="34" t="e">
        <f t="shared" si="14"/>
        <v>#REF!</v>
      </c>
      <c r="Z41" s="34" t="e">
        <f t="shared" si="28"/>
        <v>#REF!</v>
      </c>
      <c r="AA41" s="35" t="e">
        <f t="shared" si="23"/>
        <v>#REF!</v>
      </c>
      <c r="AB41" s="32" t="e">
        <f>$C$42*#REF!</f>
        <v>#REF!</v>
      </c>
      <c r="AC41" s="33" t="e">
        <f>$C$41*#REF!</f>
        <v>#REF!</v>
      </c>
      <c r="AD41" s="34" t="e">
        <f t="shared" si="29"/>
        <v>#REF!</v>
      </c>
      <c r="AE41" s="34" t="e">
        <f t="shared" si="15"/>
        <v>#REF!</v>
      </c>
      <c r="AF41" s="34" t="e">
        <f t="shared" si="30"/>
        <v>#REF!</v>
      </c>
      <c r="AG41" s="35" t="e">
        <f t="shared" si="24"/>
        <v>#REF!</v>
      </c>
    </row>
    <row r="42" spans="1:16384" x14ac:dyDescent="0.2">
      <c r="A42" s="40" t="s">
        <v>19</v>
      </c>
      <c r="B42" s="94" t="s">
        <v>107</v>
      </c>
      <c r="C42" s="85">
        <v>7.0000000000000007E-2</v>
      </c>
      <c r="D42" s="4">
        <f t="shared" si="12"/>
        <v>62</v>
      </c>
      <c r="E42" s="4">
        <v>40</v>
      </c>
      <c r="F42" s="48">
        <v>9.4999999999999998E-3</v>
      </c>
      <c r="G42" s="30"/>
      <c r="H42" s="41"/>
      <c r="I42" s="38"/>
      <c r="J42" s="41"/>
      <c r="K42" s="38"/>
      <c r="L42" s="41"/>
      <c r="M42" s="38"/>
      <c r="N42" s="41"/>
      <c r="O42" s="41"/>
      <c r="P42" s="32" t="e">
        <f>$C$42*#REF!</f>
        <v>#REF!</v>
      </c>
      <c r="Q42" s="33" t="e">
        <f>$C$41*#REF!</f>
        <v>#REF!</v>
      </c>
      <c r="R42" s="34" t="e">
        <f t="shared" si="25"/>
        <v>#REF!</v>
      </c>
      <c r="S42" s="34" t="e">
        <f t="shared" si="13"/>
        <v>#REF!</v>
      </c>
      <c r="T42" s="34" t="e">
        <f t="shared" si="26"/>
        <v>#REF!</v>
      </c>
      <c r="U42" s="35" t="e">
        <f t="shared" si="22"/>
        <v>#REF!</v>
      </c>
      <c r="V42" s="32" t="e">
        <f>$C$42*#REF!</f>
        <v>#REF!</v>
      </c>
      <c r="W42" s="33" t="e">
        <f>$C$41*#REF!</f>
        <v>#REF!</v>
      </c>
      <c r="X42" s="34" t="e">
        <f t="shared" si="27"/>
        <v>#REF!</v>
      </c>
      <c r="Y42" s="34" t="e">
        <f t="shared" si="14"/>
        <v>#REF!</v>
      </c>
      <c r="Z42" s="34" t="e">
        <f t="shared" si="28"/>
        <v>#REF!</v>
      </c>
      <c r="AA42" s="35" t="e">
        <f t="shared" si="23"/>
        <v>#REF!</v>
      </c>
      <c r="AB42" s="32" t="e">
        <f>$C$42*#REF!</f>
        <v>#REF!</v>
      </c>
      <c r="AC42" s="33" t="e">
        <f>$C$41*#REF!</f>
        <v>#REF!</v>
      </c>
      <c r="AD42" s="34" t="e">
        <f t="shared" si="29"/>
        <v>#REF!</v>
      </c>
      <c r="AE42" s="34" t="e">
        <f t="shared" si="15"/>
        <v>#REF!</v>
      </c>
      <c r="AF42" s="34" t="e">
        <f t="shared" si="30"/>
        <v>#REF!</v>
      </c>
      <c r="AG42" s="35" t="e">
        <f t="shared" si="24"/>
        <v>#REF!</v>
      </c>
    </row>
    <row r="43" spans="1:16384" x14ac:dyDescent="0.2">
      <c r="A43" s="40" t="s">
        <v>37</v>
      </c>
      <c r="B43" s="94"/>
      <c r="C43" s="89"/>
      <c r="D43" s="4">
        <f t="shared" si="12"/>
        <v>63</v>
      </c>
      <c r="E43" s="4">
        <v>41</v>
      </c>
      <c r="F43" s="48">
        <v>9.4999999999999998E-3</v>
      </c>
      <c r="G43" s="30"/>
      <c r="H43" s="41"/>
      <c r="I43" s="38"/>
      <c r="J43" s="41"/>
      <c r="K43" s="38"/>
      <c r="L43" s="41"/>
      <c r="M43" s="38"/>
      <c r="N43" s="41"/>
      <c r="O43" s="41"/>
      <c r="P43" s="32" t="e">
        <f>$C$42*#REF!</f>
        <v>#REF!</v>
      </c>
      <c r="Q43" s="33" t="e">
        <f>$C$41*#REF!</f>
        <v>#REF!</v>
      </c>
      <c r="R43" s="34" t="e">
        <f t="shared" si="25"/>
        <v>#REF!</v>
      </c>
      <c r="S43" s="34" t="e">
        <f t="shared" ref="S43:S74" si="31">IF($E43&lt;$C$43,0,R43)/(1+$C$4)^($D43-$D$2)</f>
        <v>#REF!</v>
      </c>
      <c r="T43" s="34" t="e">
        <f t="shared" si="26"/>
        <v>#REF!</v>
      </c>
      <c r="U43" s="35" t="e">
        <f t="shared" si="22"/>
        <v>#REF!</v>
      </c>
      <c r="V43" s="32" t="e">
        <f>$C$42*#REF!</f>
        <v>#REF!</v>
      </c>
      <c r="W43" s="33" t="e">
        <f>$C$41*#REF!</f>
        <v>#REF!</v>
      </c>
      <c r="X43" s="34" t="e">
        <f t="shared" si="27"/>
        <v>#REF!</v>
      </c>
      <c r="Y43" s="34" t="e">
        <f t="shared" ref="Y43:Y74" si="32">IF($E43&lt;$C$43,0,X43)/(1+$C$4)^($D43-$D$2)</f>
        <v>#REF!</v>
      </c>
      <c r="Z43" s="34" t="e">
        <f t="shared" si="28"/>
        <v>#REF!</v>
      </c>
      <c r="AA43" s="35" t="e">
        <f t="shared" si="23"/>
        <v>#REF!</v>
      </c>
      <c r="AB43" s="32" t="e">
        <f>$C$42*#REF!</f>
        <v>#REF!</v>
      </c>
      <c r="AC43" s="33" t="e">
        <f>$C$41*#REF!</f>
        <v>#REF!</v>
      </c>
      <c r="AD43" s="34" t="e">
        <f t="shared" si="29"/>
        <v>#REF!</v>
      </c>
      <c r="AE43" s="34" t="e">
        <f t="shared" ref="AE43:AE74" si="33">IF($E43&lt;$C$43,0,AD43)/(1+$C$4)^($D43-$D$2)</f>
        <v>#REF!</v>
      </c>
      <c r="AF43" s="34" t="e">
        <f t="shared" si="30"/>
        <v>#REF!</v>
      </c>
      <c r="AG43" s="35" t="e">
        <f t="shared" si="24"/>
        <v>#REF!</v>
      </c>
    </row>
    <row r="44" spans="1:16384" ht="15" customHeight="1" x14ac:dyDescent="0.2">
      <c r="A44" s="40" t="s">
        <v>20</v>
      </c>
      <c r="B44" s="94"/>
      <c r="C44" s="85">
        <v>0.08</v>
      </c>
      <c r="D44" s="4">
        <f t="shared" si="12"/>
        <v>64</v>
      </c>
      <c r="E44" s="4">
        <v>42</v>
      </c>
      <c r="F44" s="48">
        <v>9.4999999999999998E-3</v>
      </c>
      <c r="G44" s="30"/>
      <c r="H44" s="41"/>
      <c r="I44" s="38"/>
      <c r="J44" s="41"/>
      <c r="K44" s="38"/>
      <c r="L44" s="41"/>
      <c r="M44" s="38"/>
      <c r="N44" s="41"/>
      <c r="O44" s="41"/>
      <c r="P44" s="32" t="e">
        <f>$C$42*#REF!</f>
        <v>#REF!</v>
      </c>
      <c r="Q44" s="33" t="e">
        <f>$C$41*#REF!</f>
        <v>#REF!</v>
      </c>
      <c r="R44" s="34" t="e">
        <f t="shared" si="25"/>
        <v>#REF!</v>
      </c>
      <c r="S44" s="34" t="e">
        <f t="shared" si="31"/>
        <v>#REF!</v>
      </c>
      <c r="T44" s="34" t="e">
        <f t="shared" si="26"/>
        <v>#REF!</v>
      </c>
      <c r="U44" s="35" t="e">
        <f t="shared" si="22"/>
        <v>#REF!</v>
      </c>
      <c r="V44" s="32" t="e">
        <f>$C$42*#REF!</f>
        <v>#REF!</v>
      </c>
      <c r="W44" s="33" t="e">
        <f>$C$41*#REF!</f>
        <v>#REF!</v>
      </c>
      <c r="X44" s="34" t="e">
        <f t="shared" si="27"/>
        <v>#REF!</v>
      </c>
      <c r="Y44" s="34" t="e">
        <f t="shared" si="32"/>
        <v>#REF!</v>
      </c>
      <c r="Z44" s="34" t="e">
        <f t="shared" si="28"/>
        <v>#REF!</v>
      </c>
      <c r="AA44" s="35" t="e">
        <f t="shared" si="23"/>
        <v>#REF!</v>
      </c>
      <c r="AB44" s="32" t="e">
        <f>$C$42*#REF!</f>
        <v>#REF!</v>
      </c>
      <c r="AC44" s="33" t="e">
        <f>$C$41*#REF!</f>
        <v>#REF!</v>
      </c>
      <c r="AD44" s="34" t="e">
        <f t="shared" si="29"/>
        <v>#REF!</v>
      </c>
      <c r="AE44" s="34" t="e">
        <f t="shared" si="33"/>
        <v>#REF!</v>
      </c>
      <c r="AF44" s="34" t="e">
        <f t="shared" si="30"/>
        <v>#REF!</v>
      </c>
      <c r="AG44" s="35" t="e">
        <f t="shared" si="24"/>
        <v>#REF!</v>
      </c>
    </row>
    <row r="45" spans="1:16384" x14ac:dyDescent="0.2">
      <c r="A45" s="40" t="s">
        <v>108</v>
      </c>
      <c r="B45" s="94" t="s">
        <v>109</v>
      </c>
      <c r="C45" s="85">
        <v>7.0000000000000007E-2</v>
      </c>
      <c r="D45" s="4">
        <f t="shared" si="12"/>
        <v>65</v>
      </c>
      <c r="E45" s="4">
        <v>43</v>
      </c>
      <c r="F45" s="48">
        <v>9.4999999999999998E-3</v>
      </c>
      <c r="G45" s="30"/>
      <c r="H45" s="41"/>
      <c r="I45" s="38"/>
      <c r="J45" s="41"/>
      <c r="K45" s="38"/>
      <c r="L45" s="41"/>
      <c r="M45" s="38"/>
      <c r="N45" s="41"/>
      <c r="O45" s="41"/>
      <c r="P45" s="32" t="e">
        <f>$C$42*#REF!</f>
        <v>#REF!</v>
      </c>
      <c r="Q45" s="33" t="e">
        <f>$C$41*#REF!</f>
        <v>#REF!</v>
      </c>
      <c r="R45" s="34" t="e">
        <f t="shared" si="25"/>
        <v>#REF!</v>
      </c>
      <c r="S45" s="34" t="e">
        <f t="shared" si="31"/>
        <v>#REF!</v>
      </c>
      <c r="T45" s="34" t="e">
        <f t="shared" si="26"/>
        <v>#REF!</v>
      </c>
      <c r="U45" s="35" t="e">
        <f t="shared" si="22"/>
        <v>#REF!</v>
      </c>
      <c r="V45" s="32" t="e">
        <f>$C$42*#REF!</f>
        <v>#REF!</v>
      </c>
      <c r="W45" s="33" t="e">
        <f>$C$41*#REF!</f>
        <v>#REF!</v>
      </c>
      <c r="X45" s="34" t="e">
        <f t="shared" si="27"/>
        <v>#REF!</v>
      </c>
      <c r="Y45" s="34" t="e">
        <f t="shared" si="32"/>
        <v>#REF!</v>
      </c>
      <c r="Z45" s="34" t="e">
        <f t="shared" si="28"/>
        <v>#REF!</v>
      </c>
      <c r="AA45" s="35" t="e">
        <f t="shared" si="23"/>
        <v>#REF!</v>
      </c>
      <c r="AB45" s="32" t="e">
        <f>$C$42*#REF!</f>
        <v>#REF!</v>
      </c>
      <c r="AC45" s="33" t="e">
        <f>$C$41*#REF!</f>
        <v>#REF!</v>
      </c>
      <c r="AD45" s="34" t="e">
        <f t="shared" si="29"/>
        <v>#REF!</v>
      </c>
      <c r="AE45" s="34" t="e">
        <f t="shared" si="33"/>
        <v>#REF!</v>
      </c>
      <c r="AF45" s="34" t="e">
        <f t="shared" si="30"/>
        <v>#REF!</v>
      </c>
      <c r="AG45" s="35" t="e">
        <f t="shared" si="24"/>
        <v>#REF!</v>
      </c>
    </row>
    <row r="46" spans="1:16384" x14ac:dyDescent="0.2">
      <c r="A46" s="40" t="s">
        <v>21</v>
      </c>
      <c r="B46" s="94"/>
      <c r="C46" s="85">
        <v>0.06</v>
      </c>
      <c r="D46" s="4">
        <f t="shared" si="12"/>
        <v>66</v>
      </c>
      <c r="E46" s="4">
        <v>44</v>
      </c>
      <c r="F46" s="48">
        <v>9.4999999999999998E-3</v>
      </c>
      <c r="G46" s="30"/>
      <c r="H46" s="41"/>
      <c r="I46" s="38"/>
      <c r="J46" s="41"/>
      <c r="K46" s="38"/>
      <c r="L46" s="41"/>
      <c r="M46" s="38"/>
      <c r="N46" s="41"/>
      <c r="O46" s="41"/>
      <c r="P46" s="32" t="e">
        <f>$C$42*#REF!</f>
        <v>#REF!</v>
      </c>
      <c r="Q46" s="33" t="e">
        <f>$C$41*#REF!</f>
        <v>#REF!</v>
      </c>
      <c r="R46" s="34" t="e">
        <f t="shared" si="25"/>
        <v>#REF!</v>
      </c>
      <c r="S46" s="34" t="e">
        <f t="shared" si="31"/>
        <v>#REF!</v>
      </c>
      <c r="T46" s="34" t="e">
        <f t="shared" si="26"/>
        <v>#REF!</v>
      </c>
      <c r="U46" s="35" t="e">
        <f t="shared" si="22"/>
        <v>#REF!</v>
      </c>
      <c r="V46" s="32" t="e">
        <f>$C$42*#REF!</f>
        <v>#REF!</v>
      </c>
      <c r="W46" s="33" t="e">
        <f>$C$41*#REF!</f>
        <v>#REF!</v>
      </c>
      <c r="X46" s="34" t="e">
        <f t="shared" si="27"/>
        <v>#REF!</v>
      </c>
      <c r="Y46" s="34" t="e">
        <f t="shared" si="32"/>
        <v>#REF!</v>
      </c>
      <c r="Z46" s="34" t="e">
        <f t="shared" si="28"/>
        <v>#REF!</v>
      </c>
      <c r="AA46" s="35" t="e">
        <f t="shared" si="23"/>
        <v>#REF!</v>
      </c>
      <c r="AB46" s="32" t="e">
        <f>$C$42*#REF!</f>
        <v>#REF!</v>
      </c>
      <c r="AC46" s="33" t="e">
        <f>$C$41*#REF!</f>
        <v>#REF!</v>
      </c>
      <c r="AD46" s="34" t="e">
        <f t="shared" si="29"/>
        <v>#REF!</v>
      </c>
      <c r="AE46" s="34" t="e">
        <f t="shared" si="33"/>
        <v>#REF!</v>
      </c>
      <c r="AF46" s="34" t="e">
        <f t="shared" si="30"/>
        <v>#REF!</v>
      </c>
      <c r="AG46" s="35" t="e">
        <f t="shared" si="24"/>
        <v>#REF!</v>
      </c>
    </row>
    <row r="47" spans="1:16384" ht="16" customHeight="1" x14ac:dyDescent="0.2">
      <c r="A47" s="40" t="s">
        <v>110</v>
      </c>
      <c r="B47" s="94" t="s">
        <v>112</v>
      </c>
      <c r="C47" s="85">
        <v>7.0000000000000007E-2</v>
      </c>
      <c r="D47" s="4">
        <f t="shared" si="12"/>
        <v>67</v>
      </c>
      <c r="E47" s="4">
        <v>45</v>
      </c>
      <c r="F47" s="48">
        <v>9.4999999999999998E-3</v>
      </c>
      <c r="G47" s="30"/>
      <c r="H47" s="41"/>
      <c r="I47" s="38"/>
      <c r="J47" s="41"/>
      <c r="K47" s="38"/>
      <c r="L47" s="41"/>
      <c r="M47" s="38"/>
      <c r="N47" s="41"/>
      <c r="O47" s="41"/>
      <c r="P47" s="32" t="e">
        <f>$C$42*#REF!</f>
        <v>#REF!</v>
      </c>
      <c r="Q47" s="33" t="e">
        <f>$C$41*#REF!</f>
        <v>#REF!</v>
      </c>
      <c r="R47" s="34" t="e">
        <f t="shared" si="25"/>
        <v>#REF!</v>
      </c>
      <c r="S47" s="34" t="e">
        <f t="shared" si="31"/>
        <v>#REF!</v>
      </c>
      <c r="T47" s="34" t="e">
        <f t="shared" si="26"/>
        <v>#REF!</v>
      </c>
      <c r="U47" s="35" t="e">
        <f t="shared" si="22"/>
        <v>#REF!</v>
      </c>
      <c r="V47" s="32" t="e">
        <f>$C$42*#REF!</f>
        <v>#REF!</v>
      </c>
      <c r="W47" s="33" t="e">
        <f>$C$41*#REF!</f>
        <v>#REF!</v>
      </c>
      <c r="X47" s="34" t="e">
        <f t="shared" si="27"/>
        <v>#REF!</v>
      </c>
      <c r="Y47" s="34" t="e">
        <f t="shared" si="32"/>
        <v>#REF!</v>
      </c>
      <c r="Z47" s="34" t="e">
        <f t="shared" si="28"/>
        <v>#REF!</v>
      </c>
      <c r="AA47" s="35" t="e">
        <f t="shared" si="23"/>
        <v>#REF!</v>
      </c>
      <c r="AB47" s="32" t="e">
        <f>$C$42*#REF!</f>
        <v>#REF!</v>
      </c>
      <c r="AC47" s="33" t="e">
        <f>$C$41*#REF!</f>
        <v>#REF!</v>
      </c>
      <c r="AD47" s="34" t="e">
        <f t="shared" si="29"/>
        <v>#REF!</v>
      </c>
      <c r="AE47" s="34" t="e">
        <f t="shared" si="33"/>
        <v>#REF!</v>
      </c>
      <c r="AF47" s="34" t="e">
        <f t="shared" si="30"/>
        <v>#REF!</v>
      </c>
      <c r="AG47" s="35" t="e">
        <f t="shared" si="24"/>
        <v>#REF!</v>
      </c>
    </row>
    <row r="48" spans="1:16384" x14ac:dyDescent="0.2">
      <c r="A48" s="40" t="s">
        <v>111</v>
      </c>
      <c r="B48" s="94" t="s">
        <v>115</v>
      </c>
      <c r="C48" s="85">
        <v>0.12</v>
      </c>
      <c r="D48" s="4">
        <f t="shared" si="12"/>
        <v>68</v>
      </c>
      <c r="E48" s="4">
        <v>46</v>
      </c>
      <c r="F48" s="48">
        <v>9.4999999999999998E-3</v>
      </c>
      <c r="G48" s="30"/>
      <c r="I48" s="38"/>
      <c r="K48" s="38"/>
      <c r="M48" s="38"/>
      <c r="P48" s="32" t="e">
        <f>$C$42*#REF!</f>
        <v>#REF!</v>
      </c>
      <c r="Q48" s="33" t="e">
        <f>$C$41*#REF!</f>
        <v>#REF!</v>
      </c>
      <c r="R48" s="34" t="e">
        <f t="shared" si="25"/>
        <v>#REF!</v>
      </c>
      <c r="S48" s="34" t="e">
        <f t="shared" si="31"/>
        <v>#REF!</v>
      </c>
      <c r="T48" s="34" t="e">
        <f t="shared" si="26"/>
        <v>#REF!</v>
      </c>
      <c r="U48" s="35" t="e">
        <f t="shared" si="22"/>
        <v>#REF!</v>
      </c>
      <c r="V48" s="32" t="e">
        <f>$C$42*#REF!</f>
        <v>#REF!</v>
      </c>
      <c r="W48" s="33" t="e">
        <f>$C$41*#REF!</f>
        <v>#REF!</v>
      </c>
      <c r="X48" s="34" t="e">
        <f t="shared" si="27"/>
        <v>#REF!</v>
      </c>
      <c r="Y48" s="34" t="e">
        <f t="shared" si="32"/>
        <v>#REF!</v>
      </c>
      <c r="Z48" s="34" t="e">
        <f t="shared" si="28"/>
        <v>#REF!</v>
      </c>
      <c r="AA48" s="35" t="e">
        <f t="shared" si="23"/>
        <v>#REF!</v>
      </c>
      <c r="AB48" s="32" t="e">
        <f>$C$42*#REF!</f>
        <v>#REF!</v>
      </c>
      <c r="AC48" s="33" t="e">
        <f>$C$41*#REF!</f>
        <v>#REF!</v>
      </c>
      <c r="AD48" s="34" t="e">
        <f t="shared" si="29"/>
        <v>#REF!</v>
      </c>
      <c r="AE48" s="34" t="e">
        <f t="shared" si="33"/>
        <v>#REF!</v>
      </c>
      <c r="AF48" s="34" t="e">
        <f t="shared" si="30"/>
        <v>#REF!</v>
      </c>
      <c r="AG48" s="35" t="e">
        <f t="shared" si="24"/>
        <v>#REF!</v>
      </c>
    </row>
    <row r="49" spans="1:33" x14ac:dyDescent="0.2">
      <c r="A49" s="39" t="s">
        <v>17</v>
      </c>
      <c r="D49" s="4">
        <f t="shared" si="12"/>
        <v>69</v>
      </c>
      <c r="E49" s="4">
        <v>47</v>
      </c>
      <c r="F49" s="48">
        <v>9.4999999999999998E-3</v>
      </c>
      <c r="G49" s="30"/>
      <c r="I49" s="38"/>
      <c r="K49" s="38"/>
      <c r="M49" s="38"/>
      <c r="P49" s="32" t="e">
        <f>$C$42*#REF!</f>
        <v>#REF!</v>
      </c>
      <c r="Q49" s="33" t="e">
        <f>$C$41*#REF!</f>
        <v>#REF!</v>
      </c>
      <c r="R49" s="34" t="e">
        <f t="shared" si="25"/>
        <v>#REF!</v>
      </c>
      <c r="S49" s="34" t="e">
        <f t="shared" si="31"/>
        <v>#REF!</v>
      </c>
      <c r="T49" s="34" t="e">
        <f t="shared" si="26"/>
        <v>#REF!</v>
      </c>
      <c r="U49" s="35" t="e">
        <f t="shared" si="22"/>
        <v>#REF!</v>
      </c>
      <c r="V49" s="32" t="e">
        <f>$C$42*#REF!</f>
        <v>#REF!</v>
      </c>
      <c r="W49" s="33" t="e">
        <f>$C$41*#REF!</f>
        <v>#REF!</v>
      </c>
      <c r="X49" s="34" t="e">
        <f t="shared" si="27"/>
        <v>#REF!</v>
      </c>
      <c r="Y49" s="34" t="e">
        <f t="shared" si="32"/>
        <v>#REF!</v>
      </c>
      <c r="Z49" s="34" t="e">
        <f t="shared" si="28"/>
        <v>#REF!</v>
      </c>
      <c r="AA49" s="35" t="e">
        <f t="shared" si="23"/>
        <v>#REF!</v>
      </c>
      <c r="AB49" s="32" t="e">
        <f>$C$42*#REF!</f>
        <v>#REF!</v>
      </c>
      <c r="AC49" s="33" t="e">
        <f>$C$41*#REF!</f>
        <v>#REF!</v>
      </c>
      <c r="AD49" s="34" t="e">
        <f t="shared" si="29"/>
        <v>#REF!</v>
      </c>
      <c r="AE49" s="34" t="e">
        <f t="shared" si="33"/>
        <v>#REF!</v>
      </c>
      <c r="AF49" s="34" t="e">
        <f t="shared" si="30"/>
        <v>#REF!</v>
      </c>
      <c r="AG49" s="35" t="e">
        <f t="shared" si="24"/>
        <v>#REF!</v>
      </c>
    </row>
    <row r="50" spans="1:33" x14ac:dyDescent="0.2">
      <c r="A50" s="16" t="s">
        <v>70</v>
      </c>
      <c r="C50" s="90">
        <v>32475</v>
      </c>
      <c r="D50" s="4">
        <f t="shared" si="12"/>
        <v>70</v>
      </c>
      <c r="E50" s="4">
        <v>48</v>
      </c>
      <c r="F50" s="48">
        <v>9.4999999999999998E-3</v>
      </c>
      <c r="G50" s="30"/>
      <c r="I50" s="38"/>
      <c r="K50" s="38"/>
      <c r="M50" s="38"/>
      <c r="P50" s="32" t="e">
        <f>$C$42*#REF!</f>
        <v>#REF!</v>
      </c>
      <c r="Q50" s="33" t="e">
        <f>$C$41*#REF!</f>
        <v>#REF!</v>
      </c>
      <c r="R50" s="34" t="e">
        <f t="shared" si="25"/>
        <v>#REF!</v>
      </c>
      <c r="S50" s="34" t="e">
        <f t="shared" si="31"/>
        <v>#REF!</v>
      </c>
      <c r="T50" s="34" t="e">
        <f t="shared" si="26"/>
        <v>#REF!</v>
      </c>
      <c r="U50" s="35" t="e">
        <f t="shared" si="22"/>
        <v>#REF!</v>
      </c>
      <c r="V50" s="32" t="e">
        <f>$C$42*#REF!</f>
        <v>#REF!</v>
      </c>
      <c r="W50" s="33" t="e">
        <f>$C$41*#REF!</f>
        <v>#REF!</v>
      </c>
      <c r="X50" s="34" t="e">
        <f t="shared" si="27"/>
        <v>#REF!</v>
      </c>
      <c r="Y50" s="34" t="e">
        <f t="shared" si="32"/>
        <v>#REF!</v>
      </c>
      <c r="Z50" s="34" t="e">
        <f t="shared" si="28"/>
        <v>#REF!</v>
      </c>
      <c r="AA50" s="35" t="e">
        <f t="shared" si="23"/>
        <v>#REF!</v>
      </c>
      <c r="AB50" s="32" t="e">
        <f>$C$42*#REF!</f>
        <v>#REF!</v>
      </c>
      <c r="AC50" s="33" t="e">
        <f>$C$41*#REF!</f>
        <v>#REF!</v>
      </c>
      <c r="AD50" s="34" t="e">
        <f t="shared" si="29"/>
        <v>#REF!</v>
      </c>
      <c r="AE50" s="34" t="e">
        <f t="shared" si="33"/>
        <v>#REF!</v>
      </c>
      <c r="AF50" s="34" t="e">
        <f t="shared" si="30"/>
        <v>#REF!</v>
      </c>
      <c r="AG50" s="35" t="e">
        <f t="shared" si="24"/>
        <v>#REF!</v>
      </c>
    </row>
    <row r="51" spans="1:33" ht="16" customHeight="1" x14ac:dyDescent="0.2">
      <c r="A51" s="16" t="s">
        <v>71</v>
      </c>
      <c r="C51" s="90">
        <v>40697</v>
      </c>
      <c r="D51" s="4">
        <f t="shared" si="12"/>
        <v>71</v>
      </c>
      <c r="E51" s="4">
        <v>49</v>
      </c>
      <c r="F51" s="48">
        <v>9.4999999999999998E-3</v>
      </c>
      <c r="G51" s="30"/>
      <c r="P51" s="32" t="e">
        <f>$C$42*#REF!</f>
        <v>#REF!</v>
      </c>
      <c r="Q51" s="33" t="e">
        <f>$C$41*#REF!</f>
        <v>#REF!</v>
      </c>
      <c r="R51" s="34" t="e">
        <f t="shared" si="25"/>
        <v>#REF!</v>
      </c>
      <c r="S51" s="34" t="e">
        <f t="shared" si="31"/>
        <v>#REF!</v>
      </c>
      <c r="T51" s="34" t="e">
        <f t="shared" si="26"/>
        <v>#REF!</v>
      </c>
      <c r="U51" s="35" t="e">
        <f t="shared" si="22"/>
        <v>#REF!</v>
      </c>
      <c r="V51" s="32" t="e">
        <f>$C$42*#REF!</f>
        <v>#REF!</v>
      </c>
      <c r="W51" s="33" t="e">
        <f>$C$41*#REF!</f>
        <v>#REF!</v>
      </c>
      <c r="X51" s="34" t="e">
        <f t="shared" si="27"/>
        <v>#REF!</v>
      </c>
      <c r="Y51" s="34" t="e">
        <f t="shared" si="32"/>
        <v>#REF!</v>
      </c>
      <c r="Z51" s="34" t="e">
        <f t="shared" si="28"/>
        <v>#REF!</v>
      </c>
      <c r="AA51" s="35" t="e">
        <f t="shared" si="23"/>
        <v>#REF!</v>
      </c>
      <c r="AB51" s="32" t="e">
        <f>$C$42*#REF!</f>
        <v>#REF!</v>
      </c>
      <c r="AC51" s="33" t="e">
        <f>$C$41*#REF!</f>
        <v>#REF!</v>
      </c>
      <c r="AD51" s="34" t="e">
        <f t="shared" si="29"/>
        <v>#REF!</v>
      </c>
      <c r="AE51" s="34" t="e">
        <f t="shared" si="33"/>
        <v>#REF!</v>
      </c>
      <c r="AF51" s="34" t="e">
        <f t="shared" si="30"/>
        <v>#REF!</v>
      </c>
      <c r="AG51" s="35" t="e">
        <f t="shared" si="24"/>
        <v>#REF!</v>
      </c>
    </row>
    <row r="52" spans="1:33" x14ac:dyDescent="0.2">
      <c r="A52" s="16" t="s">
        <v>72</v>
      </c>
      <c r="C52" s="90">
        <v>45641</v>
      </c>
      <c r="D52" s="4">
        <f t="shared" si="12"/>
        <v>72</v>
      </c>
      <c r="E52" s="4">
        <v>50</v>
      </c>
      <c r="F52" s="48">
        <v>9.4999999999999998E-3</v>
      </c>
      <c r="G52" s="30"/>
      <c r="P52" s="32" t="e">
        <f>$C$42*#REF!</f>
        <v>#REF!</v>
      </c>
      <c r="Q52" s="33" t="e">
        <f>$C$41*#REF!</f>
        <v>#REF!</v>
      </c>
      <c r="R52" s="34" t="e">
        <f t="shared" si="25"/>
        <v>#REF!</v>
      </c>
      <c r="S52" s="34" t="e">
        <f t="shared" si="31"/>
        <v>#REF!</v>
      </c>
      <c r="T52" s="34" t="e">
        <f t="shared" si="26"/>
        <v>#REF!</v>
      </c>
      <c r="U52" s="35" t="e">
        <f t="shared" si="22"/>
        <v>#REF!</v>
      </c>
      <c r="V52" s="32" t="e">
        <f>$C$42*#REF!</f>
        <v>#REF!</v>
      </c>
      <c r="W52" s="33" t="e">
        <f>$C$41*#REF!</f>
        <v>#REF!</v>
      </c>
      <c r="X52" s="34" t="e">
        <f t="shared" si="27"/>
        <v>#REF!</v>
      </c>
      <c r="Y52" s="34" t="e">
        <f t="shared" si="32"/>
        <v>#REF!</v>
      </c>
      <c r="Z52" s="34" t="e">
        <f t="shared" si="28"/>
        <v>#REF!</v>
      </c>
      <c r="AA52" s="35" t="e">
        <f t="shared" si="23"/>
        <v>#REF!</v>
      </c>
      <c r="AB52" s="32" t="e">
        <f>$C$42*#REF!</f>
        <v>#REF!</v>
      </c>
      <c r="AC52" s="33" t="e">
        <f>$C$41*#REF!</f>
        <v>#REF!</v>
      </c>
      <c r="AD52" s="34" t="e">
        <f t="shared" si="29"/>
        <v>#REF!</v>
      </c>
      <c r="AE52" s="34" t="e">
        <f t="shared" si="33"/>
        <v>#REF!</v>
      </c>
      <c r="AF52" s="34" t="e">
        <f t="shared" si="30"/>
        <v>#REF!</v>
      </c>
      <c r="AG52" s="35" t="e">
        <f t="shared" si="24"/>
        <v>#REF!</v>
      </c>
    </row>
    <row r="53" spans="1:33" x14ac:dyDescent="0.2">
      <c r="A53" s="16" t="s">
        <v>73</v>
      </c>
      <c r="C53" s="90">
        <v>50026</v>
      </c>
      <c r="D53" s="4">
        <f t="shared" si="12"/>
        <v>73</v>
      </c>
      <c r="E53" s="4">
        <v>51</v>
      </c>
      <c r="F53" s="48">
        <v>9.4999999999999998E-3</v>
      </c>
      <c r="G53" s="30"/>
      <c r="P53" s="32" t="e">
        <f>$C$42*#REF!</f>
        <v>#REF!</v>
      </c>
      <c r="Q53" s="33" t="e">
        <f>$C$41*#REF!</f>
        <v>#REF!</v>
      </c>
      <c r="R53" s="34" t="e">
        <f t="shared" si="25"/>
        <v>#REF!</v>
      </c>
      <c r="S53" s="34" t="e">
        <f t="shared" si="31"/>
        <v>#REF!</v>
      </c>
      <c r="T53" s="34" t="e">
        <f t="shared" si="26"/>
        <v>#REF!</v>
      </c>
      <c r="U53" s="35" t="e">
        <f t="shared" si="22"/>
        <v>#REF!</v>
      </c>
      <c r="V53" s="32" t="e">
        <f>$C$42*#REF!</f>
        <v>#REF!</v>
      </c>
      <c r="W53" s="33" t="e">
        <f>$C$41*#REF!</f>
        <v>#REF!</v>
      </c>
      <c r="X53" s="34" t="e">
        <f t="shared" si="27"/>
        <v>#REF!</v>
      </c>
      <c r="Y53" s="34" t="e">
        <f t="shared" si="32"/>
        <v>#REF!</v>
      </c>
      <c r="Z53" s="34" t="e">
        <f t="shared" si="28"/>
        <v>#REF!</v>
      </c>
      <c r="AA53" s="35" t="e">
        <f t="shared" si="23"/>
        <v>#REF!</v>
      </c>
      <c r="AB53" s="32" t="e">
        <f>$C$42*#REF!</f>
        <v>#REF!</v>
      </c>
      <c r="AC53" s="33" t="e">
        <f>$C$41*#REF!</f>
        <v>#REF!</v>
      </c>
      <c r="AD53" s="34" t="e">
        <f t="shared" si="29"/>
        <v>#REF!</v>
      </c>
      <c r="AE53" s="34" t="e">
        <f t="shared" si="33"/>
        <v>#REF!</v>
      </c>
      <c r="AF53" s="34" t="e">
        <f t="shared" si="30"/>
        <v>#REF!</v>
      </c>
      <c r="AG53" s="35" t="e">
        <f t="shared" si="24"/>
        <v>#REF!</v>
      </c>
    </row>
    <row r="54" spans="1:33" x14ac:dyDescent="0.2">
      <c r="A54" s="16" t="s">
        <v>74</v>
      </c>
      <c r="C54" s="90">
        <v>55684</v>
      </c>
      <c r="D54" s="4">
        <f t="shared" si="12"/>
        <v>74</v>
      </c>
      <c r="E54" s="4">
        <v>52</v>
      </c>
      <c r="F54" s="48">
        <v>9.4999999999999998E-3</v>
      </c>
      <c r="G54" s="30"/>
      <c r="P54" s="32" t="e">
        <f>$C$42*#REF!</f>
        <v>#REF!</v>
      </c>
      <c r="Q54" s="33" t="e">
        <f>$C$41*#REF!</f>
        <v>#REF!</v>
      </c>
      <c r="R54" s="34" t="e">
        <f t="shared" si="25"/>
        <v>#REF!</v>
      </c>
      <c r="S54" s="34" t="e">
        <f t="shared" si="31"/>
        <v>#REF!</v>
      </c>
      <c r="T54" s="34" t="e">
        <f t="shared" si="26"/>
        <v>#REF!</v>
      </c>
      <c r="U54" s="35" t="e">
        <f t="shared" si="22"/>
        <v>#REF!</v>
      </c>
      <c r="V54" s="32" t="e">
        <f>$C$42*#REF!</f>
        <v>#REF!</v>
      </c>
      <c r="W54" s="33" t="e">
        <f>$C$41*#REF!</f>
        <v>#REF!</v>
      </c>
      <c r="X54" s="34" t="e">
        <f t="shared" si="27"/>
        <v>#REF!</v>
      </c>
      <c r="Y54" s="34" t="e">
        <f t="shared" si="32"/>
        <v>#REF!</v>
      </c>
      <c r="Z54" s="34" t="e">
        <f t="shared" si="28"/>
        <v>#REF!</v>
      </c>
      <c r="AA54" s="35" t="e">
        <f t="shared" si="23"/>
        <v>#REF!</v>
      </c>
      <c r="AB54" s="32" t="e">
        <f>$C$42*#REF!</f>
        <v>#REF!</v>
      </c>
      <c r="AC54" s="33" t="e">
        <f>$C$41*#REF!</f>
        <v>#REF!</v>
      </c>
      <c r="AD54" s="34" t="e">
        <f t="shared" si="29"/>
        <v>#REF!</v>
      </c>
      <c r="AE54" s="34" t="e">
        <f t="shared" si="33"/>
        <v>#REF!</v>
      </c>
      <c r="AF54" s="34" t="e">
        <f t="shared" si="30"/>
        <v>#REF!</v>
      </c>
      <c r="AG54" s="35" t="e">
        <f t="shared" si="24"/>
        <v>#REF!</v>
      </c>
    </row>
    <row r="55" spans="1:33" x14ac:dyDescent="0.2">
      <c r="A55" s="16" t="s">
        <v>75</v>
      </c>
      <c r="C55" s="90">
        <v>57229</v>
      </c>
      <c r="D55" s="4">
        <f t="shared" si="12"/>
        <v>75</v>
      </c>
      <c r="E55" s="4">
        <v>53</v>
      </c>
      <c r="F55" s="48">
        <v>9.4999999999999998E-3</v>
      </c>
      <c r="G55" s="30"/>
      <c r="P55" s="32" t="e">
        <f>$C$42*#REF!</f>
        <v>#REF!</v>
      </c>
      <c r="Q55" s="33" t="e">
        <f>$C$41*#REF!</f>
        <v>#REF!</v>
      </c>
      <c r="R55" s="34" t="e">
        <f t="shared" si="25"/>
        <v>#REF!</v>
      </c>
      <c r="S55" s="34" t="e">
        <f t="shared" si="31"/>
        <v>#REF!</v>
      </c>
      <c r="T55" s="34" t="e">
        <f t="shared" si="26"/>
        <v>#REF!</v>
      </c>
      <c r="U55" s="35" t="e">
        <f t="shared" si="22"/>
        <v>#REF!</v>
      </c>
      <c r="V55" s="32" t="e">
        <f>$C$42*#REF!</f>
        <v>#REF!</v>
      </c>
      <c r="W55" s="33" t="e">
        <f>$C$41*#REF!</f>
        <v>#REF!</v>
      </c>
      <c r="X55" s="34" t="e">
        <f t="shared" si="27"/>
        <v>#REF!</v>
      </c>
      <c r="Y55" s="34" t="e">
        <f t="shared" si="32"/>
        <v>#REF!</v>
      </c>
      <c r="Z55" s="34" t="e">
        <f t="shared" si="28"/>
        <v>#REF!</v>
      </c>
      <c r="AA55" s="35" t="e">
        <f t="shared" si="23"/>
        <v>#REF!</v>
      </c>
      <c r="AB55" s="32" t="e">
        <f>$C$42*#REF!</f>
        <v>#REF!</v>
      </c>
      <c r="AC55" s="33" t="e">
        <f>$C$41*#REF!</f>
        <v>#REF!</v>
      </c>
      <c r="AD55" s="34" t="e">
        <f t="shared" si="29"/>
        <v>#REF!</v>
      </c>
      <c r="AE55" s="34" t="e">
        <f t="shared" si="33"/>
        <v>#REF!</v>
      </c>
      <c r="AF55" s="34" t="e">
        <f t="shared" si="30"/>
        <v>#REF!</v>
      </c>
      <c r="AG55" s="35" t="e">
        <f t="shared" si="24"/>
        <v>#REF!</v>
      </c>
    </row>
    <row r="56" spans="1:33" x14ac:dyDescent="0.2">
      <c r="A56" s="16" t="s">
        <v>76</v>
      </c>
      <c r="C56" s="90">
        <v>53553</v>
      </c>
      <c r="D56" s="4">
        <f t="shared" si="12"/>
        <v>76</v>
      </c>
      <c r="E56" s="4">
        <v>54</v>
      </c>
      <c r="F56" s="48">
        <v>9.4999999999999998E-3</v>
      </c>
      <c r="G56" s="30"/>
      <c r="P56" s="32" t="e">
        <f>$C$42*#REF!</f>
        <v>#REF!</v>
      </c>
      <c r="Q56" s="33" t="e">
        <f>$C$41*#REF!</f>
        <v>#REF!</v>
      </c>
      <c r="R56" s="34" t="e">
        <f t="shared" si="25"/>
        <v>#REF!</v>
      </c>
      <c r="S56" s="34" t="e">
        <f t="shared" si="31"/>
        <v>#REF!</v>
      </c>
      <c r="T56" s="34" t="e">
        <f t="shared" si="26"/>
        <v>#REF!</v>
      </c>
      <c r="U56" s="35" t="e">
        <f t="shared" si="22"/>
        <v>#REF!</v>
      </c>
      <c r="V56" s="32" t="e">
        <f>$C$42*#REF!</f>
        <v>#REF!</v>
      </c>
      <c r="W56" s="33" t="e">
        <f>$C$41*#REF!</f>
        <v>#REF!</v>
      </c>
      <c r="X56" s="34" t="e">
        <f t="shared" si="27"/>
        <v>#REF!</v>
      </c>
      <c r="Y56" s="34" t="e">
        <f t="shared" si="32"/>
        <v>#REF!</v>
      </c>
      <c r="Z56" s="34" t="e">
        <f t="shared" si="28"/>
        <v>#REF!</v>
      </c>
      <c r="AA56" s="35" t="e">
        <f t="shared" si="23"/>
        <v>#REF!</v>
      </c>
      <c r="AB56" s="32" t="e">
        <f>$C$42*#REF!</f>
        <v>#REF!</v>
      </c>
      <c r="AC56" s="33" t="e">
        <f>$C$41*#REF!</f>
        <v>#REF!</v>
      </c>
      <c r="AD56" s="34" t="e">
        <f t="shared" si="29"/>
        <v>#REF!</v>
      </c>
      <c r="AE56" s="34" t="e">
        <f t="shared" si="33"/>
        <v>#REF!</v>
      </c>
      <c r="AF56" s="34" t="e">
        <f t="shared" si="30"/>
        <v>#REF!</v>
      </c>
      <c r="AG56" s="35" t="e">
        <f t="shared" si="24"/>
        <v>#REF!</v>
      </c>
    </row>
    <row r="57" spans="1:33" x14ac:dyDescent="0.2">
      <c r="A57" s="16" t="s">
        <v>77</v>
      </c>
      <c r="C57" s="90">
        <v>53897</v>
      </c>
      <c r="D57" s="4">
        <f t="shared" si="12"/>
        <v>77</v>
      </c>
      <c r="E57" s="4">
        <v>55</v>
      </c>
      <c r="F57" s="48">
        <v>9.4999999999999998E-3</v>
      </c>
      <c r="G57" s="30"/>
      <c r="P57" s="32" t="e">
        <f>$C$42*#REF!</f>
        <v>#REF!</v>
      </c>
      <c r="Q57" s="33" t="e">
        <f>$C$41*#REF!</f>
        <v>#REF!</v>
      </c>
      <c r="R57" s="34" t="e">
        <f t="shared" si="25"/>
        <v>#REF!</v>
      </c>
      <c r="S57" s="34" t="e">
        <f t="shared" si="31"/>
        <v>#REF!</v>
      </c>
      <c r="T57" s="34" t="e">
        <f t="shared" si="26"/>
        <v>#REF!</v>
      </c>
      <c r="U57" s="35" t="e">
        <f t="shared" si="22"/>
        <v>#REF!</v>
      </c>
      <c r="V57" s="32" t="e">
        <f>$C$42*#REF!</f>
        <v>#REF!</v>
      </c>
      <c r="W57" s="33" t="e">
        <f>$C$41*#REF!</f>
        <v>#REF!</v>
      </c>
      <c r="X57" s="34" t="e">
        <f t="shared" si="27"/>
        <v>#REF!</v>
      </c>
      <c r="Y57" s="34" t="e">
        <f t="shared" si="32"/>
        <v>#REF!</v>
      </c>
      <c r="Z57" s="34" t="e">
        <f t="shared" si="28"/>
        <v>#REF!</v>
      </c>
      <c r="AA57" s="35" t="e">
        <f t="shared" si="23"/>
        <v>#REF!</v>
      </c>
      <c r="AB57" s="32" t="e">
        <f>$C$42*#REF!</f>
        <v>#REF!</v>
      </c>
      <c r="AC57" s="33" t="e">
        <f>$C$41*#REF!</f>
        <v>#REF!</v>
      </c>
      <c r="AD57" s="34" t="e">
        <f t="shared" si="29"/>
        <v>#REF!</v>
      </c>
      <c r="AE57" s="34" t="e">
        <f t="shared" si="33"/>
        <v>#REF!</v>
      </c>
      <c r="AF57" s="34" t="e">
        <f t="shared" si="30"/>
        <v>#REF!</v>
      </c>
      <c r="AG57" s="35" t="e">
        <f t="shared" si="24"/>
        <v>#REF!</v>
      </c>
    </row>
    <row r="58" spans="1:33" x14ac:dyDescent="0.2">
      <c r="A58" s="16" t="s">
        <v>78</v>
      </c>
      <c r="C58" s="90">
        <v>48368</v>
      </c>
      <c r="D58" s="4">
        <f t="shared" si="12"/>
        <v>78</v>
      </c>
      <c r="E58" s="4">
        <v>56</v>
      </c>
      <c r="F58" s="48">
        <v>9.4999999999999998E-3</v>
      </c>
      <c r="G58" s="30"/>
      <c r="P58" s="32" t="e">
        <f>$C$42*#REF!</f>
        <v>#REF!</v>
      </c>
      <c r="Q58" s="33" t="e">
        <f>$C$41*#REF!</f>
        <v>#REF!</v>
      </c>
      <c r="R58" s="34" t="e">
        <f t="shared" si="25"/>
        <v>#REF!</v>
      </c>
      <c r="S58" s="34" t="e">
        <f t="shared" si="31"/>
        <v>#REF!</v>
      </c>
      <c r="T58" s="34" t="e">
        <f t="shared" si="26"/>
        <v>#REF!</v>
      </c>
      <c r="U58" s="35" t="e">
        <f t="shared" si="22"/>
        <v>#REF!</v>
      </c>
      <c r="V58" s="32" t="e">
        <f>$C$42*#REF!</f>
        <v>#REF!</v>
      </c>
      <c r="W58" s="33" t="e">
        <f>$C$41*#REF!</f>
        <v>#REF!</v>
      </c>
      <c r="X58" s="34" t="e">
        <f t="shared" si="27"/>
        <v>#REF!</v>
      </c>
      <c r="Y58" s="34" t="e">
        <f t="shared" si="32"/>
        <v>#REF!</v>
      </c>
      <c r="Z58" s="34" t="e">
        <f t="shared" si="28"/>
        <v>#REF!</v>
      </c>
      <c r="AA58" s="35" t="e">
        <f t="shared" si="23"/>
        <v>#REF!</v>
      </c>
      <c r="AB58" s="32" t="e">
        <f>$C$42*#REF!</f>
        <v>#REF!</v>
      </c>
      <c r="AC58" s="33" t="e">
        <f>$C$41*#REF!</f>
        <v>#REF!</v>
      </c>
      <c r="AD58" s="34" t="e">
        <f t="shared" si="29"/>
        <v>#REF!</v>
      </c>
      <c r="AE58" s="34" t="e">
        <f t="shared" si="33"/>
        <v>#REF!</v>
      </c>
      <c r="AF58" s="34" t="e">
        <f t="shared" si="30"/>
        <v>#REF!</v>
      </c>
      <c r="AG58" s="35" t="e">
        <f t="shared" si="24"/>
        <v>#REF!</v>
      </c>
    </row>
    <row r="59" spans="1:33" x14ac:dyDescent="0.2">
      <c r="A59" s="16" t="s">
        <v>80</v>
      </c>
      <c r="C59" s="90">
        <v>52942</v>
      </c>
      <c r="D59" s="4">
        <f t="shared" si="12"/>
        <v>79</v>
      </c>
      <c r="E59" s="4">
        <v>57</v>
      </c>
      <c r="F59" s="48">
        <v>9.4999999999999998E-3</v>
      </c>
      <c r="G59" s="30"/>
      <c r="P59" s="32" t="e">
        <f>$C$42*#REF!</f>
        <v>#REF!</v>
      </c>
      <c r="Q59" s="33" t="e">
        <f>$C$41*#REF!</f>
        <v>#REF!</v>
      </c>
      <c r="R59" s="34" t="e">
        <f t="shared" si="25"/>
        <v>#REF!</v>
      </c>
      <c r="S59" s="34" t="e">
        <f t="shared" si="31"/>
        <v>#REF!</v>
      </c>
      <c r="T59" s="34" t="e">
        <f t="shared" si="26"/>
        <v>#REF!</v>
      </c>
      <c r="U59" s="35" t="e">
        <f t="shared" si="22"/>
        <v>#REF!</v>
      </c>
      <c r="V59" s="32" t="e">
        <f>$C$42*#REF!</f>
        <v>#REF!</v>
      </c>
      <c r="W59" s="33" t="e">
        <f>$C$41*#REF!</f>
        <v>#REF!</v>
      </c>
      <c r="X59" s="34" t="e">
        <f t="shared" si="27"/>
        <v>#REF!</v>
      </c>
      <c r="Y59" s="34" t="e">
        <f t="shared" si="32"/>
        <v>#REF!</v>
      </c>
      <c r="Z59" s="34" t="e">
        <f t="shared" si="28"/>
        <v>#REF!</v>
      </c>
      <c r="AA59" s="35" t="e">
        <f t="shared" si="23"/>
        <v>#REF!</v>
      </c>
      <c r="AB59" s="32" t="e">
        <f>$C$42*#REF!</f>
        <v>#REF!</v>
      </c>
      <c r="AC59" s="33" t="e">
        <f>$C$41*#REF!</f>
        <v>#REF!</v>
      </c>
      <c r="AD59" s="34" t="e">
        <f t="shared" si="29"/>
        <v>#REF!</v>
      </c>
      <c r="AE59" s="34" t="e">
        <f t="shared" si="33"/>
        <v>#REF!</v>
      </c>
      <c r="AF59" s="34" t="e">
        <f t="shared" si="30"/>
        <v>#REF!</v>
      </c>
      <c r="AG59" s="35" t="e">
        <f t="shared" si="24"/>
        <v>#REF!</v>
      </c>
    </row>
    <row r="60" spans="1:33" x14ac:dyDescent="0.2">
      <c r="A60" s="16" t="s">
        <v>81</v>
      </c>
      <c r="C60" s="90">
        <v>43643</v>
      </c>
      <c r="D60" s="4">
        <f t="shared" si="12"/>
        <v>80</v>
      </c>
      <c r="E60" s="4">
        <v>58</v>
      </c>
      <c r="F60" s="48">
        <v>9.4999999999999998E-3</v>
      </c>
      <c r="G60" s="30"/>
      <c r="P60" s="32" t="e">
        <f>$C$42*#REF!</f>
        <v>#REF!</v>
      </c>
      <c r="Q60" s="33" t="e">
        <f>$C$41*#REF!</f>
        <v>#REF!</v>
      </c>
      <c r="R60" s="34" t="e">
        <f t="shared" si="25"/>
        <v>#REF!</v>
      </c>
      <c r="S60" s="34" t="e">
        <f t="shared" si="31"/>
        <v>#REF!</v>
      </c>
      <c r="T60" s="34" t="e">
        <f t="shared" si="26"/>
        <v>#REF!</v>
      </c>
      <c r="U60" s="35" t="e">
        <f t="shared" si="22"/>
        <v>#REF!</v>
      </c>
      <c r="V60" s="32" t="e">
        <f>$C$42*#REF!</f>
        <v>#REF!</v>
      </c>
      <c r="W60" s="33" t="e">
        <f>$C$41*#REF!</f>
        <v>#REF!</v>
      </c>
      <c r="X60" s="34" t="e">
        <f t="shared" si="27"/>
        <v>#REF!</v>
      </c>
      <c r="Y60" s="34" t="e">
        <f t="shared" si="32"/>
        <v>#REF!</v>
      </c>
      <c r="Z60" s="34" t="e">
        <f t="shared" si="28"/>
        <v>#REF!</v>
      </c>
      <c r="AA60" s="35" t="e">
        <f t="shared" si="23"/>
        <v>#REF!</v>
      </c>
      <c r="AB60" s="32" t="e">
        <f>$C$42*#REF!</f>
        <v>#REF!</v>
      </c>
      <c r="AC60" s="33" t="e">
        <f>$C$41*#REF!</f>
        <v>#REF!</v>
      </c>
      <c r="AD60" s="34" t="e">
        <f t="shared" si="29"/>
        <v>#REF!</v>
      </c>
      <c r="AE60" s="34" t="e">
        <f t="shared" si="33"/>
        <v>#REF!</v>
      </c>
      <c r="AF60" s="34" t="e">
        <f t="shared" si="30"/>
        <v>#REF!</v>
      </c>
      <c r="AG60" s="35" t="e">
        <f t="shared" si="24"/>
        <v>#REF!</v>
      </c>
    </row>
    <row r="61" spans="1:33" x14ac:dyDescent="0.2">
      <c r="A61" s="16" t="s">
        <v>41</v>
      </c>
      <c r="B61" s="75" t="s">
        <v>53</v>
      </c>
      <c r="C61" s="82">
        <v>0.95</v>
      </c>
      <c r="D61" s="4">
        <f t="shared" si="12"/>
        <v>81</v>
      </c>
      <c r="E61" s="4">
        <v>59</v>
      </c>
      <c r="F61" s="48">
        <v>9.4999999999999998E-3</v>
      </c>
      <c r="G61" s="30"/>
      <c r="P61" s="32" t="e">
        <f>$C$42*#REF!</f>
        <v>#REF!</v>
      </c>
      <c r="Q61" s="33" t="e">
        <f>$C$41*#REF!</f>
        <v>#REF!</v>
      </c>
      <c r="R61" s="34" t="e">
        <f t="shared" si="25"/>
        <v>#REF!</v>
      </c>
      <c r="S61" s="34" t="e">
        <f t="shared" si="31"/>
        <v>#REF!</v>
      </c>
      <c r="T61" s="34" t="e">
        <f t="shared" si="26"/>
        <v>#REF!</v>
      </c>
      <c r="U61" s="35" t="e">
        <f t="shared" si="22"/>
        <v>#REF!</v>
      </c>
      <c r="V61" s="32" t="e">
        <f>$C$42*#REF!</f>
        <v>#REF!</v>
      </c>
      <c r="W61" s="33" t="e">
        <f>$C$41*#REF!</f>
        <v>#REF!</v>
      </c>
      <c r="X61" s="34" t="e">
        <f t="shared" si="27"/>
        <v>#REF!</v>
      </c>
      <c r="Y61" s="34" t="e">
        <f t="shared" si="32"/>
        <v>#REF!</v>
      </c>
      <c r="Z61" s="34" t="e">
        <f t="shared" si="28"/>
        <v>#REF!</v>
      </c>
      <c r="AA61" s="35" t="e">
        <f t="shared" si="23"/>
        <v>#REF!</v>
      </c>
      <c r="AB61" s="32" t="e">
        <f>$C$42*#REF!</f>
        <v>#REF!</v>
      </c>
      <c r="AC61" s="33" t="e">
        <f>$C$41*#REF!</f>
        <v>#REF!</v>
      </c>
      <c r="AD61" s="34" t="e">
        <f t="shared" si="29"/>
        <v>#REF!</v>
      </c>
      <c r="AE61" s="34" t="e">
        <f t="shared" si="33"/>
        <v>#REF!</v>
      </c>
      <c r="AF61" s="34" t="e">
        <f t="shared" si="30"/>
        <v>#REF!</v>
      </c>
      <c r="AG61" s="35" t="e">
        <f t="shared" si="24"/>
        <v>#REF!</v>
      </c>
    </row>
    <row r="62" spans="1:33" x14ac:dyDescent="0.2">
      <c r="A62" s="16" t="s">
        <v>42</v>
      </c>
      <c r="B62" s="75" t="s">
        <v>54</v>
      </c>
      <c r="C62" s="82">
        <v>1</v>
      </c>
      <c r="D62" s="4">
        <f t="shared" si="12"/>
        <v>82</v>
      </c>
      <c r="E62" s="4">
        <v>60</v>
      </c>
      <c r="F62" s="48">
        <v>9.4999999999999998E-3</v>
      </c>
      <c r="G62" s="30"/>
      <c r="P62" s="32" t="e">
        <f>$C$42*#REF!</f>
        <v>#REF!</v>
      </c>
      <c r="Q62" s="33" t="e">
        <f>$C$41*#REF!</f>
        <v>#REF!</v>
      </c>
      <c r="R62" s="34" t="e">
        <f t="shared" si="25"/>
        <v>#REF!</v>
      </c>
      <c r="S62" s="34" t="e">
        <f t="shared" si="31"/>
        <v>#REF!</v>
      </c>
      <c r="T62" s="34" t="e">
        <f t="shared" si="26"/>
        <v>#REF!</v>
      </c>
      <c r="U62" s="35" t="e">
        <f t="shared" si="22"/>
        <v>#REF!</v>
      </c>
      <c r="V62" s="32" t="e">
        <f>$C$42*#REF!</f>
        <v>#REF!</v>
      </c>
      <c r="W62" s="33" t="e">
        <f>$C$41*#REF!</f>
        <v>#REF!</v>
      </c>
      <c r="X62" s="34" t="e">
        <f t="shared" si="27"/>
        <v>#REF!</v>
      </c>
      <c r="Y62" s="34" t="e">
        <f t="shared" si="32"/>
        <v>#REF!</v>
      </c>
      <c r="Z62" s="34" t="e">
        <f t="shared" si="28"/>
        <v>#REF!</v>
      </c>
      <c r="AA62" s="35" t="e">
        <f t="shared" si="23"/>
        <v>#REF!</v>
      </c>
      <c r="AB62" s="32" t="e">
        <f>$C$42*#REF!</f>
        <v>#REF!</v>
      </c>
      <c r="AC62" s="33" t="e">
        <f>$C$41*#REF!</f>
        <v>#REF!</v>
      </c>
      <c r="AD62" s="34" t="e">
        <f t="shared" si="29"/>
        <v>#REF!</v>
      </c>
      <c r="AE62" s="34" t="e">
        <f t="shared" si="33"/>
        <v>#REF!</v>
      </c>
      <c r="AF62" s="34" t="e">
        <f t="shared" si="30"/>
        <v>#REF!</v>
      </c>
      <c r="AG62" s="35" t="e">
        <f t="shared" si="24"/>
        <v>#REF!</v>
      </c>
    </row>
    <row r="63" spans="1:33" x14ac:dyDescent="0.2">
      <c r="A63" s="16" t="s">
        <v>92</v>
      </c>
      <c r="B63" s="75" t="s">
        <v>96</v>
      </c>
      <c r="C63" s="82">
        <v>0.92</v>
      </c>
      <c r="D63" s="4">
        <f t="shared" si="12"/>
        <v>83</v>
      </c>
      <c r="E63" s="4">
        <v>61</v>
      </c>
      <c r="F63" s="48">
        <v>9.4999999999999998E-3</v>
      </c>
      <c r="G63" s="30"/>
      <c r="P63" s="32" t="e">
        <f>$C$42*#REF!</f>
        <v>#REF!</v>
      </c>
      <c r="Q63" s="33" t="e">
        <f>$C$41*#REF!</f>
        <v>#REF!</v>
      </c>
      <c r="R63" s="34" t="e">
        <f t="shared" si="25"/>
        <v>#REF!</v>
      </c>
      <c r="S63" s="34" t="e">
        <f t="shared" si="31"/>
        <v>#REF!</v>
      </c>
      <c r="T63" s="34" t="e">
        <f t="shared" si="26"/>
        <v>#REF!</v>
      </c>
      <c r="U63" s="35" t="e">
        <f t="shared" si="22"/>
        <v>#REF!</v>
      </c>
      <c r="V63" s="32" t="e">
        <f>$C$42*#REF!</f>
        <v>#REF!</v>
      </c>
      <c r="W63" s="33" t="e">
        <f>$C$41*#REF!</f>
        <v>#REF!</v>
      </c>
      <c r="X63" s="34" t="e">
        <f t="shared" si="27"/>
        <v>#REF!</v>
      </c>
      <c r="Y63" s="34" t="e">
        <f t="shared" si="32"/>
        <v>#REF!</v>
      </c>
      <c r="Z63" s="34" t="e">
        <f t="shared" si="28"/>
        <v>#REF!</v>
      </c>
      <c r="AA63" s="35" t="e">
        <f t="shared" si="23"/>
        <v>#REF!</v>
      </c>
      <c r="AB63" s="32" t="e">
        <f>$C$42*#REF!</f>
        <v>#REF!</v>
      </c>
      <c r="AC63" s="33" t="e">
        <f>$C$41*#REF!</f>
        <v>#REF!</v>
      </c>
      <c r="AD63" s="34" t="e">
        <f t="shared" si="29"/>
        <v>#REF!</v>
      </c>
      <c r="AE63" s="34" t="e">
        <f t="shared" si="33"/>
        <v>#REF!</v>
      </c>
      <c r="AF63" s="34" t="e">
        <f t="shared" si="30"/>
        <v>#REF!</v>
      </c>
      <c r="AG63" s="35" t="e">
        <f t="shared" si="24"/>
        <v>#REF!</v>
      </c>
    </row>
    <row r="64" spans="1:33" x14ac:dyDescent="0.2">
      <c r="A64" s="16" t="s">
        <v>93</v>
      </c>
      <c r="B64" s="75" t="s">
        <v>97</v>
      </c>
      <c r="C64" s="82">
        <v>1.03</v>
      </c>
      <c r="D64" s="4">
        <f t="shared" si="12"/>
        <v>84</v>
      </c>
      <c r="E64" s="4">
        <v>62</v>
      </c>
      <c r="F64" s="48">
        <v>9.4999999999999998E-3</v>
      </c>
      <c r="G64" s="30"/>
      <c r="P64" s="32" t="e">
        <f>$C$42*#REF!</f>
        <v>#REF!</v>
      </c>
      <c r="Q64" s="33" t="e">
        <f>$C$41*#REF!</f>
        <v>#REF!</v>
      </c>
      <c r="R64" s="34" t="e">
        <f t="shared" si="25"/>
        <v>#REF!</v>
      </c>
      <c r="S64" s="34" t="e">
        <f t="shared" si="31"/>
        <v>#REF!</v>
      </c>
      <c r="T64" s="34" t="e">
        <f t="shared" si="26"/>
        <v>#REF!</v>
      </c>
      <c r="U64" s="35" t="e">
        <f t="shared" si="22"/>
        <v>#REF!</v>
      </c>
      <c r="V64" s="32" t="e">
        <f>$C$42*#REF!</f>
        <v>#REF!</v>
      </c>
      <c r="W64" s="33" t="e">
        <f>$C$41*#REF!</f>
        <v>#REF!</v>
      </c>
      <c r="X64" s="34" t="e">
        <f t="shared" si="27"/>
        <v>#REF!</v>
      </c>
      <c r="Y64" s="34" t="e">
        <f t="shared" si="32"/>
        <v>#REF!</v>
      </c>
      <c r="Z64" s="34" t="e">
        <f t="shared" si="28"/>
        <v>#REF!</v>
      </c>
      <c r="AA64" s="35" t="e">
        <f t="shared" si="23"/>
        <v>#REF!</v>
      </c>
      <c r="AB64" s="32" t="e">
        <f>$C$42*#REF!</f>
        <v>#REF!</v>
      </c>
      <c r="AC64" s="33" t="e">
        <f>$C$41*#REF!</f>
        <v>#REF!</v>
      </c>
      <c r="AD64" s="34" t="e">
        <f t="shared" si="29"/>
        <v>#REF!</v>
      </c>
      <c r="AE64" s="34" t="e">
        <f t="shared" si="33"/>
        <v>#REF!</v>
      </c>
      <c r="AF64" s="34" t="e">
        <f t="shared" si="30"/>
        <v>#REF!</v>
      </c>
      <c r="AG64" s="35" t="e">
        <f t="shared" si="24"/>
        <v>#REF!</v>
      </c>
    </row>
    <row r="65" spans="1:33" x14ac:dyDescent="0.2">
      <c r="A65" s="16" t="s">
        <v>94</v>
      </c>
      <c r="B65" s="75" t="s">
        <v>98</v>
      </c>
      <c r="C65" s="82">
        <v>0.92</v>
      </c>
      <c r="D65" s="4">
        <f t="shared" si="12"/>
        <v>85</v>
      </c>
      <c r="E65" s="4">
        <v>63</v>
      </c>
      <c r="F65" s="48">
        <v>9.4999999999999998E-3</v>
      </c>
      <c r="G65" s="30"/>
      <c r="P65" s="32" t="e">
        <f>$C$42*#REF!</f>
        <v>#REF!</v>
      </c>
      <c r="Q65" s="33" t="e">
        <f>$C$41*#REF!</f>
        <v>#REF!</v>
      </c>
      <c r="R65" s="34" t="e">
        <f t="shared" si="25"/>
        <v>#REF!</v>
      </c>
      <c r="S65" s="34" t="e">
        <f t="shared" si="31"/>
        <v>#REF!</v>
      </c>
      <c r="T65" s="34" t="e">
        <f t="shared" si="26"/>
        <v>#REF!</v>
      </c>
      <c r="U65" s="35" t="e">
        <f t="shared" si="22"/>
        <v>#REF!</v>
      </c>
      <c r="V65" s="32" t="e">
        <f>$C$42*#REF!</f>
        <v>#REF!</v>
      </c>
      <c r="W65" s="33" t="e">
        <f>$C$41*#REF!</f>
        <v>#REF!</v>
      </c>
      <c r="X65" s="34" t="e">
        <f t="shared" si="27"/>
        <v>#REF!</v>
      </c>
      <c r="Y65" s="34" t="e">
        <f t="shared" si="32"/>
        <v>#REF!</v>
      </c>
      <c r="Z65" s="34" t="e">
        <f t="shared" si="28"/>
        <v>#REF!</v>
      </c>
      <c r="AA65" s="35" t="e">
        <f t="shared" si="23"/>
        <v>#REF!</v>
      </c>
      <c r="AB65" s="32" t="e">
        <f>$C$42*#REF!</f>
        <v>#REF!</v>
      </c>
      <c r="AC65" s="33" t="e">
        <f>$C$41*#REF!</f>
        <v>#REF!</v>
      </c>
      <c r="AD65" s="34" t="e">
        <f t="shared" si="29"/>
        <v>#REF!</v>
      </c>
      <c r="AE65" s="34" t="e">
        <f t="shared" si="33"/>
        <v>#REF!</v>
      </c>
      <c r="AF65" s="34" t="e">
        <f t="shared" si="30"/>
        <v>#REF!</v>
      </c>
      <c r="AG65" s="35" t="e">
        <f t="shared" si="24"/>
        <v>#REF!</v>
      </c>
    </row>
    <row r="66" spans="1:33" x14ac:dyDescent="0.2">
      <c r="A66" s="16" t="s">
        <v>95</v>
      </c>
      <c r="B66" s="75" t="s">
        <v>99</v>
      </c>
      <c r="C66" s="82">
        <v>1.01</v>
      </c>
      <c r="D66" s="4">
        <f t="shared" si="12"/>
        <v>86</v>
      </c>
      <c r="E66" s="4">
        <v>64</v>
      </c>
      <c r="F66" s="48">
        <v>9.4999999999999998E-3</v>
      </c>
      <c r="G66" s="30"/>
      <c r="P66" s="32" t="e">
        <f>$C$42*#REF!</f>
        <v>#REF!</v>
      </c>
      <c r="Q66" s="33" t="e">
        <f>$C$41*#REF!</f>
        <v>#REF!</v>
      </c>
      <c r="R66" s="34" t="e">
        <f t="shared" si="25"/>
        <v>#REF!</v>
      </c>
      <c r="S66" s="34" t="e">
        <f t="shared" si="31"/>
        <v>#REF!</v>
      </c>
      <c r="T66" s="34" t="e">
        <f t="shared" si="26"/>
        <v>#REF!</v>
      </c>
      <c r="U66" s="35" t="e">
        <f t="shared" ref="U66:U80" si="34">S66+(T66/(1+$C$4)^($D66-$D$2))</f>
        <v>#REF!</v>
      </c>
      <c r="V66" s="32" t="e">
        <f>$C$42*#REF!</f>
        <v>#REF!</v>
      </c>
      <c r="W66" s="33" t="e">
        <f>$C$41*#REF!</f>
        <v>#REF!</v>
      </c>
      <c r="X66" s="34" t="e">
        <f t="shared" si="27"/>
        <v>#REF!</v>
      </c>
      <c r="Y66" s="34" t="e">
        <f t="shared" si="32"/>
        <v>#REF!</v>
      </c>
      <c r="Z66" s="34" t="e">
        <f t="shared" si="28"/>
        <v>#REF!</v>
      </c>
      <c r="AA66" s="35" t="e">
        <f t="shared" ref="AA66:AA80" si="35">Y66+(Z66/(1+$C$4)^($D66-$D$2))</f>
        <v>#REF!</v>
      </c>
      <c r="AB66" s="32" t="e">
        <f>$C$42*#REF!</f>
        <v>#REF!</v>
      </c>
      <c r="AC66" s="33" t="e">
        <f>$C$41*#REF!</f>
        <v>#REF!</v>
      </c>
      <c r="AD66" s="34" t="e">
        <f t="shared" si="29"/>
        <v>#REF!</v>
      </c>
      <c r="AE66" s="34" t="e">
        <f t="shared" si="33"/>
        <v>#REF!</v>
      </c>
      <c r="AF66" s="34" t="e">
        <f t="shared" si="30"/>
        <v>#REF!</v>
      </c>
      <c r="AG66" s="35" t="e">
        <f t="shared" ref="AG66:AG80" si="36">AE66+(AF66/(1+$C$4)^($D66-$D$2))</f>
        <v>#REF!</v>
      </c>
    </row>
    <row r="67" spans="1:33" x14ac:dyDescent="0.2">
      <c r="A67" s="76" t="s">
        <v>126</v>
      </c>
      <c r="B67" s="95" t="s">
        <v>125</v>
      </c>
      <c r="C67" s="106">
        <v>1.07</v>
      </c>
      <c r="D67" s="4">
        <f t="shared" si="12"/>
        <v>87</v>
      </c>
      <c r="E67" s="4">
        <v>65</v>
      </c>
      <c r="F67" s="48">
        <v>9.4999999999999998E-3</v>
      </c>
      <c r="G67" s="30"/>
      <c r="P67" s="32" t="e">
        <f>$C$42*#REF!</f>
        <v>#REF!</v>
      </c>
      <c r="Q67" s="33" t="e">
        <f>$C$41*#REF!</f>
        <v>#REF!</v>
      </c>
      <c r="R67" s="34" t="e">
        <f t="shared" ref="R67:R80" si="37">IF($E67=0,P67,R66*(1+$C$44)+P67)</f>
        <v>#REF!</v>
      </c>
      <c r="S67" s="34" t="e">
        <f t="shared" si="31"/>
        <v>#REF!</v>
      </c>
      <c r="T67" s="34" t="e">
        <f t="shared" ref="T67:T80" si="38">IF($E67=0,Q67,T66*(1+$C$44)+Q67)</f>
        <v>#REF!</v>
      </c>
      <c r="U67" s="35" t="e">
        <f t="shared" si="34"/>
        <v>#REF!</v>
      </c>
      <c r="V67" s="32" t="e">
        <f>$C$42*#REF!</f>
        <v>#REF!</v>
      </c>
      <c r="W67" s="33" t="e">
        <f>$C$41*#REF!</f>
        <v>#REF!</v>
      </c>
      <c r="X67" s="34" t="e">
        <f t="shared" ref="X67:X80" si="39">IF($E67=0,V67,X66*(1+$C$45)+V67)</f>
        <v>#REF!</v>
      </c>
      <c r="Y67" s="34" t="e">
        <f t="shared" si="32"/>
        <v>#REF!</v>
      </c>
      <c r="Z67" s="34" t="e">
        <f t="shared" ref="Z67:Z80" si="40">IF($E67=0,W67,Z66*(1+$C$45)+W67)</f>
        <v>#REF!</v>
      </c>
      <c r="AA67" s="35" t="e">
        <f t="shared" si="35"/>
        <v>#REF!</v>
      </c>
      <c r="AB67" s="32" t="e">
        <f>$C$42*#REF!</f>
        <v>#REF!</v>
      </c>
      <c r="AC67" s="33" t="e">
        <f>$C$41*#REF!</f>
        <v>#REF!</v>
      </c>
      <c r="AD67" s="34" t="e">
        <f t="shared" ref="AD67:AD80" si="41">IF($E67=0,AB67,AD66*(1+$C$46)+AB67)</f>
        <v>#REF!</v>
      </c>
      <c r="AE67" s="34" t="e">
        <f t="shared" si="33"/>
        <v>#REF!</v>
      </c>
      <c r="AF67" s="34" t="e">
        <f t="shared" ref="AF67:AF80" si="42">IF($E67=0,AC67,AF66*(1+$C$46)+AC67)</f>
        <v>#REF!</v>
      </c>
      <c r="AG67" s="35" t="e">
        <f t="shared" si="36"/>
        <v>#REF!</v>
      </c>
    </row>
    <row r="68" spans="1:33" x14ac:dyDescent="0.2">
      <c r="A68" s="16" t="s">
        <v>131</v>
      </c>
      <c r="B68" s="75" t="s">
        <v>127</v>
      </c>
      <c r="C68" s="82">
        <v>0.94</v>
      </c>
      <c r="D68" s="4">
        <f t="shared" ref="D68:D97" si="43">D67+1</f>
        <v>88</v>
      </c>
      <c r="E68" s="4">
        <v>66</v>
      </c>
      <c r="F68" s="48">
        <v>9.4999999999999998E-3</v>
      </c>
      <c r="G68" s="30"/>
      <c r="P68" s="32" t="e">
        <f>$C$42*#REF!</f>
        <v>#REF!</v>
      </c>
      <c r="Q68" s="33" t="e">
        <f>$C$41*#REF!</f>
        <v>#REF!</v>
      </c>
      <c r="R68" s="34" t="e">
        <f t="shared" si="37"/>
        <v>#REF!</v>
      </c>
      <c r="S68" s="34" t="e">
        <f t="shared" si="31"/>
        <v>#REF!</v>
      </c>
      <c r="T68" s="34" t="e">
        <f t="shared" si="38"/>
        <v>#REF!</v>
      </c>
      <c r="U68" s="35" t="e">
        <f t="shared" si="34"/>
        <v>#REF!</v>
      </c>
      <c r="V68" s="32" t="e">
        <f>$C$42*#REF!</f>
        <v>#REF!</v>
      </c>
      <c r="W68" s="33" t="e">
        <f>$C$41*#REF!</f>
        <v>#REF!</v>
      </c>
      <c r="X68" s="34" t="e">
        <f t="shared" si="39"/>
        <v>#REF!</v>
      </c>
      <c r="Y68" s="34" t="e">
        <f t="shared" si="32"/>
        <v>#REF!</v>
      </c>
      <c r="Z68" s="34" t="e">
        <f t="shared" si="40"/>
        <v>#REF!</v>
      </c>
      <c r="AA68" s="35" t="e">
        <f t="shared" si="35"/>
        <v>#REF!</v>
      </c>
      <c r="AB68" s="32" t="e">
        <f>$C$42*#REF!</f>
        <v>#REF!</v>
      </c>
      <c r="AC68" s="33" t="e">
        <f>$C$41*#REF!</f>
        <v>#REF!</v>
      </c>
      <c r="AD68" s="34" t="e">
        <f t="shared" si="41"/>
        <v>#REF!</v>
      </c>
      <c r="AE68" s="34" t="e">
        <f t="shared" si="33"/>
        <v>#REF!</v>
      </c>
      <c r="AF68" s="34" t="e">
        <f t="shared" si="42"/>
        <v>#REF!</v>
      </c>
      <c r="AG68" s="35" t="e">
        <f t="shared" si="36"/>
        <v>#REF!</v>
      </c>
    </row>
    <row r="69" spans="1:33" x14ac:dyDescent="0.2">
      <c r="A69" s="16" t="s">
        <v>129</v>
      </c>
      <c r="B69" s="75" t="s">
        <v>132</v>
      </c>
      <c r="C69" s="82">
        <v>0.97</v>
      </c>
      <c r="D69" s="4">
        <f t="shared" si="43"/>
        <v>89</v>
      </c>
      <c r="E69" s="4">
        <v>67</v>
      </c>
      <c r="F69" s="48">
        <v>9.4999999999999998E-3</v>
      </c>
      <c r="G69" s="30"/>
      <c r="P69" s="32" t="e">
        <f>$C$42*#REF!</f>
        <v>#REF!</v>
      </c>
      <c r="Q69" s="33" t="e">
        <f>$C$41*#REF!</f>
        <v>#REF!</v>
      </c>
      <c r="R69" s="34" t="e">
        <f t="shared" si="37"/>
        <v>#REF!</v>
      </c>
      <c r="S69" s="34" t="e">
        <f t="shared" si="31"/>
        <v>#REF!</v>
      </c>
      <c r="T69" s="34" t="e">
        <f t="shared" si="38"/>
        <v>#REF!</v>
      </c>
      <c r="U69" s="35" t="e">
        <f t="shared" si="34"/>
        <v>#REF!</v>
      </c>
      <c r="V69" s="32" t="e">
        <f>$C$42*#REF!</f>
        <v>#REF!</v>
      </c>
      <c r="W69" s="33" t="e">
        <f>$C$41*#REF!</f>
        <v>#REF!</v>
      </c>
      <c r="X69" s="34" t="e">
        <f t="shared" si="39"/>
        <v>#REF!</v>
      </c>
      <c r="Y69" s="34" t="e">
        <f t="shared" si="32"/>
        <v>#REF!</v>
      </c>
      <c r="Z69" s="34" t="e">
        <f t="shared" si="40"/>
        <v>#REF!</v>
      </c>
      <c r="AA69" s="35" t="e">
        <f t="shared" si="35"/>
        <v>#REF!</v>
      </c>
      <c r="AB69" s="32" t="e">
        <f>$C$42*#REF!</f>
        <v>#REF!</v>
      </c>
      <c r="AC69" s="33" t="e">
        <f>$C$41*#REF!</f>
        <v>#REF!</v>
      </c>
      <c r="AD69" s="34" t="e">
        <f t="shared" si="41"/>
        <v>#REF!</v>
      </c>
      <c r="AE69" s="34" t="e">
        <f t="shared" si="33"/>
        <v>#REF!</v>
      </c>
      <c r="AF69" s="34" t="e">
        <f t="shared" si="42"/>
        <v>#REF!</v>
      </c>
      <c r="AG69" s="35" t="e">
        <f t="shared" si="36"/>
        <v>#REF!</v>
      </c>
    </row>
    <row r="70" spans="1:33" x14ac:dyDescent="0.2">
      <c r="A70" s="96" t="s">
        <v>130</v>
      </c>
      <c r="B70" s="97" t="s">
        <v>128</v>
      </c>
      <c r="C70" s="107">
        <v>0.95</v>
      </c>
      <c r="D70" s="4">
        <f t="shared" si="43"/>
        <v>90</v>
      </c>
      <c r="E70" s="4">
        <v>68</v>
      </c>
      <c r="F70" s="48">
        <v>9.4999999999999998E-3</v>
      </c>
      <c r="G70" s="30"/>
      <c r="P70" s="32" t="e">
        <f>$C$42*#REF!</f>
        <v>#REF!</v>
      </c>
      <c r="Q70" s="33" t="e">
        <f>$C$41*#REF!</f>
        <v>#REF!</v>
      </c>
      <c r="R70" s="34" t="e">
        <f t="shared" si="37"/>
        <v>#REF!</v>
      </c>
      <c r="S70" s="34" t="e">
        <f t="shared" si="31"/>
        <v>#REF!</v>
      </c>
      <c r="T70" s="34" t="e">
        <f t="shared" si="38"/>
        <v>#REF!</v>
      </c>
      <c r="U70" s="35" t="e">
        <f t="shared" si="34"/>
        <v>#REF!</v>
      </c>
      <c r="V70" s="32" t="e">
        <f>$C$42*#REF!</f>
        <v>#REF!</v>
      </c>
      <c r="W70" s="33" t="e">
        <f>$C$41*#REF!</f>
        <v>#REF!</v>
      </c>
      <c r="X70" s="34" t="e">
        <f t="shared" si="39"/>
        <v>#REF!</v>
      </c>
      <c r="Y70" s="34" t="e">
        <f t="shared" si="32"/>
        <v>#REF!</v>
      </c>
      <c r="Z70" s="34" t="e">
        <f t="shared" si="40"/>
        <v>#REF!</v>
      </c>
      <c r="AA70" s="35" t="e">
        <f t="shared" si="35"/>
        <v>#REF!</v>
      </c>
      <c r="AB70" s="32" t="e">
        <f>$C$42*#REF!</f>
        <v>#REF!</v>
      </c>
      <c r="AC70" s="33" t="e">
        <f>$C$41*#REF!</f>
        <v>#REF!</v>
      </c>
      <c r="AD70" s="34" t="e">
        <f t="shared" si="41"/>
        <v>#REF!</v>
      </c>
      <c r="AE70" s="34" t="e">
        <f t="shared" si="33"/>
        <v>#REF!</v>
      </c>
      <c r="AF70" s="34" t="e">
        <f t="shared" si="42"/>
        <v>#REF!</v>
      </c>
      <c r="AG70" s="35" t="e">
        <f t="shared" si="36"/>
        <v>#REF!</v>
      </c>
    </row>
    <row r="71" spans="1:33" x14ac:dyDescent="0.2">
      <c r="A71" s="76" t="s">
        <v>152</v>
      </c>
      <c r="B71" s="95" t="s">
        <v>153</v>
      </c>
      <c r="C71" s="106">
        <v>1.0146284933872927</v>
      </c>
      <c r="D71" s="4">
        <f t="shared" si="43"/>
        <v>91</v>
      </c>
      <c r="E71" s="4">
        <v>69</v>
      </c>
      <c r="F71" s="48">
        <v>9.4999999999999998E-3</v>
      </c>
      <c r="G71" s="30"/>
      <c r="P71" s="32" t="e">
        <f>$C$42*#REF!</f>
        <v>#REF!</v>
      </c>
      <c r="Q71" s="33" t="e">
        <f>$C$41*#REF!</f>
        <v>#REF!</v>
      </c>
      <c r="R71" s="34" t="e">
        <f t="shared" si="37"/>
        <v>#REF!</v>
      </c>
      <c r="S71" s="34" t="e">
        <f t="shared" si="31"/>
        <v>#REF!</v>
      </c>
      <c r="T71" s="34" t="e">
        <f t="shared" si="38"/>
        <v>#REF!</v>
      </c>
      <c r="U71" s="35" t="e">
        <f t="shared" si="34"/>
        <v>#REF!</v>
      </c>
      <c r="V71" s="32" t="e">
        <f>$C$42*#REF!</f>
        <v>#REF!</v>
      </c>
      <c r="W71" s="33" t="e">
        <f>$C$41*#REF!</f>
        <v>#REF!</v>
      </c>
      <c r="X71" s="34" t="e">
        <f t="shared" si="39"/>
        <v>#REF!</v>
      </c>
      <c r="Y71" s="34" t="e">
        <f t="shared" si="32"/>
        <v>#REF!</v>
      </c>
      <c r="Z71" s="34" t="e">
        <f t="shared" si="40"/>
        <v>#REF!</v>
      </c>
      <c r="AA71" s="35" t="e">
        <f t="shared" si="35"/>
        <v>#REF!</v>
      </c>
      <c r="AB71" s="32" t="e">
        <f>$C$42*#REF!</f>
        <v>#REF!</v>
      </c>
      <c r="AC71" s="33" t="e">
        <f>$C$41*#REF!</f>
        <v>#REF!</v>
      </c>
      <c r="AD71" s="34" t="e">
        <f t="shared" si="41"/>
        <v>#REF!</v>
      </c>
      <c r="AE71" s="34" t="e">
        <f t="shared" si="33"/>
        <v>#REF!</v>
      </c>
      <c r="AF71" s="34" t="e">
        <f t="shared" si="42"/>
        <v>#REF!</v>
      </c>
      <c r="AG71" s="35" t="e">
        <f t="shared" si="36"/>
        <v>#REF!</v>
      </c>
    </row>
    <row r="72" spans="1:33" x14ac:dyDescent="0.2">
      <c r="A72" s="96" t="s">
        <v>155</v>
      </c>
      <c r="B72" s="97" t="s">
        <v>154</v>
      </c>
      <c r="C72" s="107">
        <v>0.94553715066127064</v>
      </c>
      <c r="D72" s="4">
        <f t="shared" si="43"/>
        <v>92</v>
      </c>
      <c r="E72" s="4">
        <v>70</v>
      </c>
      <c r="F72" s="48">
        <v>9.4999999999999998E-3</v>
      </c>
      <c r="G72" s="30"/>
      <c r="P72" s="32" t="e">
        <f>$C$42*#REF!</f>
        <v>#REF!</v>
      </c>
      <c r="Q72" s="33" t="e">
        <f>$C$41*#REF!</f>
        <v>#REF!</v>
      </c>
      <c r="R72" s="34" t="e">
        <f t="shared" si="37"/>
        <v>#REF!</v>
      </c>
      <c r="S72" s="34" t="e">
        <f t="shared" si="31"/>
        <v>#REF!</v>
      </c>
      <c r="T72" s="34" t="e">
        <f t="shared" si="38"/>
        <v>#REF!</v>
      </c>
      <c r="U72" s="35" t="e">
        <f t="shared" si="34"/>
        <v>#REF!</v>
      </c>
      <c r="V72" s="32" t="e">
        <f>$C$42*#REF!</f>
        <v>#REF!</v>
      </c>
      <c r="W72" s="33" t="e">
        <f>$C$41*#REF!</f>
        <v>#REF!</v>
      </c>
      <c r="X72" s="34" t="e">
        <f t="shared" si="39"/>
        <v>#REF!</v>
      </c>
      <c r="Y72" s="34" t="e">
        <f t="shared" si="32"/>
        <v>#REF!</v>
      </c>
      <c r="Z72" s="34" t="e">
        <f t="shared" si="40"/>
        <v>#REF!</v>
      </c>
      <c r="AA72" s="35" t="e">
        <f t="shared" si="35"/>
        <v>#REF!</v>
      </c>
      <c r="AB72" s="32" t="e">
        <f>$C$42*#REF!</f>
        <v>#REF!</v>
      </c>
      <c r="AC72" s="33" t="e">
        <f>$C$41*#REF!</f>
        <v>#REF!</v>
      </c>
      <c r="AD72" s="34" t="e">
        <f t="shared" si="41"/>
        <v>#REF!</v>
      </c>
      <c r="AE72" s="34" t="e">
        <f t="shared" si="33"/>
        <v>#REF!</v>
      </c>
      <c r="AF72" s="34" t="e">
        <f t="shared" si="42"/>
        <v>#REF!</v>
      </c>
      <c r="AG72" s="35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48">
        <v>9.4999999999999998E-3</v>
      </c>
      <c r="G73" s="30"/>
      <c r="P73" s="32" t="e">
        <f>$C$42*#REF!</f>
        <v>#REF!</v>
      </c>
      <c r="Q73" s="33" t="e">
        <f>$C$41*#REF!</f>
        <v>#REF!</v>
      </c>
      <c r="R73" s="34" t="e">
        <f t="shared" si="37"/>
        <v>#REF!</v>
      </c>
      <c r="S73" s="34" t="e">
        <f t="shared" si="31"/>
        <v>#REF!</v>
      </c>
      <c r="T73" s="34" t="e">
        <f t="shared" si="38"/>
        <v>#REF!</v>
      </c>
      <c r="U73" s="35" t="e">
        <f t="shared" si="34"/>
        <v>#REF!</v>
      </c>
      <c r="V73" s="32" t="e">
        <f>$C$42*#REF!</f>
        <v>#REF!</v>
      </c>
      <c r="W73" s="33" t="e">
        <f>$C$41*#REF!</f>
        <v>#REF!</v>
      </c>
      <c r="X73" s="34" t="e">
        <f t="shared" si="39"/>
        <v>#REF!</v>
      </c>
      <c r="Y73" s="34" t="e">
        <f t="shared" si="32"/>
        <v>#REF!</v>
      </c>
      <c r="Z73" s="34" t="e">
        <f t="shared" si="40"/>
        <v>#REF!</v>
      </c>
      <c r="AA73" s="35" t="e">
        <f t="shared" si="35"/>
        <v>#REF!</v>
      </c>
      <c r="AB73" s="32" t="e">
        <f>$C$42*#REF!</f>
        <v>#REF!</v>
      </c>
      <c r="AC73" s="33" t="e">
        <f>$C$41*#REF!</f>
        <v>#REF!</v>
      </c>
      <c r="AD73" s="34" t="e">
        <f t="shared" si="41"/>
        <v>#REF!</v>
      </c>
      <c r="AE73" s="34" t="e">
        <f t="shared" si="33"/>
        <v>#REF!</v>
      </c>
      <c r="AF73" s="34" t="e">
        <f t="shared" si="42"/>
        <v>#REF!</v>
      </c>
      <c r="AG73" s="35" t="e">
        <f t="shared" si="36"/>
        <v>#REF!</v>
      </c>
    </row>
    <row r="74" spans="1:33" x14ac:dyDescent="0.2">
      <c r="A74" s="74"/>
      <c r="B74" s="17"/>
      <c r="D74" s="4">
        <f t="shared" si="43"/>
        <v>94</v>
      </c>
      <c r="E74" s="4">
        <v>72</v>
      </c>
      <c r="F74" s="48">
        <v>9.4999999999999998E-3</v>
      </c>
      <c r="G74" s="30"/>
      <c r="P74" s="32" t="e">
        <f>$C$42*#REF!</f>
        <v>#REF!</v>
      </c>
      <c r="Q74" s="33" t="e">
        <f>$C$41*#REF!</f>
        <v>#REF!</v>
      </c>
      <c r="R74" s="34" t="e">
        <f t="shared" si="37"/>
        <v>#REF!</v>
      </c>
      <c r="S74" s="34" t="e">
        <f t="shared" si="31"/>
        <v>#REF!</v>
      </c>
      <c r="T74" s="34" t="e">
        <f t="shared" si="38"/>
        <v>#REF!</v>
      </c>
      <c r="U74" s="35" t="e">
        <f t="shared" si="34"/>
        <v>#REF!</v>
      </c>
      <c r="V74" s="32" t="e">
        <f>$C$42*#REF!</f>
        <v>#REF!</v>
      </c>
      <c r="W74" s="33" t="e">
        <f>$C$41*#REF!</f>
        <v>#REF!</v>
      </c>
      <c r="X74" s="34" t="e">
        <f t="shared" si="39"/>
        <v>#REF!</v>
      </c>
      <c r="Y74" s="34" t="e">
        <f t="shared" si="32"/>
        <v>#REF!</v>
      </c>
      <c r="Z74" s="34" t="e">
        <f t="shared" si="40"/>
        <v>#REF!</v>
      </c>
      <c r="AA74" s="35" t="e">
        <f t="shared" si="35"/>
        <v>#REF!</v>
      </c>
      <c r="AB74" s="32" t="e">
        <f>$C$42*#REF!</f>
        <v>#REF!</v>
      </c>
      <c r="AC74" s="33" t="e">
        <f>$C$41*#REF!</f>
        <v>#REF!</v>
      </c>
      <c r="AD74" s="34" t="e">
        <f t="shared" si="41"/>
        <v>#REF!</v>
      </c>
      <c r="AE74" s="34" t="e">
        <f t="shared" si="33"/>
        <v>#REF!</v>
      </c>
      <c r="AF74" s="34" t="e">
        <f t="shared" si="42"/>
        <v>#REF!</v>
      </c>
      <c r="AG74" s="35" t="e">
        <f t="shared" si="36"/>
        <v>#REF!</v>
      </c>
    </row>
    <row r="75" spans="1:33" x14ac:dyDescent="0.2">
      <c r="A75" s="74"/>
      <c r="B75" s="17"/>
      <c r="D75" s="4">
        <f t="shared" si="43"/>
        <v>95</v>
      </c>
      <c r="E75" s="4">
        <v>73</v>
      </c>
      <c r="F75" s="48">
        <v>9.4999999999999998E-3</v>
      </c>
      <c r="G75" s="30"/>
      <c r="P75" s="32" t="e">
        <f>$C$42*#REF!</f>
        <v>#REF!</v>
      </c>
      <c r="Q75" s="33" t="e">
        <f>$C$41*#REF!</f>
        <v>#REF!</v>
      </c>
      <c r="R75" s="34" t="e">
        <f t="shared" si="37"/>
        <v>#REF!</v>
      </c>
      <c r="S75" s="34" t="e">
        <f t="shared" ref="S75:S80" si="44">IF($E75&lt;$C$43,0,R75)/(1+$C$4)^($D75-$D$2)</f>
        <v>#REF!</v>
      </c>
      <c r="T75" s="34" t="e">
        <f t="shared" si="38"/>
        <v>#REF!</v>
      </c>
      <c r="U75" s="35" t="e">
        <f t="shared" si="34"/>
        <v>#REF!</v>
      </c>
      <c r="V75" s="32" t="e">
        <f>$C$42*#REF!</f>
        <v>#REF!</v>
      </c>
      <c r="W75" s="33" t="e">
        <f>$C$41*#REF!</f>
        <v>#REF!</v>
      </c>
      <c r="X75" s="34" t="e">
        <f t="shared" si="39"/>
        <v>#REF!</v>
      </c>
      <c r="Y75" s="34" t="e">
        <f t="shared" ref="Y75:Y80" si="45">IF($E75&lt;$C$43,0,X75)/(1+$C$4)^($D75-$D$2)</f>
        <v>#REF!</v>
      </c>
      <c r="Z75" s="34" t="e">
        <f t="shared" si="40"/>
        <v>#REF!</v>
      </c>
      <c r="AA75" s="35" t="e">
        <f t="shared" si="35"/>
        <v>#REF!</v>
      </c>
      <c r="AB75" s="32" t="e">
        <f>$C$42*#REF!</f>
        <v>#REF!</v>
      </c>
      <c r="AC75" s="33" t="e">
        <f>$C$41*#REF!</f>
        <v>#REF!</v>
      </c>
      <c r="AD75" s="34" t="e">
        <f t="shared" si="41"/>
        <v>#REF!</v>
      </c>
      <c r="AE75" s="34" t="e">
        <f t="shared" ref="AE75:AE80" si="46">IF($E75&lt;$C$43,0,AD75)/(1+$C$4)^($D75-$D$2)</f>
        <v>#REF!</v>
      </c>
      <c r="AF75" s="34" t="e">
        <f t="shared" si="42"/>
        <v>#REF!</v>
      </c>
      <c r="AG75" s="35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48">
        <v>9.4999999999999998E-3</v>
      </c>
      <c r="G76" s="30"/>
      <c r="P76" s="32" t="e">
        <f>$C$42*#REF!</f>
        <v>#REF!</v>
      </c>
      <c r="Q76" s="33" t="e">
        <f>$C$41*#REF!</f>
        <v>#REF!</v>
      </c>
      <c r="R76" s="34" t="e">
        <f t="shared" si="37"/>
        <v>#REF!</v>
      </c>
      <c r="S76" s="34" t="e">
        <f t="shared" si="44"/>
        <v>#REF!</v>
      </c>
      <c r="T76" s="34" t="e">
        <f t="shared" si="38"/>
        <v>#REF!</v>
      </c>
      <c r="U76" s="35" t="e">
        <f t="shared" si="34"/>
        <v>#REF!</v>
      </c>
      <c r="V76" s="32" t="e">
        <f>$C$42*#REF!</f>
        <v>#REF!</v>
      </c>
      <c r="W76" s="33" t="e">
        <f>$C$41*#REF!</f>
        <v>#REF!</v>
      </c>
      <c r="X76" s="34" t="e">
        <f t="shared" si="39"/>
        <v>#REF!</v>
      </c>
      <c r="Y76" s="34" t="e">
        <f t="shared" si="45"/>
        <v>#REF!</v>
      </c>
      <c r="Z76" s="34" t="e">
        <f t="shared" si="40"/>
        <v>#REF!</v>
      </c>
      <c r="AA76" s="35" t="e">
        <f t="shared" si="35"/>
        <v>#REF!</v>
      </c>
      <c r="AB76" s="32" t="e">
        <f>$C$42*#REF!</f>
        <v>#REF!</v>
      </c>
      <c r="AC76" s="33" t="e">
        <f>$C$41*#REF!</f>
        <v>#REF!</v>
      </c>
      <c r="AD76" s="34" t="e">
        <f t="shared" si="41"/>
        <v>#REF!</v>
      </c>
      <c r="AE76" s="34" t="e">
        <f t="shared" si="46"/>
        <v>#REF!</v>
      </c>
      <c r="AF76" s="34" t="e">
        <f t="shared" si="42"/>
        <v>#REF!</v>
      </c>
      <c r="AG76" s="35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48">
        <v>9.4999999999999998E-3</v>
      </c>
      <c r="G77" s="30"/>
      <c r="P77" s="32" t="e">
        <f>$C$42*#REF!</f>
        <v>#REF!</v>
      </c>
      <c r="Q77" s="33" t="e">
        <f>$C$41*#REF!</f>
        <v>#REF!</v>
      </c>
      <c r="R77" s="34" t="e">
        <f t="shared" si="37"/>
        <v>#REF!</v>
      </c>
      <c r="S77" s="34" t="e">
        <f t="shared" si="44"/>
        <v>#REF!</v>
      </c>
      <c r="T77" s="34" t="e">
        <f t="shared" si="38"/>
        <v>#REF!</v>
      </c>
      <c r="U77" s="35" t="e">
        <f t="shared" si="34"/>
        <v>#REF!</v>
      </c>
      <c r="V77" s="32" t="e">
        <f>$C$42*#REF!</f>
        <v>#REF!</v>
      </c>
      <c r="W77" s="33" t="e">
        <f>$C$41*#REF!</f>
        <v>#REF!</v>
      </c>
      <c r="X77" s="34" t="e">
        <f t="shared" si="39"/>
        <v>#REF!</v>
      </c>
      <c r="Y77" s="34" t="e">
        <f t="shared" si="45"/>
        <v>#REF!</v>
      </c>
      <c r="Z77" s="34" t="e">
        <f t="shared" si="40"/>
        <v>#REF!</v>
      </c>
      <c r="AA77" s="35" t="e">
        <f t="shared" si="35"/>
        <v>#REF!</v>
      </c>
      <c r="AB77" s="32" t="e">
        <f>$C$42*#REF!</f>
        <v>#REF!</v>
      </c>
      <c r="AC77" s="33" t="e">
        <f>$C$41*#REF!</f>
        <v>#REF!</v>
      </c>
      <c r="AD77" s="34" t="e">
        <f t="shared" si="41"/>
        <v>#REF!</v>
      </c>
      <c r="AE77" s="34" t="e">
        <f t="shared" si="46"/>
        <v>#REF!</v>
      </c>
      <c r="AF77" s="34" t="e">
        <f t="shared" si="42"/>
        <v>#REF!</v>
      </c>
      <c r="AG77" s="35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48">
        <v>9.4999999999999998E-3</v>
      </c>
      <c r="G78" s="30"/>
      <c r="P78" s="32" t="e">
        <f>$C$42*#REF!</f>
        <v>#REF!</v>
      </c>
      <c r="Q78" s="33" t="e">
        <f>$C$41*#REF!</f>
        <v>#REF!</v>
      </c>
      <c r="R78" s="34" t="e">
        <f t="shared" si="37"/>
        <v>#REF!</v>
      </c>
      <c r="S78" s="34" t="e">
        <f t="shared" si="44"/>
        <v>#REF!</v>
      </c>
      <c r="T78" s="34" t="e">
        <f t="shared" si="38"/>
        <v>#REF!</v>
      </c>
      <c r="U78" s="35" t="e">
        <f t="shared" si="34"/>
        <v>#REF!</v>
      </c>
      <c r="V78" s="32" t="e">
        <f>$C$42*#REF!</f>
        <v>#REF!</v>
      </c>
      <c r="W78" s="33" t="e">
        <f>$C$41*#REF!</f>
        <v>#REF!</v>
      </c>
      <c r="X78" s="34" t="e">
        <f t="shared" si="39"/>
        <v>#REF!</v>
      </c>
      <c r="Y78" s="34" t="e">
        <f t="shared" si="45"/>
        <v>#REF!</v>
      </c>
      <c r="Z78" s="34" t="e">
        <f t="shared" si="40"/>
        <v>#REF!</v>
      </c>
      <c r="AA78" s="35" t="e">
        <f t="shared" si="35"/>
        <v>#REF!</v>
      </c>
      <c r="AB78" s="32" t="e">
        <f>$C$42*#REF!</f>
        <v>#REF!</v>
      </c>
      <c r="AC78" s="33" t="e">
        <f>$C$41*#REF!</f>
        <v>#REF!</v>
      </c>
      <c r="AD78" s="34" t="e">
        <f t="shared" si="41"/>
        <v>#REF!</v>
      </c>
      <c r="AE78" s="34" t="e">
        <f t="shared" si="46"/>
        <v>#REF!</v>
      </c>
      <c r="AF78" s="34" t="e">
        <f t="shared" si="42"/>
        <v>#REF!</v>
      </c>
      <c r="AG78" s="35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48">
        <v>9.4999999999999998E-3</v>
      </c>
      <c r="P79" s="32" t="e">
        <f>$C$42*#REF!</f>
        <v>#REF!</v>
      </c>
      <c r="Q79" s="33" t="e">
        <f>$C$41*#REF!</f>
        <v>#REF!</v>
      </c>
      <c r="R79" s="34" t="e">
        <f t="shared" si="37"/>
        <v>#REF!</v>
      </c>
      <c r="S79" s="34" t="e">
        <f t="shared" si="44"/>
        <v>#REF!</v>
      </c>
      <c r="T79" s="34" t="e">
        <f t="shared" si="38"/>
        <v>#REF!</v>
      </c>
      <c r="U79" s="35" t="e">
        <f t="shared" si="34"/>
        <v>#REF!</v>
      </c>
      <c r="V79" s="32" t="e">
        <f>$C$42*#REF!</f>
        <v>#REF!</v>
      </c>
      <c r="W79" s="33" t="e">
        <f>$C$41*#REF!</f>
        <v>#REF!</v>
      </c>
      <c r="X79" s="34" t="e">
        <f t="shared" si="39"/>
        <v>#REF!</v>
      </c>
      <c r="Y79" s="34" t="e">
        <f t="shared" si="45"/>
        <v>#REF!</v>
      </c>
      <c r="Z79" s="34" t="e">
        <f t="shared" si="40"/>
        <v>#REF!</v>
      </c>
      <c r="AA79" s="35" t="e">
        <f t="shared" si="35"/>
        <v>#REF!</v>
      </c>
      <c r="AB79" s="32" t="e">
        <f>$C$42*#REF!</f>
        <v>#REF!</v>
      </c>
      <c r="AC79" s="33" t="e">
        <f>$C$41*#REF!</f>
        <v>#REF!</v>
      </c>
      <c r="AD79" s="34" t="e">
        <f t="shared" si="41"/>
        <v>#REF!</v>
      </c>
      <c r="AE79" s="34" t="e">
        <f t="shared" si="46"/>
        <v>#REF!</v>
      </c>
      <c r="AF79" s="34" t="e">
        <f t="shared" si="42"/>
        <v>#REF!</v>
      </c>
      <c r="AG79" s="35" t="e">
        <f t="shared" si="36"/>
        <v>#REF!</v>
      </c>
    </row>
    <row r="80" spans="1:33" x14ac:dyDescent="0.2">
      <c r="A80" s="74"/>
      <c r="B80" s="17"/>
      <c r="D80" s="4">
        <f t="shared" si="43"/>
        <v>100</v>
      </c>
      <c r="E80" s="4">
        <v>78</v>
      </c>
      <c r="F80" s="48">
        <v>9.4999999999999998E-3</v>
      </c>
      <c r="P80" s="32" t="e">
        <f>$C$42*#REF!</f>
        <v>#REF!</v>
      </c>
      <c r="Q80" s="33" t="e">
        <f>$C$41*#REF!</f>
        <v>#REF!</v>
      </c>
      <c r="R80" s="34" t="e">
        <f t="shared" si="37"/>
        <v>#REF!</v>
      </c>
      <c r="S80" s="34" t="e">
        <f t="shared" si="44"/>
        <v>#REF!</v>
      </c>
      <c r="T80" s="34" t="e">
        <f t="shared" si="38"/>
        <v>#REF!</v>
      </c>
      <c r="U80" s="35" t="e">
        <f t="shared" si="34"/>
        <v>#REF!</v>
      </c>
      <c r="V80" s="32" t="e">
        <f>$C$42*#REF!</f>
        <v>#REF!</v>
      </c>
      <c r="W80" s="33" t="e">
        <f>$C$41*#REF!</f>
        <v>#REF!</v>
      </c>
      <c r="X80" s="34" t="e">
        <f t="shared" si="39"/>
        <v>#REF!</v>
      </c>
      <c r="Y80" s="34" t="e">
        <f t="shared" si="45"/>
        <v>#REF!</v>
      </c>
      <c r="Z80" s="34" t="e">
        <f t="shared" si="40"/>
        <v>#REF!</v>
      </c>
      <c r="AA80" s="35" t="e">
        <f t="shared" si="35"/>
        <v>#REF!</v>
      </c>
      <c r="AB80" s="32" t="e">
        <f>$C$42*#REF!</f>
        <v>#REF!</v>
      </c>
      <c r="AC80" s="33" t="e">
        <f>$C$41*#REF!</f>
        <v>#REF!</v>
      </c>
      <c r="AD80" s="34" t="e">
        <f t="shared" si="41"/>
        <v>#REF!</v>
      </c>
      <c r="AE80" s="34" t="e">
        <f t="shared" si="46"/>
        <v>#REF!</v>
      </c>
      <c r="AF80" s="34" t="e">
        <f t="shared" si="42"/>
        <v>#REF!</v>
      </c>
      <c r="AG80" s="35" t="e">
        <f t="shared" si="36"/>
        <v>#REF!</v>
      </c>
    </row>
    <row r="81" spans="1:19" x14ac:dyDescent="0.2">
      <c r="A81" s="75"/>
      <c r="D81" s="4">
        <f t="shared" si="43"/>
        <v>101</v>
      </c>
      <c r="E81" s="4">
        <v>79</v>
      </c>
      <c r="F81" s="48">
        <v>9.4999999999999998E-3</v>
      </c>
    </row>
    <row r="82" spans="1:19" x14ac:dyDescent="0.2">
      <c r="A82" s="75"/>
      <c r="D82" s="4">
        <f t="shared" si="43"/>
        <v>102</v>
      </c>
      <c r="E82" s="4">
        <v>80</v>
      </c>
      <c r="F82" s="48">
        <v>9.4999999999999998E-3</v>
      </c>
    </row>
    <row r="83" spans="1:19" x14ac:dyDescent="0.2">
      <c r="A83" s="75"/>
      <c r="D83" s="4">
        <f t="shared" si="43"/>
        <v>103</v>
      </c>
      <c r="E83" s="4">
        <v>81</v>
      </c>
      <c r="F83" s="48">
        <v>9.4999999999999998E-3</v>
      </c>
    </row>
    <row r="84" spans="1:19" x14ac:dyDescent="0.2">
      <c r="A84" s="108"/>
      <c r="B84" s="109"/>
      <c r="D84" s="4">
        <f t="shared" si="43"/>
        <v>104</v>
      </c>
      <c r="E84" s="4">
        <v>82</v>
      </c>
      <c r="F84" s="48">
        <v>9.4999999999999998E-3</v>
      </c>
      <c r="Q84" s="118">
        <v>55</v>
      </c>
      <c r="R84" s="119">
        <v>0.43</v>
      </c>
      <c r="S84" s="119">
        <f t="shared" ref="S84:S93" si="47">R85-R84</f>
        <v>3.0000000000000027E-2</v>
      </c>
    </row>
    <row r="85" spans="1:19" x14ac:dyDescent="0.2">
      <c r="A85" s="110"/>
      <c r="B85" s="111"/>
      <c r="D85" s="4">
        <f t="shared" si="43"/>
        <v>105</v>
      </c>
      <c r="E85" s="4">
        <v>83</v>
      </c>
      <c r="F85" s="48">
        <v>9.4999999999999998E-3</v>
      </c>
      <c r="Q85" s="118">
        <v>56</v>
      </c>
      <c r="R85" s="119">
        <v>0.46</v>
      </c>
      <c r="S85" s="119">
        <f t="shared" si="47"/>
        <v>3.999999999999998E-2</v>
      </c>
    </row>
    <row r="86" spans="1:19" x14ac:dyDescent="0.2">
      <c r="A86" s="112"/>
      <c r="B86" s="113"/>
      <c r="D86" s="4">
        <f t="shared" si="43"/>
        <v>106</v>
      </c>
      <c r="E86" s="4">
        <v>84</v>
      </c>
      <c r="F86" s="48">
        <v>9.4999999999999998E-3</v>
      </c>
      <c r="Q86" s="118">
        <v>57</v>
      </c>
      <c r="R86" s="119">
        <v>0.5</v>
      </c>
      <c r="S86" s="119">
        <f t="shared" si="47"/>
        <v>5.0000000000000044E-2</v>
      </c>
    </row>
    <row r="87" spans="1:19" x14ac:dyDescent="0.2">
      <c r="A87" s="112"/>
      <c r="B87" s="113"/>
      <c r="D87" s="4">
        <f t="shared" si="43"/>
        <v>107</v>
      </c>
      <c r="E87" s="4">
        <v>85</v>
      </c>
      <c r="F87" s="48">
        <v>9.4999999999999998E-3</v>
      </c>
      <c r="Q87" s="118">
        <v>58</v>
      </c>
      <c r="R87" s="119">
        <v>0.55000000000000004</v>
      </c>
      <c r="S87" s="119">
        <f t="shared" si="47"/>
        <v>3.9999999999999925E-2</v>
      </c>
    </row>
    <row r="88" spans="1:19" x14ac:dyDescent="0.2">
      <c r="A88" s="75"/>
      <c r="D88" s="4">
        <f t="shared" si="43"/>
        <v>108</v>
      </c>
      <c r="E88" s="4">
        <v>86</v>
      </c>
      <c r="F88" s="48">
        <v>9.4999999999999998E-3</v>
      </c>
      <c r="Q88" s="118">
        <v>59</v>
      </c>
      <c r="R88" s="119">
        <v>0.59</v>
      </c>
      <c r="S88" s="119">
        <f t="shared" si="47"/>
        <v>5.0000000000000044E-2</v>
      </c>
    </row>
    <row r="89" spans="1:19" x14ac:dyDescent="0.2">
      <c r="A89" s="75"/>
      <c r="D89" s="4">
        <f t="shared" si="43"/>
        <v>109</v>
      </c>
      <c r="E89" s="4">
        <v>87</v>
      </c>
      <c r="F89" s="48">
        <v>9.4999999999999998E-3</v>
      </c>
      <c r="Q89" s="118">
        <v>60</v>
      </c>
      <c r="R89" s="119">
        <v>0.64</v>
      </c>
      <c r="S89" s="119">
        <f t="shared" si="47"/>
        <v>5.9999999999999942E-2</v>
      </c>
    </row>
    <row r="90" spans="1:19" x14ac:dyDescent="0.2">
      <c r="D90" s="4">
        <f t="shared" si="43"/>
        <v>110</v>
      </c>
      <c r="E90" s="4">
        <v>88</v>
      </c>
      <c r="F90" s="48">
        <v>9.4999999999999998E-3</v>
      </c>
      <c r="Q90" s="118">
        <v>61</v>
      </c>
      <c r="R90" s="119">
        <v>0.7</v>
      </c>
      <c r="S90" s="119">
        <f t="shared" si="47"/>
        <v>6.0000000000000053E-2</v>
      </c>
    </row>
    <row r="91" spans="1:19" x14ac:dyDescent="0.2">
      <c r="D91" s="4">
        <f t="shared" si="43"/>
        <v>111</v>
      </c>
      <c r="E91" s="4">
        <v>89</v>
      </c>
      <c r="F91" s="48">
        <v>9.4999999999999998E-3</v>
      </c>
      <c r="Q91" s="118">
        <v>62</v>
      </c>
      <c r="R91" s="119">
        <v>0.76</v>
      </c>
      <c r="S91" s="119">
        <f t="shared" si="47"/>
        <v>7.999999999999996E-2</v>
      </c>
    </row>
    <row r="92" spans="1:19" x14ac:dyDescent="0.2">
      <c r="D92" s="4">
        <f t="shared" si="43"/>
        <v>112</v>
      </c>
      <c r="E92" s="4">
        <v>90</v>
      </c>
      <c r="F92" s="48">
        <v>9.4999999999999998E-3</v>
      </c>
      <c r="Q92" s="118">
        <v>63</v>
      </c>
      <c r="R92" s="119">
        <v>0.84</v>
      </c>
      <c r="S92" s="119">
        <f t="shared" si="47"/>
        <v>7.0000000000000062E-2</v>
      </c>
    </row>
    <row r="93" spans="1:19" x14ac:dyDescent="0.2">
      <c r="D93" s="4">
        <f t="shared" si="43"/>
        <v>113</v>
      </c>
      <c r="E93" s="4">
        <v>91</v>
      </c>
      <c r="F93" s="48">
        <v>9.4999999999999998E-3</v>
      </c>
      <c r="Q93" s="118">
        <v>64</v>
      </c>
      <c r="R93" s="119">
        <v>0.91</v>
      </c>
      <c r="S93" s="119">
        <f t="shared" si="47"/>
        <v>8.9999999999999969E-2</v>
      </c>
    </row>
    <row r="94" spans="1:19" x14ac:dyDescent="0.2">
      <c r="D94" s="4">
        <f t="shared" si="43"/>
        <v>114</v>
      </c>
      <c r="E94" s="4">
        <v>92</v>
      </c>
      <c r="F94" s="48">
        <v>9.4999999999999998E-3</v>
      </c>
      <c r="Q94" s="118">
        <v>65</v>
      </c>
      <c r="R94" s="119">
        <v>1</v>
      </c>
      <c r="S94" s="118"/>
    </row>
    <row r="95" spans="1:19" x14ac:dyDescent="0.2">
      <c r="D95" s="4">
        <f t="shared" si="43"/>
        <v>115</v>
      </c>
      <c r="E95" s="4">
        <v>93</v>
      </c>
      <c r="F95" s="48">
        <v>9.4999999999999998E-3</v>
      </c>
    </row>
    <row r="96" spans="1:19" x14ac:dyDescent="0.2">
      <c r="D96" s="4">
        <f t="shared" si="43"/>
        <v>116</v>
      </c>
      <c r="E96" s="4">
        <v>94</v>
      </c>
      <c r="F96" s="48">
        <v>9.4999999999999998E-3</v>
      </c>
    </row>
    <row r="97" spans="4:6" x14ac:dyDescent="0.2">
      <c r="D97" s="4">
        <f t="shared" si="43"/>
        <v>117</v>
      </c>
      <c r="E97" s="4">
        <v>95</v>
      </c>
      <c r="F97" s="48">
        <v>9.4999999999999998E-3</v>
      </c>
    </row>
    <row r="98" spans="4:6" x14ac:dyDescent="0.2">
      <c r="D98" s="4"/>
      <c r="F98" s="48"/>
    </row>
    <row r="99" spans="4:6" x14ac:dyDescent="0.2">
      <c r="D99" s="4"/>
      <c r="F99" s="48"/>
    </row>
    <row r="100" spans="4:6" x14ac:dyDescent="0.2">
      <c r="D100" s="4"/>
      <c r="F100" s="48"/>
    </row>
    <row r="101" spans="4:6" x14ac:dyDescent="0.2">
      <c r="D101" s="4"/>
      <c r="F101" s="48"/>
    </row>
    <row r="102" spans="4:6" x14ac:dyDescent="0.2">
      <c r="D102" s="4"/>
      <c r="F102" s="48"/>
    </row>
    <row r="103" spans="4:6" x14ac:dyDescent="0.2">
      <c r="D103" s="4"/>
      <c r="F103" s="48"/>
    </row>
    <row r="104" spans="4:6" x14ac:dyDescent="0.2">
      <c r="D104" s="4"/>
      <c r="F104" s="48"/>
    </row>
    <row r="105" spans="4:6" x14ac:dyDescent="0.2">
      <c r="D105" s="4"/>
      <c r="F105" s="48"/>
    </row>
    <row r="106" spans="4:6" x14ac:dyDescent="0.2">
      <c r="D106" s="4"/>
      <c r="F106" s="48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sheetPr>
    <tabColor theme="9" tint="0.59999389629810485"/>
  </sheetPr>
  <dimension ref="A1:E15"/>
  <sheetViews>
    <sheetView tabSelected="1" zoomScale="190" workbookViewId="0">
      <selection activeCell="D7" sqref="D7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5" ht="17" x14ac:dyDescent="0.2">
      <c r="A1" s="61" t="s">
        <v>79</v>
      </c>
      <c r="B1" s="62" t="s">
        <v>88</v>
      </c>
      <c r="C1" s="63" t="s">
        <v>89</v>
      </c>
      <c r="D1" s="63" t="s">
        <v>90</v>
      </c>
    </row>
    <row r="2" spans="1:5" x14ac:dyDescent="0.2">
      <c r="A2" s="64" t="s">
        <v>104</v>
      </c>
      <c r="B2" s="65">
        <v>20</v>
      </c>
      <c r="C2" s="70">
        <f>19561</f>
        <v>19561</v>
      </c>
      <c r="D2" s="72">
        <f>651</f>
        <v>651</v>
      </c>
    </row>
    <row r="3" spans="1:5" x14ac:dyDescent="0.2">
      <c r="A3" s="66" t="s">
        <v>105</v>
      </c>
      <c r="B3" s="67">
        <v>22</v>
      </c>
      <c r="C3" s="70">
        <f>42880</f>
        <v>42880</v>
      </c>
      <c r="D3" s="72">
        <f>45828</f>
        <v>45828</v>
      </c>
    </row>
    <row r="4" spans="1:5" x14ac:dyDescent="0.2">
      <c r="A4" s="66" t="s">
        <v>71</v>
      </c>
      <c r="B4" s="65">
        <v>27</v>
      </c>
      <c r="C4" s="70">
        <f>46204</f>
        <v>46204</v>
      </c>
      <c r="D4" s="72">
        <f>90342</f>
        <v>90342</v>
      </c>
    </row>
    <row r="5" spans="1:5" x14ac:dyDescent="0.2">
      <c r="A5" s="66" t="s">
        <v>72</v>
      </c>
      <c r="B5" s="67">
        <v>32</v>
      </c>
      <c r="C5" s="70">
        <f>45540</f>
        <v>45540</v>
      </c>
      <c r="D5" s="72">
        <f>61623</f>
        <v>61623</v>
      </c>
    </row>
    <row r="6" spans="1:5" x14ac:dyDescent="0.2">
      <c r="A6" s="66" t="s">
        <v>73</v>
      </c>
      <c r="B6" s="65">
        <v>37</v>
      </c>
      <c r="C6" s="70">
        <f>44512</f>
        <v>44512</v>
      </c>
      <c r="D6" s="72">
        <f>51830</f>
        <v>51830</v>
      </c>
    </row>
    <row r="7" spans="1:5" x14ac:dyDescent="0.2">
      <c r="A7" s="66" t="s">
        <v>74</v>
      </c>
      <c r="B7" s="67">
        <v>42</v>
      </c>
      <c r="C7" s="70">
        <f>43183</f>
        <v>43183</v>
      </c>
      <c r="D7" s="72">
        <f>43713</f>
        <v>43713</v>
      </c>
    </row>
    <row r="8" spans="1:5" x14ac:dyDescent="0.2">
      <c r="A8" s="66" t="s">
        <v>75</v>
      </c>
      <c r="B8" s="65">
        <v>47</v>
      </c>
      <c r="C8" s="70">
        <f>42025</f>
        <v>42025</v>
      </c>
      <c r="D8" s="72">
        <f>36393</f>
        <v>36393</v>
      </c>
    </row>
    <row r="9" spans="1:5" x14ac:dyDescent="0.2">
      <c r="A9" s="66" t="s">
        <v>76</v>
      </c>
      <c r="B9" s="67">
        <v>52</v>
      </c>
      <c r="C9" s="70">
        <f>40278</f>
        <v>40278</v>
      </c>
      <c r="D9" s="72">
        <f>28509</f>
        <v>28509</v>
      </c>
    </row>
    <row r="10" spans="1:5" x14ac:dyDescent="0.2">
      <c r="A10" s="66" t="s">
        <v>77</v>
      </c>
      <c r="B10" s="65">
        <v>57</v>
      </c>
      <c r="C10" s="70">
        <f>38694</f>
        <v>38694</v>
      </c>
      <c r="D10" s="72">
        <f>20930</f>
        <v>20930</v>
      </c>
    </row>
    <row r="11" spans="1:5" x14ac:dyDescent="0.2">
      <c r="A11" s="66" t="s">
        <v>78</v>
      </c>
      <c r="B11" s="67">
        <v>62</v>
      </c>
      <c r="C11" s="70">
        <f>37011</f>
        <v>37011</v>
      </c>
      <c r="D11" s="73">
        <f>10528</f>
        <v>10528</v>
      </c>
    </row>
    <row r="12" spans="1:5" x14ac:dyDescent="0.2">
      <c r="A12" s="68" t="s">
        <v>118</v>
      </c>
      <c r="B12" s="69">
        <v>67</v>
      </c>
      <c r="C12" s="71">
        <f>33420</f>
        <v>33420</v>
      </c>
      <c r="D12" s="73">
        <f>2039</f>
        <v>2039</v>
      </c>
    </row>
    <row r="13" spans="1:5" x14ac:dyDescent="0.2">
      <c r="A13" s="57"/>
      <c r="B13" s="58"/>
      <c r="C13" s="59"/>
      <c r="D13" s="60"/>
      <c r="E13" s="52"/>
    </row>
    <row r="14" spans="1:5" x14ac:dyDescent="0.2">
      <c r="A14" s="57"/>
      <c r="B14" s="58"/>
      <c r="C14" s="59"/>
      <c r="D14" s="60"/>
      <c r="E14" s="52"/>
    </row>
    <row r="15" spans="1:5" x14ac:dyDescent="0.2">
      <c r="A15" s="52"/>
      <c r="B15" s="52"/>
      <c r="C15" s="52"/>
      <c r="D15" s="52"/>
      <c r="E15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sheetPr>
    <tabColor theme="9" tint="0.59999389629810485"/>
  </sheetPr>
  <dimension ref="A1:E102"/>
  <sheetViews>
    <sheetView workbookViewId="0">
      <selection activeCell="I35" sqref="I35"/>
    </sheetView>
  </sheetViews>
  <sheetFormatPr baseColWidth="10" defaultRowHeight="16" x14ac:dyDescent="0.2"/>
  <sheetData>
    <row r="1" spans="1:5" x14ac:dyDescent="0.2">
      <c r="A1" t="s">
        <v>63</v>
      </c>
      <c r="B1" t="s">
        <v>91</v>
      </c>
      <c r="C1" t="s">
        <v>122</v>
      </c>
      <c r="D1" t="s">
        <v>123</v>
      </c>
      <c r="E1" t="s">
        <v>124</v>
      </c>
    </row>
    <row r="2" spans="1:5" x14ac:dyDescent="0.2">
      <c r="A2">
        <v>0</v>
      </c>
      <c r="B2">
        <v>26402.859934853419</v>
      </c>
      <c r="C2" s="105">
        <v>9.0500000000000011E-2</v>
      </c>
      <c r="D2">
        <v>0.11</v>
      </c>
      <c r="E2" s="105">
        <v>9.0500000000000011E-2</v>
      </c>
    </row>
    <row r="3" spans="1:5" x14ac:dyDescent="0.2">
      <c r="A3">
        <v>1</v>
      </c>
      <c r="B3">
        <v>29087.879607665727</v>
      </c>
      <c r="C3" s="105">
        <v>5.5500000000000001E-2</v>
      </c>
      <c r="D3">
        <v>0.1075</v>
      </c>
      <c r="E3" s="105">
        <v>5.5500000000000001E-2</v>
      </c>
    </row>
    <row r="4" spans="1:5" x14ac:dyDescent="0.2">
      <c r="A4">
        <v>2</v>
      </c>
      <c r="B4">
        <v>31610.83677122273</v>
      </c>
      <c r="C4" s="105">
        <v>4.9500000000000002E-2</v>
      </c>
      <c r="D4">
        <v>6.5000000000000002E-2</v>
      </c>
      <c r="E4" s="105">
        <v>4.9500000000000002E-2</v>
      </c>
    </row>
    <row r="5" spans="1:5" x14ac:dyDescent="0.2">
      <c r="A5">
        <v>3</v>
      </c>
      <c r="B5">
        <v>33446.748704188336</v>
      </c>
      <c r="C5" s="105">
        <v>4.5499999999999999E-2</v>
      </c>
      <c r="D5">
        <v>5.5E-2</v>
      </c>
      <c r="E5" s="105">
        <v>4.5499999999999999E-2</v>
      </c>
    </row>
    <row r="6" spans="1:5" x14ac:dyDescent="0.2">
      <c r="A6">
        <v>4</v>
      </c>
      <c r="B6">
        <v>35147.420117890128</v>
      </c>
      <c r="C6" s="105">
        <v>4.4500000000000005E-2</v>
      </c>
      <c r="D6">
        <v>5.2499999999999998E-2</v>
      </c>
      <c r="E6" s="105">
        <v>4.4500000000000005E-2</v>
      </c>
    </row>
    <row r="7" spans="1:5" x14ac:dyDescent="0.2">
      <c r="A7">
        <v>5</v>
      </c>
      <c r="B7">
        <v>36846.697253668557</v>
      </c>
      <c r="C7" s="105">
        <v>4.2500000000000003E-2</v>
      </c>
      <c r="D7">
        <v>0.05</v>
      </c>
      <c r="E7" s="105">
        <v>4.2500000000000003E-2</v>
      </c>
    </row>
    <row r="8" spans="1:5" x14ac:dyDescent="0.2">
      <c r="A8">
        <v>6</v>
      </c>
      <c r="B8">
        <v>38536.012830804139</v>
      </c>
      <c r="C8" s="105">
        <v>4.1500000000000002E-2</v>
      </c>
      <c r="D8">
        <v>4.7500000000000001E-2</v>
      </c>
      <c r="E8" s="105">
        <v>4.1500000000000002E-2</v>
      </c>
    </row>
    <row r="9" spans="1:5" x14ac:dyDescent="0.2">
      <c r="A9">
        <v>7</v>
      </c>
      <c r="B9">
        <v>40259.783585802921</v>
      </c>
      <c r="C9" s="105">
        <v>4.0500000000000001E-2</v>
      </c>
      <c r="D9">
        <v>4.4999999999999998E-2</v>
      </c>
      <c r="E9" s="105">
        <v>4.0500000000000001E-2</v>
      </c>
    </row>
    <row r="10" spans="1:5" x14ac:dyDescent="0.2">
      <c r="A10">
        <v>8</v>
      </c>
      <c r="B10">
        <v>41960.011603511681</v>
      </c>
      <c r="C10" s="105">
        <v>4.0500000000000001E-2</v>
      </c>
      <c r="D10">
        <v>4.4999999999999998E-2</v>
      </c>
      <c r="E10" s="105">
        <v>4.0500000000000001E-2</v>
      </c>
    </row>
    <row r="11" spans="1:5" x14ac:dyDescent="0.2">
      <c r="A11">
        <v>9</v>
      </c>
      <c r="B11">
        <v>43732.04267267105</v>
      </c>
      <c r="C11" s="105">
        <v>4.0500000000000001E-2</v>
      </c>
      <c r="D11">
        <v>4.2499999999999996E-2</v>
      </c>
      <c r="E11" s="105">
        <v>4.0500000000000001E-2</v>
      </c>
    </row>
    <row r="12" spans="1:5" x14ac:dyDescent="0.2">
      <c r="A12">
        <v>10</v>
      </c>
      <c r="B12">
        <v>45469.579031757727</v>
      </c>
      <c r="C12" s="105">
        <v>3.95E-2</v>
      </c>
      <c r="D12">
        <v>4.2499999999999996E-2</v>
      </c>
      <c r="E12" s="105">
        <v>3.95E-2</v>
      </c>
    </row>
    <row r="13" spans="1:5" x14ac:dyDescent="0.2">
      <c r="A13">
        <v>11</v>
      </c>
      <c r="B13">
        <v>47276.150185805738</v>
      </c>
      <c r="C13" s="105">
        <v>3.95E-2</v>
      </c>
      <c r="D13">
        <v>0.04</v>
      </c>
      <c r="E13" s="105">
        <v>3.95E-2</v>
      </c>
    </row>
    <row r="14" spans="1:5" x14ac:dyDescent="0.2">
      <c r="A14">
        <v>12</v>
      </c>
      <c r="B14">
        <v>49036.308610106127</v>
      </c>
      <c r="C14" s="105">
        <v>3.85E-2</v>
      </c>
      <c r="D14">
        <v>3.7499999999999999E-2</v>
      </c>
      <c r="E14" s="105">
        <v>3.85E-2</v>
      </c>
    </row>
    <row r="15" spans="1:5" x14ac:dyDescent="0.2">
      <c r="A15">
        <v>13</v>
      </c>
      <c r="B15">
        <v>50807.28982582342</v>
      </c>
      <c r="C15" s="105">
        <v>3.7499999999999999E-2</v>
      </c>
      <c r="D15">
        <v>3.7499999999999999E-2</v>
      </c>
      <c r="E15" s="105">
        <v>3.7499999999999999E-2</v>
      </c>
    </row>
    <row r="16" spans="1:5" x14ac:dyDescent="0.2">
      <c r="A16">
        <v>14</v>
      </c>
      <c r="B16">
        <v>52642.231289677686</v>
      </c>
      <c r="C16" s="105">
        <v>3.6499999999999998E-2</v>
      </c>
      <c r="D16">
        <v>3.4999999999999996E-2</v>
      </c>
      <c r="E16" s="105">
        <v>3.6499999999999998E-2</v>
      </c>
    </row>
    <row r="17" spans="1:5" x14ac:dyDescent="0.2">
      <c r="A17">
        <v>15</v>
      </c>
      <c r="B17">
        <v>54484.7093848164</v>
      </c>
      <c r="C17" s="105">
        <v>3.5499999999999997E-2</v>
      </c>
      <c r="D17">
        <v>3.4999999999999996E-2</v>
      </c>
      <c r="E17" s="105">
        <v>3.5499999999999997E-2</v>
      </c>
    </row>
    <row r="18" spans="1:5" x14ac:dyDescent="0.2">
      <c r="A18">
        <v>16</v>
      </c>
      <c r="B18">
        <v>56391.674213284969</v>
      </c>
      <c r="C18" s="105">
        <v>3.5499999999999997E-2</v>
      </c>
      <c r="D18">
        <v>3.2500000000000001E-2</v>
      </c>
      <c r="E18" s="105">
        <v>3.5499999999999997E-2</v>
      </c>
    </row>
    <row r="19" spans="1:5" x14ac:dyDescent="0.2">
      <c r="A19">
        <v>17</v>
      </c>
      <c r="B19">
        <v>58302.465924256787</v>
      </c>
      <c r="C19" s="105">
        <v>3.4500000000000003E-2</v>
      </c>
      <c r="D19">
        <v>3.2500000000000001E-2</v>
      </c>
      <c r="E19" s="105">
        <v>3.4500000000000003E-2</v>
      </c>
    </row>
    <row r="20" spans="1:5" x14ac:dyDescent="0.2">
      <c r="A20">
        <v>18</v>
      </c>
      <c r="B20">
        <v>60278.003451231678</v>
      </c>
      <c r="C20" s="105">
        <v>3.3500000000000002E-2</v>
      </c>
      <c r="D20">
        <v>3.2500000000000001E-2</v>
      </c>
      <c r="E20" s="105">
        <v>3.3500000000000002E-2</v>
      </c>
    </row>
    <row r="21" spans="1:5" x14ac:dyDescent="0.2">
      <c r="A21">
        <v>19</v>
      </c>
      <c r="B21">
        <v>62237.038563396709</v>
      </c>
      <c r="C21" s="105">
        <v>3.3500000000000002E-2</v>
      </c>
      <c r="D21">
        <v>3.2500000000000001E-2</v>
      </c>
      <c r="E21" s="105">
        <v>3.3500000000000002E-2</v>
      </c>
    </row>
    <row r="22" spans="1:5" x14ac:dyDescent="0.2">
      <c r="A22">
        <v>20</v>
      </c>
      <c r="B22">
        <v>64259.742316707103</v>
      </c>
      <c r="C22" s="105">
        <v>3.2500000000000001E-2</v>
      </c>
      <c r="D22">
        <v>0.03</v>
      </c>
      <c r="E22" s="105">
        <v>3.2500000000000001E-2</v>
      </c>
    </row>
    <row r="23" spans="1:5" x14ac:dyDescent="0.2">
      <c r="A23">
        <v>21</v>
      </c>
      <c r="B23">
        <v>66187.53458620832</v>
      </c>
      <c r="C23" s="105">
        <v>3.2500000000000001E-2</v>
      </c>
      <c r="D23">
        <v>0.03</v>
      </c>
      <c r="E23" s="105">
        <v>3.2500000000000001E-2</v>
      </c>
    </row>
    <row r="24" spans="1:5" x14ac:dyDescent="0.2">
      <c r="A24">
        <v>22</v>
      </c>
      <c r="B24">
        <v>68173.160623794567</v>
      </c>
      <c r="C24" s="105">
        <v>3.15E-2</v>
      </c>
      <c r="D24">
        <v>0.03</v>
      </c>
      <c r="E24" s="105">
        <v>3.15E-2</v>
      </c>
    </row>
    <row r="25" spans="1:5" x14ac:dyDescent="0.2">
      <c r="A25">
        <v>23</v>
      </c>
      <c r="B25">
        <v>70218.3554425084</v>
      </c>
      <c r="C25" s="105">
        <v>3.15E-2</v>
      </c>
      <c r="D25">
        <v>0.03</v>
      </c>
      <c r="E25" s="105">
        <v>3.15E-2</v>
      </c>
    </row>
    <row r="26" spans="1:5" x14ac:dyDescent="0.2">
      <c r="A26">
        <v>24</v>
      </c>
      <c r="B26">
        <v>72324.906105783652</v>
      </c>
      <c r="C26" s="105">
        <v>3.0499999999999999E-2</v>
      </c>
      <c r="D26">
        <v>0.03</v>
      </c>
      <c r="E26" s="105">
        <v>3.0499999999999999E-2</v>
      </c>
    </row>
    <row r="27" spans="1:5" x14ac:dyDescent="0.2">
      <c r="A27">
        <v>25</v>
      </c>
      <c r="B27">
        <v>74494.653288957168</v>
      </c>
      <c r="C27" s="105">
        <v>3.0499999999999999E-2</v>
      </c>
      <c r="D27">
        <v>0.03</v>
      </c>
      <c r="E27" s="105">
        <v>3.0499999999999999E-2</v>
      </c>
    </row>
    <row r="28" spans="1:5" x14ac:dyDescent="0.2">
      <c r="A28">
        <v>26</v>
      </c>
      <c r="B28">
        <v>76729.492887625878</v>
      </c>
      <c r="C28" s="105">
        <v>3.0499999999999999E-2</v>
      </c>
      <c r="D28">
        <v>0.03</v>
      </c>
      <c r="E28" s="105">
        <v>3.0499999999999999E-2</v>
      </c>
    </row>
    <row r="29" spans="1:5" x14ac:dyDescent="0.2">
      <c r="A29">
        <v>27</v>
      </c>
      <c r="B29">
        <v>79031.377674254662</v>
      </c>
      <c r="C29" s="105">
        <v>3.0499999999999999E-2</v>
      </c>
      <c r="D29">
        <v>0.03</v>
      </c>
      <c r="E29" s="105">
        <v>3.0499999999999999E-2</v>
      </c>
    </row>
    <row r="30" spans="1:5" x14ac:dyDescent="0.2">
      <c r="A30">
        <v>28</v>
      </c>
      <c r="B30">
        <v>81402.319004482299</v>
      </c>
      <c r="C30" s="105">
        <v>3.0499999999999999E-2</v>
      </c>
      <c r="D30">
        <v>0.03</v>
      </c>
      <c r="E30" s="105">
        <v>3.0499999999999999E-2</v>
      </c>
    </row>
    <row r="31" spans="1:5" x14ac:dyDescent="0.2">
      <c r="A31">
        <v>29</v>
      </c>
      <c r="B31">
        <v>83844.388574616765</v>
      </c>
      <c r="C31" s="105">
        <v>3.0499999999999999E-2</v>
      </c>
      <c r="D31">
        <v>0.03</v>
      </c>
      <c r="E31" s="105">
        <v>3.0499999999999999E-2</v>
      </c>
    </row>
    <row r="32" spans="1:5" x14ac:dyDescent="0.2">
      <c r="A32">
        <v>30</v>
      </c>
      <c r="B32">
        <v>86359.720231855274</v>
      </c>
      <c r="C32" s="105">
        <v>3.0499999999999999E-2</v>
      </c>
      <c r="D32">
        <v>0.03</v>
      </c>
      <c r="E32" s="105">
        <v>3.0499999999999999E-2</v>
      </c>
    </row>
    <row r="33" spans="1:5" x14ac:dyDescent="0.2">
      <c r="A33">
        <v>31</v>
      </c>
      <c r="B33">
        <v>88950.51183881094</v>
      </c>
      <c r="C33" s="105">
        <v>3.0499999999999999E-2</v>
      </c>
      <c r="D33">
        <v>0.03</v>
      </c>
      <c r="E33" s="105">
        <v>3.0499999999999999E-2</v>
      </c>
    </row>
    <row r="34" spans="1:5" x14ac:dyDescent="0.2">
      <c r="A34">
        <v>32</v>
      </c>
      <c r="B34">
        <v>91619.027193975271</v>
      </c>
      <c r="C34" s="105">
        <v>3.0499999999999999E-2</v>
      </c>
      <c r="D34">
        <v>0.03</v>
      </c>
      <c r="E34" s="105">
        <v>3.0499999999999999E-2</v>
      </c>
    </row>
    <row r="35" spans="1:5" x14ac:dyDescent="0.2">
      <c r="A35">
        <v>33</v>
      </c>
      <c r="B35">
        <v>94367.598009794528</v>
      </c>
      <c r="C35" s="105">
        <v>3.0499999999999999E-2</v>
      </c>
      <c r="D35">
        <v>0.03</v>
      </c>
      <c r="E35" s="105">
        <v>3.0499999999999999E-2</v>
      </c>
    </row>
    <row r="36" spans="1:5" x14ac:dyDescent="0.2">
      <c r="A36">
        <v>34</v>
      </c>
      <c r="B36">
        <v>97198.625950088361</v>
      </c>
      <c r="C36" s="105">
        <v>3.0499999999999999E-2</v>
      </c>
      <c r="D36">
        <v>0.03</v>
      </c>
      <c r="E36" s="105">
        <v>3.0499999999999999E-2</v>
      </c>
    </row>
    <row r="37" spans="1:5" x14ac:dyDescent="0.2">
      <c r="A37">
        <v>35</v>
      </c>
      <c r="B37">
        <v>100114.58472859101</v>
      </c>
      <c r="C37" s="105">
        <v>3.0499999999999999E-2</v>
      </c>
      <c r="D37">
        <v>0.03</v>
      </c>
      <c r="E37" s="105">
        <v>3.0499999999999999E-2</v>
      </c>
    </row>
    <row r="38" spans="1:5" x14ac:dyDescent="0.2">
      <c r="A38">
        <v>36</v>
      </c>
      <c r="B38">
        <v>103118.02227044875</v>
      </c>
      <c r="C38" s="105">
        <v>3.0499999999999999E-2</v>
      </c>
      <c r="D38">
        <v>0.03</v>
      </c>
      <c r="E38" s="105">
        <v>3.0499999999999999E-2</v>
      </c>
    </row>
    <row r="39" spans="1:5" x14ac:dyDescent="0.2">
      <c r="A39">
        <v>37</v>
      </c>
      <c r="B39">
        <v>106211.56293856222</v>
      </c>
      <c r="C39" s="105">
        <v>3.0499999999999999E-2</v>
      </c>
      <c r="D39">
        <v>0.03</v>
      </c>
      <c r="E39" s="105">
        <v>3.0499999999999999E-2</v>
      </c>
    </row>
    <row r="40" spans="1:5" x14ac:dyDescent="0.2">
      <c r="A40">
        <v>38</v>
      </c>
      <c r="B40">
        <v>109397.90982671909</v>
      </c>
      <c r="C40" s="105">
        <v>3.0499999999999999E-2</v>
      </c>
      <c r="D40">
        <v>0.03</v>
      </c>
      <c r="E40" s="105">
        <v>3.0499999999999999E-2</v>
      </c>
    </row>
    <row r="41" spans="1:5" x14ac:dyDescent="0.2">
      <c r="A41">
        <v>39</v>
      </c>
      <c r="B41">
        <v>112679.84712152067</v>
      </c>
      <c r="C41" s="105">
        <v>3.0499999999999999E-2</v>
      </c>
      <c r="D41">
        <v>0.03</v>
      </c>
      <c r="E41" s="105">
        <v>3.0499999999999999E-2</v>
      </c>
    </row>
    <row r="42" spans="1:5" x14ac:dyDescent="0.2">
      <c r="A42">
        <v>40</v>
      </c>
      <c r="B42">
        <v>116060.24253516628</v>
      </c>
      <c r="C42" s="105">
        <v>3.0499999999999999E-2</v>
      </c>
      <c r="D42">
        <v>0.03</v>
      </c>
      <c r="E42" s="105">
        <v>3.0499999999999999E-2</v>
      </c>
    </row>
    <row r="43" spans="1:5" x14ac:dyDescent="0.2">
      <c r="A43">
        <v>41</v>
      </c>
      <c r="B43">
        <v>119542.04981122128</v>
      </c>
      <c r="C43" s="105">
        <v>3.0499999999999999E-2</v>
      </c>
      <c r="D43">
        <v>0.03</v>
      </c>
      <c r="E43" s="105">
        <v>3.0499999999999999E-2</v>
      </c>
    </row>
    <row r="44" spans="1:5" x14ac:dyDescent="0.2">
      <c r="A44">
        <v>42</v>
      </c>
      <c r="B44">
        <v>123128.31130555792</v>
      </c>
      <c r="C44" s="105">
        <v>3.0499999999999999E-2</v>
      </c>
      <c r="D44">
        <v>0.03</v>
      </c>
      <c r="E44" s="105">
        <v>3.0499999999999999E-2</v>
      </c>
    </row>
    <row r="45" spans="1:5" x14ac:dyDescent="0.2">
      <c r="A45">
        <v>43</v>
      </c>
      <c r="B45">
        <v>126822.16064472466</v>
      </c>
      <c r="C45" s="105">
        <v>3.0499999999999999E-2</v>
      </c>
      <c r="D45">
        <v>0.03</v>
      </c>
      <c r="E45" s="105">
        <v>3.0499999999999999E-2</v>
      </c>
    </row>
    <row r="46" spans="1:5" x14ac:dyDescent="0.2">
      <c r="A46">
        <v>44</v>
      </c>
      <c r="B46">
        <v>130626.82546406641</v>
      </c>
      <c r="C46" s="105">
        <v>3.0499999999999999E-2</v>
      </c>
      <c r="D46">
        <v>0.03</v>
      </c>
      <c r="E46" s="105">
        <v>3.0499999999999999E-2</v>
      </c>
    </row>
    <row r="47" spans="1:5" x14ac:dyDescent="0.2">
      <c r="A47">
        <v>45</v>
      </c>
      <c r="B47">
        <v>134545.63022798841</v>
      </c>
      <c r="C47" s="105">
        <v>3.0499999999999999E-2</v>
      </c>
      <c r="D47">
        <v>0.03</v>
      </c>
      <c r="E47" s="105">
        <v>3.0499999999999999E-2</v>
      </c>
    </row>
    <row r="48" spans="1:5" x14ac:dyDescent="0.2">
      <c r="A48">
        <v>46</v>
      </c>
      <c r="B48">
        <v>138581.99913482807</v>
      </c>
      <c r="C48" s="105">
        <v>3.0499999999999999E-2</v>
      </c>
      <c r="D48">
        <v>0.03</v>
      </c>
      <c r="E48" s="105">
        <v>3.0499999999999999E-2</v>
      </c>
    </row>
    <row r="49" spans="1:5" x14ac:dyDescent="0.2">
      <c r="A49">
        <v>47</v>
      </c>
      <c r="B49">
        <v>142739.45910887292</v>
      </c>
      <c r="C49" s="105">
        <v>3.0499999999999999E-2</v>
      </c>
      <c r="D49">
        <v>0.03</v>
      </c>
      <c r="E49" s="105">
        <v>3.0499999999999999E-2</v>
      </c>
    </row>
    <row r="50" spans="1:5" x14ac:dyDescent="0.2">
      <c r="A50">
        <v>48</v>
      </c>
      <c r="B50">
        <v>147021.6428821391</v>
      </c>
      <c r="C50" s="105">
        <v>3.0499999999999999E-2</v>
      </c>
      <c r="D50">
        <v>0.03</v>
      </c>
      <c r="E50" s="105">
        <v>3.0499999999999999E-2</v>
      </c>
    </row>
    <row r="51" spans="1:5" x14ac:dyDescent="0.2">
      <c r="A51">
        <v>49</v>
      </c>
      <c r="B51">
        <v>151432.29216860328</v>
      </c>
      <c r="C51" s="105">
        <v>3.0499999999999999E-2</v>
      </c>
      <c r="D51">
        <v>0.03</v>
      </c>
      <c r="E51" s="105">
        <v>3.0499999999999999E-2</v>
      </c>
    </row>
    <row r="52" spans="1:5" x14ac:dyDescent="0.2">
      <c r="A52">
        <v>50</v>
      </c>
      <c r="B52">
        <v>155975.26093366137</v>
      </c>
      <c r="C52" s="105">
        <v>3.0499999999999999E-2</v>
      </c>
      <c r="D52">
        <v>0.03</v>
      </c>
      <c r="E52" s="105">
        <v>3.0499999999999999E-2</v>
      </c>
    </row>
    <row r="53" spans="1:5" x14ac:dyDescent="0.2">
      <c r="A53">
        <v>51</v>
      </c>
      <c r="B53">
        <v>160654.51876167121</v>
      </c>
      <c r="C53" s="105">
        <v>3.0499999999999999E-2</v>
      </c>
      <c r="D53">
        <v>0.03</v>
      </c>
      <c r="E53" s="105">
        <v>3.0499999999999999E-2</v>
      </c>
    </row>
    <row r="54" spans="1:5" x14ac:dyDescent="0.2">
      <c r="A54">
        <v>52</v>
      </c>
      <c r="B54">
        <v>165474.15432452134</v>
      </c>
      <c r="C54" s="105">
        <v>3.0499999999999999E-2</v>
      </c>
      <c r="D54">
        <v>0.03</v>
      </c>
      <c r="E54" s="105">
        <v>3.0499999999999999E-2</v>
      </c>
    </row>
    <row r="55" spans="1:5" x14ac:dyDescent="0.2">
      <c r="A55">
        <v>53</v>
      </c>
      <c r="B55">
        <v>170438.37895425697</v>
      </c>
      <c r="C55" s="105">
        <v>3.0499999999999999E-2</v>
      </c>
      <c r="D55">
        <v>0.03</v>
      </c>
      <c r="E55" s="105">
        <v>3.0499999999999999E-2</v>
      </c>
    </row>
    <row r="56" spans="1:5" x14ac:dyDescent="0.2">
      <c r="A56">
        <v>54</v>
      </c>
      <c r="B56">
        <v>175551.53032288468</v>
      </c>
      <c r="C56" s="105">
        <v>3.0499999999999999E-2</v>
      </c>
      <c r="D56">
        <v>0.03</v>
      </c>
      <c r="E56" s="105">
        <v>3.0499999999999999E-2</v>
      </c>
    </row>
    <row r="57" spans="1:5" x14ac:dyDescent="0.2">
      <c r="A57">
        <v>55</v>
      </c>
      <c r="B57">
        <v>180818.07623257121</v>
      </c>
      <c r="C57" s="105">
        <v>3.0499999999999999E-2</v>
      </c>
      <c r="D57">
        <v>0.03</v>
      </c>
      <c r="E57" s="105">
        <v>3.0499999999999999E-2</v>
      </c>
    </row>
    <row r="58" spans="1:5" x14ac:dyDescent="0.2">
      <c r="A58">
        <v>56</v>
      </c>
      <c r="B58">
        <v>186242.61851954836</v>
      </c>
      <c r="C58" s="105">
        <v>3.0499999999999999E-2</v>
      </c>
      <c r="D58">
        <v>0.03</v>
      </c>
      <c r="E58" s="105">
        <v>3.0499999999999999E-2</v>
      </c>
    </row>
    <row r="59" spans="1:5" x14ac:dyDescent="0.2">
      <c r="A59">
        <v>57</v>
      </c>
      <c r="B59">
        <v>191829.89707513482</v>
      </c>
      <c r="C59" s="105">
        <v>3.0499999999999999E-2</v>
      </c>
      <c r="D59">
        <v>0.03</v>
      </c>
      <c r="E59" s="105">
        <v>3.0499999999999999E-2</v>
      </c>
    </row>
    <row r="60" spans="1:5" x14ac:dyDescent="0.2">
      <c r="A60">
        <v>58</v>
      </c>
      <c r="B60">
        <v>197584.79398738887</v>
      </c>
      <c r="C60" s="105">
        <v>3.0499999999999999E-2</v>
      </c>
      <c r="D60">
        <v>0.03</v>
      </c>
      <c r="E60" s="105">
        <v>3.0499999999999999E-2</v>
      </c>
    </row>
    <row r="61" spans="1:5" x14ac:dyDescent="0.2">
      <c r="A61">
        <v>59</v>
      </c>
      <c r="B61">
        <v>203512.33780701054</v>
      </c>
      <c r="C61" s="105">
        <v>3.0499999999999999E-2</v>
      </c>
      <c r="D61">
        <v>0.03</v>
      </c>
      <c r="E61" s="105">
        <v>3.0499999999999999E-2</v>
      </c>
    </row>
    <row r="62" spans="1:5" x14ac:dyDescent="0.2">
      <c r="A62">
        <v>60</v>
      </c>
      <c r="B62">
        <v>209617.70794122087</v>
      </c>
      <c r="C62" s="105">
        <v>3.0499999999999999E-2</v>
      </c>
      <c r="D62">
        <v>0.03</v>
      </c>
      <c r="E62" s="105">
        <v>3.0499999999999999E-2</v>
      </c>
    </row>
    <row r="63" spans="1:5" x14ac:dyDescent="0.2">
      <c r="A63">
        <v>61</v>
      </c>
      <c r="B63">
        <v>215906.23917945751</v>
      </c>
      <c r="C63" s="105">
        <v>3.0499999999999999E-2</v>
      </c>
      <c r="D63">
        <v>0.03</v>
      </c>
      <c r="E63" s="105">
        <v>3.0499999999999999E-2</v>
      </c>
    </row>
    <row r="64" spans="1:5" x14ac:dyDescent="0.2">
      <c r="A64">
        <v>62</v>
      </c>
      <c r="B64">
        <v>222383.42635484124</v>
      </c>
      <c r="C64" s="105">
        <v>3.0499999999999999E-2</v>
      </c>
      <c r="D64">
        <v>0.03</v>
      </c>
      <c r="E64" s="105">
        <v>3.0499999999999999E-2</v>
      </c>
    </row>
    <row r="65" spans="1:5" x14ac:dyDescent="0.2">
      <c r="A65">
        <v>63</v>
      </c>
      <c r="B65">
        <v>229054.92914548647</v>
      </c>
      <c r="C65" s="105">
        <v>3.0499999999999999E-2</v>
      </c>
      <c r="D65">
        <v>0.03</v>
      </c>
      <c r="E65" s="105">
        <v>3.0499999999999999E-2</v>
      </c>
    </row>
    <row r="66" spans="1:5" x14ac:dyDescent="0.2">
      <c r="A66">
        <v>64</v>
      </c>
      <c r="B66">
        <v>235926.57701985107</v>
      </c>
      <c r="C66" s="105">
        <v>3.0499999999999999E-2</v>
      </c>
      <c r="D66">
        <v>0.03</v>
      </c>
      <c r="E66" s="105">
        <v>3.0499999999999999E-2</v>
      </c>
    </row>
    <row r="67" spans="1:5" x14ac:dyDescent="0.2">
      <c r="A67">
        <v>65</v>
      </c>
      <c r="B67">
        <v>243004.37433044662</v>
      </c>
      <c r="C67" s="105">
        <v>3.0499999999999999E-2</v>
      </c>
      <c r="D67">
        <v>0.03</v>
      </c>
      <c r="E67" s="105">
        <v>3.0499999999999999E-2</v>
      </c>
    </row>
    <row r="68" spans="1:5" x14ac:dyDescent="0.2">
      <c r="A68">
        <v>66</v>
      </c>
      <c r="B68">
        <v>250294.50556036003</v>
      </c>
      <c r="C68" s="105">
        <v>3.0499999999999999E-2</v>
      </c>
      <c r="D68">
        <v>0.03</v>
      </c>
      <c r="E68" s="105">
        <v>3.0499999999999999E-2</v>
      </c>
    </row>
    <row r="69" spans="1:5" x14ac:dyDescent="0.2">
      <c r="A69">
        <v>67</v>
      </c>
      <c r="B69">
        <v>257803.34072717084</v>
      </c>
      <c r="C69" s="105">
        <v>3.0499999999999999E-2</v>
      </c>
      <c r="D69">
        <v>0.03</v>
      </c>
      <c r="E69" s="105">
        <v>3.0499999999999999E-2</v>
      </c>
    </row>
    <row r="70" spans="1:5" x14ac:dyDescent="0.2">
      <c r="A70">
        <v>68</v>
      </c>
      <c r="B70">
        <v>265537.44094898598</v>
      </c>
      <c r="C70" s="105">
        <v>3.0499999999999999E-2</v>
      </c>
      <c r="D70">
        <v>0.03</v>
      </c>
      <c r="E70" s="105">
        <v>3.0499999999999999E-2</v>
      </c>
    </row>
    <row r="71" spans="1:5" x14ac:dyDescent="0.2">
      <c r="A71">
        <v>69</v>
      </c>
      <c r="B71">
        <v>273503.56417745556</v>
      </c>
      <c r="C71" s="105">
        <v>3.0499999999999999E-2</v>
      </c>
      <c r="D71">
        <v>0.03</v>
      </c>
      <c r="E71" s="105">
        <v>3.0499999999999999E-2</v>
      </c>
    </row>
    <row r="72" spans="1:5" x14ac:dyDescent="0.2">
      <c r="A72">
        <v>70</v>
      </c>
      <c r="B72">
        <v>281708.67110277922</v>
      </c>
      <c r="C72" s="105">
        <v>3.0499999999999999E-2</v>
      </c>
      <c r="D72">
        <v>0.03</v>
      </c>
      <c r="E72" s="105">
        <v>3.0499999999999999E-2</v>
      </c>
    </row>
    <row r="73" spans="1:5" x14ac:dyDescent="0.2">
      <c r="A73">
        <v>71</v>
      </c>
      <c r="B73">
        <v>290159.9312358626</v>
      </c>
      <c r="C73" s="105">
        <v>3.0499999999999999E-2</v>
      </c>
      <c r="D73">
        <v>0.03</v>
      </c>
      <c r="E73" s="105">
        <v>3.0499999999999999E-2</v>
      </c>
    </row>
    <row r="74" spans="1:5" x14ac:dyDescent="0.2">
      <c r="A74">
        <v>72</v>
      </c>
      <c r="B74">
        <v>298864.7291729385</v>
      </c>
      <c r="C74" s="105">
        <v>3.0499999999999999E-2</v>
      </c>
      <c r="D74">
        <v>0.03</v>
      </c>
      <c r="E74" s="105">
        <v>3.0499999999999999E-2</v>
      </c>
    </row>
    <row r="75" spans="1:5" x14ac:dyDescent="0.2">
      <c r="A75">
        <v>73</v>
      </c>
      <c r="B75">
        <v>307830.67104812665</v>
      </c>
      <c r="C75" s="105">
        <v>3.0499999999999999E-2</v>
      </c>
      <c r="D75">
        <v>0.03</v>
      </c>
      <c r="E75" s="105">
        <v>3.0499999999999999E-2</v>
      </c>
    </row>
    <row r="76" spans="1:5" x14ac:dyDescent="0.2">
      <c r="A76">
        <v>74</v>
      </c>
      <c r="B76">
        <v>317065.59117957047</v>
      </c>
      <c r="C76" s="105">
        <v>3.0499999999999999E-2</v>
      </c>
      <c r="D76">
        <v>0.03</v>
      </c>
      <c r="E76" s="105">
        <v>3.0499999999999999E-2</v>
      </c>
    </row>
    <row r="77" spans="1:5" x14ac:dyDescent="0.2">
      <c r="A77">
        <v>75</v>
      </c>
      <c r="B77">
        <v>326577.55891495757</v>
      </c>
      <c r="C77" s="105">
        <v>3.0499999999999999E-2</v>
      </c>
      <c r="D77">
        <v>0.03</v>
      </c>
      <c r="E77" s="105">
        <v>3.0499999999999999E-2</v>
      </c>
    </row>
    <row r="78" spans="1:5" x14ac:dyDescent="0.2">
      <c r="A78">
        <v>76</v>
      </c>
      <c r="B78">
        <v>336374.88568240631</v>
      </c>
      <c r="C78" s="105">
        <v>3.0499999999999999E-2</v>
      </c>
      <c r="D78">
        <v>0.03</v>
      </c>
      <c r="E78" s="105">
        <v>3.0499999999999999E-2</v>
      </c>
    </row>
    <row r="79" spans="1:5" x14ac:dyDescent="0.2">
      <c r="A79">
        <v>77</v>
      </c>
      <c r="B79">
        <v>346466.13225287851</v>
      </c>
      <c r="C79" s="105">
        <v>3.0499999999999999E-2</v>
      </c>
      <c r="D79">
        <v>0.03</v>
      </c>
      <c r="E79" s="105">
        <v>3.0499999999999999E-2</v>
      </c>
    </row>
    <row r="80" spans="1:5" x14ac:dyDescent="0.2">
      <c r="A80">
        <v>78</v>
      </c>
      <c r="B80">
        <v>356860.11622046487</v>
      </c>
      <c r="C80" s="105">
        <v>3.0499999999999999E-2</v>
      </c>
      <c r="D80">
        <v>0.03</v>
      </c>
      <c r="E80" s="105">
        <v>3.0499999999999999E-2</v>
      </c>
    </row>
    <row r="81" spans="1:5" x14ac:dyDescent="0.2">
      <c r="A81">
        <v>79</v>
      </c>
      <c r="B81">
        <v>367565.91970707884</v>
      </c>
      <c r="C81" s="105">
        <v>3.0499999999999999E-2</v>
      </c>
      <c r="D81">
        <v>0.03</v>
      </c>
      <c r="E81" s="105">
        <v>3.0499999999999999E-2</v>
      </c>
    </row>
    <row r="82" spans="1:5" x14ac:dyDescent="0.2">
      <c r="A82">
        <v>80</v>
      </c>
      <c r="B82">
        <v>378592.89729829121</v>
      </c>
      <c r="C82" s="105">
        <v>3.0499999999999999E-2</v>
      </c>
      <c r="D82">
        <v>0.03</v>
      </c>
      <c r="E82" s="105">
        <v>3.0499999999999999E-2</v>
      </c>
    </row>
    <row r="83" spans="1:5" x14ac:dyDescent="0.2">
      <c r="A83">
        <v>81</v>
      </c>
      <c r="B83">
        <v>389950.68421723996</v>
      </c>
      <c r="C83" s="105">
        <v>3.0499999999999999E-2</v>
      </c>
      <c r="D83">
        <v>0.03</v>
      </c>
      <c r="E83" s="105">
        <v>3.0499999999999999E-2</v>
      </c>
    </row>
    <row r="84" spans="1:5" x14ac:dyDescent="0.2">
      <c r="A84">
        <v>82</v>
      </c>
      <c r="B84">
        <v>401649.20474375715</v>
      </c>
      <c r="C84" s="105">
        <v>3.0499999999999999E-2</v>
      </c>
      <c r="D84">
        <v>0.03</v>
      </c>
      <c r="E84" s="105">
        <v>3.0499999999999999E-2</v>
      </c>
    </row>
    <row r="85" spans="1:5" x14ac:dyDescent="0.2">
      <c r="A85">
        <v>83</v>
      </c>
      <c r="B85">
        <v>413698.68088606989</v>
      </c>
      <c r="C85" s="105">
        <v>3.0499999999999999E-2</v>
      </c>
      <c r="D85">
        <v>0.03</v>
      </c>
      <c r="E85" s="105">
        <v>3.0499999999999999E-2</v>
      </c>
    </row>
    <row r="86" spans="1:5" x14ac:dyDescent="0.2">
      <c r="A86">
        <v>84</v>
      </c>
      <c r="B86">
        <v>426109.64131265198</v>
      </c>
      <c r="C86" s="105">
        <v>3.0499999999999999E-2</v>
      </c>
      <c r="D86">
        <v>0.03</v>
      </c>
      <c r="E86" s="105">
        <v>3.0499999999999999E-2</v>
      </c>
    </row>
    <row r="87" spans="1:5" x14ac:dyDescent="0.2">
      <c r="A87">
        <v>85</v>
      </c>
      <c r="B87">
        <v>438892.93055203155</v>
      </c>
      <c r="C87" s="105">
        <v>3.0499999999999999E-2</v>
      </c>
      <c r="D87">
        <v>0.03</v>
      </c>
      <c r="E87" s="105">
        <v>3.0499999999999999E-2</v>
      </c>
    </row>
    <row r="88" spans="1:5" x14ac:dyDescent="0.2">
      <c r="A88">
        <v>86</v>
      </c>
      <c r="B88">
        <v>452059.7184685925</v>
      </c>
      <c r="C88" s="105">
        <v>3.0499999999999999E-2</v>
      </c>
      <c r="D88">
        <v>0.03</v>
      </c>
      <c r="E88" s="105">
        <v>3.0499999999999999E-2</v>
      </c>
    </row>
    <row r="89" spans="1:5" x14ac:dyDescent="0.2">
      <c r="A89">
        <v>87</v>
      </c>
      <c r="B89">
        <v>465621.5100226503</v>
      </c>
      <c r="C89" s="105">
        <v>3.0499999999999999E-2</v>
      </c>
      <c r="D89">
        <v>0.03</v>
      </c>
      <c r="E89" s="105">
        <v>3.0499999999999999E-2</v>
      </c>
    </row>
    <row r="90" spans="1:5" x14ac:dyDescent="0.2">
      <c r="A90">
        <v>88</v>
      </c>
      <c r="B90">
        <v>479590.15532332985</v>
      </c>
      <c r="C90" s="105">
        <v>3.0499999999999999E-2</v>
      </c>
      <c r="D90">
        <v>0.03</v>
      </c>
      <c r="E90" s="105">
        <v>3.0499999999999999E-2</v>
      </c>
    </row>
    <row r="91" spans="1:5" x14ac:dyDescent="0.2">
      <c r="A91">
        <v>89</v>
      </c>
      <c r="B91">
        <v>493977.85998302978</v>
      </c>
      <c r="C91" s="105">
        <v>3.0499999999999999E-2</v>
      </c>
      <c r="D91">
        <v>0.03</v>
      </c>
      <c r="E91" s="105">
        <v>3.0499999999999999E-2</v>
      </c>
    </row>
    <row r="92" spans="1:5" x14ac:dyDescent="0.2">
      <c r="A92">
        <v>90</v>
      </c>
      <c r="B92">
        <v>508797.19578252069</v>
      </c>
      <c r="C92" s="105">
        <v>3.0499999999999999E-2</v>
      </c>
      <c r="D92">
        <v>0.03</v>
      </c>
      <c r="E92" s="105">
        <v>3.0499999999999999E-2</v>
      </c>
    </row>
    <row r="93" spans="1:5" x14ac:dyDescent="0.2">
      <c r="A93">
        <v>91</v>
      </c>
      <c r="B93">
        <v>524061.1116559963</v>
      </c>
      <c r="C93" s="105">
        <v>3.0499999999999999E-2</v>
      </c>
      <c r="D93">
        <v>0.03</v>
      </c>
      <c r="E93" s="105">
        <v>3.0499999999999999E-2</v>
      </c>
    </row>
    <row r="94" spans="1:5" x14ac:dyDescent="0.2">
      <c r="A94">
        <v>92</v>
      </c>
      <c r="B94">
        <v>539782.94500567624</v>
      </c>
      <c r="C94" s="105">
        <v>3.0499999999999999E-2</v>
      </c>
      <c r="D94">
        <v>0.03</v>
      </c>
      <c r="E94" s="105">
        <v>3.0499999999999999E-2</v>
      </c>
    </row>
    <row r="95" spans="1:5" x14ac:dyDescent="0.2">
      <c r="A95">
        <v>93</v>
      </c>
      <c r="B95">
        <v>555976.43335584656</v>
      </c>
      <c r="C95" s="105">
        <v>3.0499999999999999E-2</v>
      </c>
      <c r="D95">
        <v>0.03</v>
      </c>
      <c r="E95" s="105">
        <v>3.0499999999999999E-2</v>
      </c>
    </row>
    <row r="96" spans="1:5" x14ac:dyDescent="0.2">
      <c r="A96">
        <v>94</v>
      </c>
      <c r="B96">
        <v>572655.72635652195</v>
      </c>
      <c r="C96" s="105">
        <v>3.0499999999999999E-2</v>
      </c>
      <c r="D96">
        <v>0.03</v>
      </c>
      <c r="E96" s="105">
        <v>3.0499999999999999E-2</v>
      </c>
    </row>
    <row r="97" spans="1:5" x14ac:dyDescent="0.2">
      <c r="A97">
        <v>95</v>
      </c>
      <c r="B97">
        <v>589835.39814721758</v>
      </c>
      <c r="C97" s="105">
        <v>3.0499999999999999E-2</v>
      </c>
      <c r="D97">
        <v>0.03</v>
      </c>
      <c r="E97" s="105">
        <v>3.0499999999999999E-2</v>
      </c>
    </row>
    <row r="98" spans="1:5" x14ac:dyDescent="0.2">
      <c r="A98">
        <v>96</v>
      </c>
      <c r="B98">
        <v>607530.46009163407</v>
      </c>
      <c r="C98" s="105">
        <v>3.0499999999999999E-2</v>
      </c>
      <c r="D98">
        <v>0.03</v>
      </c>
      <c r="E98" s="105">
        <v>3.0499999999999999E-2</v>
      </c>
    </row>
    <row r="99" spans="1:5" x14ac:dyDescent="0.2">
      <c r="A99">
        <v>97</v>
      </c>
      <c r="B99">
        <v>625756.37389438308</v>
      </c>
      <c r="C99" s="105">
        <v>3.0499999999999999E-2</v>
      </c>
      <c r="D99">
        <v>0.03</v>
      </c>
      <c r="E99" s="105">
        <v>3.0499999999999999E-2</v>
      </c>
    </row>
    <row r="100" spans="1:5" x14ac:dyDescent="0.2">
      <c r="A100">
        <v>98</v>
      </c>
      <c r="B100">
        <v>644529.06511121464</v>
      </c>
      <c r="C100" s="105">
        <v>3.0499999999999999E-2</v>
      </c>
      <c r="D100">
        <v>0.03</v>
      </c>
      <c r="E100" s="105">
        <v>3.0499999999999999E-2</v>
      </c>
    </row>
    <row r="101" spans="1:5" x14ac:dyDescent="0.2">
      <c r="A101">
        <v>99</v>
      </c>
      <c r="B101">
        <v>663864.93706455105</v>
      </c>
      <c r="C101" s="105">
        <v>3.0499999999999999E-2</v>
      </c>
      <c r="D101">
        <v>0.03</v>
      </c>
      <c r="E101" s="105">
        <v>3.0499999999999999E-2</v>
      </c>
    </row>
    <row r="102" spans="1:5" x14ac:dyDescent="0.2">
      <c r="A102">
        <v>100</v>
      </c>
      <c r="B102">
        <v>683780.88517648762</v>
      </c>
      <c r="C102" s="105">
        <v>3.0499999999999999E-2</v>
      </c>
      <c r="D102">
        <v>0.03</v>
      </c>
      <c r="E102" s="105">
        <v>3.0499999999999999E-2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104"/>
  <sheetViews>
    <sheetView workbookViewId="0">
      <selection activeCell="D8" sqref="D8"/>
    </sheetView>
  </sheetViews>
  <sheetFormatPr baseColWidth="10" defaultColWidth="8.83203125" defaultRowHeight="16" x14ac:dyDescent="0.2"/>
  <cols>
    <col min="1" max="1" width="8.83203125" style="98"/>
    <col min="2" max="2" width="11.6640625" style="120" bestFit="1" customWidth="1"/>
    <col min="3" max="3" width="9.1640625" style="120" customWidth="1"/>
    <col min="4" max="4" width="11.6640625" style="120" bestFit="1" customWidth="1"/>
    <col min="5" max="5" width="9.1640625" style="136" bestFit="1" customWidth="1"/>
  </cols>
  <sheetData>
    <row r="1" spans="1:5" ht="64" x14ac:dyDescent="0.2">
      <c r="A1" s="122" t="s">
        <v>0</v>
      </c>
      <c r="B1" s="123" t="s">
        <v>167</v>
      </c>
      <c r="C1" s="124" t="s">
        <v>168</v>
      </c>
      <c r="D1" s="124" t="s">
        <v>169</v>
      </c>
      <c r="E1" s="125" t="s">
        <v>170</v>
      </c>
    </row>
    <row r="2" spans="1:5" x14ac:dyDescent="0.2">
      <c r="A2" s="126">
        <v>18</v>
      </c>
      <c r="B2" s="127">
        <v>3.28E-4</v>
      </c>
      <c r="C2" s="139">
        <v>1.76E-4</v>
      </c>
      <c r="D2" s="140">
        <v>0</v>
      </c>
      <c r="E2" s="128">
        <v>0</v>
      </c>
    </row>
    <row r="3" spans="1:5" x14ac:dyDescent="0.2">
      <c r="A3" s="126">
        <v>19</v>
      </c>
      <c r="B3" s="127">
        <v>3.6900000000000002E-4</v>
      </c>
      <c r="C3" s="139">
        <v>1.8200000000000001E-4</v>
      </c>
      <c r="D3" s="140">
        <v>0</v>
      </c>
      <c r="E3" s="128">
        <v>0</v>
      </c>
    </row>
    <row r="4" spans="1:5" x14ac:dyDescent="0.2">
      <c r="A4" s="126">
        <v>20</v>
      </c>
      <c r="B4" s="127">
        <v>4.06E-4</v>
      </c>
      <c r="C4" s="139">
        <v>1.8200000000000001E-4</v>
      </c>
      <c r="D4" s="140">
        <v>0</v>
      </c>
      <c r="E4" s="128">
        <v>0</v>
      </c>
    </row>
    <row r="5" spans="1:5" x14ac:dyDescent="0.2">
      <c r="A5" s="126">
        <v>21</v>
      </c>
      <c r="B5" s="127">
        <v>4.4900000000000002E-4</v>
      </c>
      <c r="C5" s="139">
        <v>1.8200000000000001E-4</v>
      </c>
      <c r="D5" s="140">
        <v>0</v>
      </c>
      <c r="E5" s="128">
        <v>0</v>
      </c>
    </row>
    <row r="6" spans="1:5" x14ac:dyDescent="0.2">
      <c r="A6" s="126">
        <v>22</v>
      </c>
      <c r="B6" s="127">
        <v>4.8799999999999999E-4</v>
      </c>
      <c r="C6" s="139">
        <v>1.8200000000000001E-4</v>
      </c>
      <c r="D6" s="140">
        <v>0</v>
      </c>
      <c r="E6" s="128">
        <v>0</v>
      </c>
    </row>
    <row r="7" spans="1:5" x14ac:dyDescent="0.2">
      <c r="A7" s="126">
        <v>23</v>
      </c>
      <c r="B7" s="127">
        <v>5.0900000000000001E-4</v>
      </c>
      <c r="C7" s="139">
        <v>1.8599999999999999E-4</v>
      </c>
      <c r="D7" s="140">
        <v>0</v>
      </c>
      <c r="E7" s="128">
        <v>0</v>
      </c>
    </row>
    <row r="8" spans="1:5" x14ac:dyDescent="0.2">
      <c r="A8" s="126">
        <v>24</v>
      </c>
      <c r="B8" s="127">
        <v>5.1599999999999997E-4</v>
      </c>
      <c r="C8" s="139">
        <v>1.9000000000000001E-4</v>
      </c>
      <c r="D8" s="140">
        <v>0</v>
      </c>
      <c r="E8" s="128">
        <v>0</v>
      </c>
    </row>
    <row r="9" spans="1:5" x14ac:dyDescent="0.2">
      <c r="A9" s="126">
        <v>25</v>
      </c>
      <c r="B9" s="127">
        <v>4.84E-4</v>
      </c>
      <c r="C9" s="139">
        <v>1.94E-4</v>
      </c>
      <c r="D9" s="140">
        <v>0</v>
      </c>
      <c r="E9" s="128">
        <v>0</v>
      </c>
    </row>
    <row r="10" spans="1:5" x14ac:dyDescent="0.2">
      <c r="A10" s="126">
        <v>26</v>
      </c>
      <c r="B10" s="127">
        <v>4.6200000000000001E-4</v>
      </c>
      <c r="C10" s="139">
        <v>2.0100000000000001E-4</v>
      </c>
      <c r="D10" s="140">
        <v>0</v>
      </c>
      <c r="E10" s="128">
        <v>0</v>
      </c>
    </row>
    <row r="11" spans="1:5" x14ac:dyDescent="0.2">
      <c r="A11" s="126">
        <v>27</v>
      </c>
      <c r="B11" s="127">
        <v>4.4900000000000002E-4</v>
      </c>
      <c r="C11" s="139">
        <v>2.1000000000000001E-4</v>
      </c>
      <c r="D11" s="140">
        <v>0</v>
      </c>
      <c r="E11" s="128">
        <v>0</v>
      </c>
    </row>
    <row r="12" spans="1:5" x14ac:dyDescent="0.2">
      <c r="A12" s="126">
        <v>28</v>
      </c>
      <c r="B12" s="127">
        <v>4.44E-4</v>
      </c>
      <c r="C12" s="139">
        <v>2.2000000000000001E-4</v>
      </c>
      <c r="D12" s="140">
        <v>0</v>
      </c>
      <c r="E12" s="128">
        <v>0</v>
      </c>
    </row>
    <row r="13" spans="1:5" x14ac:dyDescent="0.2">
      <c r="A13" s="126">
        <v>29</v>
      </c>
      <c r="B13" s="127">
        <v>4.46E-4</v>
      </c>
      <c r="C13" s="139">
        <v>2.31E-4</v>
      </c>
      <c r="D13" s="140">
        <v>0</v>
      </c>
      <c r="E13" s="128">
        <v>0</v>
      </c>
    </row>
    <row r="14" spans="1:5" x14ac:dyDescent="0.2">
      <c r="A14" s="126">
        <v>30</v>
      </c>
      <c r="B14" s="127">
        <v>4.5199999999999998E-4</v>
      </c>
      <c r="C14" s="139">
        <v>2.4399999999999999E-4</v>
      </c>
      <c r="D14" s="140">
        <v>0</v>
      </c>
      <c r="E14" s="128">
        <v>0</v>
      </c>
    </row>
    <row r="15" spans="1:5" x14ac:dyDescent="0.2">
      <c r="A15" s="126">
        <v>31</v>
      </c>
      <c r="B15" s="127">
        <v>4.6299999999999998E-4</v>
      </c>
      <c r="C15" s="139">
        <v>2.5900000000000001E-4</v>
      </c>
      <c r="D15" s="140">
        <v>0</v>
      </c>
      <c r="E15" s="128">
        <v>0</v>
      </c>
    </row>
    <row r="16" spans="1:5" x14ac:dyDescent="0.2">
      <c r="A16" s="126">
        <v>32</v>
      </c>
      <c r="B16" s="127">
        <v>4.7699999999999999E-4</v>
      </c>
      <c r="C16" s="139">
        <v>2.7399999999999999E-4</v>
      </c>
      <c r="D16" s="140">
        <v>0</v>
      </c>
      <c r="E16" s="128">
        <v>0</v>
      </c>
    </row>
    <row r="17" spans="1:5" x14ac:dyDescent="0.2">
      <c r="A17" s="126">
        <v>33</v>
      </c>
      <c r="B17" s="127">
        <v>4.9200000000000003E-4</v>
      </c>
      <c r="C17" s="139">
        <v>2.8899999999999998E-4</v>
      </c>
      <c r="D17" s="140">
        <v>0</v>
      </c>
      <c r="E17" s="128">
        <v>0</v>
      </c>
    </row>
    <row r="18" spans="1:5" x14ac:dyDescent="0.2">
      <c r="A18" s="126">
        <v>34</v>
      </c>
      <c r="B18" s="127">
        <v>5.0799999999999999E-4</v>
      </c>
      <c r="C18" s="139">
        <v>3.0499999999999999E-4</v>
      </c>
      <c r="D18" s="140">
        <v>0</v>
      </c>
      <c r="E18" s="128">
        <v>0</v>
      </c>
    </row>
    <row r="19" spans="1:5" x14ac:dyDescent="0.2">
      <c r="A19" s="126">
        <v>35</v>
      </c>
      <c r="B19" s="127">
        <v>5.2300000000000003E-4</v>
      </c>
      <c r="C19" s="139">
        <v>3.21E-4</v>
      </c>
      <c r="D19" s="140">
        <v>0</v>
      </c>
      <c r="E19" s="128">
        <v>0</v>
      </c>
    </row>
    <row r="20" spans="1:5" x14ac:dyDescent="0.2">
      <c r="A20" s="126">
        <v>36</v>
      </c>
      <c r="B20" s="127">
        <v>5.3600000000000002E-4</v>
      </c>
      <c r="C20" s="139">
        <v>3.3599999999999998E-4</v>
      </c>
      <c r="D20" s="140">
        <v>0</v>
      </c>
      <c r="E20" s="128">
        <v>0</v>
      </c>
    </row>
    <row r="21" spans="1:5" x14ac:dyDescent="0.2">
      <c r="A21" s="126">
        <v>37</v>
      </c>
      <c r="B21" s="127">
        <v>5.5099999999999995E-4</v>
      </c>
      <c r="C21" s="139">
        <v>3.57E-4</v>
      </c>
      <c r="D21" s="140">
        <v>0</v>
      </c>
      <c r="E21" s="128">
        <v>0</v>
      </c>
    </row>
    <row r="22" spans="1:5" x14ac:dyDescent="0.2">
      <c r="A22" s="126">
        <v>38</v>
      </c>
      <c r="B22" s="127">
        <v>5.6999999999999998E-4</v>
      </c>
      <c r="C22" s="139">
        <v>3.8000000000000002E-4</v>
      </c>
      <c r="D22" s="140">
        <v>0</v>
      </c>
      <c r="E22" s="128">
        <v>0</v>
      </c>
    </row>
    <row r="23" spans="1:5" x14ac:dyDescent="0.2">
      <c r="A23" s="126">
        <v>39</v>
      </c>
      <c r="B23" s="127">
        <v>5.9500000000000004E-4</v>
      </c>
      <c r="C23" s="139">
        <v>4.0900000000000002E-4</v>
      </c>
      <c r="D23" s="140">
        <v>0</v>
      </c>
      <c r="E23" s="128">
        <v>0</v>
      </c>
    </row>
    <row r="24" spans="1:5" x14ac:dyDescent="0.2">
      <c r="A24" s="126">
        <v>40</v>
      </c>
      <c r="B24" s="127">
        <v>6.2799999999999998E-4</v>
      </c>
      <c r="C24" s="139">
        <v>4.44E-4</v>
      </c>
      <c r="D24" s="140">
        <v>0</v>
      </c>
      <c r="E24" s="128">
        <v>0</v>
      </c>
    </row>
    <row r="25" spans="1:5" x14ac:dyDescent="0.2">
      <c r="A25" s="126">
        <v>41</v>
      </c>
      <c r="B25" s="127">
        <v>6.7100000000000005E-4</v>
      </c>
      <c r="C25" s="139">
        <v>4.86E-4</v>
      </c>
      <c r="D25" s="140">
        <v>0</v>
      </c>
      <c r="E25" s="128">
        <v>0</v>
      </c>
    </row>
    <row r="26" spans="1:5" x14ac:dyDescent="0.2">
      <c r="A26" s="126">
        <v>42</v>
      </c>
      <c r="B26" s="127">
        <v>7.2499999999999995E-4</v>
      </c>
      <c r="C26" s="139">
        <v>5.3499999999999999E-4</v>
      </c>
      <c r="D26" s="140">
        <v>0</v>
      </c>
      <c r="E26" s="128">
        <v>0</v>
      </c>
    </row>
    <row r="27" spans="1:5" x14ac:dyDescent="0.2">
      <c r="A27" s="126">
        <v>43</v>
      </c>
      <c r="B27" s="127">
        <v>7.9299999999999998E-4</v>
      </c>
      <c r="C27" s="139">
        <v>5.9299999999999999E-4</v>
      </c>
      <c r="D27" s="140">
        <v>0</v>
      </c>
      <c r="E27" s="128">
        <v>0</v>
      </c>
    </row>
    <row r="28" spans="1:5" x14ac:dyDescent="0.2">
      <c r="A28" s="126">
        <v>44</v>
      </c>
      <c r="B28" s="127">
        <v>8.7600000000000004E-4</v>
      </c>
      <c r="C28" s="139">
        <v>6.6100000000000002E-4</v>
      </c>
      <c r="D28" s="140">
        <v>0</v>
      </c>
      <c r="E28" s="128">
        <v>0</v>
      </c>
    </row>
    <row r="29" spans="1:5" x14ac:dyDescent="0.2">
      <c r="A29" s="126">
        <v>45</v>
      </c>
      <c r="B29" s="127">
        <v>9.7300000000000002E-4</v>
      </c>
      <c r="C29" s="139">
        <v>7.3700000000000002E-4</v>
      </c>
      <c r="D29" s="140">
        <v>0</v>
      </c>
      <c r="E29" s="128">
        <v>0</v>
      </c>
    </row>
    <row r="30" spans="1:5" x14ac:dyDescent="0.2">
      <c r="A30" s="126">
        <v>46</v>
      </c>
      <c r="B30" s="127">
        <v>1.0870000000000001E-3</v>
      </c>
      <c r="C30" s="139">
        <v>8.2200000000000003E-4</v>
      </c>
      <c r="D30" s="140">
        <v>0</v>
      </c>
      <c r="E30" s="128">
        <v>0</v>
      </c>
    </row>
    <row r="31" spans="1:5" x14ac:dyDescent="0.2">
      <c r="A31" s="126">
        <v>47</v>
      </c>
      <c r="B31" s="127">
        <v>1.2149999999999999E-3</v>
      </c>
      <c r="C31" s="139">
        <v>9.1500000000000001E-4</v>
      </c>
      <c r="D31" s="140">
        <v>0</v>
      </c>
      <c r="E31" s="128">
        <v>0</v>
      </c>
    </row>
    <row r="32" spans="1:5" s="99" customFormat="1" x14ac:dyDescent="0.2">
      <c r="A32" s="126">
        <v>48</v>
      </c>
      <c r="B32" s="127">
        <v>1.358E-3</v>
      </c>
      <c r="C32" s="139">
        <v>1.016E-3</v>
      </c>
      <c r="D32" s="140">
        <v>0</v>
      </c>
      <c r="E32" s="128">
        <v>0</v>
      </c>
    </row>
    <row r="33" spans="1:5" x14ac:dyDescent="0.2">
      <c r="A33" s="126">
        <v>49</v>
      </c>
      <c r="B33" s="127">
        <v>1.5150000000000001E-3</v>
      </c>
      <c r="C33" s="139">
        <v>1.1230000000000001E-3</v>
      </c>
      <c r="D33" s="140">
        <v>0</v>
      </c>
      <c r="E33" s="128">
        <v>0</v>
      </c>
    </row>
    <row r="34" spans="1:5" x14ac:dyDescent="0.2">
      <c r="A34" s="126">
        <v>50</v>
      </c>
      <c r="B34" s="127">
        <v>1.686E-3</v>
      </c>
      <c r="C34" s="139">
        <v>1.2359999999999999E-3</v>
      </c>
      <c r="D34" s="139">
        <v>4.0639999999999999E-3</v>
      </c>
      <c r="E34" s="129">
        <v>2.7680000000000001E-3</v>
      </c>
    </row>
    <row r="35" spans="1:5" x14ac:dyDescent="0.2">
      <c r="A35" s="126">
        <v>51</v>
      </c>
      <c r="B35" s="127">
        <v>1.8710000000000001E-3</v>
      </c>
      <c r="C35" s="139">
        <v>1.353E-3</v>
      </c>
      <c r="D35" s="139">
        <v>4.3839999999999999E-3</v>
      </c>
      <c r="E35" s="129">
        <v>2.905E-3</v>
      </c>
    </row>
    <row r="36" spans="1:5" x14ac:dyDescent="0.2">
      <c r="A36" s="126">
        <v>52</v>
      </c>
      <c r="B36" s="127">
        <v>2.0720000000000001E-3</v>
      </c>
      <c r="C36" s="139">
        <v>1.475E-3</v>
      </c>
      <c r="D36" s="139">
        <v>4.7089999999999996E-3</v>
      </c>
      <c r="E36" s="129">
        <v>3.0569999999999998E-3</v>
      </c>
    </row>
    <row r="37" spans="1:5" x14ac:dyDescent="0.2">
      <c r="A37" s="126">
        <v>53</v>
      </c>
      <c r="B37" s="127">
        <v>2.2889999999999998E-3</v>
      </c>
      <c r="C37" s="139">
        <v>1.603E-3</v>
      </c>
      <c r="D37" s="139">
        <v>5.0419999999999996E-3</v>
      </c>
      <c r="E37" s="129">
        <v>3.225E-3</v>
      </c>
    </row>
    <row r="38" spans="1:5" x14ac:dyDescent="0.2">
      <c r="A38" s="126">
        <v>54</v>
      </c>
      <c r="B38" s="127">
        <v>2.5270000000000002E-3</v>
      </c>
      <c r="C38" s="139">
        <v>1.7359999999999999E-3</v>
      </c>
      <c r="D38" s="139">
        <v>5.3839999999999999E-3</v>
      </c>
      <c r="E38" s="129">
        <v>3.4120000000000001E-3</v>
      </c>
    </row>
    <row r="39" spans="1:5" x14ac:dyDescent="0.2">
      <c r="A39" s="126">
        <v>55</v>
      </c>
      <c r="B39" s="127">
        <v>2.7880000000000001E-3</v>
      </c>
      <c r="C39" s="139">
        <v>1.8760000000000001E-3</v>
      </c>
      <c r="D39" s="139">
        <v>5.7349999999999996E-3</v>
      </c>
      <c r="E39" s="129">
        <v>3.6219999999999998E-3</v>
      </c>
    </row>
    <row r="40" spans="1:5" x14ac:dyDescent="0.2">
      <c r="A40" s="126">
        <v>56</v>
      </c>
      <c r="B40" s="127">
        <v>3.0790000000000001E-3</v>
      </c>
      <c r="C40" s="139">
        <v>2.0240000000000002E-3</v>
      </c>
      <c r="D40" s="139">
        <v>6.0990000000000003E-3</v>
      </c>
      <c r="E40" s="129">
        <v>3.8579999999999999E-3</v>
      </c>
    </row>
    <row r="41" spans="1:5" x14ac:dyDescent="0.2">
      <c r="A41" s="126">
        <v>57</v>
      </c>
      <c r="B41" s="127">
        <v>3.4069999999999999E-3</v>
      </c>
      <c r="C41" s="139">
        <v>2.1819999999999999E-3</v>
      </c>
      <c r="D41" s="139">
        <v>6.4780000000000003E-3</v>
      </c>
      <c r="E41" s="129">
        <v>4.1279999999999997E-3</v>
      </c>
    </row>
    <row r="42" spans="1:5" x14ac:dyDescent="0.2">
      <c r="A42" s="126">
        <v>58</v>
      </c>
      <c r="B42" s="127">
        <v>3.7789999999999998E-3</v>
      </c>
      <c r="C42" s="139">
        <v>2.3519999999999999E-3</v>
      </c>
      <c r="D42" s="139">
        <v>6.8770000000000003E-3</v>
      </c>
      <c r="E42" s="129">
        <v>4.4359999999999998E-3</v>
      </c>
    </row>
    <row r="43" spans="1:5" x14ac:dyDescent="0.2">
      <c r="A43" s="126">
        <v>59</v>
      </c>
      <c r="B43" s="127">
        <v>4.2040000000000003E-3</v>
      </c>
      <c r="C43" s="139">
        <v>2.5360000000000001E-3</v>
      </c>
      <c r="D43" s="139">
        <v>7.3049999999999999E-3</v>
      </c>
      <c r="E43" s="129">
        <v>4.7889999999999999E-3</v>
      </c>
    </row>
    <row r="44" spans="1:5" x14ac:dyDescent="0.2">
      <c r="A44" s="126">
        <v>60</v>
      </c>
      <c r="B44" s="127">
        <v>4.6880000000000003E-3</v>
      </c>
      <c r="C44" s="139">
        <v>2.7390000000000001E-3</v>
      </c>
      <c r="D44" s="139">
        <v>7.7710000000000001E-3</v>
      </c>
      <c r="E44" s="129">
        <v>5.1910000000000003E-3</v>
      </c>
    </row>
    <row r="45" spans="1:5" x14ac:dyDescent="0.2">
      <c r="A45" s="126">
        <v>61</v>
      </c>
      <c r="B45" s="127">
        <v>5.2399999999999999E-3</v>
      </c>
      <c r="C45" s="139">
        <v>2.9629999999999999E-3</v>
      </c>
      <c r="D45" s="139">
        <v>8.2839999999999997E-3</v>
      </c>
      <c r="E45" s="129">
        <v>5.646E-3</v>
      </c>
    </row>
    <row r="46" spans="1:5" x14ac:dyDescent="0.2">
      <c r="A46" s="126">
        <v>62</v>
      </c>
      <c r="B46" s="127">
        <v>5.8669999999999998E-3</v>
      </c>
      <c r="C46" s="139">
        <v>3.212E-3</v>
      </c>
      <c r="D46" s="139">
        <v>8.8540000000000008E-3</v>
      </c>
      <c r="E46" s="129">
        <v>6.156E-3</v>
      </c>
    </row>
    <row r="47" spans="1:5" s="99" customFormat="1" x14ac:dyDescent="0.2">
      <c r="A47" s="126">
        <v>63</v>
      </c>
      <c r="B47" s="127">
        <v>6.5770000000000004E-3</v>
      </c>
      <c r="C47" s="139">
        <v>3.4910000000000002E-3</v>
      </c>
      <c r="D47" s="139">
        <v>9.4920000000000004E-3</v>
      </c>
      <c r="E47" s="129">
        <v>6.7229999999999998E-3</v>
      </c>
    </row>
    <row r="48" spans="1:5" x14ac:dyDescent="0.2">
      <c r="A48" s="126">
        <v>64</v>
      </c>
      <c r="B48" s="127">
        <v>7.3769999999999999E-3</v>
      </c>
      <c r="C48" s="139">
        <v>3.8010000000000001E-3</v>
      </c>
      <c r="D48" s="139">
        <v>1.0208999999999999E-2</v>
      </c>
      <c r="E48" s="129">
        <v>7.352E-3</v>
      </c>
    </row>
    <row r="49" spans="1:5" x14ac:dyDescent="0.2">
      <c r="A49" s="126">
        <v>65</v>
      </c>
      <c r="B49" s="127">
        <v>8.2769999999999996E-3</v>
      </c>
      <c r="C49" s="139">
        <v>4.1450000000000002E-3</v>
      </c>
      <c r="D49" s="139">
        <v>1.1013E-2</v>
      </c>
      <c r="E49" s="129">
        <v>8.0479999999999996E-3</v>
      </c>
    </row>
    <row r="50" spans="1:5" x14ac:dyDescent="0.2">
      <c r="A50" s="126">
        <v>66</v>
      </c>
      <c r="B50" s="127">
        <v>9.1750000000000009E-3</v>
      </c>
      <c r="C50" s="139">
        <v>4.5999999999999999E-3</v>
      </c>
      <c r="D50" s="139">
        <v>1.1916E-2</v>
      </c>
      <c r="E50" s="129">
        <v>8.8210000000000007E-3</v>
      </c>
    </row>
    <row r="51" spans="1:5" x14ac:dyDescent="0.2">
      <c r="A51" s="126">
        <v>67</v>
      </c>
      <c r="B51" s="127">
        <v>1.0170999999999999E-2</v>
      </c>
      <c r="C51" s="139">
        <v>5.1050000000000002E-3</v>
      </c>
      <c r="D51" s="139">
        <v>1.2930000000000001E-2</v>
      </c>
      <c r="E51" s="129">
        <v>9.6790000000000001E-3</v>
      </c>
    </row>
    <row r="52" spans="1:5" x14ac:dyDescent="0.2">
      <c r="A52" s="126">
        <v>68</v>
      </c>
      <c r="B52" s="127">
        <v>1.1275E-2</v>
      </c>
      <c r="C52" s="139">
        <v>5.6649999999999999E-3</v>
      </c>
      <c r="D52" s="139">
        <v>1.4067E-2</v>
      </c>
      <c r="E52" s="129">
        <v>1.0633E-2</v>
      </c>
    </row>
    <row r="53" spans="1:5" x14ac:dyDescent="0.2">
      <c r="A53" s="126">
        <v>69</v>
      </c>
      <c r="B53" s="127">
        <v>1.2498E-2</v>
      </c>
      <c r="C53" s="139">
        <v>6.2859999999999999E-3</v>
      </c>
      <c r="D53" s="139">
        <v>1.5342E-2</v>
      </c>
      <c r="E53" s="129">
        <v>1.1691999999999999E-2</v>
      </c>
    </row>
    <row r="54" spans="1:5" x14ac:dyDescent="0.2">
      <c r="A54" s="126">
        <v>70</v>
      </c>
      <c r="B54" s="127">
        <v>1.3854E-2</v>
      </c>
      <c r="C54" s="139">
        <v>6.9760000000000004E-3</v>
      </c>
      <c r="D54" s="139">
        <v>1.6768999999999999E-2</v>
      </c>
      <c r="E54" s="129">
        <v>1.2867999999999999E-2</v>
      </c>
    </row>
    <row r="55" spans="1:5" x14ac:dyDescent="0.2">
      <c r="A55" s="126">
        <v>71</v>
      </c>
      <c r="B55" s="127">
        <v>1.5357000000000001E-2</v>
      </c>
      <c r="C55" s="139">
        <v>7.7409999999999996E-3</v>
      </c>
      <c r="D55" s="139">
        <v>1.8363000000000001E-2</v>
      </c>
      <c r="E55" s="129">
        <v>1.4171E-2</v>
      </c>
    </row>
    <row r="56" spans="1:5" x14ac:dyDescent="0.2">
      <c r="A56" s="126">
        <v>72</v>
      </c>
      <c r="B56" s="127">
        <v>1.7023E-2</v>
      </c>
      <c r="C56" s="139">
        <v>8.5900000000000004E-3</v>
      </c>
      <c r="D56" s="139">
        <v>2.0140999999999999E-2</v>
      </c>
      <c r="E56" s="129">
        <v>1.5613999999999999E-2</v>
      </c>
    </row>
    <row r="57" spans="1:5" x14ac:dyDescent="0.2">
      <c r="A57" s="126">
        <v>73</v>
      </c>
      <c r="B57" s="127">
        <v>1.8870000000000001E-2</v>
      </c>
      <c r="C57" s="139">
        <v>9.5320000000000005E-3</v>
      </c>
      <c r="D57" s="139">
        <v>2.2127000000000001E-2</v>
      </c>
      <c r="E57" s="129">
        <v>1.721E-2</v>
      </c>
    </row>
    <row r="58" spans="1:5" x14ac:dyDescent="0.2">
      <c r="A58" s="126">
        <v>74</v>
      </c>
      <c r="B58" s="127">
        <v>2.0917999999999999E-2</v>
      </c>
      <c r="C58" s="139">
        <v>1.0578000000000001E-2</v>
      </c>
      <c r="D58" s="139">
        <v>2.4344999999999999E-2</v>
      </c>
      <c r="E58" s="129">
        <v>1.8977000000000001E-2</v>
      </c>
    </row>
    <row r="59" spans="1:5" x14ac:dyDescent="0.2">
      <c r="A59" s="126">
        <v>75</v>
      </c>
      <c r="B59" s="127">
        <v>2.3188E-2</v>
      </c>
      <c r="C59" s="139">
        <v>1.1738E-2</v>
      </c>
      <c r="D59" s="139">
        <v>2.6825999999999999E-2</v>
      </c>
      <c r="E59" s="129">
        <v>2.0937999999999998E-2</v>
      </c>
    </row>
    <row r="60" spans="1:5" x14ac:dyDescent="0.2">
      <c r="A60" s="126">
        <v>76</v>
      </c>
      <c r="B60" s="127">
        <v>2.5704000000000001E-2</v>
      </c>
      <c r="C60" s="139">
        <v>1.3025999999999999E-2</v>
      </c>
      <c r="D60" s="139">
        <v>2.9607999999999999E-2</v>
      </c>
      <c r="E60" s="129">
        <v>2.3118E-2</v>
      </c>
    </row>
    <row r="61" spans="1:5" x14ac:dyDescent="0.2">
      <c r="A61" s="126">
        <v>77</v>
      </c>
      <c r="B61" s="127">
        <v>2.8493000000000001E-2</v>
      </c>
      <c r="C61" s="139">
        <v>1.4455000000000001E-2</v>
      </c>
      <c r="D61" s="139">
        <v>3.2735E-2</v>
      </c>
      <c r="E61" s="129">
        <v>2.5554E-2</v>
      </c>
    </row>
    <row r="62" spans="1:5" x14ac:dyDescent="0.2">
      <c r="A62" s="126">
        <v>78</v>
      </c>
      <c r="B62" s="127">
        <v>3.1585000000000002E-2</v>
      </c>
      <c r="C62" s="139">
        <v>1.6041E-2</v>
      </c>
      <c r="D62" s="139">
        <v>3.6257999999999999E-2</v>
      </c>
      <c r="E62" s="129">
        <v>2.8288000000000001E-2</v>
      </c>
    </row>
    <row r="63" spans="1:5" x14ac:dyDescent="0.2">
      <c r="A63" s="126">
        <v>79</v>
      </c>
      <c r="B63" s="127">
        <v>3.5012000000000001E-2</v>
      </c>
      <c r="C63" s="139">
        <v>1.7801000000000001E-2</v>
      </c>
      <c r="D63" s="139">
        <v>4.0231999999999997E-2</v>
      </c>
      <c r="E63" s="129">
        <v>3.1365999999999998E-2</v>
      </c>
    </row>
    <row r="64" spans="1:5" x14ac:dyDescent="0.2">
      <c r="A64" s="126">
        <v>80</v>
      </c>
      <c r="B64" s="127">
        <v>3.8810999999999998E-2</v>
      </c>
      <c r="C64" s="139">
        <v>1.9754000000000001E-2</v>
      </c>
      <c r="D64" s="139">
        <v>4.4721999999999998E-2</v>
      </c>
      <c r="E64" s="129">
        <v>3.4844E-2</v>
      </c>
    </row>
    <row r="65" spans="1:5" x14ac:dyDescent="0.2">
      <c r="A65" s="126">
        <v>81</v>
      </c>
      <c r="B65" s="130"/>
      <c r="C65" s="140"/>
      <c r="D65" s="139">
        <v>4.9794999999999999E-2</v>
      </c>
      <c r="E65" s="129">
        <v>3.8782999999999998E-2</v>
      </c>
    </row>
    <row r="66" spans="1:5" x14ac:dyDescent="0.2">
      <c r="A66" s="126">
        <v>82</v>
      </c>
      <c r="B66" s="130"/>
      <c r="C66" s="140"/>
      <c r="D66" s="139">
        <v>5.5525999999999999E-2</v>
      </c>
      <c r="E66" s="129">
        <v>4.3246E-2</v>
      </c>
    </row>
    <row r="67" spans="1:5" x14ac:dyDescent="0.2">
      <c r="A67" s="126">
        <v>83</v>
      </c>
      <c r="B67" s="130"/>
      <c r="C67" s="140"/>
      <c r="D67" s="139">
        <v>6.1996000000000002E-2</v>
      </c>
      <c r="E67" s="129">
        <v>4.8305000000000001E-2</v>
      </c>
    </row>
    <row r="68" spans="1:5" x14ac:dyDescent="0.2">
      <c r="A68" s="126">
        <v>84</v>
      </c>
      <c r="B68" s="130"/>
      <c r="C68" s="140"/>
      <c r="D68" s="139">
        <v>6.9290000000000004E-2</v>
      </c>
      <c r="E68" s="129">
        <v>5.4031999999999997E-2</v>
      </c>
    </row>
    <row r="69" spans="1:5" x14ac:dyDescent="0.2">
      <c r="A69" s="126">
        <v>85</v>
      </c>
      <c r="B69" s="130"/>
      <c r="C69" s="140"/>
      <c r="D69" s="139">
        <v>7.7496999999999996E-2</v>
      </c>
      <c r="E69" s="129">
        <v>6.0504000000000002E-2</v>
      </c>
    </row>
    <row r="70" spans="1:5" x14ac:dyDescent="0.2">
      <c r="A70" s="126">
        <v>86</v>
      </c>
      <c r="B70" s="130"/>
      <c r="C70" s="140"/>
      <c r="D70" s="139">
        <v>8.6711999999999997E-2</v>
      </c>
      <c r="E70" s="129">
        <v>6.7801E-2</v>
      </c>
    </row>
    <row r="71" spans="1:5" x14ac:dyDescent="0.2">
      <c r="A71" s="126">
        <v>87</v>
      </c>
      <c r="B71" s="130"/>
      <c r="C71" s="140"/>
      <c r="D71" s="139">
        <v>9.7037999999999999E-2</v>
      </c>
      <c r="E71" s="129">
        <v>7.6011999999999996E-2</v>
      </c>
    </row>
    <row r="72" spans="1:5" x14ac:dyDescent="0.2">
      <c r="A72" s="126">
        <v>88</v>
      </c>
      <c r="B72" s="130"/>
      <c r="C72" s="140"/>
      <c r="D72" s="139">
        <v>0.10859099999999999</v>
      </c>
      <c r="E72" s="129">
        <v>8.523E-2</v>
      </c>
    </row>
    <row r="73" spans="1:5" s="99" customFormat="1" x14ac:dyDescent="0.2">
      <c r="A73" s="126">
        <v>89</v>
      </c>
      <c r="B73" s="130"/>
      <c r="C73" s="140"/>
      <c r="D73" s="139">
        <v>0.121499</v>
      </c>
      <c r="E73" s="129">
        <v>9.5562999999999995E-2</v>
      </c>
    </row>
    <row r="74" spans="1:5" x14ac:dyDescent="0.2">
      <c r="A74" s="126">
        <v>90</v>
      </c>
      <c r="B74" s="130"/>
      <c r="C74" s="140"/>
      <c r="D74" s="139">
        <v>0.135908</v>
      </c>
      <c r="E74" s="129">
        <v>0.107126</v>
      </c>
    </row>
    <row r="75" spans="1:5" x14ac:dyDescent="0.2">
      <c r="A75" s="126">
        <v>91</v>
      </c>
      <c r="B75" s="130"/>
      <c r="C75" s="140"/>
      <c r="D75" s="139">
        <v>0.15132200000000001</v>
      </c>
      <c r="E75" s="129">
        <v>0.119744</v>
      </c>
    </row>
    <row r="76" spans="1:5" x14ac:dyDescent="0.2">
      <c r="A76" s="126">
        <v>92</v>
      </c>
      <c r="B76" s="130"/>
      <c r="C76" s="140"/>
      <c r="D76" s="139">
        <v>0.16742199999999999</v>
      </c>
      <c r="E76" s="129">
        <v>0.133299</v>
      </c>
    </row>
    <row r="77" spans="1:5" x14ac:dyDescent="0.2">
      <c r="A77" s="126">
        <v>93</v>
      </c>
      <c r="B77" s="130"/>
      <c r="C77" s="140"/>
      <c r="D77" s="139">
        <v>0.18403</v>
      </c>
      <c r="E77" s="129">
        <v>0.14771999999999999</v>
      </c>
    </row>
    <row r="78" spans="1:5" x14ac:dyDescent="0.2">
      <c r="A78" s="126">
        <v>94</v>
      </c>
      <c r="B78" s="130"/>
      <c r="C78" s="140"/>
      <c r="D78" s="139">
        <v>0.201074</v>
      </c>
      <c r="E78" s="129">
        <v>0.162971</v>
      </c>
    </row>
    <row r="79" spans="1:5" x14ac:dyDescent="0.2">
      <c r="A79" s="126">
        <v>95</v>
      </c>
      <c r="B79" s="130"/>
      <c r="C79" s="140"/>
      <c r="D79" s="139">
        <v>0.218559</v>
      </c>
      <c r="E79" s="129">
        <v>0.179034</v>
      </c>
    </row>
    <row r="80" spans="1:5" x14ac:dyDescent="0.2">
      <c r="A80" s="126">
        <v>96</v>
      </c>
      <c r="B80" s="130"/>
      <c r="C80" s="140"/>
      <c r="D80" s="139">
        <v>0.236535</v>
      </c>
      <c r="E80" s="129">
        <v>0.19590299999999999</v>
      </c>
    </row>
    <row r="81" spans="1:5" x14ac:dyDescent="0.2">
      <c r="A81" s="126">
        <v>97</v>
      </c>
      <c r="B81" s="130"/>
      <c r="C81" s="140"/>
      <c r="D81" s="139">
        <v>0.25505899999999998</v>
      </c>
      <c r="E81" s="129">
        <v>0.213565</v>
      </c>
    </row>
    <row r="82" spans="1:5" x14ac:dyDescent="0.2">
      <c r="A82" s="126">
        <v>98</v>
      </c>
      <c r="B82" s="130"/>
      <c r="C82" s="140"/>
      <c r="D82" s="139">
        <v>0.27417000000000002</v>
      </c>
      <c r="E82" s="129">
        <v>0.231991</v>
      </c>
    </row>
    <row r="83" spans="1:5" x14ac:dyDescent="0.2">
      <c r="A83" s="126">
        <v>99</v>
      </c>
      <c r="B83" s="130"/>
      <c r="C83" s="140"/>
      <c r="D83" s="139">
        <v>0.293848</v>
      </c>
      <c r="E83" s="129">
        <v>0.25112299999999999</v>
      </c>
    </row>
    <row r="84" spans="1:5" x14ac:dyDescent="0.2">
      <c r="A84" s="126">
        <v>100</v>
      </c>
      <c r="B84" s="130"/>
      <c r="C84" s="140"/>
      <c r="D84" s="139">
        <v>0.31398799999999999</v>
      </c>
      <c r="E84" s="129">
        <v>0.27085799999999999</v>
      </c>
    </row>
    <row r="85" spans="1:5" x14ac:dyDescent="0.2">
      <c r="A85" s="126">
        <v>101</v>
      </c>
      <c r="B85" s="130"/>
      <c r="C85" s="140"/>
      <c r="D85" s="139">
        <v>0.33436500000000002</v>
      </c>
      <c r="E85" s="129">
        <v>0.29104000000000002</v>
      </c>
    </row>
    <row r="86" spans="1:5" x14ac:dyDescent="0.2">
      <c r="A86" s="126">
        <v>102</v>
      </c>
      <c r="B86" s="130"/>
      <c r="C86" s="140"/>
      <c r="D86" s="139">
        <v>0.354599</v>
      </c>
      <c r="E86" s="129">
        <v>0.311444</v>
      </c>
    </row>
    <row r="87" spans="1:5" x14ac:dyDescent="0.2">
      <c r="A87" s="126">
        <v>103</v>
      </c>
      <c r="B87" s="130"/>
      <c r="C87" s="140"/>
      <c r="D87" s="139">
        <v>0.37452400000000002</v>
      </c>
      <c r="E87" s="129">
        <v>0.33189999999999997</v>
      </c>
    </row>
    <row r="88" spans="1:5" x14ac:dyDescent="0.2">
      <c r="A88" s="126">
        <v>104</v>
      </c>
      <c r="B88" s="130"/>
      <c r="C88" s="140"/>
      <c r="D88" s="139">
        <v>0.393982</v>
      </c>
      <c r="E88" s="129">
        <v>0.35223199999999999</v>
      </c>
    </row>
    <row r="89" spans="1:5" x14ac:dyDescent="0.2">
      <c r="A89" s="126">
        <v>105</v>
      </c>
      <c r="B89" s="130"/>
      <c r="C89" s="140"/>
      <c r="D89" s="139">
        <v>0.412831</v>
      </c>
      <c r="E89" s="129">
        <v>0.37227300000000002</v>
      </c>
    </row>
    <row r="90" spans="1:5" x14ac:dyDescent="0.2">
      <c r="A90" s="126">
        <v>106</v>
      </c>
      <c r="B90" s="130"/>
      <c r="C90" s="140"/>
      <c r="D90" s="139">
        <v>0.430946</v>
      </c>
      <c r="E90" s="129">
        <v>0.39185999999999999</v>
      </c>
    </row>
    <row r="91" spans="1:5" x14ac:dyDescent="0.2">
      <c r="A91" s="126">
        <v>107</v>
      </c>
      <c r="B91" s="130"/>
      <c r="C91" s="140"/>
      <c r="D91" s="139">
        <v>0.44822699999999999</v>
      </c>
      <c r="E91" s="129">
        <v>0.41084900000000002</v>
      </c>
    </row>
    <row r="92" spans="1:5" x14ac:dyDescent="0.2">
      <c r="A92" s="126">
        <v>108</v>
      </c>
      <c r="B92" s="130"/>
      <c r="C92" s="140"/>
      <c r="D92" s="139">
        <v>0.464592</v>
      </c>
      <c r="E92" s="129">
        <v>0.42911199999999999</v>
      </c>
    </row>
    <row r="93" spans="1:5" x14ac:dyDescent="0.2">
      <c r="A93" s="126">
        <v>109</v>
      </c>
      <c r="B93" s="130"/>
      <c r="C93" s="140"/>
      <c r="D93" s="139">
        <v>0.479987</v>
      </c>
      <c r="E93" s="129">
        <v>0.446544</v>
      </c>
    </row>
    <row r="94" spans="1:5" x14ac:dyDescent="0.2">
      <c r="A94" s="126">
        <v>110</v>
      </c>
      <c r="B94" s="130"/>
      <c r="C94" s="140"/>
      <c r="D94" s="139">
        <v>0.49437599999999998</v>
      </c>
      <c r="E94" s="129">
        <v>0.463061</v>
      </c>
    </row>
    <row r="95" spans="1:5" x14ac:dyDescent="0.2">
      <c r="A95" s="126">
        <v>111</v>
      </c>
      <c r="B95" s="130"/>
      <c r="C95" s="140"/>
      <c r="D95" s="139">
        <v>0.5</v>
      </c>
      <c r="E95" s="129">
        <v>0.47860399999999997</v>
      </c>
    </row>
    <row r="96" spans="1:5" x14ac:dyDescent="0.2">
      <c r="A96" s="126">
        <v>112</v>
      </c>
      <c r="B96" s="130"/>
      <c r="C96" s="140"/>
      <c r="D96" s="139">
        <v>0.5</v>
      </c>
      <c r="E96" s="129">
        <v>0.49313699999999999</v>
      </c>
    </row>
    <row r="97" spans="1:5" x14ac:dyDescent="0.2">
      <c r="A97" s="126">
        <v>113</v>
      </c>
      <c r="B97" s="130"/>
      <c r="C97" s="140"/>
      <c r="D97" s="139">
        <v>0.5</v>
      </c>
      <c r="E97" s="129">
        <v>0.5</v>
      </c>
    </row>
    <row r="98" spans="1:5" x14ac:dyDescent="0.2">
      <c r="A98" s="126">
        <v>114</v>
      </c>
      <c r="B98" s="130"/>
      <c r="C98" s="140"/>
      <c r="D98" s="139">
        <v>0.5</v>
      </c>
      <c r="E98" s="129">
        <v>0.5</v>
      </c>
    </row>
    <row r="99" spans="1:5" x14ac:dyDescent="0.2">
      <c r="A99" s="126">
        <v>115</v>
      </c>
      <c r="B99" s="130"/>
      <c r="C99" s="140"/>
      <c r="D99" s="139">
        <v>0.5</v>
      </c>
      <c r="E99" s="129">
        <v>0.5</v>
      </c>
    </row>
    <row r="100" spans="1:5" x14ac:dyDescent="0.2">
      <c r="A100" s="126">
        <v>116</v>
      </c>
      <c r="B100" s="130"/>
      <c r="C100" s="140"/>
      <c r="D100" s="139">
        <v>0.5</v>
      </c>
      <c r="E100" s="129">
        <v>0.5</v>
      </c>
    </row>
    <row r="101" spans="1:5" x14ac:dyDescent="0.2">
      <c r="A101" s="126">
        <v>117</v>
      </c>
      <c r="B101" s="130"/>
      <c r="C101" s="140"/>
      <c r="D101" s="139">
        <v>0.5</v>
      </c>
      <c r="E101" s="129">
        <v>0.5</v>
      </c>
    </row>
    <row r="102" spans="1:5" x14ac:dyDescent="0.2">
      <c r="A102" s="126">
        <v>118</v>
      </c>
      <c r="B102" s="130"/>
      <c r="C102" s="140"/>
      <c r="D102" s="139">
        <v>0.5</v>
      </c>
      <c r="E102" s="129">
        <v>0.5</v>
      </c>
    </row>
    <row r="103" spans="1:5" x14ac:dyDescent="0.2">
      <c r="A103" s="126">
        <v>119</v>
      </c>
      <c r="B103" s="130"/>
      <c r="C103" s="140"/>
      <c r="D103" s="139">
        <v>0.5</v>
      </c>
      <c r="E103" s="129">
        <v>0.5</v>
      </c>
    </row>
    <row r="104" spans="1:5" ht="17" thickBot="1" x14ac:dyDescent="0.25">
      <c r="A104" s="131">
        <v>120</v>
      </c>
      <c r="B104" s="132"/>
      <c r="C104" s="133"/>
      <c r="D104" s="134">
        <v>1</v>
      </c>
      <c r="E104" s="1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sheetPr>
    <tabColor theme="9" tint="0.59999389629810485"/>
  </sheetPr>
  <dimension ref="A1:G72"/>
  <sheetViews>
    <sheetView workbookViewId="0">
      <selection activeCell="B2" sqref="B2:G2"/>
    </sheetView>
  </sheetViews>
  <sheetFormatPr baseColWidth="10" defaultColWidth="8.83203125" defaultRowHeight="16" x14ac:dyDescent="0.2"/>
  <sheetData>
    <row r="1" spans="1:7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 x14ac:dyDescent="0.2">
      <c r="A2">
        <v>0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</row>
    <row r="3" spans="1:7" x14ac:dyDescent="0.2">
      <c r="A3">
        <v>1</v>
      </c>
      <c r="B3" s="121">
        <v>1.2969E-2</v>
      </c>
      <c r="C3" s="121">
        <v>1.23E-2</v>
      </c>
      <c r="D3">
        <v>8.0000000000000002E-3</v>
      </c>
      <c r="E3">
        <v>8.0000000000000002E-3</v>
      </c>
      <c r="F3" s="121">
        <v>1.2969E-2</v>
      </c>
      <c r="G3" s="121">
        <v>1.23E-2</v>
      </c>
    </row>
    <row r="4" spans="1:7" x14ac:dyDescent="0.2">
      <c r="A4">
        <v>2</v>
      </c>
      <c r="B4" s="121">
        <v>1.5445E-2</v>
      </c>
      <c r="C4" s="121">
        <v>1.536E-2</v>
      </c>
      <c r="D4">
        <v>8.9999999999999993E-3</v>
      </c>
      <c r="E4">
        <v>8.0000000000000002E-3</v>
      </c>
      <c r="F4" s="121">
        <v>1.5445E-2</v>
      </c>
      <c r="G4" s="121">
        <v>1.536E-2</v>
      </c>
    </row>
    <row r="5" spans="1:7" x14ac:dyDescent="0.2">
      <c r="A5">
        <v>3</v>
      </c>
      <c r="B5" s="121">
        <v>1.7108000000000002E-2</v>
      </c>
      <c r="C5" s="121">
        <v>1.7491E-2</v>
      </c>
      <c r="D5">
        <v>0.01</v>
      </c>
      <c r="E5" s="100">
        <v>8.0000000000000002E-3</v>
      </c>
      <c r="F5" s="121">
        <v>1.7108000000000002E-2</v>
      </c>
      <c r="G5" s="121">
        <v>1.7491E-2</v>
      </c>
    </row>
    <row r="6" spans="1:7" x14ac:dyDescent="0.2">
      <c r="A6">
        <v>4</v>
      </c>
      <c r="B6" s="121">
        <v>1.8394000000000001E-2</v>
      </c>
      <c r="C6" s="121">
        <v>1.9181E-2</v>
      </c>
      <c r="D6">
        <v>1.0999999999999999E-2</v>
      </c>
      <c r="E6">
        <v>8.9999999999999993E-3</v>
      </c>
      <c r="F6" s="121">
        <v>1.8394000000000001E-2</v>
      </c>
      <c r="G6" s="121">
        <v>1.9181E-2</v>
      </c>
    </row>
    <row r="7" spans="1:7" x14ac:dyDescent="0.2">
      <c r="A7">
        <v>5</v>
      </c>
      <c r="B7" s="121">
        <v>1.9459000000000001E-2</v>
      </c>
      <c r="C7" s="121">
        <v>2.0603E-2</v>
      </c>
      <c r="D7">
        <v>1.2E-2</v>
      </c>
      <c r="E7">
        <v>8.9999999999999993E-3</v>
      </c>
      <c r="F7" s="121">
        <v>1.9459000000000001E-2</v>
      </c>
      <c r="G7" s="121">
        <v>2.0603E-2</v>
      </c>
    </row>
    <row r="8" spans="1:7" x14ac:dyDescent="0.2">
      <c r="A8">
        <v>6</v>
      </c>
      <c r="B8" s="121">
        <v>2.0374E-2</v>
      </c>
      <c r="C8" s="121">
        <v>2.1843000000000001E-2</v>
      </c>
      <c r="D8">
        <v>1.4E-2</v>
      </c>
      <c r="E8">
        <v>0.01</v>
      </c>
      <c r="F8" s="121">
        <v>2.0374E-2</v>
      </c>
      <c r="G8" s="121">
        <v>2.1843000000000001E-2</v>
      </c>
    </row>
    <row r="9" spans="1:7" x14ac:dyDescent="0.2">
      <c r="A9">
        <v>7</v>
      </c>
      <c r="B9" s="121">
        <v>2.1180999999999998E-2</v>
      </c>
      <c r="C9" s="121">
        <v>2.2949000000000001E-2</v>
      </c>
      <c r="D9">
        <v>1.6E-2</v>
      </c>
      <c r="E9">
        <v>1.0999999999999999E-2</v>
      </c>
      <c r="F9" s="121">
        <v>2.1180999999999998E-2</v>
      </c>
      <c r="G9" s="121">
        <v>2.2949000000000001E-2</v>
      </c>
    </row>
    <row r="10" spans="1:7" x14ac:dyDescent="0.2">
      <c r="A10">
        <v>8</v>
      </c>
      <c r="B10" s="121">
        <v>2.1906999999999999E-2</v>
      </c>
      <c r="C10" s="121">
        <v>2.3952000000000001E-2</v>
      </c>
      <c r="D10">
        <v>1.7000000000000001E-2</v>
      </c>
      <c r="E10">
        <v>1.2E-2</v>
      </c>
      <c r="F10" s="121">
        <v>2.1906999999999999E-2</v>
      </c>
      <c r="G10" s="121">
        <v>2.3952000000000001E-2</v>
      </c>
    </row>
    <row r="11" spans="1:7" x14ac:dyDescent="0.2">
      <c r="A11">
        <v>9</v>
      </c>
      <c r="B11" s="121">
        <v>2.2567E-2</v>
      </c>
      <c r="C11" s="121">
        <v>2.4874E-2</v>
      </c>
      <c r="D11">
        <v>1.7999999999999999E-2</v>
      </c>
      <c r="E11">
        <v>1.4E-2</v>
      </c>
      <c r="F11" s="121">
        <v>2.2567E-2</v>
      </c>
      <c r="G11" s="121">
        <v>2.4874E-2</v>
      </c>
    </row>
    <row r="12" spans="1:7" x14ac:dyDescent="0.2">
      <c r="A12">
        <v>10</v>
      </c>
      <c r="B12" s="121">
        <v>2.3174E-2</v>
      </c>
      <c r="C12" s="121">
        <v>2.5728000000000001E-2</v>
      </c>
      <c r="D12">
        <v>0.02</v>
      </c>
      <c r="E12">
        <v>1.6E-2</v>
      </c>
      <c r="F12" s="121">
        <v>2.3174E-2</v>
      </c>
      <c r="G12" s="121">
        <v>2.5728000000000001E-2</v>
      </c>
    </row>
    <row r="13" spans="1:7" x14ac:dyDescent="0.2">
      <c r="A13">
        <v>11</v>
      </c>
      <c r="B13" s="121">
        <v>2.3737999999999999E-2</v>
      </c>
      <c r="C13" s="121">
        <v>2.6526000000000001E-2</v>
      </c>
      <c r="D13">
        <v>2.1999999999999999E-2</v>
      </c>
      <c r="E13">
        <v>1.7999999999999999E-2</v>
      </c>
      <c r="F13" s="121">
        <v>2.3737999999999999E-2</v>
      </c>
      <c r="G13" s="121">
        <v>2.6526000000000001E-2</v>
      </c>
    </row>
    <row r="14" spans="1:7" x14ac:dyDescent="0.2">
      <c r="A14">
        <v>12</v>
      </c>
      <c r="B14" s="121">
        <v>2.4264000000000001E-2</v>
      </c>
      <c r="C14" s="121">
        <v>2.7276000000000002E-2</v>
      </c>
      <c r="D14">
        <v>2.4E-2</v>
      </c>
      <c r="E14">
        <v>0.02</v>
      </c>
      <c r="F14" s="121">
        <v>2.4264000000000001E-2</v>
      </c>
      <c r="G14" s="121">
        <v>2.7276000000000002E-2</v>
      </c>
    </row>
    <row r="15" spans="1:7" x14ac:dyDescent="0.2">
      <c r="A15">
        <v>13</v>
      </c>
      <c r="B15" s="121">
        <v>2.4759E-2</v>
      </c>
      <c r="C15" s="121">
        <v>2.7984999999999999E-2</v>
      </c>
      <c r="D15">
        <v>2.5999999999999999E-2</v>
      </c>
      <c r="E15">
        <v>2.1999999999999999E-2</v>
      </c>
      <c r="F15" s="121">
        <v>2.4759E-2</v>
      </c>
      <c r="G15" s="121">
        <v>2.7984999999999999E-2</v>
      </c>
    </row>
    <row r="16" spans="1:7" x14ac:dyDescent="0.2">
      <c r="A16">
        <v>14</v>
      </c>
      <c r="B16" s="121">
        <v>2.5225999999999998E-2</v>
      </c>
      <c r="C16" s="121">
        <v>2.8657999999999999E-2</v>
      </c>
      <c r="D16">
        <v>2.7E-2</v>
      </c>
      <c r="E16">
        <v>2.4E-2</v>
      </c>
      <c r="F16" s="121">
        <v>2.5225999999999998E-2</v>
      </c>
      <c r="G16" s="121">
        <v>2.8657999999999999E-2</v>
      </c>
    </row>
    <row r="17" spans="1:7" x14ac:dyDescent="0.2">
      <c r="A17">
        <v>15</v>
      </c>
      <c r="B17" s="121">
        <v>2.5668E-2</v>
      </c>
      <c r="C17" s="121">
        <v>2.9298000000000001E-2</v>
      </c>
      <c r="D17">
        <v>2.9000000000000001E-2</v>
      </c>
      <c r="E17">
        <v>2.8000000000000001E-2</v>
      </c>
      <c r="F17" s="121">
        <v>2.5668E-2</v>
      </c>
      <c r="G17" s="121">
        <v>2.9298000000000001E-2</v>
      </c>
    </row>
    <row r="18" spans="1:7" x14ac:dyDescent="0.2">
      <c r="A18">
        <v>16</v>
      </c>
      <c r="B18" s="121">
        <v>2.6089000000000001E-2</v>
      </c>
      <c r="C18" s="121">
        <v>2.9911E-2</v>
      </c>
      <c r="D18">
        <v>3.1E-2</v>
      </c>
      <c r="E18">
        <v>3.1E-2</v>
      </c>
      <c r="F18" s="121">
        <v>2.6089000000000001E-2</v>
      </c>
      <c r="G18" s="121">
        <v>2.9911E-2</v>
      </c>
    </row>
    <row r="19" spans="1:7" x14ac:dyDescent="0.2">
      <c r="A19">
        <v>17</v>
      </c>
      <c r="B19" s="121">
        <v>2.6491000000000001E-2</v>
      </c>
      <c r="C19" s="121">
        <v>3.0497E-2</v>
      </c>
      <c r="D19">
        <v>3.5000000000000003E-2</v>
      </c>
      <c r="E19">
        <v>3.4000000000000002E-2</v>
      </c>
      <c r="F19" s="121">
        <v>2.6491000000000001E-2</v>
      </c>
      <c r="G19" s="121">
        <v>3.0497E-2</v>
      </c>
    </row>
    <row r="20" spans="1:7" x14ac:dyDescent="0.2">
      <c r="A20">
        <v>18</v>
      </c>
      <c r="B20" s="121">
        <v>2.6876000000000001E-2</v>
      </c>
      <c r="C20" s="121">
        <v>3.1060999999999998E-2</v>
      </c>
      <c r="D20">
        <v>3.5999999999999997E-2</v>
      </c>
      <c r="E20">
        <v>3.5000000000000003E-2</v>
      </c>
      <c r="F20" s="121">
        <v>2.6876000000000001E-2</v>
      </c>
      <c r="G20" s="121">
        <v>3.1060999999999998E-2</v>
      </c>
    </row>
    <row r="21" spans="1:7" x14ac:dyDescent="0.2">
      <c r="A21">
        <v>19</v>
      </c>
      <c r="B21" s="121">
        <v>2.7244999999999998E-2</v>
      </c>
      <c r="C21" s="121">
        <v>3.1604E-2</v>
      </c>
      <c r="D21">
        <v>3.7400000000000003E-2</v>
      </c>
      <c r="E21">
        <v>3.5999999999999997E-2</v>
      </c>
      <c r="F21" s="121">
        <v>2.7244999999999998E-2</v>
      </c>
      <c r="G21" s="121">
        <v>3.1604E-2</v>
      </c>
    </row>
    <row r="22" spans="1:7" x14ac:dyDescent="0.2">
      <c r="A22">
        <v>20</v>
      </c>
      <c r="B22" s="121">
        <v>2.7598999999999999E-2</v>
      </c>
      <c r="C22" s="121">
        <v>3.2127999999999997E-2</v>
      </c>
      <c r="D22">
        <v>3.8800000000000001E-2</v>
      </c>
      <c r="E22">
        <v>3.6999999999999998E-2</v>
      </c>
      <c r="F22" s="121">
        <v>2.7598999999999999E-2</v>
      </c>
      <c r="G22" s="121">
        <v>3.2127999999999997E-2</v>
      </c>
    </row>
    <row r="23" spans="1:7" x14ac:dyDescent="0.2">
      <c r="A23">
        <v>21</v>
      </c>
      <c r="B23" s="121">
        <v>2.7941000000000001E-2</v>
      </c>
      <c r="C23" s="121">
        <v>3.2634000000000003E-2</v>
      </c>
      <c r="D23">
        <v>4.02E-2</v>
      </c>
      <c r="E23">
        <v>3.7999999999999999E-2</v>
      </c>
      <c r="F23" s="121">
        <v>2.7941000000000001E-2</v>
      </c>
      <c r="G23" s="121">
        <v>3.2634000000000003E-2</v>
      </c>
    </row>
    <row r="24" spans="1:7" x14ac:dyDescent="0.2">
      <c r="A24">
        <v>22</v>
      </c>
      <c r="B24" s="121">
        <v>2.827E-2</v>
      </c>
      <c r="C24" s="121">
        <v>3.3125000000000002E-2</v>
      </c>
      <c r="D24">
        <v>4.1599999999999998E-2</v>
      </c>
      <c r="E24">
        <v>3.9E-2</v>
      </c>
      <c r="F24" s="121">
        <v>2.827E-2</v>
      </c>
      <c r="G24" s="121">
        <v>3.3125000000000002E-2</v>
      </c>
    </row>
    <row r="25" spans="1:7" x14ac:dyDescent="0.2">
      <c r="A25">
        <v>23</v>
      </c>
      <c r="B25" s="121">
        <v>2.8589E-2</v>
      </c>
      <c r="C25" s="121">
        <v>3.3599999999999998E-2</v>
      </c>
      <c r="D25">
        <v>4.2999999999999997E-2</v>
      </c>
      <c r="E25">
        <v>0.04</v>
      </c>
      <c r="F25" s="121">
        <v>2.8589E-2</v>
      </c>
      <c r="G25" s="121">
        <v>3.3599999999999998E-2</v>
      </c>
    </row>
    <row r="26" spans="1:7" x14ac:dyDescent="0.2">
      <c r="A26">
        <v>24</v>
      </c>
      <c r="B26" s="121">
        <v>2.8896999999999999E-2</v>
      </c>
      <c r="C26" s="121">
        <v>3.4061000000000001E-2</v>
      </c>
      <c r="D26">
        <v>4.4400000000000002E-2</v>
      </c>
      <c r="E26">
        <v>4.1000000000000002E-2</v>
      </c>
      <c r="F26" s="121">
        <v>2.8896999999999999E-2</v>
      </c>
      <c r="G26" s="121">
        <v>3.4061000000000001E-2</v>
      </c>
    </row>
    <row r="27" spans="1:7" x14ac:dyDescent="0.2">
      <c r="A27">
        <v>25</v>
      </c>
      <c r="B27" s="121">
        <v>2.9196E-2</v>
      </c>
      <c r="C27" s="121">
        <v>3.4509999999999999E-2</v>
      </c>
      <c r="D27">
        <v>4.58E-2</v>
      </c>
      <c r="E27">
        <v>4.2000000000000003E-2</v>
      </c>
      <c r="F27" s="121">
        <v>2.9196E-2</v>
      </c>
      <c r="G27" s="121">
        <v>3.4509999999999999E-2</v>
      </c>
    </row>
    <row r="28" spans="1:7" x14ac:dyDescent="0.2">
      <c r="A28">
        <v>26</v>
      </c>
      <c r="B28" s="121">
        <v>2.9485999999999998E-2</v>
      </c>
      <c r="C28" s="121">
        <v>3.4946999999999999E-2</v>
      </c>
      <c r="D28">
        <v>4.7199999999999999E-2</v>
      </c>
      <c r="E28">
        <v>4.2999999999999997E-2</v>
      </c>
      <c r="F28" s="121">
        <v>2.9485999999999998E-2</v>
      </c>
      <c r="G28" s="121">
        <v>3.4946999999999999E-2</v>
      </c>
    </row>
    <row r="29" spans="1:7" x14ac:dyDescent="0.2">
      <c r="A29">
        <v>27</v>
      </c>
      <c r="B29" s="121">
        <v>2.9767999999999999E-2</v>
      </c>
      <c r="C29" s="121">
        <v>3.5372000000000001E-2</v>
      </c>
      <c r="D29">
        <v>4.8599999999999997E-2</v>
      </c>
      <c r="E29">
        <v>4.3999999999999997E-2</v>
      </c>
      <c r="F29" s="121">
        <v>2.9767999999999999E-2</v>
      </c>
      <c r="G29" s="121">
        <v>3.5372000000000001E-2</v>
      </c>
    </row>
    <row r="30" spans="1:7" x14ac:dyDescent="0.2">
      <c r="A30">
        <v>28</v>
      </c>
      <c r="B30" s="121">
        <v>3.0041999999999999E-2</v>
      </c>
      <c r="C30" s="121">
        <v>3.5786999999999999E-2</v>
      </c>
      <c r="D30">
        <v>0</v>
      </c>
      <c r="E30">
        <v>0</v>
      </c>
      <c r="F30" s="121">
        <v>3.0041999999999999E-2</v>
      </c>
      <c r="G30" s="121">
        <v>3.5786999999999999E-2</v>
      </c>
    </row>
    <row r="31" spans="1:7" x14ac:dyDescent="0.2">
      <c r="A31">
        <v>29</v>
      </c>
      <c r="B31" s="121">
        <v>3.0308999999999999E-2</v>
      </c>
      <c r="C31" s="121">
        <v>3.6191000000000001E-2</v>
      </c>
      <c r="D31">
        <v>0</v>
      </c>
      <c r="E31">
        <v>0</v>
      </c>
      <c r="F31" s="121">
        <v>3.0308999999999999E-2</v>
      </c>
      <c r="G31" s="121">
        <v>3.6191000000000001E-2</v>
      </c>
    </row>
    <row r="32" spans="1:7" x14ac:dyDescent="0.2">
      <c r="A32">
        <v>30</v>
      </c>
      <c r="B32" s="121">
        <v>3.057E-2</v>
      </c>
      <c r="C32" s="121">
        <v>3.6587000000000001E-2</v>
      </c>
      <c r="F32" s="121">
        <v>3.057E-2</v>
      </c>
      <c r="G32" s="121">
        <v>3.6587000000000001E-2</v>
      </c>
    </row>
    <row r="33" spans="1:7" x14ac:dyDescent="0.2">
      <c r="A33">
        <v>31</v>
      </c>
      <c r="B33" s="121">
        <v>3.0823E-2</v>
      </c>
      <c r="C33" s="121">
        <v>3.6972999999999999E-2</v>
      </c>
      <c r="F33" s="121">
        <v>3.0823E-2</v>
      </c>
      <c r="G33" s="121">
        <v>3.6972999999999999E-2</v>
      </c>
    </row>
    <row r="34" spans="1:7" x14ac:dyDescent="0.2">
      <c r="A34">
        <v>32</v>
      </c>
      <c r="B34" s="121">
        <v>3.1071000000000001E-2</v>
      </c>
      <c r="C34" s="121">
        <v>3.7351000000000002E-2</v>
      </c>
      <c r="F34" s="121">
        <v>3.1071000000000001E-2</v>
      </c>
      <c r="G34" s="121">
        <v>3.7351000000000002E-2</v>
      </c>
    </row>
    <row r="35" spans="1:7" x14ac:dyDescent="0.2">
      <c r="B35" s="50"/>
    </row>
    <row r="36" spans="1:7" x14ac:dyDescent="0.2">
      <c r="B36" s="50"/>
    </row>
    <row r="37" spans="1:7" x14ac:dyDescent="0.2">
      <c r="B37" s="50"/>
    </row>
    <row r="38" spans="1:7" x14ac:dyDescent="0.2">
      <c r="B38" s="50"/>
    </row>
    <row r="39" spans="1:7" x14ac:dyDescent="0.2">
      <c r="B39" s="50"/>
    </row>
    <row r="40" spans="1:7" x14ac:dyDescent="0.2">
      <c r="B40" s="50"/>
    </row>
    <row r="41" spans="1:7" x14ac:dyDescent="0.2">
      <c r="B41" s="50"/>
    </row>
    <row r="42" spans="1:7" x14ac:dyDescent="0.2">
      <c r="B42" s="50"/>
    </row>
    <row r="43" spans="1:7" x14ac:dyDescent="0.2">
      <c r="B43" s="50"/>
    </row>
    <row r="44" spans="1:7" x14ac:dyDescent="0.2">
      <c r="B44" s="50"/>
    </row>
    <row r="45" spans="1:7" x14ac:dyDescent="0.2">
      <c r="B45" s="50"/>
    </row>
    <row r="46" spans="1:7" x14ac:dyDescent="0.2">
      <c r="B46" s="50"/>
    </row>
    <row r="47" spans="1:7" x14ac:dyDescent="0.2">
      <c r="B47" s="50"/>
    </row>
    <row r="48" spans="1:7" x14ac:dyDescent="0.2">
      <c r="B48" s="50"/>
    </row>
    <row r="49" spans="2:2" x14ac:dyDescent="0.2">
      <c r="B49" s="50"/>
    </row>
    <row r="50" spans="2:2" x14ac:dyDescent="0.2">
      <c r="B50" s="50"/>
    </row>
    <row r="51" spans="2:2" x14ac:dyDescent="0.2">
      <c r="B51" s="50"/>
    </row>
    <row r="52" spans="2:2" x14ac:dyDescent="0.2">
      <c r="B52" s="50"/>
    </row>
    <row r="53" spans="2:2" x14ac:dyDescent="0.2">
      <c r="B53" s="50"/>
    </row>
    <row r="54" spans="2:2" x14ac:dyDescent="0.2">
      <c r="B54" s="50"/>
    </row>
    <row r="55" spans="2:2" x14ac:dyDescent="0.2">
      <c r="B55" s="50"/>
    </row>
    <row r="56" spans="2:2" x14ac:dyDescent="0.2">
      <c r="B56" s="50"/>
    </row>
    <row r="57" spans="2:2" x14ac:dyDescent="0.2">
      <c r="B57" s="50"/>
    </row>
    <row r="58" spans="2:2" x14ac:dyDescent="0.2">
      <c r="B58" s="50"/>
    </row>
    <row r="59" spans="2:2" x14ac:dyDescent="0.2">
      <c r="B59" s="50"/>
    </row>
    <row r="60" spans="2:2" x14ac:dyDescent="0.2">
      <c r="B60" s="50"/>
    </row>
    <row r="61" spans="2:2" x14ac:dyDescent="0.2">
      <c r="B61" s="50"/>
    </row>
    <row r="62" spans="2:2" x14ac:dyDescent="0.2">
      <c r="B62" s="50"/>
    </row>
    <row r="63" spans="2:2" x14ac:dyDescent="0.2">
      <c r="B63" s="50"/>
    </row>
    <row r="64" spans="2:2" x14ac:dyDescent="0.2">
      <c r="B64" s="50"/>
    </row>
    <row r="65" spans="2:2" x14ac:dyDescent="0.2">
      <c r="B65" s="50"/>
    </row>
    <row r="66" spans="2:2" x14ac:dyDescent="0.2">
      <c r="B66" s="50"/>
    </row>
    <row r="67" spans="2:2" x14ac:dyDescent="0.2">
      <c r="B67" s="50"/>
    </row>
    <row r="68" spans="2:2" x14ac:dyDescent="0.2">
      <c r="B68" s="50"/>
    </row>
    <row r="69" spans="2:2" x14ac:dyDescent="0.2">
      <c r="B69" s="50"/>
    </row>
    <row r="70" spans="2:2" x14ac:dyDescent="0.2">
      <c r="B70" s="50"/>
    </row>
    <row r="71" spans="2:2" x14ac:dyDescent="0.2">
      <c r="B71" s="50"/>
    </row>
    <row r="72" spans="2:2" x14ac:dyDescent="0.2">
      <c r="B72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sheetPr>
    <tabColor theme="9" tint="0.59999389629810485"/>
  </sheetPr>
  <dimension ref="A1:J405"/>
  <sheetViews>
    <sheetView workbookViewId="0">
      <selection activeCell="M9" sqref="M9"/>
    </sheetView>
  </sheetViews>
  <sheetFormatPr baseColWidth="10" defaultColWidth="8.83203125" defaultRowHeight="16" x14ac:dyDescent="0.2"/>
  <sheetData>
    <row r="1" spans="1:10" x14ac:dyDescent="0.2">
      <c r="A1" t="s">
        <v>63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10" x14ac:dyDescent="0.2">
      <c r="A2">
        <v>0</v>
      </c>
      <c r="B2" s="121">
        <f>0.155507</f>
        <v>0.15550700000000001</v>
      </c>
      <c r="C2" s="121">
        <v>0.162296</v>
      </c>
      <c r="D2">
        <v>0</v>
      </c>
      <c r="E2">
        <v>0</v>
      </c>
      <c r="F2" s="121">
        <f>0.155507</f>
        <v>0.15550700000000001</v>
      </c>
      <c r="G2" s="121">
        <v>0.162296</v>
      </c>
    </row>
    <row r="3" spans="1:10" x14ac:dyDescent="0.2">
      <c r="A3">
        <v>1</v>
      </c>
      <c r="B3" s="121">
        <f>0.124963</f>
        <v>0.124963</v>
      </c>
      <c r="C3" s="121">
        <v>0.13306999999999999</v>
      </c>
      <c r="D3">
        <v>0.22</v>
      </c>
      <c r="E3">
        <v>0.24</v>
      </c>
      <c r="F3" s="121">
        <f>0.124963</f>
        <v>0.124963</v>
      </c>
      <c r="G3" s="121">
        <v>0.13306999999999999</v>
      </c>
      <c r="I3" s="54"/>
      <c r="J3" s="54"/>
    </row>
    <row r="4" spans="1:10" x14ac:dyDescent="0.2">
      <c r="A4">
        <v>2</v>
      </c>
      <c r="B4" s="121">
        <f>0.100839</f>
        <v>0.100839</v>
      </c>
      <c r="C4" s="121">
        <v>0.11103</v>
      </c>
      <c r="D4">
        <v>0.17</v>
      </c>
      <c r="E4">
        <v>0.14000000000000001</v>
      </c>
      <c r="F4" s="121">
        <f>0.100839</f>
        <v>0.100839</v>
      </c>
      <c r="G4" s="121">
        <v>0.11103</v>
      </c>
      <c r="I4" s="114"/>
      <c r="J4" s="114"/>
    </row>
    <row r="5" spans="1:10" x14ac:dyDescent="0.2">
      <c r="A5">
        <v>3</v>
      </c>
      <c r="B5" s="121">
        <f>0.075417</f>
        <v>7.5416999999999998E-2</v>
      </c>
      <c r="C5" s="121">
        <v>8.7064000000000002E-2</v>
      </c>
      <c r="D5">
        <v>0.12</v>
      </c>
      <c r="E5">
        <v>0.11</v>
      </c>
      <c r="F5" s="121">
        <f>0.075417</f>
        <v>7.5416999999999998E-2</v>
      </c>
      <c r="G5" s="121">
        <v>8.7064000000000002E-2</v>
      </c>
    </row>
    <row r="6" spans="1:10" x14ac:dyDescent="0.2">
      <c r="A6">
        <v>4</v>
      </c>
      <c r="B6" s="121">
        <f>0.065169</f>
        <v>6.5169000000000005E-2</v>
      </c>
      <c r="C6" s="121">
        <v>7.7625E-2</v>
      </c>
      <c r="D6">
        <v>0.1</v>
      </c>
      <c r="E6">
        <v>0.09</v>
      </c>
      <c r="F6" s="121">
        <f>0.065169</f>
        <v>6.5169000000000005E-2</v>
      </c>
      <c r="G6" s="121">
        <v>7.7625E-2</v>
      </c>
      <c r="I6" s="100"/>
    </row>
    <row r="7" spans="1:10" x14ac:dyDescent="0.2">
      <c r="A7">
        <v>5</v>
      </c>
      <c r="B7" s="121">
        <f>0.057971</f>
        <v>5.7971000000000002E-2</v>
      </c>
      <c r="C7" s="121">
        <v>6.8467E-2</v>
      </c>
      <c r="D7">
        <v>0.09</v>
      </c>
      <c r="E7">
        <v>7.4999999999999997E-2</v>
      </c>
      <c r="F7" s="121">
        <f>0.057971</f>
        <v>5.7971000000000002E-2</v>
      </c>
      <c r="G7" s="121">
        <v>6.8467E-2</v>
      </c>
    </row>
    <row r="8" spans="1:10" x14ac:dyDescent="0.2">
      <c r="A8">
        <v>6</v>
      </c>
      <c r="B8" s="121">
        <f>0.049227</f>
        <v>4.9227E-2</v>
      </c>
      <c r="C8" s="121">
        <v>5.629E-2</v>
      </c>
      <c r="D8">
        <v>0.08</v>
      </c>
      <c r="E8">
        <v>7.0000000000000007E-2</v>
      </c>
      <c r="F8" s="121">
        <f>0.049227</f>
        <v>4.9227E-2</v>
      </c>
      <c r="G8" s="121">
        <v>5.629E-2</v>
      </c>
    </row>
    <row r="9" spans="1:10" x14ac:dyDescent="0.2">
      <c r="A9">
        <v>7</v>
      </c>
      <c r="B9" s="121">
        <f>0.043267</f>
        <v>4.3267E-2</v>
      </c>
      <c r="C9" s="121">
        <v>4.8890999999999997E-2</v>
      </c>
      <c r="D9">
        <v>7.0000000000000007E-2</v>
      </c>
      <c r="E9">
        <v>0.06</v>
      </c>
      <c r="F9" s="121">
        <f>0.043267</f>
        <v>4.3267E-2</v>
      </c>
      <c r="G9" s="121">
        <v>4.8890999999999997E-2</v>
      </c>
    </row>
    <row r="10" spans="1:10" x14ac:dyDescent="0.2">
      <c r="A10">
        <v>8</v>
      </c>
      <c r="B10" s="121">
        <f>0.038586</f>
        <v>3.8586000000000002E-2</v>
      </c>
      <c r="C10" s="121">
        <v>4.3638999999999997E-2</v>
      </c>
      <c r="D10">
        <v>0.06</v>
      </c>
      <c r="E10">
        <v>5.5E-2</v>
      </c>
      <c r="F10" s="121">
        <f>0.038586</f>
        <v>3.8586000000000002E-2</v>
      </c>
      <c r="G10" s="121">
        <v>4.3638999999999997E-2</v>
      </c>
    </row>
    <row r="11" spans="1:10" x14ac:dyDescent="0.2">
      <c r="A11">
        <v>9</v>
      </c>
      <c r="B11" s="121">
        <f>0.035246</f>
        <v>3.5246E-2</v>
      </c>
      <c r="C11" s="121">
        <v>3.9995000000000003E-2</v>
      </c>
      <c r="D11">
        <v>0.05</v>
      </c>
      <c r="E11">
        <v>0.05</v>
      </c>
      <c r="F11" s="121">
        <f>0.035246</f>
        <v>3.5246E-2</v>
      </c>
      <c r="G11" s="121">
        <v>3.9995000000000003E-2</v>
      </c>
    </row>
    <row r="12" spans="1:10" x14ac:dyDescent="0.2">
      <c r="B12" s="51"/>
    </row>
    <row r="13" spans="1:10" x14ac:dyDescent="0.2">
      <c r="B13" s="51"/>
    </row>
    <row r="14" spans="1:10" x14ac:dyDescent="0.2">
      <c r="B14" s="51"/>
    </row>
    <row r="15" spans="1:10" x14ac:dyDescent="0.2">
      <c r="B15" s="51"/>
    </row>
    <row r="16" spans="1:10" x14ac:dyDescent="0.2">
      <c r="B16" s="51"/>
    </row>
    <row r="17" spans="2:9" x14ac:dyDescent="0.2">
      <c r="B17" s="51"/>
      <c r="I17" s="120"/>
    </row>
    <row r="18" spans="2:9" x14ac:dyDescent="0.2">
      <c r="B18" s="51"/>
    </row>
    <row r="19" spans="2:9" x14ac:dyDescent="0.2">
      <c r="B19" s="51"/>
    </row>
    <row r="20" spans="2:9" x14ac:dyDescent="0.2">
      <c r="B20" s="51"/>
    </row>
    <row r="21" spans="2:9" x14ac:dyDescent="0.2">
      <c r="B21" s="51"/>
    </row>
    <row r="22" spans="2:9" x14ac:dyDescent="0.2">
      <c r="B22" s="51"/>
    </row>
    <row r="23" spans="2:9" x14ac:dyDescent="0.2">
      <c r="B23" s="51"/>
    </row>
    <row r="24" spans="2:9" x14ac:dyDescent="0.2">
      <c r="B24" s="51"/>
    </row>
    <row r="25" spans="2:9" x14ac:dyDescent="0.2">
      <c r="B25" s="51"/>
    </row>
    <row r="26" spans="2:9" x14ac:dyDescent="0.2">
      <c r="B26" s="51"/>
    </row>
    <row r="27" spans="2:9" x14ac:dyDescent="0.2">
      <c r="B27" s="51"/>
    </row>
    <row r="28" spans="2:9" x14ac:dyDescent="0.2">
      <c r="B28" s="51"/>
    </row>
    <row r="29" spans="2:9" x14ac:dyDescent="0.2">
      <c r="B29" s="51"/>
    </row>
    <row r="30" spans="2:9" x14ac:dyDescent="0.2">
      <c r="B30" s="51"/>
    </row>
    <row r="31" spans="2:9" x14ac:dyDescent="0.2">
      <c r="B31" s="51"/>
    </row>
    <row r="32" spans="2:9" x14ac:dyDescent="0.2">
      <c r="B32" s="51"/>
    </row>
    <row r="33" spans="2:2" x14ac:dyDescent="0.2">
      <c r="B33" s="51"/>
    </row>
    <row r="34" spans="2:2" x14ac:dyDescent="0.2">
      <c r="B34" s="51"/>
    </row>
    <row r="35" spans="2:2" x14ac:dyDescent="0.2">
      <c r="B35" s="51"/>
    </row>
    <row r="36" spans="2:2" x14ac:dyDescent="0.2">
      <c r="B36" s="51"/>
    </row>
    <row r="37" spans="2:2" x14ac:dyDescent="0.2">
      <c r="B37" s="51"/>
    </row>
    <row r="38" spans="2:2" x14ac:dyDescent="0.2">
      <c r="B38" s="51"/>
    </row>
    <row r="39" spans="2:2" x14ac:dyDescent="0.2">
      <c r="B39" s="51"/>
    </row>
    <row r="40" spans="2:2" x14ac:dyDescent="0.2">
      <c r="B40" s="51"/>
    </row>
    <row r="41" spans="2:2" x14ac:dyDescent="0.2">
      <c r="B41" s="51"/>
    </row>
    <row r="42" spans="2:2" x14ac:dyDescent="0.2">
      <c r="B42" s="51"/>
    </row>
    <row r="43" spans="2:2" x14ac:dyDescent="0.2">
      <c r="B43" s="51"/>
    </row>
    <row r="44" spans="2:2" x14ac:dyDescent="0.2">
      <c r="B44" s="51"/>
    </row>
    <row r="45" spans="2:2" x14ac:dyDescent="0.2">
      <c r="B45" s="51"/>
    </row>
    <row r="46" spans="2:2" x14ac:dyDescent="0.2">
      <c r="B46" s="51"/>
    </row>
    <row r="47" spans="2:2" x14ac:dyDescent="0.2">
      <c r="B47" s="51"/>
    </row>
    <row r="48" spans="2:2" x14ac:dyDescent="0.2">
      <c r="B48" s="51"/>
    </row>
    <row r="49" spans="2:3" x14ac:dyDescent="0.2">
      <c r="B49" s="51"/>
    </row>
    <row r="50" spans="2:3" x14ac:dyDescent="0.2">
      <c r="B50" s="51"/>
    </row>
    <row r="51" spans="2:3" x14ac:dyDescent="0.2">
      <c r="C51" s="51"/>
    </row>
    <row r="52" spans="2:3" x14ac:dyDescent="0.2">
      <c r="C52" s="51"/>
    </row>
    <row r="53" spans="2:3" x14ac:dyDescent="0.2">
      <c r="C53" s="51"/>
    </row>
    <row r="54" spans="2:3" x14ac:dyDescent="0.2">
      <c r="C54" s="51"/>
    </row>
    <row r="55" spans="2:3" x14ac:dyDescent="0.2">
      <c r="C55" s="51"/>
    </row>
    <row r="56" spans="2:3" x14ac:dyDescent="0.2">
      <c r="C56" s="51"/>
    </row>
    <row r="57" spans="2:3" x14ac:dyDescent="0.2">
      <c r="C57" s="51"/>
    </row>
    <row r="58" spans="2:3" x14ac:dyDescent="0.2">
      <c r="C58" s="51"/>
    </row>
    <row r="59" spans="2:3" x14ac:dyDescent="0.2">
      <c r="C59" s="51"/>
    </row>
    <row r="60" spans="2:3" x14ac:dyDescent="0.2">
      <c r="C60" s="51"/>
    </row>
    <row r="61" spans="2:3" x14ac:dyDescent="0.2">
      <c r="C61" s="51"/>
    </row>
    <row r="62" spans="2:3" x14ac:dyDescent="0.2">
      <c r="C62" s="51"/>
    </row>
    <row r="63" spans="2:3" x14ac:dyDescent="0.2">
      <c r="C63" s="51"/>
    </row>
    <row r="64" spans="2:3" x14ac:dyDescent="0.2">
      <c r="C64" s="51"/>
    </row>
    <row r="65" spans="3:3" x14ac:dyDescent="0.2">
      <c r="C65" s="51"/>
    </row>
    <row r="66" spans="3:3" x14ac:dyDescent="0.2">
      <c r="C66" s="51"/>
    </row>
    <row r="67" spans="3:3" x14ac:dyDescent="0.2">
      <c r="C67" s="51"/>
    </row>
    <row r="68" spans="3:3" x14ac:dyDescent="0.2">
      <c r="C68" s="51"/>
    </row>
    <row r="69" spans="3:3" x14ac:dyDescent="0.2">
      <c r="C69" s="51"/>
    </row>
    <row r="70" spans="3:3" x14ac:dyDescent="0.2">
      <c r="C70" s="51"/>
    </row>
    <row r="71" spans="3:3" x14ac:dyDescent="0.2">
      <c r="C71" s="51"/>
    </row>
    <row r="72" spans="3:3" x14ac:dyDescent="0.2">
      <c r="C72" s="51"/>
    </row>
    <row r="73" spans="3:3" x14ac:dyDescent="0.2">
      <c r="C73" s="51"/>
    </row>
    <row r="74" spans="3:3" x14ac:dyDescent="0.2">
      <c r="C74" s="51"/>
    </row>
    <row r="75" spans="3:3" x14ac:dyDescent="0.2">
      <c r="C75" s="51"/>
    </row>
    <row r="76" spans="3:3" x14ac:dyDescent="0.2">
      <c r="C76" s="51"/>
    </row>
    <row r="77" spans="3:3" x14ac:dyDescent="0.2">
      <c r="C77" s="51"/>
    </row>
    <row r="78" spans="3:3" x14ac:dyDescent="0.2">
      <c r="C78" s="51"/>
    </row>
    <row r="79" spans="3:3" x14ac:dyDescent="0.2">
      <c r="C79" s="51"/>
    </row>
    <row r="80" spans="3:3" x14ac:dyDescent="0.2">
      <c r="C80" s="51"/>
    </row>
    <row r="81" spans="3:3" x14ac:dyDescent="0.2">
      <c r="C81" s="51"/>
    </row>
    <row r="82" spans="3:3" x14ac:dyDescent="0.2">
      <c r="C82" s="51"/>
    </row>
    <row r="83" spans="3:3" x14ac:dyDescent="0.2">
      <c r="C83" s="51"/>
    </row>
    <row r="84" spans="3:3" x14ac:dyDescent="0.2">
      <c r="C84" s="51"/>
    </row>
    <row r="85" spans="3:3" x14ac:dyDescent="0.2">
      <c r="C85" s="51"/>
    </row>
    <row r="86" spans="3:3" x14ac:dyDescent="0.2">
      <c r="C86" s="51"/>
    </row>
    <row r="87" spans="3:3" x14ac:dyDescent="0.2">
      <c r="C87" s="51"/>
    </row>
    <row r="88" spans="3:3" x14ac:dyDescent="0.2">
      <c r="C88" s="51"/>
    </row>
    <row r="89" spans="3:3" x14ac:dyDescent="0.2">
      <c r="C89" s="51"/>
    </row>
    <row r="90" spans="3:3" x14ac:dyDescent="0.2">
      <c r="C90" s="51"/>
    </row>
    <row r="91" spans="3:3" x14ac:dyDescent="0.2">
      <c r="C91" s="51"/>
    </row>
    <row r="92" spans="3:3" x14ac:dyDescent="0.2">
      <c r="C92" s="51"/>
    </row>
    <row r="93" spans="3:3" x14ac:dyDescent="0.2">
      <c r="C93" s="51"/>
    </row>
    <row r="94" spans="3:3" x14ac:dyDescent="0.2">
      <c r="C94" s="51"/>
    </row>
    <row r="95" spans="3:3" x14ac:dyDescent="0.2">
      <c r="C95" s="51"/>
    </row>
    <row r="96" spans="3:3" x14ac:dyDescent="0.2">
      <c r="C96" s="51"/>
    </row>
    <row r="97" spans="3:4" x14ac:dyDescent="0.2">
      <c r="C97" s="51"/>
    </row>
    <row r="98" spans="3:4" x14ac:dyDescent="0.2">
      <c r="C98" s="51"/>
    </row>
    <row r="99" spans="3:4" x14ac:dyDescent="0.2">
      <c r="C99" s="51"/>
    </row>
    <row r="100" spans="3:4" x14ac:dyDescent="0.2">
      <c r="C100" s="51"/>
    </row>
    <row r="101" spans="3:4" x14ac:dyDescent="0.2">
      <c r="D101" s="53"/>
    </row>
    <row r="102" spans="3:4" x14ac:dyDescent="0.2">
      <c r="D102" s="53"/>
    </row>
    <row r="103" spans="3:4" x14ac:dyDescent="0.2">
      <c r="D103" s="53"/>
    </row>
    <row r="104" spans="3:4" x14ac:dyDescent="0.2">
      <c r="D104" s="53"/>
    </row>
    <row r="105" spans="3:4" x14ac:dyDescent="0.2">
      <c r="D105" s="53"/>
    </row>
    <row r="106" spans="3:4" x14ac:dyDescent="0.2">
      <c r="D106" s="53"/>
    </row>
    <row r="107" spans="3:4" x14ac:dyDescent="0.2">
      <c r="D107" s="53"/>
    </row>
    <row r="108" spans="3:4" x14ac:dyDescent="0.2">
      <c r="D108" s="53"/>
    </row>
    <row r="109" spans="3:4" x14ac:dyDescent="0.2">
      <c r="D109" s="53"/>
    </row>
    <row r="110" spans="3:4" x14ac:dyDescent="0.2">
      <c r="D110" s="53"/>
    </row>
    <row r="111" spans="3:4" x14ac:dyDescent="0.2">
      <c r="D111" s="53"/>
    </row>
    <row r="112" spans="3:4" x14ac:dyDescent="0.2">
      <c r="D112" s="53"/>
    </row>
    <row r="113" spans="4:4" x14ac:dyDescent="0.2">
      <c r="D113" s="53"/>
    </row>
    <row r="114" spans="4:4" x14ac:dyDescent="0.2">
      <c r="D114" s="53"/>
    </row>
    <row r="115" spans="4:4" x14ac:dyDescent="0.2">
      <c r="D115" s="53"/>
    </row>
    <row r="116" spans="4:4" x14ac:dyDescent="0.2">
      <c r="D116" s="53"/>
    </row>
    <row r="117" spans="4:4" x14ac:dyDescent="0.2">
      <c r="D117" s="53"/>
    </row>
    <row r="118" spans="4:4" x14ac:dyDescent="0.2">
      <c r="D118" s="53"/>
    </row>
    <row r="119" spans="4:4" x14ac:dyDescent="0.2">
      <c r="D119" s="53"/>
    </row>
    <row r="120" spans="4:4" x14ac:dyDescent="0.2">
      <c r="D120" s="53"/>
    </row>
    <row r="121" spans="4:4" x14ac:dyDescent="0.2">
      <c r="D121" s="53"/>
    </row>
    <row r="122" spans="4:4" x14ac:dyDescent="0.2">
      <c r="D122" s="53"/>
    </row>
    <row r="123" spans="4:4" x14ac:dyDescent="0.2">
      <c r="D123" s="53"/>
    </row>
    <row r="124" spans="4:4" x14ac:dyDescent="0.2">
      <c r="D124" s="53"/>
    </row>
    <row r="125" spans="4:4" x14ac:dyDescent="0.2">
      <c r="D125" s="53"/>
    </row>
    <row r="126" spans="4:4" x14ac:dyDescent="0.2">
      <c r="D126" s="53"/>
    </row>
    <row r="127" spans="4:4" x14ac:dyDescent="0.2">
      <c r="D127" s="53"/>
    </row>
    <row r="128" spans="4:4" x14ac:dyDescent="0.2">
      <c r="D128" s="53"/>
    </row>
    <row r="129" spans="4:4" x14ac:dyDescent="0.2">
      <c r="D129" s="53"/>
    </row>
    <row r="130" spans="4:4" x14ac:dyDescent="0.2">
      <c r="D130" s="53"/>
    </row>
    <row r="131" spans="4:4" x14ac:dyDescent="0.2">
      <c r="D131" s="53"/>
    </row>
    <row r="132" spans="4:4" x14ac:dyDescent="0.2">
      <c r="D132" s="53"/>
    </row>
    <row r="133" spans="4:4" x14ac:dyDescent="0.2">
      <c r="D133" s="53"/>
    </row>
    <row r="134" spans="4:4" x14ac:dyDescent="0.2">
      <c r="D134" s="53"/>
    </row>
    <row r="135" spans="4:4" x14ac:dyDescent="0.2">
      <c r="D135" s="53"/>
    </row>
    <row r="136" spans="4:4" x14ac:dyDescent="0.2">
      <c r="D136" s="53"/>
    </row>
    <row r="137" spans="4:4" x14ac:dyDescent="0.2">
      <c r="D137" s="53"/>
    </row>
    <row r="138" spans="4:4" x14ac:dyDescent="0.2">
      <c r="D138" s="53"/>
    </row>
    <row r="139" spans="4:4" x14ac:dyDescent="0.2">
      <c r="D139" s="53"/>
    </row>
    <row r="140" spans="4:4" x14ac:dyDescent="0.2">
      <c r="D140" s="53"/>
    </row>
    <row r="141" spans="4:4" x14ac:dyDescent="0.2">
      <c r="D141" s="53"/>
    </row>
    <row r="142" spans="4:4" x14ac:dyDescent="0.2">
      <c r="D142" s="53"/>
    </row>
    <row r="143" spans="4:4" x14ac:dyDescent="0.2">
      <c r="D143" s="53"/>
    </row>
    <row r="144" spans="4:4" x14ac:dyDescent="0.2">
      <c r="D144" s="53"/>
    </row>
    <row r="145" spans="4:4" x14ac:dyDescent="0.2">
      <c r="D145" s="53"/>
    </row>
    <row r="146" spans="4:4" x14ac:dyDescent="0.2">
      <c r="D146" s="53"/>
    </row>
    <row r="147" spans="4:4" x14ac:dyDescent="0.2">
      <c r="D147" s="53"/>
    </row>
    <row r="148" spans="4:4" x14ac:dyDescent="0.2">
      <c r="D148" s="53"/>
    </row>
    <row r="149" spans="4:4" x14ac:dyDescent="0.2">
      <c r="D149" s="53"/>
    </row>
    <row r="150" spans="4:4" x14ac:dyDescent="0.2">
      <c r="D150" s="53"/>
    </row>
    <row r="151" spans="4:4" x14ac:dyDescent="0.2">
      <c r="D151" s="53"/>
    </row>
    <row r="152" spans="4:4" x14ac:dyDescent="0.2">
      <c r="D152" s="53"/>
    </row>
    <row r="153" spans="4:4" x14ac:dyDescent="0.2">
      <c r="D153" s="53"/>
    </row>
    <row r="154" spans="4:4" x14ac:dyDescent="0.2">
      <c r="D154" s="53"/>
    </row>
    <row r="155" spans="4:4" x14ac:dyDescent="0.2">
      <c r="D155" s="53"/>
    </row>
    <row r="156" spans="4:4" x14ac:dyDescent="0.2">
      <c r="D156" s="53"/>
    </row>
    <row r="157" spans="4:4" x14ac:dyDescent="0.2">
      <c r="D157" s="53"/>
    </row>
    <row r="158" spans="4:4" x14ac:dyDescent="0.2">
      <c r="D158" s="53"/>
    </row>
    <row r="159" spans="4:4" x14ac:dyDescent="0.2">
      <c r="D159" s="53"/>
    </row>
    <row r="160" spans="4:4" x14ac:dyDescent="0.2">
      <c r="D160" s="53"/>
    </row>
    <row r="161" spans="4:4" x14ac:dyDescent="0.2">
      <c r="D161" s="53"/>
    </row>
    <row r="162" spans="4:4" x14ac:dyDescent="0.2">
      <c r="D162" s="53"/>
    </row>
    <row r="163" spans="4:4" x14ac:dyDescent="0.2">
      <c r="D163" s="53"/>
    </row>
    <row r="164" spans="4:4" x14ac:dyDescent="0.2">
      <c r="D164" s="53"/>
    </row>
    <row r="165" spans="4:4" x14ac:dyDescent="0.2">
      <c r="D165" s="53"/>
    </row>
    <row r="166" spans="4:4" x14ac:dyDescent="0.2">
      <c r="D166" s="53"/>
    </row>
    <row r="167" spans="4:4" x14ac:dyDescent="0.2">
      <c r="D167" s="53"/>
    </row>
    <row r="168" spans="4:4" x14ac:dyDescent="0.2">
      <c r="D168" s="53"/>
    </row>
    <row r="169" spans="4:4" x14ac:dyDescent="0.2">
      <c r="D169" s="53"/>
    </row>
    <row r="170" spans="4:4" x14ac:dyDescent="0.2">
      <c r="D170" s="53"/>
    </row>
    <row r="171" spans="4:4" x14ac:dyDescent="0.2">
      <c r="D171" s="53"/>
    </row>
    <row r="172" spans="4:4" x14ac:dyDescent="0.2">
      <c r="D172" s="53"/>
    </row>
    <row r="173" spans="4:4" x14ac:dyDescent="0.2">
      <c r="D173" s="53"/>
    </row>
    <row r="174" spans="4:4" x14ac:dyDescent="0.2">
      <c r="D174" s="53"/>
    </row>
    <row r="175" spans="4:4" x14ac:dyDescent="0.2">
      <c r="D175" s="53"/>
    </row>
    <row r="176" spans="4:4" x14ac:dyDescent="0.2">
      <c r="D176" s="53"/>
    </row>
    <row r="177" spans="4:4" x14ac:dyDescent="0.2">
      <c r="D177" s="53"/>
    </row>
    <row r="178" spans="4:4" x14ac:dyDescent="0.2">
      <c r="D178" s="53"/>
    </row>
    <row r="179" spans="4:4" x14ac:dyDescent="0.2">
      <c r="D179" s="53"/>
    </row>
    <row r="180" spans="4:4" x14ac:dyDescent="0.2">
      <c r="D180" s="53"/>
    </row>
    <row r="181" spans="4:4" x14ac:dyDescent="0.2">
      <c r="D181" s="53"/>
    </row>
    <row r="182" spans="4:4" x14ac:dyDescent="0.2">
      <c r="D182" s="53"/>
    </row>
    <row r="183" spans="4:4" x14ac:dyDescent="0.2">
      <c r="D183" s="53"/>
    </row>
    <row r="184" spans="4:4" x14ac:dyDescent="0.2">
      <c r="D184" s="53"/>
    </row>
    <row r="185" spans="4:4" x14ac:dyDescent="0.2">
      <c r="D185" s="53"/>
    </row>
    <row r="186" spans="4:4" x14ac:dyDescent="0.2">
      <c r="D186" s="53"/>
    </row>
    <row r="187" spans="4:4" x14ac:dyDescent="0.2">
      <c r="D187" s="53"/>
    </row>
    <row r="188" spans="4:4" x14ac:dyDescent="0.2">
      <c r="D188" s="53"/>
    </row>
    <row r="189" spans="4:4" x14ac:dyDescent="0.2">
      <c r="D189" s="53"/>
    </row>
    <row r="190" spans="4:4" x14ac:dyDescent="0.2">
      <c r="D190" s="53"/>
    </row>
    <row r="191" spans="4:4" x14ac:dyDescent="0.2">
      <c r="D191" s="53"/>
    </row>
    <row r="192" spans="4:4" x14ac:dyDescent="0.2">
      <c r="D192" s="53"/>
    </row>
    <row r="193" spans="4:4" x14ac:dyDescent="0.2">
      <c r="D193" s="53"/>
    </row>
    <row r="194" spans="4:4" x14ac:dyDescent="0.2">
      <c r="D194" s="53"/>
    </row>
    <row r="195" spans="4:4" x14ac:dyDescent="0.2">
      <c r="D195" s="53"/>
    </row>
    <row r="196" spans="4:4" x14ac:dyDescent="0.2">
      <c r="D196" s="53"/>
    </row>
    <row r="197" spans="4:4" x14ac:dyDescent="0.2">
      <c r="D197" s="53"/>
    </row>
    <row r="198" spans="4:4" x14ac:dyDescent="0.2">
      <c r="D198" s="53"/>
    </row>
    <row r="199" spans="4:4" x14ac:dyDescent="0.2">
      <c r="D199" s="53"/>
    </row>
    <row r="200" spans="4:4" x14ac:dyDescent="0.2">
      <c r="D200" s="53"/>
    </row>
    <row r="201" spans="4:4" x14ac:dyDescent="0.2">
      <c r="D201" s="53"/>
    </row>
    <row r="202" spans="4:4" x14ac:dyDescent="0.2">
      <c r="D202" s="53"/>
    </row>
    <row r="203" spans="4:4" x14ac:dyDescent="0.2">
      <c r="D203" s="53"/>
    </row>
    <row r="204" spans="4:4" x14ac:dyDescent="0.2">
      <c r="D204" s="53"/>
    </row>
    <row r="205" spans="4:4" x14ac:dyDescent="0.2">
      <c r="D205" s="53"/>
    </row>
    <row r="206" spans="4:4" x14ac:dyDescent="0.2">
      <c r="D206" s="53"/>
    </row>
    <row r="207" spans="4:4" x14ac:dyDescent="0.2">
      <c r="D207" s="53"/>
    </row>
    <row r="208" spans="4:4" x14ac:dyDescent="0.2">
      <c r="D208" s="53"/>
    </row>
    <row r="209" spans="4:4" x14ac:dyDescent="0.2">
      <c r="D209" s="53"/>
    </row>
    <row r="210" spans="4:4" x14ac:dyDescent="0.2">
      <c r="D210" s="53"/>
    </row>
    <row r="211" spans="4:4" x14ac:dyDescent="0.2">
      <c r="D211" s="53"/>
    </row>
    <row r="212" spans="4:4" x14ac:dyDescent="0.2">
      <c r="D212" s="53"/>
    </row>
    <row r="213" spans="4:4" x14ac:dyDescent="0.2">
      <c r="D213" s="53"/>
    </row>
    <row r="214" spans="4:4" x14ac:dyDescent="0.2">
      <c r="D214" s="53"/>
    </row>
    <row r="215" spans="4:4" x14ac:dyDescent="0.2">
      <c r="D215" s="53"/>
    </row>
    <row r="216" spans="4:4" x14ac:dyDescent="0.2">
      <c r="D216" s="53"/>
    </row>
    <row r="217" spans="4:4" x14ac:dyDescent="0.2">
      <c r="D217" s="53"/>
    </row>
    <row r="218" spans="4:4" x14ac:dyDescent="0.2">
      <c r="D218" s="53"/>
    </row>
    <row r="219" spans="4:4" x14ac:dyDescent="0.2">
      <c r="D219" s="53"/>
    </row>
    <row r="220" spans="4:4" x14ac:dyDescent="0.2">
      <c r="D220" s="53"/>
    </row>
    <row r="221" spans="4:4" x14ac:dyDescent="0.2">
      <c r="D221" s="53"/>
    </row>
    <row r="222" spans="4:4" x14ac:dyDescent="0.2">
      <c r="D222" s="53"/>
    </row>
    <row r="223" spans="4:4" x14ac:dyDescent="0.2">
      <c r="D223" s="53"/>
    </row>
    <row r="224" spans="4:4" x14ac:dyDescent="0.2">
      <c r="D224" s="53"/>
    </row>
    <row r="225" spans="4:4" x14ac:dyDescent="0.2">
      <c r="D225" s="53"/>
    </row>
    <row r="226" spans="4:4" x14ac:dyDescent="0.2">
      <c r="D226" s="53"/>
    </row>
    <row r="227" spans="4:4" x14ac:dyDescent="0.2">
      <c r="D227" s="53"/>
    </row>
    <row r="228" spans="4:4" x14ac:dyDescent="0.2">
      <c r="D228" s="53"/>
    </row>
    <row r="229" spans="4:4" x14ac:dyDescent="0.2">
      <c r="D229" s="53"/>
    </row>
    <row r="230" spans="4:4" x14ac:dyDescent="0.2">
      <c r="D230" s="53"/>
    </row>
    <row r="231" spans="4:4" x14ac:dyDescent="0.2">
      <c r="D231" s="53"/>
    </row>
    <row r="232" spans="4:4" x14ac:dyDescent="0.2">
      <c r="D232" s="53"/>
    </row>
    <row r="233" spans="4:4" x14ac:dyDescent="0.2">
      <c r="D233" s="53"/>
    </row>
    <row r="234" spans="4:4" x14ac:dyDescent="0.2">
      <c r="D234" s="53"/>
    </row>
    <row r="235" spans="4:4" x14ac:dyDescent="0.2">
      <c r="D235" s="53"/>
    </row>
    <row r="236" spans="4:4" x14ac:dyDescent="0.2">
      <c r="D236" s="53"/>
    </row>
    <row r="237" spans="4:4" x14ac:dyDescent="0.2">
      <c r="D237" s="53"/>
    </row>
    <row r="238" spans="4:4" x14ac:dyDescent="0.2">
      <c r="D238" s="53"/>
    </row>
    <row r="239" spans="4:4" x14ac:dyDescent="0.2">
      <c r="D239" s="53"/>
    </row>
    <row r="240" spans="4:4" x14ac:dyDescent="0.2">
      <c r="D240" s="53"/>
    </row>
    <row r="241" spans="4:4" x14ac:dyDescent="0.2">
      <c r="D241" s="53"/>
    </row>
    <row r="242" spans="4:4" x14ac:dyDescent="0.2">
      <c r="D242" s="53"/>
    </row>
    <row r="243" spans="4:4" x14ac:dyDescent="0.2">
      <c r="D243" s="53"/>
    </row>
    <row r="244" spans="4:4" x14ac:dyDescent="0.2">
      <c r="D244" s="53"/>
    </row>
    <row r="245" spans="4:4" x14ac:dyDescent="0.2">
      <c r="D245" s="53"/>
    </row>
    <row r="246" spans="4:4" x14ac:dyDescent="0.2">
      <c r="D246" s="53"/>
    </row>
    <row r="247" spans="4:4" x14ac:dyDescent="0.2">
      <c r="D247" s="53"/>
    </row>
    <row r="248" spans="4:4" x14ac:dyDescent="0.2">
      <c r="D248" s="53"/>
    </row>
    <row r="249" spans="4:4" x14ac:dyDescent="0.2">
      <c r="D249" s="53"/>
    </row>
    <row r="250" spans="4:4" x14ac:dyDescent="0.2">
      <c r="D250" s="53"/>
    </row>
    <row r="251" spans="4:4" x14ac:dyDescent="0.2">
      <c r="D251" s="53"/>
    </row>
    <row r="252" spans="4:4" x14ac:dyDescent="0.2">
      <c r="D252" s="53"/>
    </row>
    <row r="253" spans="4:4" x14ac:dyDescent="0.2">
      <c r="D253" s="53"/>
    </row>
    <row r="254" spans="4:4" x14ac:dyDescent="0.2">
      <c r="D254" s="53"/>
    </row>
    <row r="255" spans="4:4" x14ac:dyDescent="0.2">
      <c r="D255" s="53"/>
    </row>
    <row r="256" spans="4:4" x14ac:dyDescent="0.2">
      <c r="D256" s="53"/>
    </row>
    <row r="257" spans="4:4" x14ac:dyDescent="0.2">
      <c r="D257" s="53"/>
    </row>
    <row r="258" spans="4:4" x14ac:dyDescent="0.2">
      <c r="D258" s="53"/>
    </row>
    <row r="259" spans="4:4" x14ac:dyDescent="0.2">
      <c r="D259" s="53"/>
    </row>
    <row r="260" spans="4:4" x14ac:dyDescent="0.2">
      <c r="D260" s="53"/>
    </row>
    <row r="261" spans="4:4" x14ac:dyDescent="0.2">
      <c r="D261" s="53"/>
    </row>
    <row r="262" spans="4:4" x14ac:dyDescent="0.2">
      <c r="D262" s="53"/>
    </row>
    <row r="263" spans="4:4" x14ac:dyDescent="0.2">
      <c r="D263" s="53"/>
    </row>
    <row r="264" spans="4:4" x14ac:dyDescent="0.2">
      <c r="D264" s="53"/>
    </row>
    <row r="265" spans="4:4" x14ac:dyDescent="0.2">
      <c r="D265" s="53"/>
    </row>
    <row r="266" spans="4:4" x14ac:dyDescent="0.2">
      <c r="D266" s="53"/>
    </row>
    <row r="267" spans="4:4" x14ac:dyDescent="0.2">
      <c r="D267" s="53"/>
    </row>
    <row r="268" spans="4:4" x14ac:dyDescent="0.2">
      <c r="D268" s="53"/>
    </row>
    <row r="269" spans="4:4" x14ac:dyDescent="0.2">
      <c r="D269" s="53"/>
    </row>
    <row r="270" spans="4:4" x14ac:dyDescent="0.2">
      <c r="D270" s="53"/>
    </row>
    <row r="271" spans="4:4" x14ac:dyDescent="0.2">
      <c r="D271" s="53"/>
    </row>
    <row r="272" spans="4:4" x14ac:dyDescent="0.2">
      <c r="D272" s="53"/>
    </row>
    <row r="273" spans="4:4" x14ac:dyDescent="0.2">
      <c r="D273" s="53"/>
    </row>
    <row r="274" spans="4:4" x14ac:dyDescent="0.2">
      <c r="D274" s="53"/>
    </row>
    <row r="275" spans="4:4" x14ac:dyDescent="0.2">
      <c r="D275" s="53"/>
    </row>
    <row r="276" spans="4:4" x14ac:dyDescent="0.2">
      <c r="D276" s="53"/>
    </row>
    <row r="277" spans="4:4" x14ac:dyDescent="0.2">
      <c r="D277" s="53"/>
    </row>
    <row r="278" spans="4:4" x14ac:dyDescent="0.2">
      <c r="D278" s="53"/>
    </row>
    <row r="279" spans="4:4" x14ac:dyDescent="0.2">
      <c r="D279" s="53"/>
    </row>
    <row r="280" spans="4:4" x14ac:dyDescent="0.2">
      <c r="D280" s="53"/>
    </row>
    <row r="281" spans="4:4" x14ac:dyDescent="0.2">
      <c r="D281" s="53"/>
    </row>
    <row r="282" spans="4:4" x14ac:dyDescent="0.2">
      <c r="D282" s="53"/>
    </row>
    <row r="283" spans="4:4" x14ac:dyDescent="0.2">
      <c r="D283" s="53"/>
    </row>
    <row r="284" spans="4:4" x14ac:dyDescent="0.2">
      <c r="D284" s="53"/>
    </row>
    <row r="285" spans="4:4" x14ac:dyDescent="0.2">
      <c r="D285" s="53"/>
    </row>
    <row r="286" spans="4:4" x14ac:dyDescent="0.2">
      <c r="D286" s="53"/>
    </row>
    <row r="287" spans="4:4" x14ac:dyDescent="0.2">
      <c r="D287" s="53"/>
    </row>
    <row r="288" spans="4:4" x14ac:dyDescent="0.2">
      <c r="D288" s="53"/>
    </row>
    <row r="289" spans="4:4" x14ac:dyDescent="0.2">
      <c r="D289" s="53"/>
    </row>
    <row r="290" spans="4:4" x14ac:dyDescent="0.2">
      <c r="D290" s="53"/>
    </row>
    <row r="291" spans="4:4" x14ac:dyDescent="0.2">
      <c r="D291" s="53"/>
    </row>
    <row r="292" spans="4:4" x14ac:dyDescent="0.2">
      <c r="D292" s="53"/>
    </row>
    <row r="293" spans="4:4" x14ac:dyDescent="0.2">
      <c r="D293" s="53"/>
    </row>
    <row r="294" spans="4:4" x14ac:dyDescent="0.2">
      <c r="D294" s="53"/>
    </row>
    <row r="295" spans="4:4" x14ac:dyDescent="0.2">
      <c r="D295" s="53"/>
    </row>
    <row r="296" spans="4:4" x14ac:dyDescent="0.2">
      <c r="D296" s="53"/>
    </row>
    <row r="297" spans="4:4" x14ac:dyDescent="0.2">
      <c r="D297" s="53"/>
    </row>
    <row r="298" spans="4:4" x14ac:dyDescent="0.2">
      <c r="D298" s="53"/>
    </row>
    <row r="299" spans="4:4" x14ac:dyDescent="0.2">
      <c r="D299" s="53"/>
    </row>
    <row r="300" spans="4:4" x14ac:dyDescent="0.2">
      <c r="D300" s="53"/>
    </row>
    <row r="301" spans="4:4" x14ac:dyDescent="0.2">
      <c r="D301" s="53"/>
    </row>
    <row r="302" spans="4:4" x14ac:dyDescent="0.2">
      <c r="D302" s="53"/>
    </row>
    <row r="303" spans="4:4" x14ac:dyDescent="0.2">
      <c r="D303" s="53"/>
    </row>
    <row r="304" spans="4:4" x14ac:dyDescent="0.2">
      <c r="D304" s="53"/>
    </row>
    <row r="305" spans="4:4" x14ac:dyDescent="0.2">
      <c r="D305" s="53"/>
    </row>
    <row r="306" spans="4:4" x14ac:dyDescent="0.2">
      <c r="D306" s="53"/>
    </row>
    <row r="307" spans="4:4" x14ac:dyDescent="0.2">
      <c r="D307" s="53"/>
    </row>
    <row r="308" spans="4:4" x14ac:dyDescent="0.2">
      <c r="D308" s="53"/>
    </row>
    <row r="309" spans="4:4" x14ac:dyDescent="0.2">
      <c r="D309" s="53"/>
    </row>
    <row r="310" spans="4:4" x14ac:dyDescent="0.2">
      <c r="D310" s="53"/>
    </row>
    <row r="311" spans="4:4" x14ac:dyDescent="0.2">
      <c r="D311" s="53"/>
    </row>
    <row r="312" spans="4:4" x14ac:dyDescent="0.2">
      <c r="D312" s="53"/>
    </row>
    <row r="313" spans="4:4" x14ac:dyDescent="0.2">
      <c r="D313" s="53"/>
    </row>
    <row r="314" spans="4:4" x14ac:dyDescent="0.2">
      <c r="D314" s="53"/>
    </row>
    <row r="315" spans="4:4" x14ac:dyDescent="0.2">
      <c r="D315" s="53"/>
    </row>
    <row r="316" spans="4:4" x14ac:dyDescent="0.2">
      <c r="D316" s="53"/>
    </row>
    <row r="317" spans="4:4" x14ac:dyDescent="0.2">
      <c r="D317" s="53"/>
    </row>
    <row r="318" spans="4:4" x14ac:dyDescent="0.2">
      <c r="D318" s="53"/>
    </row>
    <row r="319" spans="4:4" x14ac:dyDescent="0.2">
      <c r="D319" s="53"/>
    </row>
    <row r="320" spans="4:4" x14ac:dyDescent="0.2">
      <c r="D320" s="53"/>
    </row>
    <row r="321" spans="4:4" x14ac:dyDescent="0.2">
      <c r="D321" s="53"/>
    </row>
    <row r="322" spans="4:4" x14ac:dyDescent="0.2">
      <c r="D322" s="53"/>
    </row>
    <row r="323" spans="4:4" x14ac:dyDescent="0.2">
      <c r="D323" s="53"/>
    </row>
    <row r="324" spans="4:4" x14ac:dyDescent="0.2">
      <c r="D324" s="53"/>
    </row>
    <row r="325" spans="4:4" x14ac:dyDescent="0.2">
      <c r="D325" s="53"/>
    </row>
    <row r="326" spans="4:4" x14ac:dyDescent="0.2">
      <c r="D326" s="53"/>
    </row>
    <row r="327" spans="4:4" x14ac:dyDescent="0.2">
      <c r="D327" s="53"/>
    </row>
    <row r="328" spans="4:4" x14ac:dyDescent="0.2">
      <c r="D328" s="53"/>
    </row>
    <row r="329" spans="4:4" x14ac:dyDescent="0.2">
      <c r="D329" s="53"/>
    </row>
    <row r="330" spans="4:4" x14ac:dyDescent="0.2">
      <c r="D330" s="53"/>
    </row>
    <row r="331" spans="4:4" x14ac:dyDescent="0.2">
      <c r="D331" s="53"/>
    </row>
    <row r="332" spans="4:4" x14ac:dyDescent="0.2">
      <c r="D332" s="53"/>
    </row>
    <row r="333" spans="4:4" x14ac:dyDescent="0.2">
      <c r="D333" s="53"/>
    </row>
    <row r="334" spans="4:4" x14ac:dyDescent="0.2">
      <c r="D334" s="53"/>
    </row>
    <row r="335" spans="4:4" x14ac:dyDescent="0.2">
      <c r="D335" s="53"/>
    </row>
    <row r="336" spans="4:4" x14ac:dyDescent="0.2">
      <c r="D336" s="53"/>
    </row>
    <row r="337" spans="4:4" x14ac:dyDescent="0.2">
      <c r="D337" s="53"/>
    </row>
    <row r="338" spans="4:4" x14ac:dyDescent="0.2">
      <c r="D338" s="53"/>
    </row>
    <row r="339" spans="4:4" x14ac:dyDescent="0.2">
      <c r="D339" s="53"/>
    </row>
    <row r="340" spans="4:4" x14ac:dyDescent="0.2">
      <c r="D340" s="53"/>
    </row>
    <row r="341" spans="4:4" x14ac:dyDescent="0.2">
      <c r="D341" s="53"/>
    </row>
    <row r="342" spans="4:4" x14ac:dyDescent="0.2">
      <c r="D342" s="53"/>
    </row>
    <row r="343" spans="4:4" x14ac:dyDescent="0.2">
      <c r="D343" s="53"/>
    </row>
    <row r="344" spans="4:4" x14ac:dyDescent="0.2">
      <c r="D344" s="53"/>
    </row>
    <row r="345" spans="4:4" x14ac:dyDescent="0.2">
      <c r="D345" s="53"/>
    </row>
    <row r="346" spans="4:4" x14ac:dyDescent="0.2">
      <c r="D346" s="53"/>
    </row>
    <row r="347" spans="4:4" x14ac:dyDescent="0.2">
      <c r="D347" s="53"/>
    </row>
    <row r="348" spans="4:4" x14ac:dyDescent="0.2">
      <c r="D348" s="53"/>
    </row>
    <row r="349" spans="4:4" x14ac:dyDescent="0.2">
      <c r="D349" s="53"/>
    </row>
    <row r="350" spans="4:4" x14ac:dyDescent="0.2">
      <c r="D350" s="53"/>
    </row>
    <row r="351" spans="4:4" x14ac:dyDescent="0.2">
      <c r="D351" s="53"/>
    </row>
    <row r="352" spans="4:4" x14ac:dyDescent="0.2">
      <c r="D352" s="53"/>
    </row>
    <row r="353" spans="4:4" x14ac:dyDescent="0.2">
      <c r="D353" s="53"/>
    </row>
    <row r="354" spans="4:4" x14ac:dyDescent="0.2">
      <c r="D354" s="53"/>
    </row>
    <row r="355" spans="4:4" x14ac:dyDescent="0.2">
      <c r="D355" s="53"/>
    </row>
    <row r="356" spans="4:4" x14ac:dyDescent="0.2">
      <c r="D356" s="53"/>
    </row>
    <row r="357" spans="4:4" x14ac:dyDescent="0.2">
      <c r="D357" s="53"/>
    </row>
    <row r="358" spans="4:4" x14ac:dyDescent="0.2">
      <c r="D358" s="53"/>
    </row>
    <row r="359" spans="4:4" x14ac:dyDescent="0.2">
      <c r="D359" s="53"/>
    </row>
    <row r="360" spans="4:4" x14ac:dyDescent="0.2">
      <c r="D360" s="53"/>
    </row>
    <row r="361" spans="4:4" x14ac:dyDescent="0.2">
      <c r="D361" s="53"/>
    </row>
    <row r="362" spans="4:4" x14ac:dyDescent="0.2">
      <c r="D362" s="53"/>
    </row>
    <row r="363" spans="4:4" x14ac:dyDescent="0.2">
      <c r="D363" s="53"/>
    </row>
    <row r="364" spans="4:4" x14ac:dyDescent="0.2">
      <c r="D364" s="53"/>
    </row>
    <row r="365" spans="4:4" x14ac:dyDescent="0.2">
      <c r="D365" s="53"/>
    </row>
    <row r="366" spans="4:4" x14ac:dyDescent="0.2">
      <c r="D366" s="53"/>
    </row>
    <row r="367" spans="4:4" x14ac:dyDescent="0.2">
      <c r="D367" s="53"/>
    </row>
    <row r="368" spans="4:4" x14ac:dyDescent="0.2">
      <c r="D368" s="53"/>
    </row>
    <row r="369" spans="4:4" x14ac:dyDescent="0.2">
      <c r="D369" s="53"/>
    </row>
    <row r="370" spans="4:4" x14ac:dyDescent="0.2">
      <c r="D370" s="53"/>
    </row>
    <row r="371" spans="4:4" x14ac:dyDescent="0.2">
      <c r="D371" s="53"/>
    </row>
    <row r="372" spans="4:4" x14ac:dyDescent="0.2">
      <c r="D372" s="53"/>
    </row>
    <row r="373" spans="4:4" x14ac:dyDescent="0.2">
      <c r="D373" s="53"/>
    </row>
    <row r="374" spans="4:4" x14ac:dyDescent="0.2">
      <c r="D374" s="53"/>
    </row>
    <row r="375" spans="4:4" x14ac:dyDescent="0.2">
      <c r="D375" s="53"/>
    </row>
    <row r="376" spans="4:4" x14ac:dyDescent="0.2">
      <c r="D376" s="53"/>
    </row>
    <row r="377" spans="4:4" x14ac:dyDescent="0.2">
      <c r="D377" s="53"/>
    </row>
    <row r="378" spans="4:4" x14ac:dyDescent="0.2">
      <c r="D378" s="53"/>
    </row>
    <row r="379" spans="4:4" x14ac:dyDescent="0.2">
      <c r="D379" s="53"/>
    </row>
    <row r="380" spans="4:4" x14ac:dyDescent="0.2">
      <c r="D380" s="53"/>
    </row>
    <row r="381" spans="4:4" x14ac:dyDescent="0.2">
      <c r="D381" s="53"/>
    </row>
    <row r="382" spans="4:4" x14ac:dyDescent="0.2">
      <c r="D382" s="53"/>
    </row>
    <row r="383" spans="4:4" x14ac:dyDescent="0.2">
      <c r="D383" s="53"/>
    </row>
    <row r="384" spans="4:4" x14ac:dyDescent="0.2">
      <c r="D384" s="53"/>
    </row>
    <row r="385" spans="4:4" x14ac:dyDescent="0.2">
      <c r="D385" s="53"/>
    </row>
    <row r="386" spans="4:4" x14ac:dyDescent="0.2">
      <c r="D386" s="53"/>
    </row>
    <row r="387" spans="4:4" x14ac:dyDescent="0.2">
      <c r="D387" s="53"/>
    </row>
    <row r="388" spans="4:4" x14ac:dyDescent="0.2">
      <c r="D388" s="53"/>
    </row>
    <row r="389" spans="4:4" x14ac:dyDescent="0.2">
      <c r="D389" s="53"/>
    </row>
    <row r="390" spans="4:4" x14ac:dyDescent="0.2">
      <c r="D390" s="53"/>
    </row>
    <row r="391" spans="4:4" x14ac:dyDescent="0.2">
      <c r="D391" s="53"/>
    </row>
    <row r="392" spans="4:4" x14ac:dyDescent="0.2">
      <c r="D392" s="53"/>
    </row>
    <row r="393" spans="4:4" x14ac:dyDescent="0.2">
      <c r="D393" s="53"/>
    </row>
    <row r="394" spans="4:4" x14ac:dyDescent="0.2">
      <c r="D394" s="53"/>
    </row>
    <row r="395" spans="4:4" x14ac:dyDescent="0.2">
      <c r="D395" s="53"/>
    </row>
    <row r="396" spans="4:4" x14ac:dyDescent="0.2">
      <c r="D396" s="53"/>
    </row>
    <row r="397" spans="4:4" x14ac:dyDescent="0.2">
      <c r="D397" s="53"/>
    </row>
    <row r="398" spans="4:4" x14ac:dyDescent="0.2">
      <c r="D398" s="53"/>
    </row>
    <row r="399" spans="4:4" x14ac:dyDescent="0.2">
      <c r="D399" s="53"/>
    </row>
    <row r="400" spans="4:4" x14ac:dyDescent="0.2">
      <c r="D400" s="53"/>
    </row>
    <row r="401" spans="4:4" x14ac:dyDescent="0.2">
      <c r="D401" s="53"/>
    </row>
    <row r="402" spans="4:4" x14ac:dyDescent="0.2">
      <c r="D402" s="53"/>
    </row>
    <row r="403" spans="4:4" x14ac:dyDescent="0.2">
      <c r="D403" s="53"/>
    </row>
    <row r="404" spans="4:4" x14ac:dyDescent="0.2">
      <c r="D404" s="53"/>
    </row>
    <row r="405" spans="4:4" x14ac:dyDescent="0.2">
      <c r="D40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sheetPr>
    <tabColor theme="9" tint="0.59999389629810485"/>
  </sheetPr>
  <dimension ref="A1:N80"/>
  <sheetViews>
    <sheetView workbookViewId="0">
      <selection activeCell="S33" sqref="S33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148</v>
      </c>
      <c r="K1" t="s">
        <v>149</v>
      </c>
      <c r="L1" t="s">
        <v>150</v>
      </c>
      <c r="M1" t="s">
        <v>151</v>
      </c>
      <c r="N1" t="s">
        <v>147</v>
      </c>
    </row>
    <row r="2" spans="1:14" x14ac:dyDescent="0.2">
      <c r="A2">
        <v>45</v>
      </c>
      <c r="B2" s="104">
        <f>0.01</f>
        <v>0.01</v>
      </c>
      <c r="C2" s="104">
        <f>0.01</f>
        <v>0.01</v>
      </c>
      <c r="D2" s="54">
        <v>0</v>
      </c>
      <c r="E2" s="54">
        <v>0</v>
      </c>
      <c r="F2" s="54">
        <v>0</v>
      </c>
      <c r="G2" s="54">
        <v>0</v>
      </c>
      <c r="H2" s="54">
        <v>0</v>
      </c>
      <c r="I2" s="54">
        <v>0</v>
      </c>
      <c r="J2" s="104">
        <f>0.01</f>
        <v>0.01</v>
      </c>
      <c r="K2" s="104">
        <f>0.01</f>
        <v>0.01</v>
      </c>
      <c r="L2" s="54">
        <v>0</v>
      </c>
      <c r="M2" s="54">
        <v>0</v>
      </c>
      <c r="N2" s="104">
        <v>0.2</v>
      </c>
    </row>
    <row r="3" spans="1:14" x14ac:dyDescent="0.2">
      <c r="A3">
        <v>46</v>
      </c>
      <c r="B3" s="104">
        <f t="shared" ref="B3:C17" si="0">0.01</f>
        <v>0.01</v>
      </c>
      <c r="C3" s="104">
        <f t="shared" si="0"/>
        <v>0.01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104">
        <f t="shared" ref="J3:K17" si="1">0.01</f>
        <v>0.01</v>
      </c>
      <c r="K3" s="104">
        <f t="shared" si="1"/>
        <v>0.01</v>
      </c>
      <c r="L3" s="54">
        <v>0</v>
      </c>
      <c r="M3" s="54">
        <v>0</v>
      </c>
      <c r="N3" s="104">
        <v>0.2</v>
      </c>
    </row>
    <row r="4" spans="1:14" x14ac:dyDescent="0.2">
      <c r="A4">
        <v>47</v>
      </c>
      <c r="B4" s="104">
        <f t="shared" si="0"/>
        <v>0.01</v>
      </c>
      <c r="C4" s="104">
        <f t="shared" si="0"/>
        <v>0.01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104">
        <f t="shared" si="1"/>
        <v>0.01</v>
      </c>
      <c r="K4" s="104">
        <f t="shared" si="1"/>
        <v>0.01</v>
      </c>
      <c r="L4" s="54">
        <v>0</v>
      </c>
      <c r="M4" s="54">
        <v>0</v>
      </c>
      <c r="N4" s="104">
        <v>0.2</v>
      </c>
    </row>
    <row r="5" spans="1:14" x14ac:dyDescent="0.2">
      <c r="A5">
        <v>48</v>
      </c>
      <c r="B5" s="104">
        <f t="shared" si="0"/>
        <v>0.01</v>
      </c>
      <c r="C5" s="104">
        <f t="shared" si="0"/>
        <v>0.01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104">
        <f t="shared" si="1"/>
        <v>0.01</v>
      </c>
      <c r="K5" s="104">
        <f t="shared" si="1"/>
        <v>0.01</v>
      </c>
      <c r="L5" s="54">
        <v>0</v>
      </c>
      <c r="M5" s="54">
        <v>0</v>
      </c>
      <c r="N5" s="104">
        <v>0.2</v>
      </c>
    </row>
    <row r="6" spans="1:14" x14ac:dyDescent="0.2">
      <c r="A6">
        <v>49</v>
      </c>
      <c r="B6" s="104">
        <f t="shared" si="0"/>
        <v>0.01</v>
      </c>
      <c r="C6" s="104">
        <f t="shared" si="0"/>
        <v>0.01</v>
      </c>
      <c r="D6" s="54">
        <v>0</v>
      </c>
      <c r="E6" s="54">
        <v>0</v>
      </c>
      <c r="F6" s="102">
        <v>0.14000000000000001</v>
      </c>
      <c r="G6" s="102">
        <v>0.1</v>
      </c>
      <c r="H6" s="54">
        <v>0</v>
      </c>
      <c r="I6" s="54">
        <v>0</v>
      </c>
      <c r="J6" s="104">
        <f t="shared" si="1"/>
        <v>0.01</v>
      </c>
      <c r="K6" s="104">
        <f t="shared" si="1"/>
        <v>0.01</v>
      </c>
      <c r="L6" s="54">
        <v>0</v>
      </c>
      <c r="M6" s="54">
        <v>0</v>
      </c>
      <c r="N6" s="104">
        <v>0.2</v>
      </c>
    </row>
    <row r="7" spans="1:14" x14ac:dyDescent="0.2">
      <c r="A7">
        <v>50</v>
      </c>
      <c r="B7" s="104">
        <f t="shared" si="0"/>
        <v>0.01</v>
      </c>
      <c r="C7" s="104">
        <f t="shared" si="0"/>
        <v>0.01</v>
      </c>
      <c r="D7" s="104">
        <v>0.13</v>
      </c>
      <c r="E7" s="104">
        <v>0.14000000000000001</v>
      </c>
      <c r="F7" s="102">
        <v>0.14000000000000001</v>
      </c>
      <c r="G7" s="102">
        <v>0.1</v>
      </c>
      <c r="H7" s="54">
        <v>0</v>
      </c>
      <c r="I7" s="54">
        <v>0</v>
      </c>
      <c r="J7" s="104">
        <f t="shared" si="1"/>
        <v>0.01</v>
      </c>
      <c r="K7" s="104">
        <f t="shared" si="1"/>
        <v>0.01</v>
      </c>
      <c r="L7" s="104">
        <v>0.13</v>
      </c>
      <c r="M7" s="104">
        <v>0.14000000000000001</v>
      </c>
      <c r="N7" s="104">
        <v>0.2</v>
      </c>
    </row>
    <row r="8" spans="1:14" x14ac:dyDescent="0.2">
      <c r="A8">
        <v>51</v>
      </c>
      <c r="B8" s="104">
        <f t="shared" si="0"/>
        <v>0.01</v>
      </c>
      <c r="C8" s="104">
        <f t="shared" si="0"/>
        <v>0.01</v>
      </c>
      <c r="D8" s="104">
        <v>0.13</v>
      </c>
      <c r="E8" s="104">
        <v>0.14000000000000001</v>
      </c>
      <c r="F8" s="103">
        <v>0.2</v>
      </c>
      <c r="G8" s="102">
        <v>0.2</v>
      </c>
      <c r="H8" s="54">
        <v>0</v>
      </c>
      <c r="I8" s="54">
        <v>0</v>
      </c>
      <c r="J8" s="104">
        <f t="shared" si="1"/>
        <v>0.01</v>
      </c>
      <c r="K8" s="104">
        <f t="shared" si="1"/>
        <v>0.01</v>
      </c>
      <c r="L8" s="104">
        <v>0.13</v>
      </c>
      <c r="M8" s="104">
        <v>0.14000000000000001</v>
      </c>
      <c r="N8" s="104">
        <v>0.2</v>
      </c>
    </row>
    <row r="9" spans="1:14" x14ac:dyDescent="0.2">
      <c r="A9">
        <v>52</v>
      </c>
      <c r="B9" s="104">
        <f t="shared" si="0"/>
        <v>0.01</v>
      </c>
      <c r="C9" s="104">
        <f t="shared" si="0"/>
        <v>0.01</v>
      </c>
      <c r="D9" s="104">
        <v>0.13</v>
      </c>
      <c r="E9" s="104">
        <v>0.14000000000000001</v>
      </c>
      <c r="F9" s="102">
        <v>0.2</v>
      </c>
      <c r="G9" s="102">
        <v>0.2</v>
      </c>
      <c r="H9" s="54">
        <v>0</v>
      </c>
      <c r="I9" s="54">
        <v>0</v>
      </c>
      <c r="J9" s="104">
        <f t="shared" si="1"/>
        <v>0.01</v>
      </c>
      <c r="K9" s="104">
        <f t="shared" si="1"/>
        <v>0.01</v>
      </c>
      <c r="L9" s="104">
        <v>0.13</v>
      </c>
      <c r="M9" s="104">
        <v>0.14000000000000001</v>
      </c>
      <c r="N9" s="104">
        <v>0.2</v>
      </c>
    </row>
    <row r="10" spans="1:14" x14ac:dyDescent="0.2">
      <c r="A10">
        <v>53</v>
      </c>
      <c r="B10" s="104">
        <f t="shared" si="0"/>
        <v>0.01</v>
      </c>
      <c r="C10" s="104">
        <f t="shared" si="0"/>
        <v>0.01</v>
      </c>
      <c r="D10" s="104">
        <v>0.13</v>
      </c>
      <c r="E10" s="104">
        <v>0.14000000000000001</v>
      </c>
      <c r="F10" s="102">
        <v>0.2</v>
      </c>
      <c r="G10" s="102">
        <v>0.2</v>
      </c>
      <c r="H10" s="54">
        <v>0</v>
      </c>
      <c r="I10" s="54">
        <v>0</v>
      </c>
      <c r="J10" s="104">
        <f t="shared" si="1"/>
        <v>0.01</v>
      </c>
      <c r="K10" s="104">
        <f t="shared" si="1"/>
        <v>0.01</v>
      </c>
      <c r="L10" s="104">
        <v>0.13</v>
      </c>
      <c r="M10" s="104">
        <v>0.14000000000000001</v>
      </c>
      <c r="N10" s="104">
        <v>0.2</v>
      </c>
    </row>
    <row r="11" spans="1:14" x14ac:dyDescent="0.2">
      <c r="A11">
        <v>54</v>
      </c>
      <c r="B11" s="104">
        <f t="shared" si="0"/>
        <v>0.01</v>
      </c>
      <c r="C11" s="104">
        <f t="shared" si="0"/>
        <v>0.01</v>
      </c>
      <c r="D11" s="104">
        <v>0.13</v>
      </c>
      <c r="E11" s="104">
        <v>0.14000000000000001</v>
      </c>
      <c r="F11" s="54">
        <v>0</v>
      </c>
      <c r="G11" s="54">
        <v>0</v>
      </c>
      <c r="H11" s="55">
        <v>0.35</v>
      </c>
      <c r="I11" s="55">
        <v>0.35</v>
      </c>
      <c r="J11" s="104">
        <f t="shared" si="1"/>
        <v>0.01</v>
      </c>
      <c r="K11" s="104">
        <f t="shared" si="1"/>
        <v>0.01</v>
      </c>
      <c r="L11" s="104">
        <v>0.13</v>
      </c>
      <c r="M11" s="104">
        <v>0.14000000000000001</v>
      </c>
      <c r="N11" s="104">
        <v>0.2</v>
      </c>
    </row>
    <row r="12" spans="1:14" x14ac:dyDescent="0.2">
      <c r="A12">
        <v>55</v>
      </c>
      <c r="B12" s="104">
        <f t="shared" si="0"/>
        <v>0.01</v>
      </c>
      <c r="C12" s="104">
        <f t="shared" si="0"/>
        <v>0.01</v>
      </c>
      <c r="D12" s="104">
        <v>0.13</v>
      </c>
      <c r="E12" s="138">
        <v>0.15</v>
      </c>
      <c r="F12" s="54">
        <v>0</v>
      </c>
      <c r="G12" s="54">
        <v>0</v>
      </c>
      <c r="H12" s="54">
        <v>0</v>
      </c>
      <c r="I12" s="54">
        <v>0</v>
      </c>
      <c r="J12" s="104">
        <f t="shared" si="1"/>
        <v>0.01</v>
      </c>
      <c r="K12" s="104">
        <f t="shared" si="1"/>
        <v>0.01</v>
      </c>
      <c r="L12" s="104">
        <v>0.13</v>
      </c>
      <c r="M12" s="138">
        <v>0.15</v>
      </c>
      <c r="N12" s="104">
        <v>0.2</v>
      </c>
    </row>
    <row r="13" spans="1:14" x14ac:dyDescent="0.2">
      <c r="A13">
        <v>56</v>
      </c>
      <c r="B13" s="104">
        <f t="shared" si="0"/>
        <v>0.01</v>
      </c>
      <c r="C13" s="104">
        <f t="shared" si="0"/>
        <v>0.01</v>
      </c>
      <c r="D13" s="138">
        <v>0.14000000000000001</v>
      </c>
      <c r="E13" s="138">
        <v>0.16</v>
      </c>
      <c r="F13" s="54">
        <v>0</v>
      </c>
      <c r="G13" s="54">
        <v>0</v>
      </c>
      <c r="H13" s="54">
        <v>0</v>
      </c>
      <c r="I13" s="54">
        <v>0</v>
      </c>
      <c r="J13" s="104">
        <f t="shared" si="1"/>
        <v>0.01</v>
      </c>
      <c r="K13" s="104">
        <f t="shared" si="1"/>
        <v>0.01</v>
      </c>
      <c r="L13" s="138">
        <v>0.14000000000000001</v>
      </c>
      <c r="M13" s="138">
        <v>0.16</v>
      </c>
      <c r="N13" s="104">
        <v>0.2</v>
      </c>
    </row>
    <row r="14" spans="1:14" x14ac:dyDescent="0.2">
      <c r="A14">
        <v>57</v>
      </c>
      <c r="B14" s="104">
        <f t="shared" si="0"/>
        <v>0.01</v>
      </c>
      <c r="C14" s="104">
        <f t="shared" si="0"/>
        <v>0.01</v>
      </c>
      <c r="D14" s="138">
        <v>0.15</v>
      </c>
      <c r="E14" s="138">
        <v>0.17</v>
      </c>
      <c r="F14" s="54">
        <v>0</v>
      </c>
      <c r="G14" s="54">
        <v>0</v>
      </c>
      <c r="H14" s="54">
        <v>0</v>
      </c>
      <c r="I14" s="54">
        <v>0</v>
      </c>
      <c r="J14" s="104">
        <f t="shared" si="1"/>
        <v>0.01</v>
      </c>
      <c r="K14" s="104">
        <f t="shared" si="1"/>
        <v>0.01</v>
      </c>
      <c r="L14" s="138">
        <v>0.15</v>
      </c>
      <c r="M14" s="138">
        <v>0.17</v>
      </c>
      <c r="N14" s="104">
        <v>0.2</v>
      </c>
    </row>
    <row r="15" spans="1:14" x14ac:dyDescent="0.2">
      <c r="A15">
        <v>58</v>
      </c>
      <c r="B15" s="104">
        <f t="shared" si="0"/>
        <v>0.01</v>
      </c>
      <c r="C15" s="104">
        <f t="shared" si="0"/>
        <v>0.01</v>
      </c>
      <c r="D15" s="138">
        <v>0.16</v>
      </c>
      <c r="E15" s="138">
        <v>0.18</v>
      </c>
      <c r="F15" s="54">
        <v>0</v>
      </c>
      <c r="G15" s="54">
        <v>0</v>
      </c>
      <c r="H15" s="54">
        <v>0</v>
      </c>
      <c r="I15" s="54">
        <v>0</v>
      </c>
      <c r="J15" s="104">
        <f t="shared" si="1"/>
        <v>0.01</v>
      </c>
      <c r="K15" s="104">
        <f t="shared" si="1"/>
        <v>0.01</v>
      </c>
      <c r="L15" s="138">
        <v>0.16</v>
      </c>
      <c r="M15" s="138">
        <v>0.18</v>
      </c>
      <c r="N15" s="104">
        <v>0.2</v>
      </c>
    </row>
    <row r="16" spans="1:14" x14ac:dyDescent="0.2">
      <c r="A16">
        <v>59</v>
      </c>
      <c r="B16" s="104">
        <f t="shared" si="0"/>
        <v>0.01</v>
      </c>
      <c r="C16" s="104">
        <f t="shared" si="0"/>
        <v>0.01</v>
      </c>
      <c r="D16" s="138">
        <v>0.17</v>
      </c>
      <c r="E16" s="138">
        <v>0.19</v>
      </c>
      <c r="F16" s="54">
        <v>0</v>
      </c>
      <c r="G16" s="54">
        <v>0</v>
      </c>
      <c r="H16" s="54">
        <v>0</v>
      </c>
      <c r="I16" s="54">
        <v>0</v>
      </c>
      <c r="J16" s="104">
        <f t="shared" si="1"/>
        <v>0.01</v>
      </c>
      <c r="K16" s="104">
        <f t="shared" si="1"/>
        <v>0.01</v>
      </c>
      <c r="L16" s="138">
        <v>0.17</v>
      </c>
      <c r="M16" s="138">
        <v>0.19</v>
      </c>
      <c r="N16" s="104">
        <v>0.2</v>
      </c>
    </row>
    <row r="17" spans="1:14" x14ac:dyDescent="0.2">
      <c r="A17">
        <v>60</v>
      </c>
      <c r="B17" s="104">
        <f t="shared" si="0"/>
        <v>0.01</v>
      </c>
      <c r="C17" s="101">
        <v>0.02</v>
      </c>
      <c r="D17" s="138">
        <v>0.18</v>
      </c>
      <c r="E17" s="138">
        <v>0.2</v>
      </c>
      <c r="F17" s="102">
        <v>0.14000000000000001</v>
      </c>
      <c r="G17" s="102">
        <v>0.1</v>
      </c>
      <c r="H17" s="54">
        <v>0</v>
      </c>
      <c r="I17" s="54">
        <v>0</v>
      </c>
      <c r="J17" s="104">
        <f t="shared" si="1"/>
        <v>0.01</v>
      </c>
      <c r="K17" s="101">
        <v>0.02</v>
      </c>
      <c r="L17" s="138">
        <v>0.18</v>
      </c>
      <c r="M17" s="138">
        <v>0.2</v>
      </c>
      <c r="N17" s="104">
        <v>0.2</v>
      </c>
    </row>
    <row r="18" spans="1:14" x14ac:dyDescent="0.2">
      <c r="A18">
        <v>61</v>
      </c>
      <c r="B18" s="101">
        <v>0.02</v>
      </c>
      <c r="C18" s="101">
        <v>0.02</v>
      </c>
      <c r="D18" s="138">
        <v>0.19</v>
      </c>
      <c r="E18" s="138">
        <v>0.21</v>
      </c>
      <c r="F18" s="102">
        <v>0.14000000000000001</v>
      </c>
      <c r="G18" s="102">
        <v>0.1</v>
      </c>
      <c r="H18" s="54">
        <v>0</v>
      </c>
      <c r="I18" s="54">
        <v>0</v>
      </c>
      <c r="J18" s="101">
        <v>0.02</v>
      </c>
      <c r="K18" s="101">
        <v>0.02</v>
      </c>
      <c r="L18" s="138">
        <v>0.19</v>
      </c>
      <c r="M18" s="138">
        <v>0.21</v>
      </c>
      <c r="N18" s="104">
        <v>0.2</v>
      </c>
    </row>
    <row r="19" spans="1:14" x14ac:dyDescent="0.2">
      <c r="A19">
        <v>62</v>
      </c>
      <c r="B19" s="101">
        <v>0.04</v>
      </c>
      <c r="C19" s="101">
        <v>0.04</v>
      </c>
      <c r="D19" s="138">
        <v>0.2</v>
      </c>
      <c r="E19" s="138">
        <v>0.22</v>
      </c>
      <c r="F19" s="103">
        <v>0.2</v>
      </c>
      <c r="G19" s="102">
        <v>0.2</v>
      </c>
      <c r="H19" s="54">
        <v>0</v>
      </c>
      <c r="I19" s="54">
        <v>0</v>
      </c>
      <c r="J19" s="101">
        <v>0.04</v>
      </c>
      <c r="K19" s="101">
        <v>0.04</v>
      </c>
      <c r="L19" s="138">
        <v>0.2</v>
      </c>
      <c r="M19" s="138">
        <v>0.22</v>
      </c>
      <c r="N19" s="104">
        <v>0.2</v>
      </c>
    </row>
    <row r="20" spans="1:14" x14ac:dyDescent="0.2">
      <c r="A20">
        <v>63</v>
      </c>
      <c r="B20" s="101">
        <v>0.05</v>
      </c>
      <c r="C20" s="101">
        <v>0.05</v>
      </c>
      <c r="D20" s="138">
        <v>0.21</v>
      </c>
      <c r="E20" s="138">
        <v>0.23</v>
      </c>
      <c r="F20" s="102">
        <v>0.2</v>
      </c>
      <c r="G20" s="102">
        <v>0.2</v>
      </c>
      <c r="H20" s="54">
        <v>0</v>
      </c>
      <c r="I20" s="54">
        <v>0</v>
      </c>
      <c r="J20" s="101">
        <v>0.05</v>
      </c>
      <c r="K20" s="101">
        <v>0.05</v>
      </c>
      <c r="L20" s="138">
        <v>0.21</v>
      </c>
      <c r="M20" s="138">
        <v>0.23</v>
      </c>
      <c r="N20" s="104">
        <v>0.2</v>
      </c>
    </row>
    <row r="21" spans="1:14" x14ac:dyDescent="0.2">
      <c r="A21">
        <v>64</v>
      </c>
      <c r="B21" s="101">
        <v>0.05</v>
      </c>
      <c r="C21" s="101">
        <v>0.05</v>
      </c>
      <c r="D21" s="138">
        <v>0.22</v>
      </c>
      <c r="E21" s="138">
        <v>0.24</v>
      </c>
      <c r="F21" s="102">
        <v>0.2</v>
      </c>
      <c r="G21" s="102">
        <v>0.2</v>
      </c>
      <c r="H21" s="54">
        <v>0</v>
      </c>
      <c r="I21" s="54">
        <v>0</v>
      </c>
      <c r="J21" s="101">
        <v>0.05</v>
      </c>
      <c r="K21" s="101">
        <v>0.05</v>
      </c>
      <c r="L21" s="138">
        <v>0.22</v>
      </c>
      <c r="M21" s="138">
        <v>0.24</v>
      </c>
      <c r="N21" s="104">
        <v>0.2</v>
      </c>
    </row>
    <row r="22" spans="1:14" x14ac:dyDescent="0.2">
      <c r="A22">
        <v>65</v>
      </c>
      <c r="B22" s="101">
        <v>0.05</v>
      </c>
      <c r="C22" s="101">
        <v>0.05</v>
      </c>
      <c r="D22" s="101">
        <v>0.25</v>
      </c>
      <c r="E22" s="101">
        <v>0.25</v>
      </c>
      <c r="F22" s="54">
        <v>0</v>
      </c>
      <c r="G22" s="54">
        <v>0</v>
      </c>
      <c r="H22" s="55">
        <v>0.35</v>
      </c>
      <c r="I22" s="55">
        <v>0.35</v>
      </c>
      <c r="J22" s="101">
        <v>0.05</v>
      </c>
      <c r="K22" s="101">
        <v>0.05</v>
      </c>
      <c r="L22" s="101">
        <v>0.25</v>
      </c>
      <c r="M22" s="101">
        <v>0.25</v>
      </c>
      <c r="N22" s="104">
        <v>0.2</v>
      </c>
    </row>
    <row r="23" spans="1:14" x14ac:dyDescent="0.2">
      <c r="A23">
        <v>66</v>
      </c>
      <c r="B23" s="137">
        <v>0</v>
      </c>
      <c r="C23" s="137">
        <v>0</v>
      </c>
      <c r="D23" s="101">
        <v>0.25</v>
      </c>
      <c r="E23" s="101">
        <v>0.25</v>
      </c>
      <c r="F23" s="54">
        <v>0</v>
      </c>
      <c r="G23" s="54">
        <v>0</v>
      </c>
      <c r="H23" s="55">
        <v>0.2</v>
      </c>
      <c r="I23" s="55">
        <v>0.3</v>
      </c>
      <c r="J23" s="137">
        <v>0</v>
      </c>
      <c r="K23" s="137">
        <v>0</v>
      </c>
      <c r="L23" s="101">
        <v>0.25</v>
      </c>
      <c r="M23" s="101">
        <v>0.25</v>
      </c>
      <c r="N23" s="104">
        <v>0.2</v>
      </c>
    </row>
    <row r="24" spans="1:14" x14ac:dyDescent="0.2">
      <c r="A24">
        <v>67</v>
      </c>
      <c r="B24" s="137">
        <v>0</v>
      </c>
      <c r="C24" s="137">
        <v>0</v>
      </c>
      <c r="D24" s="101">
        <v>0.25</v>
      </c>
      <c r="E24" s="101">
        <v>0.25</v>
      </c>
      <c r="F24" s="54">
        <v>0</v>
      </c>
      <c r="G24" s="54">
        <v>0</v>
      </c>
      <c r="H24" s="55">
        <v>0.2</v>
      </c>
      <c r="I24" s="55">
        <v>0.3</v>
      </c>
      <c r="J24" s="137">
        <v>0</v>
      </c>
      <c r="K24" s="137">
        <v>0</v>
      </c>
      <c r="L24" s="101">
        <v>0.25</v>
      </c>
      <c r="M24" s="101">
        <v>0.25</v>
      </c>
      <c r="N24" s="104">
        <v>0.2</v>
      </c>
    </row>
    <row r="25" spans="1:14" x14ac:dyDescent="0.2">
      <c r="A25">
        <v>68</v>
      </c>
      <c r="B25" s="137">
        <v>0</v>
      </c>
      <c r="C25" s="137">
        <v>0</v>
      </c>
      <c r="D25" s="101">
        <v>0.25</v>
      </c>
      <c r="E25" s="101">
        <v>0.25</v>
      </c>
      <c r="F25" s="54">
        <v>0</v>
      </c>
      <c r="G25" s="54">
        <v>0</v>
      </c>
      <c r="H25" s="55">
        <v>0.2</v>
      </c>
      <c r="I25" s="55">
        <v>0.3</v>
      </c>
      <c r="J25" s="137">
        <v>0</v>
      </c>
      <c r="K25" s="137">
        <v>0</v>
      </c>
      <c r="L25" s="101">
        <v>0.25</v>
      </c>
      <c r="M25" s="101">
        <v>0.25</v>
      </c>
      <c r="N25" s="104">
        <v>0.2</v>
      </c>
    </row>
    <row r="26" spans="1:14" x14ac:dyDescent="0.2">
      <c r="A26">
        <v>69</v>
      </c>
      <c r="B26" s="137">
        <v>0</v>
      </c>
      <c r="C26" s="137">
        <v>0</v>
      </c>
      <c r="D26" s="101">
        <v>0.25</v>
      </c>
      <c r="E26" s="101">
        <v>0.25</v>
      </c>
      <c r="F26" s="54">
        <v>0</v>
      </c>
      <c r="G26" s="54">
        <v>0</v>
      </c>
      <c r="H26" s="55">
        <v>0.2</v>
      </c>
      <c r="I26" s="55">
        <v>0.2</v>
      </c>
      <c r="J26" s="137">
        <v>0</v>
      </c>
      <c r="K26" s="137">
        <v>0</v>
      </c>
      <c r="L26" s="101">
        <v>0.25</v>
      </c>
      <c r="M26" s="101">
        <v>0.25</v>
      </c>
      <c r="N26" s="104">
        <v>0.2</v>
      </c>
    </row>
    <row r="27" spans="1:14" x14ac:dyDescent="0.2">
      <c r="A27">
        <v>70</v>
      </c>
      <c r="B27" s="137">
        <v>0</v>
      </c>
      <c r="C27" s="137">
        <v>0</v>
      </c>
      <c r="D27" s="101">
        <v>0.25</v>
      </c>
      <c r="E27" s="101">
        <v>0.25</v>
      </c>
      <c r="F27" s="54">
        <v>0</v>
      </c>
      <c r="G27" s="54">
        <v>0</v>
      </c>
      <c r="H27" s="55">
        <v>0.2</v>
      </c>
      <c r="I27" s="55">
        <v>0.2</v>
      </c>
      <c r="J27" s="137">
        <v>0</v>
      </c>
      <c r="K27" s="137">
        <v>0</v>
      </c>
      <c r="L27" s="101">
        <v>0.25</v>
      </c>
      <c r="M27" s="101">
        <v>0.25</v>
      </c>
      <c r="N27" s="104">
        <v>0.2</v>
      </c>
    </row>
    <row r="28" spans="1:14" x14ac:dyDescent="0.2">
      <c r="A28">
        <v>71</v>
      </c>
      <c r="B28" s="137">
        <v>0</v>
      </c>
      <c r="C28" s="137">
        <v>0</v>
      </c>
      <c r="D28" s="101">
        <v>0.25</v>
      </c>
      <c r="E28" s="101">
        <v>0.25</v>
      </c>
      <c r="F28" s="54">
        <v>0</v>
      </c>
      <c r="G28" s="54">
        <v>0</v>
      </c>
      <c r="H28" s="55">
        <v>0.2</v>
      </c>
      <c r="I28" s="55">
        <v>0.2</v>
      </c>
      <c r="J28" s="137">
        <v>0</v>
      </c>
      <c r="K28" s="137">
        <v>0</v>
      </c>
      <c r="L28" s="101">
        <v>0.25</v>
      </c>
      <c r="M28" s="101">
        <v>0.25</v>
      </c>
      <c r="N28" s="104">
        <v>0.2</v>
      </c>
    </row>
    <row r="29" spans="1:14" x14ac:dyDescent="0.2">
      <c r="A29">
        <v>72</v>
      </c>
      <c r="B29" s="137">
        <v>0</v>
      </c>
      <c r="C29" s="137">
        <v>0</v>
      </c>
      <c r="D29" s="101">
        <v>0.25</v>
      </c>
      <c r="E29" s="101">
        <v>0.25</v>
      </c>
      <c r="F29" s="54">
        <v>0</v>
      </c>
      <c r="G29" s="54">
        <v>0</v>
      </c>
      <c r="H29" s="55">
        <v>0.2</v>
      </c>
      <c r="I29" s="55">
        <v>0.2</v>
      </c>
      <c r="J29" s="137">
        <v>0</v>
      </c>
      <c r="K29" s="137">
        <v>0</v>
      </c>
      <c r="L29" s="101">
        <v>0.25</v>
      </c>
      <c r="M29" s="101">
        <v>0.25</v>
      </c>
      <c r="N29" s="104">
        <v>0.2</v>
      </c>
    </row>
    <row r="30" spans="1:14" x14ac:dyDescent="0.2">
      <c r="A30">
        <v>73</v>
      </c>
      <c r="B30" s="137">
        <v>0</v>
      </c>
      <c r="C30" s="137">
        <v>0</v>
      </c>
      <c r="D30" s="101">
        <v>0.25</v>
      </c>
      <c r="E30" s="101">
        <v>0.25</v>
      </c>
      <c r="F30" s="54">
        <v>0</v>
      </c>
      <c r="G30" s="54">
        <v>0</v>
      </c>
      <c r="H30" s="55">
        <v>0.2</v>
      </c>
      <c r="I30" s="55">
        <v>0.2</v>
      </c>
      <c r="J30" s="137">
        <v>0</v>
      </c>
      <c r="K30" s="137">
        <v>0</v>
      </c>
      <c r="L30" s="101">
        <v>0.25</v>
      </c>
      <c r="M30" s="101">
        <v>0.25</v>
      </c>
      <c r="N30" s="104">
        <v>0.2</v>
      </c>
    </row>
    <row r="31" spans="1:14" x14ac:dyDescent="0.2">
      <c r="A31">
        <v>74</v>
      </c>
      <c r="B31" s="137">
        <v>0</v>
      </c>
      <c r="C31" s="137">
        <v>0</v>
      </c>
      <c r="D31" s="104">
        <v>1</v>
      </c>
      <c r="E31" s="104">
        <v>1</v>
      </c>
      <c r="F31" s="54">
        <v>0</v>
      </c>
      <c r="G31" s="54">
        <v>0</v>
      </c>
      <c r="H31" s="55">
        <v>0.2</v>
      </c>
      <c r="I31" s="55">
        <v>0.2</v>
      </c>
      <c r="J31" s="137">
        <v>0</v>
      </c>
      <c r="K31" s="137">
        <v>0</v>
      </c>
      <c r="L31" s="104">
        <v>1</v>
      </c>
      <c r="M31" s="104">
        <v>1</v>
      </c>
      <c r="N31" s="104">
        <v>0.2</v>
      </c>
    </row>
    <row r="32" spans="1:14" x14ac:dyDescent="0.2">
      <c r="A32">
        <v>75</v>
      </c>
      <c r="B32" s="137">
        <v>0</v>
      </c>
      <c r="C32" s="137">
        <v>0</v>
      </c>
      <c r="D32" s="104">
        <v>1</v>
      </c>
      <c r="E32" s="104">
        <v>1</v>
      </c>
      <c r="F32" s="104">
        <v>0</v>
      </c>
      <c r="G32" s="104">
        <v>0</v>
      </c>
      <c r="H32" s="104">
        <v>1</v>
      </c>
      <c r="I32" s="104">
        <v>1</v>
      </c>
      <c r="J32" s="137">
        <v>0</v>
      </c>
      <c r="K32" s="137">
        <v>0</v>
      </c>
      <c r="L32" s="104">
        <v>1</v>
      </c>
      <c r="M32" s="104">
        <v>1</v>
      </c>
      <c r="N32" s="104">
        <v>1</v>
      </c>
    </row>
    <row r="33" spans="1:14" x14ac:dyDescent="0.2">
      <c r="A33">
        <v>76</v>
      </c>
      <c r="B33" s="137">
        <v>0</v>
      </c>
      <c r="C33" s="137">
        <v>0</v>
      </c>
      <c r="D33" s="104">
        <v>1</v>
      </c>
      <c r="E33" s="104">
        <v>1</v>
      </c>
      <c r="F33" s="104">
        <v>0</v>
      </c>
      <c r="G33" s="104">
        <v>0</v>
      </c>
      <c r="H33" s="104">
        <v>1</v>
      </c>
      <c r="I33" s="104">
        <v>1</v>
      </c>
      <c r="J33" s="137">
        <v>0</v>
      </c>
      <c r="K33" s="137">
        <v>0</v>
      </c>
      <c r="L33" s="104">
        <v>1</v>
      </c>
      <c r="M33" s="104">
        <v>1</v>
      </c>
      <c r="N33" s="104">
        <v>1</v>
      </c>
    </row>
    <row r="34" spans="1:14" x14ac:dyDescent="0.2">
      <c r="A34">
        <v>77</v>
      </c>
      <c r="B34" s="137">
        <v>0</v>
      </c>
      <c r="C34" s="137">
        <v>0</v>
      </c>
      <c r="D34" s="104">
        <v>1</v>
      </c>
      <c r="E34" s="104">
        <v>1</v>
      </c>
      <c r="F34" s="104">
        <v>0</v>
      </c>
      <c r="G34" s="104">
        <v>0</v>
      </c>
      <c r="H34" s="104">
        <v>1</v>
      </c>
      <c r="I34" s="104">
        <v>1</v>
      </c>
      <c r="J34" s="137">
        <v>0</v>
      </c>
      <c r="K34" s="137">
        <v>0</v>
      </c>
      <c r="L34" s="104">
        <v>1</v>
      </c>
      <c r="M34" s="104">
        <v>1</v>
      </c>
      <c r="N34" s="104">
        <v>1</v>
      </c>
    </row>
    <row r="35" spans="1:14" x14ac:dyDescent="0.2">
      <c r="A35">
        <v>78</v>
      </c>
      <c r="B35" s="137">
        <v>0</v>
      </c>
      <c r="C35" s="137">
        <v>0</v>
      </c>
      <c r="D35" s="104">
        <v>1</v>
      </c>
      <c r="E35" s="104">
        <v>1</v>
      </c>
      <c r="F35" s="104">
        <v>0</v>
      </c>
      <c r="G35" s="104">
        <v>0</v>
      </c>
      <c r="H35" s="104">
        <v>1</v>
      </c>
      <c r="I35" s="104">
        <v>1</v>
      </c>
      <c r="J35" s="137">
        <v>0</v>
      </c>
      <c r="K35" s="137">
        <v>0</v>
      </c>
      <c r="L35" s="104">
        <v>1</v>
      </c>
      <c r="M35" s="104">
        <v>1</v>
      </c>
      <c r="N35" s="104">
        <v>1</v>
      </c>
    </row>
    <row r="36" spans="1:14" x14ac:dyDescent="0.2">
      <c r="A36">
        <v>79</v>
      </c>
      <c r="B36" s="137">
        <v>0</v>
      </c>
      <c r="C36" s="137">
        <v>0</v>
      </c>
      <c r="D36" s="104">
        <v>1</v>
      </c>
      <c r="E36" s="104">
        <v>1</v>
      </c>
      <c r="F36" s="104">
        <v>0</v>
      </c>
      <c r="G36" s="104">
        <v>0</v>
      </c>
      <c r="H36" s="104">
        <v>1</v>
      </c>
      <c r="I36" s="104">
        <v>1</v>
      </c>
      <c r="J36" s="137">
        <v>0</v>
      </c>
      <c r="K36" s="137">
        <v>0</v>
      </c>
      <c r="L36" s="104">
        <v>1</v>
      </c>
      <c r="M36" s="104">
        <v>1</v>
      </c>
      <c r="N36" s="104">
        <v>1</v>
      </c>
    </row>
    <row r="37" spans="1:14" x14ac:dyDescent="0.2">
      <c r="A37">
        <v>80</v>
      </c>
      <c r="B37" s="137">
        <v>0</v>
      </c>
      <c r="C37" s="137">
        <v>0</v>
      </c>
      <c r="D37" s="104">
        <v>1</v>
      </c>
      <c r="E37" s="104">
        <v>1</v>
      </c>
      <c r="F37" s="104">
        <v>0</v>
      </c>
      <c r="G37" s="104">
        <v>0</v>
      </c>
      <c r="H37" s="104">
        <v>1</v>
      </c>
      <c r="I37" s="104">
        <v>1</v>
      </c>
      <c r="J37" s="137">
        <v>0</v>
      </c>
      <c r="K37" s="137">
        <v>0</v>
      </c>
      <c r="L37" s="104">
        <v>1</v>
      </c>
      <c r="M37" s="104">
        <v>1</v>
      </c>
      <c r="N37" s="104">
        <v>1</v>
      </c>
    </row>
    <row r="38" spans="1:14" x14ac:dyDescent="0.2">
      <c r="A38">
        <v>81</v>
      </c>
      <c r="B38" s="137">
        <v>0</v>
      </c>
      <c r="C38" s="137">
        <v>0</v>
      </c>
      <c r="D38" s="104">
        <v>1</v>
      </c>
      <c r="E38" s="104">
        <v>1</v>
      </c>
      <c r="F38" s="104">
        <v>0</v>
      </c>
      <c r="G38" s="104">
        <v>0</v>
      </c>
      <c r="H38" s="104">
        <v>1</v>
      </c>
      <c r="I38" s="104">
        <v>1</v>
      </c>
      <c r="J38" s="137">
        <v>0</v>
      </c>
      <c r="K38" s="137">
        <v>0</v>
      </c>
      <c r="L38" s="104">
        <v>1</v>
      </c>
      <c r="M38" s="104">
        <v>1</v>
      </c>
      <c r="N38" s="104">
        <v>1</v>
      </c>
    </row>
    <row r="39" spans="1:14" x14ac:dyDescent="0.2">
      <c r="A39">
        <v>82</v>
      </c>
      <c r="B39" s="137">
        <v>0</v>
      </c>
      <c r="C39" s="137">
        <v>0</v>
      </c>
      <c r="D39" s="104">
        <v>1</v>
      </c>
      <c r="E39" s="104">
        <v>1</v>
      </c>
      <c r="F39" s="104">
        <v>0</v>
      </c>
      <c r="G39" s="104">
        <v>0</v>
      </c>
      <c r="H39" s="104">
        <v>1</v>
      </c>
      <c r="I39" s="104">
        <v>1</v>
      </c>
      <c r="J39" s="137">
        <v>0</v>
      </c>
      <c r="K39" s="137">
        <v>0</v>
      </c>
      <c r="L39" s="104">
        <v>1</v>
      </c>
      <c r="M39" s="104">
        <v>1</v>
      </c>
      <c r="N39" s="104">
        <v>1</v>
      </c>
    </row>
    <row r="40" spans="1:14" x14ac:dyDescent="0.2">
      <c r="A40">
        <v>83</v>
      </c>
      <c r="B40" s="137">
        <v>0</v>
      </c>
      <c r="C40" s="137">
        <v>0</v>
      </c>
      <c r="D40" s="104">
        <v>1</v>
      </c>
      <c r="E40" s="104">
        <v>1</v>
      </c>
      <c r="F40" s="104">
        <v>0</v>
      </c>
      <c r="G40" s="104">
        <v>0</v>
      </c>
      <c r="H40" s="104">
        <v>1</v>
      </c>
      <c r="I40" s="104">
        <v>1</v>
      </c>
      <c r="J40" s="137">
        <v>0</v>
      </c>
      <c r="K40" s="137">
        <v>0</v>
      </c>
      <c r="L40" s="104">
        <v>1</v>
      </c>
      <c r="M40" s="104">
        <v>1</v>
      </c>
      <c r="N40" s="104">
        <v>1</v>
      </c>
    </row>
    <row r="41" spans="1:14" x14ac:dyDescent="0.2">
      <c r="A41">
        <v>84</v>
      </c>
      <c r="B41" s="137">
        <v>0</v>
      </c>
      <c r="C41" s="137">
        <v>0</v>
      </c>
      <c r="D41" s="104">
        <v>1</v>
      </c>
      <c r="E41" s="104">
        <v>1</v>
      </c>
      <c r="F41" s="104">
        <v>0</v>
      </c>
      <c r="G41" s="104">
        <v>0</v>
      </c>
      <c r="H41" s="104">
        <v>1</v>
      </c>
      <c r="I41" s="104">
        <v>1</v>
      </c>
      <c r="J41" s="137">
        <v>0</v>
      </c>
      <c r="K41" s="137">
        <v>0</v>
      </c>
      <c r="L41" s="104">
        <v>1</v>
      </c>
      <c r="M41" s="104">
        <v>1</v>
      </c>
      <c r="N41" s="104">
        <v>1</v>
      </c>
    </row>
    <row r="42" spans="1:14" x14ac:dyDescent="0.2">
      <c r="A42">
        <v>85</v>
      </c>
      <c r="B42" s="137">
        <v>0</v>
      </c>
      <c r="C42" s="137">
        <v>0</v>
      </c>
      <c r="D42" s="104">
        <v>1</v>
      </c>
      <c r="E42" s="104">
        <v>1</v>
      </c>
      <c r="F42" s="104">
        <v>0</v>
      </c>
      <c r="G42" s="104">
        <v>0</v>
      </c>
      <c r="H42" s="104">
        <v>1</v>
      </c>
      <c r="I42" s="104">
        <v>1</v>
      </c>
      <c r="J42" s="137">
        <v>0</v>
      </c>
      <c r="K42" s="137">
        <v>0</v>
      </c>
      <c r="L42" s="104">
        <v>1</v>
      </c>
      <c r="M42" s="104">
        <v>1</v>
      </c>
      <c r="N42" s="104">
        <v>1</v>
      </c>
    </row>
    <row r="43" spans="1:14" x14ac:dyDescent="0.2">
      <c r="A43">
        <v>86</v>
      </c>
      <c r="B43" s="137">
        <v>0</v>
      </c>
      <c r="C43" s="137">
        <v>0</v>
      </c>
      <c r="D43" s="104">
        <v>1</v>
      </c>
      <c r="E43" s="104">
        <v>1</v>
      </c>
      <c r="F43" s="104">
        <v>0</v>
      </c>
      <c r="G43" s="104">
        <v>0</v>
      </c>
      <c r="H43" s="104">
        <v>1</v>
      </c>
      <c r="I43" s="104">
        <v>1</v>
      </c>
      <c r="J43" s="137">
        <v>0</v>
      </c>
      <c r="K43" s="137">
        <v>0</v>
      </c>
      <c r="L43" s="104">
        <v>1</v>
      </c>
      <c r="M43" s="104">
        <v>1</v>
      </c>
      <c r="N43" s="104">
        <v>1</v>
      </c>
    </row>
    <row r="44" spans="1:14" x14ac:dyDescent="0.2">
      <c r="A44">
        <v>87</v>
      </c>
      <c r="B44" s="137">
        <v>0</v>
      </c>
      <c r="C44" s="137">
        <v>0</v>
      </c>
      <c r="D44" s="104">
        <v>1</v>
      </c>
      <c r="E44" s="104">
        <v>1</v>
      </c>
      <c r="F44" s="104">
        <v>0</v>
      </c>
      <c r="G44" s="104">
        <v>0</v>
      </c>
      <c r="H44" s="104">
        <v>1</v>
      </c>
      <c r="I44" s="104">
        <v>1</v>
      </c>
      <c r="J44" s="137">
        <v>0</v>
      </c>
      <c r="K44" s="137">
        <v>0</v>
      </c>
      <c r="L44" s="104">
        <v>1</v>
      </c>
      <c r="M44" s="104">
        <v>1</v>
      </c>
      <c r="N44" s="104">
        <v>1</v>
      </c>
    </row>
    <row r="45" spans="1:14" x14ac:dyDescent="0.2">
      <c r="A45">
        <v>88</v>
      </c>
      <c r="B45" s="137">
        <v>0</v>
      </c>
      <c r="C45" s="137">
        <v>0</v>
      </c>
      <c r="D45" s="104">
        <v>1</v>
      </c>
      <c r="E45" s="104">
        <v>1</v>
      </c>
      <c r="F45" s="104">
        <v>0</v>
      </c>
      <c r="G45" s="104">
        <v>0</v>
      </c>
      <c r="H45" s="104">
        <v>1</v>
      </c>
      <c r="I45" s="104">
        <v>1</v>
      </c>
      <c r="J45" s="137">
        <v>0</v>
      </c>
      <c r="K45" s="137">
        <v>0</v>
      </c>
      <c r="L45" s="104">
        <v>1</v>
      </c>
      <c r="M45" s="104">
        <v>1</v>
      </c>
      <c r="N45" s="104">
        <v>1</v>
      </c>
    </row>
    <row r="46" spans="1:14" x14ac:dyDescent="0.2">
      <c r="A46">
        <v>89</v>
      </c>
      <c r="B46" s="137">
        <v>0</v>
      </c>
      <c r="C46" s="137">
        <v>0</v>
      </c>
      <c r="D46" s="104">
        <v>1</v>
      </c>
      <c r="E46" s="104">
        <v>1</v>
      </c>
      <c r="F46" s="104">
        <v>0</v>
      </c>
      <c r="G46" s="104">
        <v>0</v>
      </c>
      <c r="H46" s="104">
        <v>1</v>
      </c>
      <c r="I46" s="104">
        <v>1</v>
      </c>
      <c r="J46" s="137">
        <v>0</v>
      </c>
      <c r="K46" s="137">
        <v>0</v>
      </c>
      <c r="L46" s="104">
        <v>1</v>
      </c>
      <c r="M46" s="104">
        <v>1</v>
      </c>
      <c r="N46" s="104">
        <v>1</v>
      </c>
    </row>
    <row r="47" spans="1:14" x14ac:dyDescent="0.2">
      <c r="A47">
        <v>90</v>
      </c>
      <c r="B47" s="137">
        <v>0</v>
      </c>
      <c r="C47" s="137">
        <v>0</v>
      </c>
      <c r="D47" s="104">
        <v>1</v>
      </c>
      <c r="E47" s="104">
        <v>1</v>
      </c>
      <c r="F47" s="104">
        <v>0</v>
      </c>
      <c r="G47" s="104">
        <v>0</v>
      </c>
      <c r="H47" s="104">
        <v>1</v>
      </c>
      <c r="I47" s="104">
        <v>1</v>
      </c>
      <c r="J47" s="137">
        <v>0</v>
      </c>
      <c r="K47" s="137">
        <v>0</v>
      </c>
      <c r="L47" s="104">
        <v>1</v>
      </c>
      <c r="M47" s="104">
        <v>1</v>
      </c>
      <c r="N47" s="104">
        <v>1</v>
      </c>
    </row>
    <row r="48" spans="1:14" x14ac:dyDescent="0.2">
      <c r="A48">
        <v>91</v>
      </c>
      <c r="B48" s="137">
        <v>0</v>
      </c>
      <c r="C48" s="137">
        <v>0</v>
      </c>
      <c r="D48" s="104">
        <v>1</v>
      </c>
      <c r="E48" s="104">
        <v>1</v>
      </c>
      <c r="F48" s="104">
        <v>0</v>
      </c>
      <c r="G48" s="104">
        <v>0</v>
      </c>
      <c r="H48" s="104">
        <v>1</v>
      </c>
      <c r="I48" s="104">
        <v>1</v>
      </c>
      <c r="J48" s="137">
        <v>0</v>
      </c>
      <c r="K48" s="137">
        <v>0</v>
      </c>
      <c r="L48" s="104">
        <v>1</v>
      </c>
      <c r="M48" s="104">
        <v>1</v>
      </c>
      <c r="N48" s="104">
        <v>1</v>
      </c>
    </row>
    <row r="49" spans="1:14" x14ac:dyDescent="0.2">
      <c r="A49">
        <v>92</v>
      </c>
      <c r="B49" s="137">
        <v>0</v>
      </c>
      <c r="C49" s="137">
        <v>0</v>
      </c>
      <c r="D49" s="104">
        <v>1</v>
      </c>
      <c r="E49" s="104">
        <v>1</v>
      </c>
      <c r="F49" s="104">
        <v>0</v>
      </c>
      <c r="G49" s="104">
        <v>0</v>
      </c>
      <c r="H49" s="104">
        <v>1</v>
      </c>
      <c r="I49" s="104">
        <v>1</v>
      </c>
      <c r="J49" s="137">
        <v>0</v>
      </c>
      <c r="K49" s="137">
        <v>0</v>
      </c>
      <c r="L49" s="104">
        <v>1</v>
      </c>
      <c r="M49" s="104">
        <v>1</v>
      </c>
      <c r="N49" s="104">
        <v>1</v>
      </c>
    </row>
    <row r="50" spans="1:14" x14ac:dyDescent="0.2">
      <c r="A50">
        <v>93</v>
      </c>
      <c r="B50" s="137">
        <v>0</v>
      </c>
      <c r="C50" s="137">
        <v>0</v>
      </c>
      <c r="D50" s="104">
        <v>1</v>
      </c>
      <c r="E50" s="104">
        <v>1</v>
      </c>
      <c r="F50" s="104">
        <v>0</v>
      </c>
      <c r="G50" s="104">
        <v>0</v>
      </c>
      <c r="H50" s="104">
        <v>1</v>
      </c>
      <c r="I50" s="104">
        <v>1</v>
      </c>
      <c r="J50" s="137">
        <v>0</v>
      </c>
      <c r="K50" s="137">
        <v>0</v>
      </c>
      <c r="L50" s="104">
        <v>1</v>
      </c>
      <c r="M50" s="104">
        <v>1</v>
      </c>
      <c r="N50" s="104">
        <v>1</v>
      </c>
    </row>
    <row r="51" spans="1:14" x14ac:dyDescent="0.2">
      <c r="A51">
        <v>94</v>
      </c>
      <c r="B51" s="137">
        <v>0</v>
      </c>
      <c r="C51" s="137">
        <v>0</v>
      </c>
      <c r="D51" s="104">
        <v>1</v>
      </c>
      <c r="E51" s="104">
        <v>1</v>
      </c>
      <c r="F51" s="104">
        <v>0</v>
      </c>
      <c r="G51" s="104">
        <v>0</v>
      </c>
      <c r="H51" s="104">
        <v>1</v>
      </c>
      <c r="I51" s="104">
        <v>1</v>
      </c>
      <c r="J51" s="137">
        <v>0</v>
      </c>
      <c r="K51" s="137">
        <v>0</v>
      </c>
      <c r="L51" s="104">
        <v>1</v>
      </c>
      <c r="M51" s="104">
        <v>1</v>
      </c>
      <c r="N51" s="104">
        <v>1</v>
      </c>
    </row>
    <row r="52" spans="1:14" x14ac:dyDescent="0.2">
      <c r="A52">
        <v>95</v>
      </c>
      <c r="B52" s="137">
        <v>0</v>
      </c>
      <c r="C52" s="137">
        <v>0</v>
      </c>
      <c r="D52" s="104">
        <v>1</v>
      </c>
      <c r="E52" s="104">
        <v>1</v>
      </c>
      <c r="F52" s="104">
        <v>0</v>
      </c>
      <c r="G52" s="104">
        <v>0</v>
      </c>
      <c r="H52" s="104">
        <v>1</v>
      </c>
      <c r="I52" s="104">
        <v>1</v>
      </c>
      <c r="J52" s="137">
        <v>0</v>
      </c>
      <c r="K52" s="137">
        <v>0</v>
      </c>
      <c r="L52" s="104">
        <v>1</v>
      </c>
      <c r="M52" s="104">
        <v>1</v>
      </c>
      <c r="N52" s="104">
        <v>1</v>
      </c>
    </row>
    <row r="53" spans="1:14" x14ac:dyDescent="0.2">
      <c r="A53">
        <v>96</v>
      </c>
      <c r="B53" s="137">
        <v>0</v>
      </c>
      <c r="C53" s="137">
        <v>0</v>
      </c>
      <c r="D53" s="104">
        <v>1</v>
      </c>
      <c r="E53" s="104">
        <v>1</v>
      </c>
      <c r="F53" s="104">
        <v>0</v>
      </c>
      <c r="G53" s="104">
        <v>0</v>
      </c>
      <c r="H53" s="104">
        <v>1</v>
      </c>
      <c r="I53" s="104">
        <v>1</v>
      </c>
      <c r="J53" s="137">
        <v>0</v>
      </c>
      <c r="K53" s="137">
        <v>0</v>
      </c>
      <c r="L53" s="104">
        <v>1</v>
      </c>
      <c r="M53" s="104">
        <v>1</v>
      </c>
      <c r="N53" s="104">
        <v>1</v>
      </c>
    </row>
    <row r="54" spans="1:14" x14ac:dyDescent="0.2">
      <c r="A54">
        <v>97</v>
      </c>
      <c r="B54" s="137">
        <v>0</v>
      </c>
      <c r="C54" s="137">
        <v>0</v>
      </c>
      <c r="D54" s="104">
        <v>1</v>
      </c>
      <c r="E54" s="104">
        <v>1</v>
      </c>
      <c r="F54" s="104">
        <v>0</v>
      </c>
      <c r="G54" s="104">
        <v>0</v>
      </c>
      <c r="H54" s="104">
        <v>1</v>
      </c>
      <c r="I54" s="104">
        <v>1</v>
      </c>
      <c r="J54" s="137">
        <v>0</v>
      </c>
      <c r="K54" s="137">
        <v>0</v>
      </c>
      <c r="L54" s="104">
        <v>1</v>
      </c>
      <c r="M54" s="104">
        <v>1</v>
      </c>
      <c r="N54" s="104">
        <v>1</v>
      </c>
    </row>
    <row r="55" spans="1:14" x14ac:dyDescent="0.2">
      <c r="A55">
        <v>98</v>
      </c>
      <c r="B55" s="137">
        <v>0</v>
      </c>
      <c r="C55" s="137">
        <v>0</v>
      </c>
      <c r="D55" s="104">
        <v>1</v>
      </c>
      <c r="E55" s="104">
        <v>1</v>
      </c>
      <c r="F55" s="104">
        <v>0</v>
      </c>
      <c r="G55" s="104">
        <v>0</v>
      </c>
      <c r="H55" s="104">
        <v>1</v>
      </c>
      <c r="I55" s="104">
        <v>1</v>
      </c>
      <c r="J55" s="137">
        <v>0</v>
      </c>
      <c r="K55" s="137">
        <v>0</v>
      </c>
      <c r="L55" s="104">
        <v>1</v>
      </c>
      <c r="M55" s="104">
        <v>1</v>
      </c>
      <c r="N55" s="104">
        <v>1</v>
      </c>
    </row>
    <row r="56" spans="1:14" x14ac:dyDescent="0.2">
      <c r="A56">
        <v>99</v>
      </c>
      <c r="B56" s="137">
        <v>0</v>
      </c>
      <c r="C56" s="137">
        <v>0</v>
      </c>
      <c r="D56" s="104">
        <v>1</v>
      </c>
      <c r="E56" s="104">
        <v>1</v>
      </c>
      <c r="F56" s="104">
        <v>0</v>
      </c>
      <c r="G56" s="104">
        <v>0</v>
      </c>
      <c r="H56" s="104">
        <v>1</v>
      </c>
      <c r="I56" s="104">
        <v>1</v>
      </c>
      <c r="J56" s="137">
        <v>0</v>
      </c>
      <c r="K56" s="137">
        <v>0</v>
      </c>
      <c r="L56" s="104">
        <v>1</v>
      </c>
      <c r="M56" s="104">
        <v>1</v>
      </c>
      <c r="N56" s="104">
        <v>1</v>
      </c>
    </row>
    <row r="57" spans="1:14" x14ac:dyDescent="0.2">
      <c r="A57">
        <v>100</v>
      </c>
      <c r="B57" s="137">
        <v>0</v>
      </c>
      <c r="C57" s="137">
        <v>0</v>
      </c>
      <c r="D57" s="104">
        <v>1</v>
      </c>
      <c r="E57" s="104">
        <v>1</v>
      </c>
      <c r="F57" s="104">
        <v>0</v>
      </c>
      <c r="G57" s="104">
        <v>0</v>
      </c>
      <c r="H57" s="104">
        <v>1</v>
      </c>
      <c r="I57" s="104">
        <v>1</v>
      </c>
      <c r="J57" s="137">
        <v>0</v>
      </c>
      <c r="K57" s="137">
        <v>0</v>
      </c>
      <c r="L57" s="104">
        <v>1</v>
      </c>
      <c r="M57" s="104">
        <v>1</v>
      </c>
      <c r="N57" s="104">
        <v>1</v>
      </c>
    </row>
    <row r="58" spans="1:14" x14ac:dyDescent="0.2">
      <c r="A58">
        <v>101</v>
      </c>
      <c r="B58" s="137">
        <v>0</v>
      </c>
      <c r="C58" s="137">
        <v>0</v>
      </c>
      <c r="D58" s="104">
        <v>1</v>
      </c>
      <c r="E58" s="104">
        <v>1</v>
      </c>
      <c r="F58" s="104">
        <v>0</v>
      </c>
      <c r="G58" s="104">
        <v>0</v>
      </c>
      <c r="H58" s="104">
        <v>1</v>
      </c>
      <c r="I58" s="104">
        <v>1</v>
      </c>
      <c r="J58" s="137">
        <v>0</v>
      </c>
      <c r="K58" s="137">
        <v>0</v>
      </c>
      <c r="L58" s="104">
        <v>1</v>
      </c>
      <c r="M58" s="104">
        <v>1</v>
      </c>
      <c r="N58" s="104">
        <v>1</v>
      </c>
    </row>
    <row r="59" spans="1:14" x14ac:dyDescent="0.2">
      <c r="A59">
        <v>102</v>
      </c>
      <c r="B59" s="137">
        <v>0</v>
      </c>
      <c r="C59" s="137">
        <v>0</v>
      </c>
      <c r="D59" s="104">
        <v>1</v>
      </c>
      <c r="E59" s="104">
        <v>1</v>
      </c>
      <c r="F59" s="104">
        <v>0</v>
      </c>
      <c r="G59" s="104">
        <v>0</v>
      </c>
      <c r="H59" s="104">
        <v>1</v>
      </c>
      <c r="I59" s="104">
        <v>1</v>
      </c>
      <c r="J59" s="137">
        <v>0</v>
      </c>
      <c r="K59" s="137">
        <v>0</v>
      </c>
      <c r="L59" s="104">
        <v>1</v>
      </c>
      <c r="M59" s="104">
        <v>1</v>
      </c>
      <c r="N59" s="104">
        <v>1</v>
      </c>
    </row>
    <row r="60" spans="1:14" x14ac:dyDescent="0.2">
      <c r="A60">
        <v>103</v>
      </c>
      <c r="B60" s="137">
        <v>0</v>
      </c>
      <c r="C60" s="137">
        <v>0</v>
      </c>
      <c r="D60" s="104">
        <v>1</v>
      </c>
      <c r="E60" s="104">
        <v>1</v>
      </c>
      <c r="F60" s="104">
        <v>0</v>
      </c>
      <c r="G60" s="104">
        <v>0</v>
      </c>
      <c r="H60" s="104">
        <v>1</v>
      </c>
      <c r="I60" s="104">
        <v>1</v>
      </c>
      <c r="J60" s="137">
        <v>0</v>
      </c>
      <c r="K60" s="137">
        <v>0</v>
      </c>
      <c r="L60" s="104">
        <v>1</v>
      </c>
      <c r="M60" s="104">
        <v>1</v>
      </c>
      <c r="N60" s="104">
        <v>1</v>
      </c>
    </row>
    <row r="61" spans="1:14" x14ac:dyDescent="0.2">
      <c r="A61">
        <v>104</v>
      </c>
      <c r="B61" s="137">
        <v>0</v>
      </c>
      <c r="C61" s="137">
        <v>0</v>
      </c>
      <c r="D61" s="104">
        <v>1</v>
      </c>
      <c r="E61" s="104">
        <v>1</v>
      </c>
      <c r="F61" s="104">
        <v>0</v>
      </c>
      <c r="G61" s="104">
        <v>0</v>
      </c>
      <c r="H61" s="104">
        <v>1</v>
      </c>
      <c r="I61" s="104">
        <v>1</v>
      </c>
      <c r="J61" s="137">
        <v>0</v>
      </c>
      <c r="K61" s="137">
        <v>0</v>
      </c>
      <c r="L61" s="104">
        <v>1</v>
      </c>
      <c r="M61" s="104">
        <v>1</v>
      </c>
      <c r="N61" s="104">
        <v>1</v>
      </c>
    </row>
    <row r="62" spans="1:14" x14ac:dyDescent="0.2">
      <c r="A62">
        <v>105</v>
      </c>
      <c r="B62" s="137">
        <v>0</v>
      </c>
      <c r="C62" s="137">
        <v>0</v>
      </c>
      <c r="D62" s="104">
        <v>1</v>
      </c>
      <c r="E62" s="104">
        <v>1</v>
      </c>
      <c r="F62" s="104">
        <v>0</v>
      </c>
      <c r="G62" s="104">
        <v>0</v>
      </c>
      <c r="H62" s="104">
        <v>1</v>
      </c>
      <c r="I62" s="104">
        <v>1</v>
      </c>
      <c r="J62" s="137">
        <v>0</v>
      </c>
      <c r="K62" s="137">
        <v>0</v>
      </c>
      <c r="L62" s="104">
        <v>1</v>
      </c>
      <c r="M62" s="104">
        <v>1</v>
      </c>
      <c r="N62" s="104">
        <v>1</v>
      </c>
    </row>
    <row r="63" spans="1:14" x14ac:dyDescent="0.2">
      <c r="A63">
        <v>106</v>
      </c>
      <c r="B63" s="137">
        <v>0</v>
      </c>
      <c r="C63" s="137">
        <v>0</v>
      </c>
      <c r="D63" s="104">
        <v>1</v>
      </c>
      <c r="E63" s="104">
        <v>1</v>
      </c>
      <c r="F63" s="104">
        <v>0</v>
      </c>
      <c r="G63" s="104">
        <v>0</v>
      </c>
      <c r="H63" s="104">
        <v>1</v>
      </c>
      <c r="I63" s="104">
        <v>1</v>
      </c>
      <c r="J63" s="137">
        <v>0</v>
      </c>
      <c r="K63" s="137">
        <v>0</v>
      </c>
      <c r="L63" s="104">
        <v>1</v>
      </c>
      <c r="M63" s="104">
        <v>1</v>
      </c>
      <c r="N63" s="104">
        <v>1</v>
      </c>
    </row>
    <row r="64" spans="1:14" x14ac:dyDescent="0.2">
      <c r="A64">
        <v>107</v>
      </c>
      <c r="B64" s="137">
        <v>0</v>
      </c>
      <c r="C64" s="137">
        <v>0</v>
      </c>
      <c r="D64" s="104">
        <v>1</v>
      </c>
      <c r="E64" s="104">
        <v>1</v>
      </c>
      <c r="F64" s="104">
        <v>0</v>
      </c>
      <c r="G64" s="104">
        <v>0</v>
      </c>
      <c r="H64" s="104">
        <v>1</v>
      </c>
      <c r="I64" s="104">
        <v>1</v>
      </c>
      <c r="J64" s="137">
        <v>0</v>
      </c>
      <c r="K64" s="137">
        <v>0</v>
      </c>
      <c r="L64" s="104">
        <v>1</v>
      </c>
      <c r="M64" s="104">
        <v>1</v>
      </c>
      <c r="N64" s="104">
        <v>1</v>
      </c>
    </row>
    <row r="65" spans="1:14" x14ac:dyDescent="0.2">
      <c r="A65">
        <v>108</v>
      </c>
      <c r="B65" s="137">
        <v>0</v>
      </c>
      <c r="C65" s="137">
        <v>0</v>
      </c>
      <c r="D65" s="104">
        <v>1</v>
      </c>
      <c r="E65" s="104">
        <v>1</v>
      </c>
      <c r="F65" s="104">
        <v>0</v>
      </c>
      <c r="G65" s="104">
        <v>0</v>
      </c>
      <c r="H65" s="104">
        <v>1</v>
      </c>
      <c r="I65" s="104">
        <v>1</v>
      </c>
      <c r="J65" s="137">
        <v>0</v>
      </c>
      <c r="K65" s="137">
        <v>0</v>
      </c>
      <c r="L65" s="104">
        <v>1</v>
      </c>
      <c r="M65" s="104">
        <v>1</v>
      </c>
      <c r="N65" s="104">
        <v>1</v>
      </c>
    </row>
    <row r="66" spans="1:14" x14ac:dyDescent="0.2">
      <c r="A66">
        <v>109</v>
      </c>
      <c r="B66" s="137">
        <v>0</v>
      </c>
      <c r="C66" s="137">
        <v>0</v>
      </c>
      <c r="D66" s="104">
        <v>1</v>
      </c>
      <c r="E66" s="104">
        <v>1</v>
      </c>
      <c r="F66" s="104">
        <v>0</v>
      </c>
      <c r="G66" s="104">
        <v>0</v>
      </c>
      <c r="H66" s="104">
        <v>1</v>
      </c>
      <c r="I66" s="104">
        <v>1</v>
      </c>
      <c r="J66" s="137">
        <v>0</v>
      </c>
      <c r="K66" s="137">
        <v>0</v>
      </c>
      <c r="L66" s="104">
        <v>1</v>
      </c>
      <c r="M66" s="104">
        <v>1</v>
      </c>
      <c r="N66" s="104">
        <v>1</v>
      </c>
    </row>
    <row r="67" spans="1:14" x14ac:dyDescent="0.2">
      <c r="A67">
        <v>110</v>
      </c>
      <c r="B67" s="137">
        <v>0</v>
      </c>
      <c r="C67" s="137">
        <v>0</v>
      </c>
      <c r="D67" s="104">
        <v>1</v>
      </c>
      <c r="E67" s="104">
        <v>1</v>
      </c>
      <c r="F67" s="104">
        <v>0</v>
      </c>
      <c r="G67" s="104">
        <v>0</v>
      </c>
      <c r="H67" s="104">
        <v>1</v>
      </c>
      <c r="I67" s="104">
        <v>1</v>
      </c>
      <c r="J67" s="137">
        <v>0</v>
      </c>
      <c r="K67" s="137">
        <v>0</v>
      </c>
      <c r="L67" s="104">
        <v>1</v>
      </c>
      <c r="M67" s="104">
        <v>1</v>
      </c>
      <c r="N67" s="104">
        <v>1</v>
      </c>
    </row>
    <row r="68" spans="1:14" x14ac:dyDescent="0.2">
      <c r="A68">
        <v>111</v>
      </c>
      <c r="B68" s="137">
        <v>0</v>
      </c>
      <c r="C68" s="137">
        <v>0</v>
      </c>
      <c r="D68" s="104">
        <v>1</v>
      </c>
      <c r="E68" s="104">
        <v>1</v>
      </c>
      <c r="F68" s="104">
        <v>0</v>
      </c>
      <c r="G68" s="104">
        <v>0</v>
      </c>
      <c r="H68" s="104">
        <v>1</v>
      </c>
      <c r="I68" s="104">
        <v>1</v>
      </c>
      <c r="J68" s="137">
        <v>0</v>
      </c>
      <c r="K68" s="137">
        <v>0</v>
      </c>
      <c r="L68" s="104">
        <v>1</v>
      </c>
      <c r="M68" s="104">
        <v>1</v>
      </c>
      <c r="N68" s="104">
        <v>1</v>
      </c>
    </row>
    <row r="69" spans="1:14" x14ac:dyDescent="0.2">
      <c r="A69">
        <v>112</v>
      </c>
      <c r="B69" s="137">
        <v>0</v>
      </c>
      <c r="C69" s="137">
        <v>0</v>
      </c>
      <c r="D69" s="104">
        <v>1</v>
      </c>
      <c r="E69" s="104">
        <v>1</v>
      </c>
      <c r="F69" s="104">
        <v>0</v>
      </c>
      <c r="G69" s="104">
        <v>0</v>
      </c>
      <c r="H69" s="104">
        <v>1</v>
      </c>
      <c r="I69" s="104">
        <v>1</v>
      </c>
      <c r="J69" s="137">
        <v>0</v>
      </c>
      <c r="K69" s="137">
        <v>0</v>
      </c>
      <c r="L69" s="104">
        <v>1</v>
      </c>
      <c r="M69" s="104">
        <v>1</v>
      </c>
      <c r="N69" s="104">
        <v>1</v>
      </c>
    </row>
    <row r="70" spans="1:14" x14ac:dyDescent="0.2">
      <c r="A70">
        <v>113</v>
      </c>
      <c r="B70" s="137">
        <v>0</v>
      </c>
      <c r="C70" s="137">
        <v>0</v>
      </c>
      <c r="D70" s="104">
        <v>1</v>
      </c>
      <c r="E70" s="104">
        <v>1</v>
      </c>
      <c r="F70" s="104">
        <v>0</v>
      </c>
      <c r="G70" s="104">
        <v>0</v>
      </c>
      <c r="H70" s="104">
        <v>1</v>
      </c>
      <c r="I70" s="104">
        <v>1</v>
      </c>
      <c r="J70" s="137">
        <v>0</v>
      </c>
      <c r="K70" s="137">
        <v>0</v>
      </c>
      <c r="L70" s="104">
        <v>1</v>
      </c>
      <c r="M70" s="104">
        <v>1</v>
      </c>
      <c r="N70" s="104">
        <v>1</v>
      </c>
    </row>
    <row r="71" spans="1:14" x14ac:dyDescent="0.2">
      <c r="A71">
        <v>114</v>
      </c>
      <c r="B71" s="137">
        <v>0</v>
      </c>
      <c r="C71" s="137">
        <v>0</v>
      </c>
      <c r="D71" s="104">
        <v>1</v>
      </c>
      <c r="E71" s="104">
        <v>1</v>
      </c>
      <c r="F71" s="104">
        <v>0</v>
      </c>
      <c r="G71" s="104">
        <v>0</v>
      </c>
      <c r="H71" s="104">
        <v>1</v>
      </c>
      <c r="I71" s="104">
        <v>1</v>
      </c>
      <c r="J71" s="137">
        <v>0</v>
      </c>
      <c r="K71" s="137">
        <v>0</v>
      </c>
      <c r="L71" s="104">
        <v>1</v>
      </c>
      <c r="M71" s="104">
        <v>1</v>
      </c>
      <c r="N71" s="104">
        <v>1</v>
      </c>
    </row>
    <row r="72" spans="1:14" x14ac:dyDescent="0.2">
      <c r="A72">
        <v>115</v>
      </c>
      <c r="B72" s="137">
        <v>0</v>
      </c>
      <c r="C72" s="137">
        <v>0</v>
      </c>
      <c r="D72" s="104">
        <v>1</v>
      </c>
      <c r="E72" s="104">
        <v>1</v>
      </c>
      <c r="F72" s="104">
        <v>0</v>
      </c>
      <c r="G72" s="104">
        <v>0</v>
      </c>
      <c r="H72" s="104">
        <v>1</v>
      </c>
      <c r="I72" s="104">
        <v>1</v>
      </c>
      <c r="J72" s="137">
        <v>0</v>
      </c>
      <c r="K72" s="137">
        <v>0</v>
      </c>
      <c r="L72" s="104">
        <v>1</v>
      </c>
      <c r="M72" s="104">
        <v>1</v>
      </c>
      <c r="N72" s="104">
        <v>1</v>
      </c>
    </row>
    <row r="73" spans="1:14" x14ac:dyDescent="0.2">
      <c r="A73">
        <v>116</v>
      </c>
      <c r="B73" s="137">
        <v>0</v>
      </c>
      <c r="C73" s="137">
        <v>0</v>
      </c>
      <c r="D73" s="104">
        <v>1</v>
      </c>
      <c r="E73" s="104">
        <v>1</v>
      </c>
      <c r="F73" s="104">
        <v>0</v>
      </c>
      <c r="G73" s="104">
        <v>0</v>
      </c>
      <c r="H73" s="104">
        <v>1</v>
      </c>
      <c r="I73" s="104">
        <v>1</v>
      </c>
      <c r="J73" s="137">
        <v>0</v>
      </c>
      <c r="K73" s="137">
        <v>0</v>
      </c>
      <c r="L73" s="104">
        <v>1</v>
      </c>
      <c r="M73" s="104">
        <v>1</v>
      </c>
      <c r="N73" s="104">
        <v>1</v>
      </c>
    </row>
    <row r="74" spans="1:14" x14ac:dyDescent="0.2">
      <c r="A74">
        <v>117</v>
      </c>
      <c r="B74" s="137">
        <v>0</v>
      </c>
      <c r="C74" s="137">
        <v>0</v>
      </c>
      <c r="D74" s="104">
        <v>1</v>
      </c>
      <c r="E74" s="104">
        <v>1</v>
      </c>
      <c r="F74" s="104">
        <v>0</v>
      </c>
      <c r="G74" s="104">
        <v>0</v>
      </c>
      <c r="H74" s="104">
        <v>1</v>
      </c>
      <c r="I74" s="104">
        <v>1</v>
      </c>
      <c r="J74" s="137">
        <v>0</v>
      </c>
      <c r="K74" s="137">
        <v>0</v>
      </c>
      <c r="L74" s="104">
        <v>1</v>
      </c>
      <c r="M74" s="104">
        <v>1</v>
      </c>
      <c r="N74" s="104">
        <v>1</v>
      </c>
    </row>
    <row r="75" spans="1:14" x14ac:dyDescent="0.2">
      <c r="A75">
        <v>118</v>
      </c>
      <c r="B75" s="137">
        <v>0</v>
      </c>
      <c r="C75" s="137">
        <v>0</v>
      </c>
      <c r="D75" s="104">
        <v>1</v>
      </c>
      <c r="E75" s="104">
        <v>1</v>
      </c>
      <c r="F75" s="104">
        <v>0</v>
      </c>
      <c r="G75" s="104">
        <v>0</v>
      </c>
      <c r="H75" s="104">
        <v>1</v>
      </c>
      <c r="I75" s="104">
        <v>1</v>
      </c>
      <c r="J75" s="137">
        <v>0</v>
      </c>
      <c r="K75" s="137">
        <v>0</v>
      </c>
      <c r="L75" s="104">
        <v>1</v>
      </c>
      <c r="M75" s="104">
        <v>1</v>
      </c>
      <c r="N75" s="104">
        <v>1</v>
      </c>
    </row>
    <row r="76" spans="1:14" x14ac:dyDescent="0.2">
      <c r="A76">
        <v>119</v>
      </c>
      <c r="B76" s="137">
        <v>0</v>
      </c>
      <c r="C76" s="137">
        <v>0</v>
      </c>
      <c r="D76" s="104">
        <v>1</v>
      </c>
      <c r="E76" s="104">
        <v>1</v>
      </c>
      <c r="F76" s="104">
        <v>0</v>
      </c>
      <c r="G76" s="104">
        <v>0</v>
      </c>
      <c r="H76" s="104">
        <v>1</v>
      </c>
      <c r="I76" s="104">
        <v>1</v>
      </c>
      <c r="J76" s="137">
        <v>0</v>
      </c>
      <c r="K76" s="137">
        <v>0</v>
      </c>
      <c r="L76" s="104">
        <v>1</v>
      </c>
      <c r="M76" s="104">
        <v>1</v>
      </c>
      <c r="N76" s="104">
        <v>1</v>
      </c>
    </row>
    <row r="77" spans="1:14" x14ac:dyDescent="0.2">
      <c r="A77">
        <v>120</v>
      </c>
      <c r="B77" s="137">
        <v>0</v>
      </c>
      <c r="C77" s="137">
        <v>0</v>
      </c>
      <c r="D77" s="104">
        <v>1</v>
      </c>
      <c r="E77" s="104">
        <v>1</v>
      </c>
      <c r="F77" s="104">
        <v>0</v>
      </c>
      <c r="G77" s="104">
        <v>0</v>
      </c>
      <c r="H77" s="104">
        <v>1</v>
      </c>
      <c r="I77" s="104">
        <v>1</v>
      </c>
      <c r="J77" s="137">
        <v>0</v>
      </c>
      <c r="K77" s="137">
        <v>0</v>
      </c>
      <c r="L77" s="104">
        <v>1</v>
      </c>
      <c r="M77" s="104">
        <v>1</v>
      </c>
      <c r="N77" s="104">
        <v>1</v>
      </c>
    </row>
    <row r="78" spans="1:14" x14ac:dyDescent="0.2">
      <c r="A78" s="52"/>
      <c r="B78" s="52"/>
      <c r="C78" s="56"/>
      <c r="D78" s="52"/>
      <c r="E78" s="52"/>
      <c r="F78" s="52"/>
      <c r="J78" s="52"/>
      <c r="K78" s="56"/>
      <c r="L78" s="52"/>
      <c r="M78" s="52"/>
    </row>
    <row r="79" spans="1:14" x14ac:dyDescent="0.2">
      <c r="A79" s="52"/>
      <c r="B79" s="52"/>
      <c r="C79" s="52"/>
      <c r="D79" s="52"/>
      <c r="E79" s="52"/>
      <c r="F79" s="52"/>
      <c r="J79" s="52"/>
      <c r="K79" s="52"/>
      <c r="L79" s="52"/>
      <c r="M79" s="52"/>
    </row>
    <row r="80" spans="1:14" x14ac:dyDescent="0.2">
      <c r="A80" s="52"/>
      <c r="B80" s="52"/>
      <c r="C80" s="52"/>
      <c r="D80" s="52"/>
      <c r="E80" s="52"/>
      <c r="F80" s="52"/>
      <c r="J80" s="52"/>
      <c r="K80" s="52"/>
      <c r="L80" s="52"/>
      <c r="M80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DD102"/>
  <sheetViews>
    <sheetView workbookViewId="0">
      <selection activeCell="CP35" sqref="CP35"/>
    </sheetView>
  </sheetViews>
  <sheetFormatPr baseColWidth="10" defaultColWidth="10.6640625" defaultRowHeight="16" x14ac:dyDescent="0.2"/>
  <cols>
    <col min="58" max="58" width="10.6640625" style="1"/>
  </cols>
  <sheetData>
    <row r="1" spans="1:108" x14ac:dyDescent="0.2">
      <c r="A1" s="13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</row>
    <row r="2" spans="1:108" x14ac:dyDescent="0.2">
      <c r="A2" s="6">
        <v>20</v>
      </c>
      <c r="B2" s="49">
        <v>-1.5100000000000001E-2</v>
      </c>
      <c r="C2" s="49">
        <v>-6.6E-3</v>
      </c>
      <c r="D2" s="49">
        <v>1.6000000000000001E-3</v>
      </c>
      <c r="E2" s="49">
        <v>8.9999999999999993E-3</v>
      </c>
      <c r="F2" s="49">
        <v>1.49E-2</v>
      </c>
      <c r="G2" s="49">
        <v>1.9199999999999998E-2</v>
      </c>
      <c r="H2" s="49">
        <v>2.1499999999999998E-2</v>
      </c>
      <c r="I2" s="49">
        <v>2.1299999999999999E-2</v>
      </c>
      <c r="J2" s="49">
        <v>1.84E-2</v>
      </c>
      <c r="K2" s="49">
        <v>1.2500000000000001E-2</v>
      </c>
      <c r="L2" s="49">
        <v>4.3E-3</v>
      </c>
      <c r="M2" s="49">
        <v>-5.7000000000000002E-3</v>
      </c>
      <c r="N2" s="49">
        <v>-1.6199999999999999E-2</v>
      </c>
      <c r="O2" s="49">
        <v>-2.58E-2</v>
      </c>
      <c r="P2" s="49">
        <v>-3.32E-2</v>
      </c>
      <c r="Q2" s="49">
        <v>-3.73E-2</v>
      </c>
      <c r="R2" s="49">
        <v>-3.7199999999999997E-2</v>
      </c>
      <c r="S2" s="49">
        <v>-3.2899999999999999E-2</v>
      </c>
      <c r="T2" s="49">
        <v>-2.5000000000000001E-2</v>
      </c>
      <c r="U2" s="49">
        <v>-1.5100000000000001E-2</v>
      </c>
      <c r="V2" s="49">
        <v>-5.0000000000000001E-3</v>
      </c>
      <c r="W2" s="49">
        <v>4.0000000000000001E-3</v>
      </c>
      <c r="X2" s="49">
        <v>1.0999999999999999E-2</v>
      </c>
      <c r="Y2" s="49">
        <v>1.5699999999999999E-2</v>
      </c>
      <c r="Z2" s="49">
        <v>1.8200000000000001E-2</v>
      </c>
      <c r="AA2" s="49">
        <v>1.9099999999999999E-2</v>
      </c>
      <c r="AB2" s="49">
        <v>1.9900000000000001E-2</v>
      </c>
      <c r="AC2" s="49">
        <v>2.1999999999999999E-2</v>
      </c>
      <c r="AD2" s="49">
        <v>2.5700000000000001E-2</v>
      </c>
      <c r="AE2" s="49">
        <v>3.0200000000000001E-2</v>
      </c>
      <c r="AF2" s="49">
        <v>3.3599999999999998E-2</v>
      </c>
      <c r="AG2" s="49">
        <v>3.3599999999999998E-2</v>
      </c>
      <c r="AH2" s="49">
        <v>2.9499999999999998E-2</v>
      </c>
      <c r="AI2" s="49">
        <v>2.1999999999999999E-2</v>
      </c>
      <c r="AJ2" s="49">
        <v>1.2999999999999999E-2</v>
      </c>
      <c r="AK2" s="49">
        <v>4.7000000000000002E-3</v>
      </c>
      <c r="AL2" s="49">
        <v>-1.1999999999999999E-3</v>
      </c>
      <c r="AM2" s="49">
        <v>-4.4999999999999997E-3</v>
      </c>
      <c r="AN2" s="49">
        <v>-4.8999999999999998E-3</v>
      </c>
      <c r="AO2" s="49">
        <v>-2.7000000000000001E-3</v>
      </c>
      <c r="AP2" s="49">
        <v>1.6999999999999999E-3</v>
      </c>
      <c r="AQ2" s="49">
        <v>7.7999999999999996E-3</v>
      </c>
      <c r="AR2" s="49">
        <v>1.46E-2</v>
      </c>
      <c r="AS2" s="49">
        <v>2.1399999999999999E-2</v>
      </c>
      <c r="AT2" s="49">
        <v>2.69E-2</v>
      </c>
      <c r="AU2" s="49">
        <v>2.9899999999999999E-2</v>
      </c>
      <c r="AV2" s="49">
        <v>2.92E-2</v>
      </c>
      <c r="AW2" s="49">
        <v>2.4899999999999999E-2</v>
      </c>
      <c r="AX2" s="49">
        <v>1.78E-2</v>
      </c>
      <c r="AY2" s="49">
        <v>9.4999999999999998E-3</v>
      </c>
      <c r="AZ2" s="49">
        <v>2.0999999999999999E-3</v>
      </c>
      <c r="BA2" s="49">
        <v>-2.5999999999999999E-3</v>
      </c>
      <c r="BB2" s="49">
        <v>-3.7000000000000002E-3</v>
      </c>
      <c r="BC2" s="49">
        <v>-6.9999999999999999E-4</v>
      </c>
      <c r="BD2" s="49">
        <v>6.0000000000000001E-3</v>
      </c>
      <c r="BE2" s="49">
        <v>1.55E-2</v>
      </c>
      <c r="BF2" s="49">
        <v>2.5999999999999999E-2</v>
      </c>
      <c r="BG2" s="49">
        <v>3.49E-2</v>
      </c>
      <c r="BH2" s="49">
        <v>3.9899999999999998E-2</v>
      </c>
      <c r="BI2" s="49">
        <v>3.9699999999999999E-2</v>
      </c>
      <c r="BJ2" s="49">
        <v>3.4200000000000001E-2</v>
      </c>
      <c r="BK2" s="49">
        <v>2.3800000000000002E-2</v>
      </c>
      <c r="BL2" s="49">
        <v>8.6999999999999994E-3</v>
      </c>
      <c r="BM2" s="49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</row>
    <row r="3" spans="1:108" x14ac:dyDescent="0.2">
      <c r="A3" s="13">
        <v>21</v>
      </c>
      <c r="B3" s="49">
        <v>-1.44E-2</v>
      </c>
      <c r="C3" s="49">
        <v>-6.0000000000000001E-3</v>
      </c>
      <c r="D3" s="49">
        <v>2E-3</v>
      </c>
      <c r="E3" s="49">
        <v>9.2999999999999992E-3</v>
      </c>
      <c r="F3" s="49">
        <v>1.5100000000000001E-2</v>
      </c>
      <c r="G3" s="49">
        <v>1.9300000000000001E-2</v>
      </c>
      <c r="H3" s="49">
        <v>2.1399999999999999E-2</v>
      </c>
      <c r="I3" s="49">
        <v>2.1100000000000001E-2</v>
      </c>
      <c r="J3" s="49">
        <v>1.7899999999999999E-2</v>
      </c>
      <c r="K3" s="49">
        <v>1.2E-2</v>
      </c>
      <c r="L3" s="49">
        <v>3.8E-3</v>
      </c>
      <c r="M3" s="49">
        <v>-6.0000000000000001E-3</v>
      </c>
      <c r="N3" s="49">
        <v>-1.6E-2</v>
      </c>
      <c r="O3" s="49">
        <v>-2.53E-2</v>
      </c>
      <c r="P3" s="49">
        <v>-3.2399999999999998E-2</v>
      </c>
      <c r="Q3" s="49">
        <v>-3.6400000000000002E-2</v>
      </c>
      <c r="R3" s="49">
        <v>-3.6299999999999999E-2</v>
      </c>
      <c r="S3" s="49">
        <v>-3.2000000000000001E-2</v>
      </c>
      <c r="T3" s="49">
        <v>-2.4299999999999999E-2</v>
      </c>
      <c r="U3" s="49">
        <v>-1.47E-2</v>
      </c>
      <c r="V3" s="49">
        <v>-4.7999999999999996E-3</v>
      </c>
      <c r="W3" s="49">
        <v>3.7000000000000002E-3</v>
      </c>
      <c r="X3" s="49">
        <v>1.04E-2</v>
      </c>
      <c r="Y3" s="49">
        <v>1.47E-2</v>
      </c>
      <c r="Z3" s="49">
        <v>1.6899999999999998E-2</v>
      </c>
      <c r="AA3" s="49">
        <v>1.7600000000000001E-2</v>
      </c>
      <c r="AB3" s="49">
        <v>1.84E-2</v>
      </c>
      <c r="AC3" s="49">
        <v>2.0400000000000001E-2</v>
      </c>
      <c r="AD3" s="49">
        <v>2.41E-2</v>
      </c>
      <c r="AE3" s="49">
        <v>2.87E-2</v>
      </c>
      <c r="AF3" s="49">
        <v>3.2300000000000002E-2</v>
      </c>
      <c r="AG3" s="49">
        <v>3.2800000000000003E-2</v>
      </c>
      <c r="AH3" s="49">
        <v>2.9100000000000001E-2</v>
      </c>
      <c r="AI3" s="49">
        <v>2.1899999999999999E-2</v>
      </c>
      <c r="AJ3" s="49">
        <v>1.34E-2</v>
      </c>
      <c r="AK3" s="49">
        <v>5.4999999999999997E-3</v>
      </c>
      <c r="AL3" s="49">
        <v>-1E-4</v>
      </c>
      <c r="AM3" s="49">
        <v>-2.8999999999999998E-3</v>
      </c>
      <c r="AN3" s="49">
        <v>-3.0000000000000001E-3</v>
      </c>
      <c r="AO3" s="49">
        <v>-5.9999999999999995E-4</v>
      </c>
      <c r="AP3" s="49">
        <v>3.7000000000000002E-3</v>
      </c>
      <c r="AQ3" s="49">
        <v>9.5999999999999992E-3</v>
      </c>
      <c r="AR3" s="49">
        <v>1.6E-2</v>
      </c>
      <c r="AS3" s="49">
        <v>2.2200000000000001E-2</v>
      </c>
      <c r="AT3" s="49">
        <v>2.7E-2</v>
      </c>
      <c r="AU3" s="49">
        <v>2.9100000000000001E-2</v>
      </c>
      <c r="AV3" s="49">
        <v>2.7699999999999999E-2</v>
      </c>
      <c r="AW3" s="49">
        <v>2.2599999999999999E-2</v>
      </c>
      <c r="AX3" s="49">
        <v>1.4800000000000001E-2</v>
      </c>
      <c r="AY3" s="49">
        <v>5.8999999999999999E-3</v>
      </c>
      <c r="AZ3" s="49">
        <v>-1.9E-3</v>
      </c>
      <c r="BA3" s="49">
        <v>-6.8999999999999999E-3</v>
      </c>
      <c r="BB3" s="49">
        <v>-8.0999999999999996E-3</v>
      </c>
      <c r="BC3" s="49">
        <v>-5.3E-3</v>
      </c>
      <c r="BD3" s="49">
        <v>1.2999999999999999E-3</v>
      </c>
      <c r="BE3" s="49">
        <v>1.0800000000000001E-2</v>
      </c>
      <c r="BF3" s="49">
        <v>2.1399999999999999E-2</v>
      </c>
      <c r="BG3" s="49">
        <v>3.04E-2</v>
      </c>
      <c r="BH3" s="49">
        <v>3.5700000000000003E-2</v>
      </c>
      <c r="BI3" s="49">
        <v>3.5799999999999998E-2</v>
      </c>
      <c r="BJ3" s="49">
        <v>3.0599999999999999E-2</v>
      </c>
      <c r="BK3" s="49">
        <v>2.0400000000000001E-2</v>
      </c>
      <c r="BL3" s="49">
        <v>5.5999999999999999E-3</v>
      </c>
      <c r="BM3" s="49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</row>
    <row r="4" spans="1:108" x14ac:dyDescent="0.2">
      <c r="A4" s="13">
        <v>22</v>
      </c>
      <c r="B4" s="49">
        <v>-1.2E-2</v>
      </c>
      <c r="C4" s="49">
        <v>-4.1000000000000003E-3</v>
      </c>
      <c r="D4" s="49">
        <v>3.5000000000000001E-3</v>
      </c>
      <c r="E4" s="49">
        <v>1.03E-2</v>
      </c>
      <c r="F4" s="49">
        <v>1.5699999999999999E-2</v>
      </c>
      <c r="G4" s="49">
        <v>1.95E-2</v>
      </c>
      <c r="H4" s="49">
        <v>2.12E-2</v>
      </c>
      <c r="I4" s="49">
        <v>2.0500000000000001E-2</v>
      </c>
      <c r="J4" s="49">
        <v>1.7100000000000001E-2</v>
      </c>
      <c r="K4" s="49">
        <v>1.11E-2</v>
      </c>
      <c r="L4" s="49">
        <v>3.0000000000000001E-3</v>
      </c>
      <c r="M4" s="49">
        <v>-6.4000000000000003E-3</v>
      </c>
      <c r="N4" s="49">
        <v>-1.5900000000000001E-2</v>
      </c>
      <c r="O4" s="49">
        <v>-2.46E-2</v>
      </c>
      <c r="P4" s="49">
        <v>-3.1300000000000001E-2</v>
      </c>
      <c r="Q4" s="49">
        <v>-3.5000000000000003E-2</v>
      </c>
      <c r="R4" s="49">
        <v>-3.4700000000000002E-2</v>
      </c>
      <c r="S4" s="49">
        <v>-3.0599999999999999E-2</v>
      </c>
      <c r="T4" s="49">
        <v>-2.3099999999999999E-2</v>
      </c>
      <c r="U4" s="49">
        <v>-1.38E-2</v>
      </c>
      <c r="V4" s="49">
        <v>-4.4000000000000003E-3</v>
      </c>
      <c r="W4" s="49">
        <v>3.7000000000000002E-3</v>
      </c>
      <c r="X4" s="49">
        <v>9.9000000000000008E-3</v>
      </c>
      <c r="Y4" s="49">
        <v>1.38E-2</v>
      </c>
      <c r="Z4" s="49">
        <v>1.5599999999999999E-2</v>
      </c>
      <c r="AA4" s="49">
        <v>1.6199999999999999E-2</v>
      </c>
      <c r="AB4" s="49">
        <v>1.6799999999999999E-2</v>
      </c>
      <c r="AC4" s="49">
        <v>1.8599999999999998E-2</v>
      </c>
      <c r="AD4" s="49">
        <v>2.2200000000000001E-2</v>
      </c>
      <c r="AE4" s="49">
        <v>2.6800000000000001E-2</v>
      </c>
      <c r="AF4" s="49">
        <v>3.0599999999999999E-2</v>
      </c>
      <c r="AG4" s="49">
        <v>3.1300000000000001E-2</v>
      </c>
      <c r="AH4" s="49">
        <v>2.8000000000000001E-2</v>
      </c>
      <c r="AI4" s="49">
        <v>2.1100000000000001E-2</v>
      </c>
      <c r="AJ4" s="49">
        <v>1.29E-2</v>
      </c>
      <c r="AK4" s="49">
        <v>5.3E-3</v>
      </c>
      <c r="AL4" s="49">
        <v>1E-4</v>
      </c>
      <c r="AM4" s="49">
        <v>-2.3E-3</v>
      </c>
      <c r="AN4" s="49">
        <v>-2E-3</v>
      </c>
      <c r="AO4" s="49">
        <v>8.0000000000000004E-4</v>
      </c>
      <c r="AP4" s="49">
        <v>5.4999999999999997E-3</v>
      </c>
      <c r="AQ4" s="49">
        <v>1.15E-2</v>
      </c>
      <c r="AR4" s="49">
        <v>1.7999999999999999E-2</v>
      </c>
      <c r="AS4" s="49">
        <v>2.4E-2</v>
      </c>
      <c r="AT4" s="49">
        <v>2.8400000000000002E-2</v>
      </c>
      <c r="AU4" s="49">
        <v>2.9899999999999999E-2</v>
      </c>
      <c r="AV4" s="49">
        <v>2.7699999999999999E-2</v>
      </c>
      <c r="AW4" s="49">
        <v>2.1700000000000001E-2</v>
      </c>
      <c r="AX4" s="49">
        <v>1.3100000000000001E-2</v>
      </c>
      <c r="AY4" s="49">
        <v>3.3999999999999998E-3</v>
      </c>
      <c r="AZ4" s="49">
        <v>-5.0000000000000001E-3</v>
      </c>
      <c r="BA4" s="49">
        <v>-1.0500000000000001E-2</v>
      </c>
      <c r="BB4" s="49">
        <v>-1.2E-2</v>
      </c>
      <c r="BC4" s="49">
        <v>-9.4000000000000004E-3</v>
      </c>
      <c r="BD4" s="49">
        <v>-2.8999999999999998E-3</v>
      </c>
      <c r="BE4" s="49">
        <v>6.4999999999999997E-3</v>
      </c>
      <c r="BF4" s="49">
        <v>1.7000000000000001E-2</v>
      </c>
      <c r="BG4" s="49">
        <v>2.6100000000000002E-2</v>
      </c>
      <c r="BH4" s="49">
        <v>3.15E-2</v>
      </c>
      <c r="BI4" s="49">
        <v>3.1800000000000002E-2</v>
      </c>
      <c r="BJ4" s="49">
        <v>2.6800000000000001E-2</v>
      </c>
      <c r="BK4" s="49">
        <v>1.6799999999999999E-2</v>
      </c>
      <c r="BL4" s="49">
        <v>2.3E-3</v>
      </c>
      <c r="BM4" s="49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</row>
    <row r="5" spans="1:108" x14ac:dyDescent="0.2">
      <c r="A5" s="13">
        <v>23</v>
      </c>
      <c r="B5" s="49">
        <v>-8.0000000000000002E-3</v>
      </c>
      <c r="C5" s="49">
        <v>-8.9999999999999998E-4</v>
      </c>
      <c r="D5" s="49">
        <v>5.8999999999999999E-3</v>
      </c>
      <c r="E5" s="49">
        <v>1.2E-2</v>
      </c>
      <c r="F5" s="49">
        <v>1.66E-2</v>
      </c>
      <c r="G5" s="49">
        <v>1.9699999999999999E-2</v>
      </c>
      <c r="H5" s="49">
        <v>2.0799999999999999E-2</v>
      </c>
      <c r="I5" s="49">
        <v>1.95E-2</v>
      </c>
      <c r="J5" s="49">
        <v>1.5800000000000002E-2</v>
      </c>
      <c r="K5" s="49">
        <v>9.7999999999999997E-3</v>
      </c>
      <c r="L5" s="49">
        <v>2E-3</v>
      </c>
      <c r="M5" s="49">
        <v>-6.8999999999999999E-3</v>
      </c>
      <c r="N5" s="49">
        <v>-1.5900000000000001E-2</v>
      </c>
      <c r="O5" s="49">
        <v>-2.3900000000000001E-2</v>
      </c>
      <c r="P5" s="49">
        <v>-0.03</v>
      </c>
      <c r="Q5" s="49">
        <v>-3.32E-2</v>
      </c>
      <c r="R5" s="49">
        <v>-3.27E-2</v>
      </c>
      <c r="S5" s="49">
        <v>-2.86E-2</v>
      </c>
      <c r="T5" s="49">
        <v>-2.1499999999999998E-2</v>
      </c>
      <c r="U5" s="49">
        <v>-1.2699999999999999E-2</v>
      </c>
      <c r="V5" s="49">
        <v>-3.8E-3</v>
      </c>
      <c r="W5" s="49">
        <v>3.8E-3</v>
      </c>
      <c r="X5" s="49">
        <v>9.4999999999999998E-3</v>
      </c>
      <c r="Y5" s="49">
        <v>1.2999999999999999E-2</v>
      </c>
      <c r="Z5" s="49">
        <v>1.4500000000000001E-2</v>
      </c>
      <c r="AA5" s="49">
        <v>1.49E-2</v>
      </c>
      <c r="AB5" s="49">
        <v>1.52E-2</v>
      </c>
      <c r="AC5" s="49">
        <v>1.6799999999999999E-2</v>
      </c>
      <c r="AD5" s="49">
        <v>2.0199999999999999E-2</v>
      </c>
      <c r="AE5" s="49">
        <v>2.47E-2</v>
      </c>
      <c r="AF5" s="49">
        <v>2.8500000000000001E-2</v>
      </c>
      <c r="AG5" s="49">
        <v>2.93E-2</v>
      </c>
      <c r="AH5" s="49">
        <v>2.6200000000000001E-2</v>
      </c>
      <c r="AI5" s="49">
        <v>1.9599999999999999E-2</v>
      </c>
      <c r="AJ5" s="49">
        <v>1.1599999999999999E-2</v>
      </c>
      <c r="AK5" s="49">
        <v>4.1999999999999997E-3</v>
      </c>
      <c r="AL5" s="49">
        <v>-8.0000000000000004E-4</v>
      </c>
      <c r="AM5" s="49">
        <v>-2.8999999999999998E-3</v>
      </c>
      <c r="AN5" s="49">
        <v>-2E-3</v>
      </c>
      <c r="AO5" s="49">
        <v>1.4E-3</v>
      </c>
      <c r="AP5" s="49">
        <v>6.8999999999999999E-3</v>
      </c>
      <c r="AQ5" s="49">
        <v>1.35E-2</v>
      </c>
      <c r="AR5" s="49">
        <v>2.0299999999999999E-2</v>
      </c>
      <c r="AS5" s="49">
        <v>2.6599999999999999E-2</v>
      </c>
      <c r="AT5" s="49">
        <v>3.09E-2</v>
      </c>
      <c r="AU5" s="49">
        <v>3.2099999999999997E-2</v>
      </c>
      <c r="AV5" s="49">
        <v>2.92E-2</v>
      </c>
      <c r="AW5" s="49">
        <v>2.24E-2</v>
      </c>
      <c r="AX5" s="49">
        <v>1.2699999999999999E-2</v>
      </c>
      <c r="AY5" s="49">
        <v>2.0999999999999999E-3</v>
      </c>
      <c r="AZ5" s="49">
        <v>-7.1999999999999998E-3</v>
      </c>
      <c r="BA5" s="49">
        <v>-1.3299999999999999E-2</v>
      </c>
      <c r="BB5" s="49">
        <v>-1.5299999999999999E-2</v>
      </c>
      <c r="BC5" s="49">
        <v>-1.29E-2</v>
      </c>
      <c r="BD5" s="49">
        <v>-6.7000000000000002E-3</v>
      </c>
      <c r="BE5" s="49">
        <v>2.5999999999999999E-3</v>
      </c>
      <c r="BF5" s="49">
        <v>1.2999999999999999E-2</v>
      </c>
      <c r="BG5" s="49">
        <v>2.1999999999999999E-2</v>
      </c>
      <c r="BH5" s="49">
        <v>2.7400000000000001E-2</v>
      </c>
      <c r="BI5" s="49">
        <v>2.7699999999999999E-2</v>
      </c>
      <c r="BJ5" s="49">
        <v>2.2800000000000001E-2</v>
      </c>
      <c r="BK5" s="49">
        <v>1.2999999999999999E-2</v>
      </c>
      <c r="BL5" s="49">
        <v>-1.1999999999999999E-3</v>
      </c>
      <c r="BM5" s="49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</row>
    <row r="6" spans="1:108" x14ac:dyDescent="0.2">
      <c r="A6" s="13">
        <v>24</v>
      </c>
      <c r="B6" s="49">
        <v>-3.0000000000000001E-3</v>
      </c>
      <c r="C6" s="49">
        <v>3.2000000000000002E-3</v>
      </c>
      <c r="D6" s="49">
        <v>8.9999999999999993E-3</v>
      </c>
      <c r="E6" s="49">
        <v>1.4E-2</v>
      </c>
      <c r="F6" s="49">
        <v>1.77E-2</v>
      </c>
      <c r="G6" s="49">
        <v>1.9800000000000002E-2</v>
      </c>
      <c r="H6" s="49">
        <v>2.01E-2</v>
      </c>
      <c r="I6" s="49">
        <v>1.83E-2</v>
      </c>
      <c r="J6" s="49">
        <v>1.43E-2</v>
      </c>
      <c r="K6" s="49">
        <v>8.3000000000000001E-3</v>
      </c>
      <c r="L6" s="49">
        <v>8.0000000000000004E-4</v>
      </c>
      <c r="M6" s="49">
        <v>-7.6E-3</v>
      </c>
      <c r="N6" s="49">
        <v>-1.5900000000000001E-2</v>
      </c>
      <c r="O6" s="49">
        <v>-2.3199999999999998E-2</v>
      </c>
      <c r="P6" s="49">
        <v>-2.8500000000000001E-2</v>
      </c>
      <c r="Q6" s="49">
        <v>-3.1099999999999999E-2</v>
      </c>
      <c r="R6" s="49">
        <v>-3.04E-2</v>
      </c>
      <c r="S6" s="49">
        <v>-2.64E-2</v>
      </c>
      <c r="T6" s="49">
        <v>-1.9599999999999999E-2</v>
      </c>
      <c r="U6" s="49">
        <v>-1.1299999999999999E-2</v>
      </c>
      <c r="V6" s="49">
        <v>-3.0000000000000001E-3</v>
      </c>
      <c r="W6" s="49">
        <v>4.1999999999999997E-3</v>
      </c>
      <c r="X6" s="49">
        <v>9.4000000000000004E-3</v>
      </c>
      <c r="Y6" s="49">
        <v>1.26E-2</v>
      </c>
      <c r="Z6" s="49">
        <v>1.38E-2</v>
      </c>
      <c r="AA6" s="49">
        <v>1.3899999999999999E-2</v>
      </c>
      <c r="AB6" s="49">
        <v>1.3899999999999999E-2</v>
      </c>
      <c r="AC6" s="49">
        <v>1.52E-2</v>
      </c>
      <c r="AD6" s="49">
        <v>1.8100000000000002E-2</v>
      </c>
      <c r="AE6" s="49">
        <v>2.2200000000000001E-2</v>
      </c>
      <c r="AF6" s="49">
        <v>2.58E-2</v>
      </c>
      <c r="AG6" s="49">
        <v>2.6700000000000002E-2</v>
      </c>
      <c r="AH6" s="49">
        <v>2.3699999999999999E-2</v>
      </c>
      <c r="AI6" s="49">
        <v>1.72E-2</v>
      </c>
      <c r="AJ6" s="49">
        <v>9.2999999999999992E-3</v>
      </c>
      <c r="AK6" s="49">
        <v>2.0999999999999999E-3</v>
      </c>
      <c r="AL6" s="49">
        <v>-2.7000000000000001E-3</v>
      </c>
      <c r="AM6" s="49">
        <v>-4.4999999999999997E-3</v>
      </c>
      <c r="AN6" s="49">
        <v>-3.0000000000000001E-3</v>
      </c>
      <c r="AO6" s="49">
        <v>1.1999999999999999E-3</v>
      </c>
      <c r="AP6" s="49">
        <v>7.6E-3</v>
      </c>
      <c r="AQ6" s="49">
        <v>1.52E-2</v>
      </c>
      <c r="AR6" s="49">
        <v>2.2800000000000001E-2</v>
      </c>
      <c r="AS6" s="49">
        <v>2.9700000000000001E-2</v>
      </c>
      <c r="AT6" s="49">
        <v>3.4299999999999997E-2</v>
      </c>
      <c r="AU6" s="49">
        <v>3.5499999999999997E-2</v>
      </c>
      <c r="AV6" s="49">
        <v>3.2199999999999999E-2</v>
      </c>
      <c r="AW6" s="49">
        <v>2.4500000000000001E-2</v>
      </c>
      <c r="AX6" s="49">
        <v>1.38E-2</v>
      </c>
      <c r="AY6" s="49">
        <v>2.0999999999999999E-3</v>
      </c>
      <c r="AZ6" s="49">
        <v>-8.2000000000000007E-3</v>
      </c>
      <c r="BA6" s="49">
        <v>-1.5100000000000001E-2</v>
      </c>
      <c r="BB6" s="49">
        <v>-1.77E-2</v>
      </c>
      <c r="BC6" s="49">
        <v>-1.5800000000000002E-2</v>
      </c>
      <c r="BD6" s="49">
        <v>-9.7999999999999997E-3</v>
      </c>
      <c r="BE6" s="49">
        <v>-6.9999999999999999E-4</v>
      </c>
      <c r="BF6" s="49">
        <v>9.4999999999999998E-3</v>
      </c>
      <c r="BG6" s="49">
        <v>1.8200000000000001E-2</v>
      </c>
      <c r="BH6" s="49">
        <v>2.3300000000000001E-2</v>
      </c>
      <c r="BI6" s="49">
        <v>2.3599999999999999E-2</v>
      </c>
      <c r="BJ6" s="49">
        <v>1.8700000000000001E-2</v>
      </c>
      <c r="BK6" s="49">
        <v>9.1000000000000004E-3</v>
      </c>
      <c r="BL6" s="49">
        <v>-4.8999999999999998E-3</v>
      </c>
      <c r="BM6" s="49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</row>
    <row r="7" spans="1:108" x14ac:dyDescent="0.2">
      <c r="A7" s="13">
        <v>25</v>
      </c>
      <c r="B7" s="49">
        <v>2.8999999999999998E-3</v>
      </c>
      <c r="C7" s="49">
        <v>7.9000000000000008E-3</v>
      </c>
      <c r="D7" s="49">
        <v>1.2500000000000001E-2</v>
      </c>
      <c r="E7" s="49">
        <v>1.6299999999999999E-2</v>
      </c>
      <c r="F7" s="49">
        <v>1.8800000000000001E-2</v>
      </c>
      <c r="G7" s="49">
        <v>1.9900000000000001E-2</v>
      </c>
      <c r="H7" s="49">
        <v>1.9300000000000001E-2</v>
      </c>
      <c r="I7" s="49">
        <v>1.6799999999999999E-2</v>
      </c>
      <c r="J7" s="49">
        <v>1.2500000000000001E-2</v>
      </c>
      <c r="K7" s="49">
        <v>6.7000000000000002E-3</v>
      </c>
      <c r="L7" s="49">
        <v>-5.0000000000000001E-4</v>
      </c>
      <c r="M7" s="49">
        <v>-8.3000000000000001E-3</v>
      </c>
      <c r="N7" s="49">
        <v>-1.5900000000000001E-2</v>
      </c>
      <c r="O7" s="49">
        <v>-2.24E-2</v>
      </c>
      <c r="P7" s="49">
        <v>-2.7E-2</v>
      </c>
      <c r="Q7" s="49">
        <v>-2.9000000000000001E-2</v>
      </c>
      <c r="R7" s="49">
        <v>-2.8000000000000001E-2</v>
      </c>
      <c r="S7" s="49">
        <v>-2.4E-2</v>
      </c>
      <c r="T7" s="49">
        <v>-1.7500000000000002E-2</v>
      </c>
      <c r="U7" s="49">
        <v>-9.7000000000000003E-3</v>
      </c>
      <c r="V7" s="49">
        <v>-1.9E-3</v>
      </c>
      <c r="W7" s="49">
        <v>4.7000000000000002E-3</v>
      </c>
      <c r="X7" s="49">
        <v>9.5999999999999992E-3</v>
      </c>
      <c r="Y7" s="49">
        <v>1.2500000000000001E-2</v>
      </c>
      <c r="Z7" s="49">
        <v>1.35E-2</v>
      </c>
      <c r="AA7" s="49">
        <v>1.34E-2</v>
      </c>
      <c r="AB7" s="49">
        <v>1.2999999999999999E-2</v>
      </c>
      <c r="AC7" s="49">
        <v>1.37E-2</v>
      </c>
      <c r="AD7" s="49">
        <v>1.61E-2</v>
      </c>
      <c r="AE7" s="49">
        <v>1.9599999999999999E-2</v>
      </c>
      <c r="AF7" s="49">
        <v>2.2800000000000001E-2</v>
      </c>
      <c r="AG7" s="49">
        <v>2.35E-2</v>
      </c>
      <c r="AH7" s="49">
        <v>2.0400000000000001E-2</v>
      </c>
      <c r="AI7" s="49">
        <v>1.4E-2</v>
      </c>
      <c r="AJ7" s="49">
        <v>6.1999999999999998E-3</v>
      </c>
      <c r="AK7" s="49">
        <v>-8.9999999999999998E-4</v>
      </c>
      <c r="AL7" s="49">
        <v>-5.4999999999999997E-3</v>
      </c>
      <c r="AM7" s="49">
        <v>-6.8999999999999999E-3</v>
      </c>
      <c r="AN7" s="49">
        <v>-4.7999999999999996E-3</v>
      </c>
      <c r="AO7" s="49">
        <v>2.9999999999999997E-4</v>
      </c>
      <c r="AP7" s="49">
        <v>7.7000000000000002E-3</v>
      </c>
      <c r="AQ7" s="49">
        <v>1.6400000000000001E-2</v>
      </c>
      <c r="AR7" s="49">
        <v>2.52E-2</v>
      </c>
      <c r="AS7" s="49">
        <v>3.3000000000000002E-2</v>
      </c>
      <c r="AT7" s="49">
        <v>3.8300000000000001E-2</v>
      </c>
      <c r="AU7" s="49">
        <v>3.9800000000000002E-2</v>
      </c>
      <c r="AV7" s="49">
        <v>3.6299999999999999E-2</v>
      </c>
      <c r="AW7" s="49">
        <v>2.8000000000000001E-2</v>
      </c>
      <c r="AX7" s="49">
        <v>1.6299999999999999E-2</v>
      </c>
      <c r="AY7" s="49">
        <v>3.3999999999999998E-3</v>
      </c>
      <c r="AZ7" s="49">
        <v>-7.9000000000000008E-3</v>
      </c>
      <c r="BA7" s="49">
        <v>-1.5800000000000002E-2</v>
      </c>
      <c r="BB7" s="49">
        <v>-1.9099999999999999E-2</v>
      </c>
      <c r="BC7" s="49">
        <v>-1.77E-2</v>
      </c>
      <c r="BD7" s="49">
        <v>-1.2200000000000001E-2</v>
      </c>
      <c r="BE7" s="49">
        <v>-3.5000000000000001E-3</v>
      </c>
      <c r="BF7" s="49">
        <v>6.3E-3</v>
      </c>
      <c r="BG7" s="49">
        <v>1.47E-2</v>
      </c>
      <c r="BH7" s="49">
        <v>1.95E-2</v>
      </c>
      <c r="BI7" s="49">
        <v>1.9599999999999999E-2</v>
      </c>
      <c r="BJ7" s="49">
        <v>1.47E-2</v>
      </c>
      <c r="BK7" s="49">
        <v>5.1000000000000004E-3</v>
      </c>
      <c r="BL7" s="49">
        <v>-8.6E-3</v>
      </c>
      <c r="BM7" s="49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</row>
    <row r="8" spans="1:108" x14ac:dyDescent="0.2">
      <c r="A8" s="13">
        <v>26</v>
      </c>
      <c r="B8" s="49">
        <v>9.1000000000000004E-3</v>
      </c>
      <c r="C8" s="49">
        <v>1.2800000000000001E-2</v>
      </c>
      <c r="D8" s="49">
        <v>1.61E-2</v>
      </c>
      <c r="E8" s="49">
        <v>1.8599999999999998E-2</v>
      </c>
      <c r="F8" s="49">
        <v>1.9800000000000002E-2</v>
      </c>
      <c r="G8" s="49">
        <v>1.9800000000000002E-2</v>
      </c>
      <c r="H8" s="49">
        <v>1.8200000000000001E-2</v>
      </c>
      <c r="I8" s="49">
        <v>1.52E-2</v>
      </c>
      <c r="J8" s="49">
        <v>1.0699999999999999E-2</v>
      </c>
      <c r="K8" s="49">
        <v>4.8999999999999998E-3</v>
      </c>
      <c r="L8" s="49">
        <v>-1.8E-3</v>
      </c>
      <c r="M8" s="49">
        <v>-8.9999999999999993E-3</v>
      </c>
      <c r="N8" s="49">
        <v>-1.5900000000000001E-2</v>
      </c>
      <c r="O8" s="49">
        <v>-2.1600000000000001E-2</v>
      </c>
      <c r="P8" s="49">
        <v>-2.5499999999999998E-2</v>
      </c>
      <c r="Q8" s="49">
        <v>-2.69E-2</v>
      </c>
      <c r="R8" s="49">
        <v>-2.5600000000000001E-2</v>
      </c>
      <c r="S8" s="49">
        <v>-2.1600000000000001E-2</v>
      </c>
      <c r="T8" s="49">
        <v>-1.54E-2</v>
      </c>
      <c r="U8" s="49">
        <v>-8.0000000000000002E-3</v>
      </c>
      <c r="V8" s="49">
        <v>-8.0000000000000004E-4</v>
      </c>
      <c r="W8" s="49">
        <v>5.5999999999999999E-3</v>
      </c>
      <c r="X8" s="49">
        <v>1.0200000000000001E-2</v>
      </c>
      <c r="Y8" s="49">
        <v>1.2999999999999999E-2</v>
      </c>
      <c r="Z8" s="49">
        <v>1.38E-2</v>
      </c>
      <c r="AA8" s="49">
        <v>1.34E-2</v>
      </c>
      <c r="AB8" s="49">
        <v>1.26E-2</v>
      </c>
      <c r="AC8" s="49">
        <v>1.2699999999999999E-2</v>
      </c>
      <c r="AD8" s="49">
        <v>1.43E-2</v>
      </c>
      <c r="AE8" s="49">
        <v>1.7000000000000001E-2</v>
      </c>
      <c r="AF8" s="49">
        <v>1.9400000000000001E-2</v>
      </c>
      <c r="AG8" s="49">
        <v>1.9699999999999999E-2</v>
      </c>
      <c r="AH8" s="49">
        <v>1.6400000000000001E-2</v>
      </c>
      <c r="AI8" s="49">
        <v>0.01</v>
      </c>
      <c r="AJ8" s="49">
        <v>2.2000000000000001E-3</v>
      </c>
      <c r="AK8" s="49">
        <v>-4.7000000000000002E-3</v>
      </c>
      <c r="AL8" s="49">
        <v>-9.1000000000000004E-3</v>
      </c>
      <c r="AM8" s="49">
        <v>-1.01E-2</v>
      </c>
      <c r="AN8" s="49">
        <v>-7.4000000000000003E-3</v>
      </c>
      <c r="AO8" s="49">
        <v>-1.2999999999999999E-3</v>
      </c>
      <c r="AP8" s="49">
        <v>7.1999999999999998E-3</v>
      </c>
      <c r="AQ8" s="49">
        <v>1.7000000000000001E-2</v>
      </c>
      <c r="AR8" s="49">
        <v>2.7E-2</v>
      </c>
      <c r="AS8" s="49">
        <v>3.61E-2</v>
      </c>
      <c r="AT8" s="49">
        <v>4.2500000000000003E-2</v>
      </c>
      <c r="AU8" s="49">
        <v>4.4699999999999997E-2</v>
      </c>
      <c r="AV8" s="49">
        <v>4.1399999999999999E-2</v>
      </c>
      <c r="AW8" s="49">
        <v>3.27E-2</v>
      </c>
      <c r="AX8" s="49">
        <v>2.01E-2</v>
      </c>
      <c r="AY8" s="49">
        <v>6.1000000000000004E-3</v>
      </c>
      <c r="AZ8" s="49">
        <v>-6.4000000000000003E-3</v>
      </c>
      <c r="BA8" s="49">
        <v>-1.5299999999999999E-2</v>
      </c>
      <c r="BB8" s="49">
        <v>-1.95E-2</v>
      </c>
      <c r="BC8" s="49">
        <v>-1.8800000000000001E-2</v>
      </c>
      <c r="BD8" s="49">
        <v>-1.38E-2</v>
      </c>
      <c r="BE8" s="49">
        <v>-5.5999999999999999E-3</v>
      </c>
      <c r="BF8" s="49">
        <v>3.5999999999999999E-3</v>
      </c>
      <c r="BG8" s="49">
        <v>1.14E-2</v>
      </c>
      <c r="BH8" s="49">
        <v>1.5900000000000001E-2</v>
      </c>
      <c r="BI8" s="49">
        <v>1.5699999999999999E-2</v>
      </c>
      <c r="BJ8" s="49">
        <v>1.0699999999999999E-2</v>
      </c>
      <c r="BK8" s="49">
        <v>1.1999999999999999E-3</v>
      </c>
      <c r="BL8" s="49">
        <v>-1.23E-2</v>
      </c>
      <c r="BM8" s="49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</row>
    <row r="9" spans="1:108" x14ac:dyDescent="0.2">
      <c r="A9" s="13">
        <v>27</v>
      </c>
      <c r="B9" s="49">
        <v>1.54E-2</v>
      </c>
      <c r="C9" s="49">
        <v>1.7600000000000001E-2</v>
      </c>
      <c r="D9" s="49">
        <v>1.9599999999999999E-2</v>
      </c>
      <c r="E9" s="49">
        <v>2.07E-2</v>
      </c>
      <c r="F9" s="49">
        <v>2.06E-2</v>
      </c>
      <c r="G9" s="49">
        <v>1.95E-2</v>
      </c>
      <c r="H9" s="49">
        <v>1.7100000000000001E-2</v>
      </c>
      <c r="I9" s="49">
        <v>1.3599999999999999E-2</v>
      </c>
      <c r="J9" s="49">
        <v>8.8999999999999999E-3</v>
      </c>
      <c r="K9" s="49">
        <v>3.3E-3</v>
      </c>
      <c r="L9" s="49">
        <v>-3.0000000000000001E-3</v>
      </c>
      <c r="M9" s="49">
        <v>-9.5999999999999992E-3</v>
      </c>
      <c r="N9" s="49">
        <v>-1.5800000000000002E-2</v>
      </c>
      <c r="O9" s="49">
        <v>-2.0799999999999999E-2</v>
      </c>
      <c r="P9" s="49">
        <v>-2.4E-2</v>
      </c>
      <c r="Q9" s="49">
        <v>-2.4899999999999999E-2</v>
      </c>
      <c r="R9" s="49">
        <v>-2.3300000000000001E-2</v>
      </c>
      <c r="S9" s="49">
        <v>-1.9400000000000001E-2</v>
      </c>
      <c r="T9" s="49">
        <v>-1.34E-2</v>
      </c>
      <c r="U9" s="49">
        <v>-6.4000000000000003E-3</v>
      </c>
      <c r="V9" s="49">
        <v>5.0000000000000001E-4</v>
      </c>
      <c r="W9" s="49">
        <v>6.6E-3</v>
      </c>
      <c r="X9" s="49">
        <v>1.12E-2</v>
      </c>
      <c r="Y9" s="49">
        <v>1.3899999999999999E-2</v>
      </c>
      <c r="Z9" s="49">
        <v>1.47E-2</v>
      </c>
      <c r="AA9" s="49">
        <v>1.4200000000000001E-2</v>
      </c>
      <c r="AB9" s="49">
        <v>1.2999999999999999E-2</v>
      </c>
      <c r="AC9" s="49">
        <v>1.23E-2</v>
      </c>
      <c r="AD9" s="49">
        <v>1.29E-2</v>
      </c>
      <c r="AE9" s="49">
        <v>1.4500000000000001E-2</v>
      </c>
      <c r="AF9" s="49">
        <v>1.6E-2</v>
      </c>
      <c r="AG9" s="49">
        <v>1.55E-2</v>
      </c>
      <c r="AH9" s="49">
        <v>1.18E-2</v>
      </c>
      <c r="AI9" s="49">
        <v>5.3E-3</v>
      </c>
      <c r="AJ9" s="49">
        <v>-2.3999999999999998E-3</v>
      </c>
      <c r="AK9" s="49">
        <v>-9.1999999999999998E-3</v>
      </c>
      <c r="AL9" s="49">
        <v>-1.32E-2</v>
      </c>
      <c r="AM9" s="49">
        <v>-1.3599999999999999E-2</v>
      </c>
      <c r="AN9" s="49">
        <v>-1.03E-2</v>
      </c>
      <c r="AO9" s="49">
        <v>-3.5000000000000001E-3</v>
      </c>
      <c r="AP9" s="49">
        <v>5.8999999999999999E-3</v>
      </c>
      <c r="AQ9" s="49">
        <v>1.6899999999999998E-2</v>
      </c>
      <c r="AR9" s="49">
        <v>2.8199999999999999E-2</v>
      </c>
      <c r="AS9" s="49">
        <v>3.8600000000000002E-2</v>
      </c>
      <c r="AT9" s="49">
        <v>4.65E-2</v>
      </c>
      <c r="AU9" s="49">
        <v>4.9799999999999997E-2</v>
      </c>
      <c r="AV9" s="49">
        <v>4.6899999999999997E-2</v>
      </c>
      <c r="AW9" s="49">
        <v>3.8100000000000002E-2</v>
      </c>
      <c r="AX9" s="49">
        <v>2.4799999999999999E-2</v>
      </c>
      <c r="AY9" s="49">
        <v>9.9000000000000008E-3</v>
      </c>
      <c r="AZ9" s="49">
        <v>-3.7000000000000002E-3</v>
      </c>
      <c r="BA9" s="49">
        <v>-1.3599999999999999E-2</v>
      </c>
      <c r="BB9" s="49">
        <v>-1.8700000000000001E-2</v>
      </c>
      <c r="BC9" s="49">
        <v>-1.89E-2</v>
      </c>
      <c r="BD9" s="49">
        <v>-1.46E-2</v>
      </c>
      <c r="BE9" s="49">
        <v>-7.1000000000000004E-3</v>
      </c>
      <c r="BF9" s="49">
        <v>1.4E-3</v>
      </c>
      <c r="BG9" s="49">
        <v>8.6E-3</v>
      </c>
      <c r="BH9" s="49">
        <v>1.26E-2</v>
      </c>
      <c r="BI9" s="49">
        <v>1.21E-2</v>
      </c>
      <c r="BJ9" s="49">
        <v>7.0000000000000001E-3</v>
      </c>
      <c r="BK9" s="49">
        <v>-2.5000000000000001E-3</v>
      </c>
      <c r="BL9" s="49">
        <v>-1.5800000000000002E-2</v>
      </c>
      <c r="BM9" s="49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</row>
    <row r="10" spans="1:108" x14ac:dyDescent="0.2">
      <c r="A10" s="13">
        <v>28</v>
      </c>
      <c r="B10" s="49">
        <v>2.12E-2</v>
      </c>
      <c r="C10" s="49">
        <v>2.2100000000000002E-2</v>
      </c>
      <c r="D10" s="49">
        <v>2.2700000000000001E-2</v>
      </c>
      <c r="E10" s="49">
        <v>2.24E-2</v>
      </c>
      <c r="F10" s="49">
        <v>2.12E-2</v>
      </c>
      <c r="G10" s="49">
        <v>1.9E-2</v>
      </c>
      <c r="H10" s="49">
        <v>1.5900000000000001E-2</v>
      </c>
      <c r="I10" s="49">
        <v>1.1900000000000001E-2</v>
      </c>
      <c r="J10" s="49">
        <v>7.1999999999999998E-3</v>
      </c>
      <c r="K10" s="49">
        <v>1.8E-3</v>
      </c>
      <c r="L10" s="49">
        <v>-4.0000000000000001E-3</v>
      </c>
      <c r="M10" s="49">
        <v>-1.01E-2</v>
      </c>
      <c r="N10" s="49">
        <v>-1.5699999999999999E-2</v>
      </c>
      <c r="O10" s="49">
        <v>-2.01E-2</v>
      </c>
      <c r="P10" s="49">
        <v>-2.2700000000000001E-2</v>
      </c>
      <c r="Q10" s="49">
        <v>-2.3099999999999999E-2</v>
      </c>
      <c r="R10" s="49">
        <v>-2.1399999999999999E-2</v>
      </c>
      <c r="S10" s="49">
        <v>-1.7399999999999999E-2</v>
      </c>
      <c r="T10" s="49">
        <v>-1.17E-2</v>
      </c>
      <c r="U10" s="49">
        <v>-4.8999999999999998E-3</v>
      </c>
      <c r="V10" s="49">
        <v>1.8E-3</v>
      </c>
      <c r="W10" s="49">
        <v>7.9000000000000008E-3</v>
      </c>
      <c r="X10" s="49">
        <v>1.2500000000000001E-2</v>
      </c>
      <c r="Y10" s="49">
        <v>1.54E-2</v>
      </c>
      <c r="Z10" s="49">
        <v>1.6299999999999999E-2</v>
      </c>
      <c r="AA10" s="49">
        <v>1.5599999999999999E-2</v>
      </c>
      <c r="AB10" s="49">
        <v>1.3899999999999999E-2</v>
      </c>
      <c r="AC10" s="49">
        <v>1.2500000000000001E-2</v>
      </c>
      <c r="AD10" s="49">
        <v>1.2E-2</v>
      </c>
      <c r="AE10" s="49">
        <v>1.24E-2</v>
      </c>
      <c r="AF10" s="49">
        <v>1.26E-2</v>
      </c>
      <c r="AG10" s="49">
        <v>1.11E-2</v>
      </c>
      <c r="AH10" s="49">
        <v>6.7999999999999996E-3</v>
      </c>
      <c r="AI10" s="49">
        <v>0</v>
      </c>
      <c r="AJ10" s="49">
        <v>-7.6E-3</v>
      </c>
      <c r="AK10" s="49">
        <v>-1.41E-2</v>
      </c>
      <c r="AL10" s="49">
        <v>-1.7600000000000001E-2</v>
      </c>
      <c r="AM10" s="49">
        <v>-1.7500000000000002E-2</v>
      </c>
      <c r="AN10" s="49">
        <v>-1.35E-2</v>
      </c>
      <c r="AO10" s="49">
        <v>-6.1000000000000004E-3</v>
      </c>
      <c r="AP10" s="49">
        <v>4.1000000000000003E-3</v>
      </c>
      <c r="AQ10" s="49">
        <v>1.6E-2</v>
      </c>
      <c r="AR10" s="49">
        <v>2.8500000000000001E-2</v>
      </c>
      <c r="AS10" s="49">
        <v>4.0500000000000001E-2</v>
      </c>
      <c r="AT10" s="49">
        <v>4.99E-2</v>
      </c>
      <c r="AU10" s="49">
        <v>5.45E-2</v>
      </c>
      <c r="AV10" s="49">
        <v>5.2499999999999998E-2</v>
      </c>
      <c r="AW10" s="49">
        <v>4.3799999999999999E-2</v>
      </c>
      <c r="AX10" s="49">
        <v>3.0200000000000001E-2</v>
      </c>
      <c r="AY10" s="49">
        <v>1.4500000000000001E-2</v>
      </c>
      <c r="AZ10" s="49">
        <v>0</v>
      </c>
      <c r="BA10" s="49">
        <v>-1.0800000000000001E-2</v>
      </c>
      <c r="BB10" s="49">
        <v>-1.6799999999999999E-2</v>
      </c>
      <c r="BC10" s="49">
        <v>-1.7899999999999999E-2</v>
      </c>
      <c r="BD10" s="49">
        <v>-1.4500000000000001E-2</v>
      </c>
      <c r="BE10" s="49">
        <v>-7.9000000000000008E-3</v>
      </c>
      <c r="BF10" s="49">
        <v>-2.0000000000000001E-4</v>
      </c>
      <c r="BG10" s="49">
        <v>6.3E-3</v>
      </c>
      <c r="BH10" s="49">
        <v>9.7000000000000003E-3</v>
      </c>
      <c r="BI10" s="49">
        <v>8.8000000000000005E-3</v>
      </c>
      <c r="BJ10" s="49">
        <v>3.5999999999999999E-3</v>
      </c>
      <c r="BK10" s="49">
        <v>-5.8999999999999999E-3</v>
      </c>
      <c r="BL10" s="49">
        <v>-1.9E-2</v>
      </c>
      <c r="BM10" s="49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</row>
    <row r="11" spans="1:108" x14ac:dyDescent="0.2">
      <c r="A11" s="13">
        <v>29</v>
      </c>
      <c r="B11" s="49">
        <v>2.6499999999999999E-2</v>
      </c>
      <c r="C11" s="49">
        <v>2.5999999999999999E-2</v>
      </c>
      <c r="D11" s="49">
        <v>2.53E-2</v>
      </c>
      <c r="E11" s="49">
        <v>2.3800000000000002E-2</v>
      </c>
      <c r="F11" s="49">
        <v>2.1499999999999998E-2</v>
      </c>
      <c r="G11" s="49">
        <v>1.83E-2</v>
      </c>
      <c r="H11" s="49">
        <v>1.46E-2</v>
      </c>
      <c r="I11" s="49">
        <v>1.04E-2</v>
      </c>
      <c r="J11" s="49">
        <v>5.7000000000000002E-3</v>
      </c>
      <c r="K11" s="49">
        <v>5.9999999999999995E-4</v>
      </c>
      <c r="L11" s="49">
        <v>-4.8999999999999998E-3</v>
      </c>
      <c r="M11" s="49">
        <v>-1.04E-2</v>
      </c>
      <c r="N11" s="49">
        <v>-1.55E-2</v>
      </c>
      <c r="O11" s="49">
        <v>-1.9300000000000001E-2</v>
      </c>
      <c r="P11" s="49">
        <v>-2.1499999999999998E-2</v>
      </c>
      <c r="Q11" s="49">
        <v>-2.1600000000000001E-2</v>
      </c>
      <c r="R11" s="49">
        <v>-1.9699999999999999E-2</v>
      </c>
      <c r="S11" s="49">
        <v>-1.5699999999999999E-2</v>
      </c>
      <c r="T11" s="49">
        <v>-1.01E-2</v>
      </c>
      <c r="U11" s="49">
        <v>-3.5000000000000001E-3</v>
      </c>
      <c r="V11" s="49">
        <v>3.2000000000000002E-3</v>
      </c>
      <c r="W11" s="49">
        <v>9.2999999999999992E-3</v>
      </c>
      <c r="X11" s="49">
        <v>1.41E-2</v>
      </c>
      <c r="Y11" s="49">
        <v>1.72E-2</v>
      </c>
      <c r="Z11" s="49">
        <v>1.83E-2</v>
      </c>
      <c r="AA11" s="49">
        <v>1.7600000000000001E-2</v>
      </c>
      <c r="AB11" s="49">
        <v>1.5599999999999999E-2</v>
      </c>
      <c r="AC11" s="49">
        <v>1.34E-2</v>
      </c>
      <c r="AD11" s="49">
        <v>1.18E-2</v>
      </c>
      <c r="AE11" s="49">
        <v>1.0800000000000001E-2</v>
      </c>
      <c r="AF11" s="49">
        <v>9.5999999999999992E-3</v>
      </c>
      <c r="AG11" s="49">
        <v>6.8999999999999999E-3</v>
      </c>
      <c r="AH11" s="49">
        <v>1.8E-3</v>
      </c>
      <c r="AI11" s="49">
        <v>-5.4000000000000003E-3</v>
      </c>
      <c r="AJ11" s="49">
        <v>-1.2999999999999999E-2</v>
      </c>
      <c r="AK11" s="49">
        <v>-1.9099999999999999E-2</v>
      </c>
      <c r="AL11" s="49">
        <v>-2.2100000000000002E-2</v>
      </c>
      <c r="AM11" s="49">
        <v>-2.1399999999999999E-2</v>
      </c>
      <c r="AN11" s="49">
        <v>-1.6899999999999998E-2</v>
      </c>
      <c r="AO11" s="49">
        <v>-8.8999999999999999E-3</v>
      </c>
      <c r="AP11" s="49">
        <v>1.8E-3</v>
      </c>
      <c r="AQ11" s="49">
        <v>1.44E-2</v>
      </c>
      <c r="AR11" s="49">
        <v>2.81E-2</v>
      </c>
      <c r="AS11" s="49">
        <v>4.1599999999999998E-2</v>
      </c>
      <c r="AT11" s="49">
        <v>5.2600000000000001E-2</v>
      </c>
      <c r="AU11" s="49">
        <v>5.8700000000000002E-2</v>
      </c>
      <c r="AV11" s="49">
        <v>5.7599999999999998E-2</v>
      </c>
      <c r="AW11" s="49">
        <v>4.9299999999999997E-2</v>
      </c>
      <c r="AX11" s="49">
        <v>3.56E-2</v>
      </c>
      <c r="AY11" s="49">
        <v>1.9599999999999999E-2</v>
      </c>
      <c r="AZ11" s="49">
        <v>4.4999999999999997E-3</v>
      </c>
      <c r="BA11" s="49">
        <v>-7.1000000000000004E-3</v>
      </c>
      <c r="BB11" s="49">
        <v>-1.4E-2</v>
      </c>
      <c r="BC11" s="49">
        <v>-1.5900000000000001E-2</v>
      </c>
      <c r="BD11" s="49">
        <v>-1.34E-2</v>
      </c>
      <c r="BE11" s="49">
        <v>-7.9000000000000008E-3</v>
      </c>
      <c r="BF11" s="49">
        <v>-1.1999999999999999E-3</v>
      </c>
      <c r="BG11" s="49">
        <v>4.4999999999999997E-3</v>
      </c>
      <c r="BH11" s="49">
        <v>7.3000000000000001E-3</v>
      </c>
      <c r="BI11" s="49">
        <v>6.1000000000000004E-3</v>
      </c>
      <c r="BJ11" s="49">
        <v>6.9999999999999999E-4</v>
      </c>
      <c r="BK11" s="49">
        <v>-8.8000000000000005E-3</v>
      </c>
      <c r="BL11" s="49">
        <v>-2.18E-2</v>
      </c>
      <c r="BM11" s="49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</row>
    <row r="12" spans="1:108" x14ac:dyDescent="0.2">
      <c r="A12" s="13">
        <v>30</v>
      </c>
      <c r="B12" s="49">
        <v>3.1E-2</v>
      </c>
      <c r="C12" s="49">
        <v>2.93E-2</v>
      </c>
      <c r="D12" s="49">
        <v>2.7300000000000001E-2</v>
      </c>
      <c r="E12" s="49">
        <v>2.4799999999999999E-2</v>
      </c>
      <c r="F12" s="49">
        <v>2.1499999999999998E-2</v>
      </c>
      <c r="G12" s="49">
        <v>1.7600000000000001E-2</v>
      </c>
      <c r="H12" s="49">
        <v>1.34E-2</v>
      </c>
      <c r="I12" s="49">
        <v>8.9999999999999993E-3</v>
      </c>
      <c r="J12" s="49">
        <v>4.4000000000000003E-3</v>
      </c>
      <c r="K12" s="49">
        <v>-4.0000000000000002E-4</v>
      </c>
      <c r="L12" s="49">
        <v>-5.4999999999999997E-3</v>
      </c>
      <c r="M12" s="49">
        <v>-1.0699999999999999E-2</v>
      </c>
      <c r="N12" s="49">
        <v>-1.52E-2</v>
      </c>
      <c r="O12" s="49">
        <v>-1.8599999999999998E-2</v>
      </c>
      <c r="P12" s="49">
        <v>-2.0400000000000001E-2</v>
      </c>
      <c r="Q12" s="49">
        <v>-2.0299999999999999E-2</v>
      </c>
      <c r="R12" s="49">
        <v>-1.8200000000000001E-2</v>
      </c>
      <c r="S12" s="49">
        <v>-1.43E-2</v>
      </c>
      <c r="T12" s="49">
        <v>-8.8000000000000005E-3</v>
      </c>
      <c r="U12" s="49">
        <v>-2.2000000000000001E-3</v>
      </c>
      <c r="V12" s="49">
        <v>4.4999999999999997E-3</v>
      </c>
      <c r="W12" s="49">
        <v>1.0800000000000001E-2</v>
      </c>
      <c r="X12" s="49">
        <v>1.5900000000000001E-2</v>
      </c>
      <c r="Y12" s="49">
        <v>1.9300000000000001E-2</v>
      </c>
      <c r="Z12" s="49">
        <v>2.06E-2</v>
      </c>
      <c r="AA12" s="49">
        <v>0.02</v>
      </c>
      <c r="AB12" s="49">
        <v>1.77E-2</v>
      </c>
      <c r="AC12" s="49">
        <v>1.49E-2</v>
      </c>
      <c r="AD12" s="49">
        <v>1.23E-2</v>
      </c>
      <c r="AE12" s="49">
        <v>9.9000000000000008E-3</v>
      </c>
      <c r="AF12" s="49">
        <v>7.3000000000000001E-3</v>
      </c>
      <c r="AG12" s="49">
        <v>3.2000000000000002E-3</v>
      </c>
      <c r="AH12" s="49">
        <v>-2.8E-3</v>
      </c>
      <c r="AI12" s="49">
        <v>-1.0500000000000001E-2</v>
      </c>
      <c r="AJ12" s="49">
        <v>-1.8200000000000001E-2</v>
      </c>
      <c r="AK12" s="49">
        <v>-2.4E-2</v>
      </c>
      <c r="AL12" s="49">
        <v>-2.6499999999999999E-2</v>
      </c>
      <c r="AM12" s="49">
        <v>-2.52E-2</v>
      </c>
      <c r="AN12" s="49">
        <v>-2.0199999999999999E-2</v>
      </c>
      <c r="AO12" s="49">
        <v>-1.1900000000000001E-2</v>
      </c>
      <c r="AP12" s="49">
        <v>-8.9999999999999998E-4</v>
      </c>
      <c r="AQ12" s="49">
        <v>1.23E-2</v>
      </c>
      <c r="AR12" s="49">
        <v>2.7E-2</v>
      </c>
      <c r="AS12" s="49">
        <v>4.1799999999999997E-2</v>
      </c>
      <c r="AT12" s="49">
        <v>5.4399999999999997E-2</v>
      </c>
      <c r="AU12" s="49">
        <v>6.1899999999999997E-2</v>
      </c>
      <c r="AV12" s="49">
        <v>6.1899999999999997E-2</v>
      </c>
      <c r="AW12" s="49">
        <v>5.4199999999999998E-2</v>
      </c>
      <c r="AX12" s="49">
        <v>4.07E-2</v>
      </c>
      <c r="AY12" s="49">
        <v>2.4500000000000001E-2</v>
      </c>
      <c r="AZ12" s="49">
        <v>9.1000000000000004E-3</v>
      </c>
      <c r="BA12" s="49">
        <v>-3.0000000000000001E-3</v>
      </c>
      <c r="BB12" s="49">
        <v>-1.04E-2</v>
      </c>
      <c r="BC12" s="49">
        <v>-1.2999999999999999E-2</v>
      </c>
      <c r="BD12" s="49">
        <v>-1.15E-2</v>
      </c>
      <c r="BE12" s="49">
        <v>-7.0000000000000001E-3</v>
      </c>
      <c r="BF12" s="49">
        <v>-1.2999999999999999E-3</v>
      </c>
      <c r="BG12" s="49">
        <v>3.5000000000000001E-3</v>
      </c>
      <c r="BH12" s="49">
        <v>5.5999999999999999E-3</v>
      </c>
      <c r="BI12" s="49">
        <v>4.0000000000000001E-3</v>
      </c>
      <c r="BJ12" s="49">
        <v>-1.6999999999999999E-3</v>
      </c>
      <c r="BK12" s="49">
        <v>-1.12E-2</v>
      </c>
      <c r="BL12" s="49">
        <v>-2.4199999999999999E-2</v>
      </c>
      <c r="BM12" s="49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</row>
    <row r="13" spans="1:108" x14ac:dyDescent="0.2">
      <c r="A13" s="13">
        <v>31</v>
      </c>
      <c r="B13" s="49">
        <v>3.4500000000000003E-2</v>
      </c>
      <c r="C13" s="49">
        <v>3.1800000000000002E-2</v>
      </c>
      <c r="D13" s="49">
        <v>2.8899999999999999E-2</v>
      </c>
      <c r="E13" s="49">
        <v>2.5399999999999999E-2</v>
      </c>
      <c r="F13" s="49">
        <v>2.1299999999999999E-2</v>
      </c>
      <c r="G13" s="49">
        <v>1.6799999999999999E-2</v>
      </c>
      <c r="H13" s="49">
        <v>1.23E-2</v>
      </c>
      <c r="I13" s="49">
        <v>7.7999999999999996E-3</v>
      </c>
      <c r="J13" s="49">
        <v>3.3E-3</v>
      </c>
      <c r="K13" s="49">
        <v>-1.2999999999999999E-3</v>
      </c>
      <c r="L13" s="49">
        <v>-6.0000000000000001E-3</v>
      </c>
      <c r="M13" s="49">
        <v>-1.0800000000000001E-2</v>
      </c>
      <c r="N13" s="49">
        <v>-1.49E-2</v>
      </c>
      <c r="O13" s="49">
        <v>-1.7999999999999999E-2</v>
      </c>
      <c r="P13" s="49">
        <v>-1.9400000000000001E-2</v>
      </c>
      <c r="Q13" s="49">
        <v>-1.9199999999999998E-2</v>
      </c>
      <c r="R13" s="49">
        <v>-1.7100000000000001E-2</v>
      </c>
      <c r="S13" s="49">
        <v>-1.3100000000000001E-2</v>
      </c>
      <c r="T13" s="49">
        <v>-7.6E-3</v>
      </c>
      <c r="U13" s="49">
        <v>-1E-3</v>
      </c>
      <c r="V13" s="49">
        <v>5.8999999999999999E-3</v>
      </c>
      <c r="W13" s="49">
        <v>1.23E-2</v>
      </c>
      <c r="X13" s="49">
        <v>1.77E-2</v>
      </c>
      <c r="Y13" s="49">
        <v>2.1499999999999998E-2</v>
      </c>
      <c r="Z13" s="49">
        <v>2.3099999999999999E-2</v>
      </c>
      <c r="AA13" s="49">
        <v>2.2599999999999999E-2</v>
      </c>
      <c r="AB13" s="49">
        <v>2.0199999999999999E-2</v>
      </c>
      <c r="AC13" s="49">
        <v>1.6899999999999998E-2</v>
      </c>
      <c r="AD13" s="49">
        <v>1.34E-2</v>
      </c>
      <c r="AE13" s="49">
        <v>9.7999999999999997E-3</v>
      </c>
      <c r="AF13" s="49">
        <v>5.7999999999999996E-3</v>
      </c>
      <c r="AG13" s="49">
        <v>4.0000000000000002E-4</v>
      </c>
      <c r="AH13" s="49">
        <v>-6.7000000000000002E-3</v>
      </c>
      <c r="AI13" s="49">
        <v>-1.49E-2</v>
      </c>
      <c r="AJ13" s="49">
        <v>-2.2800000000000001E-2</v>
      </c>
      <c r="AK13" s="49">
        <v>-2.8500000000000001E-2</v>
      </c>
      <c r="AL13" s="49">
        <v>-3.0599999999999999E-2</v>
      </c>
      <c r="AM13" s="49">
        <v>-2.8899999999999999E-2</v>
      </c>
      <c r="AN13" s="49">
        <v>-2.35E-2</v>
      </c>
      <c r="AO13" s="49">
        <v>-1.49E-2</v>
      </c>
      <c r="AP13" s="49">
        <v>-3.5999999999999999E-3</v>
      </c>
      <c r="AQ13" s="49">
        <v>0.01</v>
      </c>
      <c r="AR13" s="49">
        <v>2.5399999999999999E-2</v>
      </c>
      <c r="AS13" s="49">
        <v>4.1300000000000003E-2</v>
      </c>
      <c r="AT13" s="49">
        <v>5.5199999999999999E-2</v>
      </c>
      <c r="AU13" s="49">
        <v>6.4000000000000001E-2</v>
      </c>
      <c r="AV13" s="49">
        <v>6.5000000000000002E-2</v>
      </c>
      <c r="AW13" s="49">
        <v>5.8000000000000003E-2</v>
      </c>
      <c r="AX13" s="49">
        <v>4.4900000000000002E-2</v>
      </c>
      <c r="AY13" s="49">
        <v>2.9000000000000001E-2</v>
      </c>
      <c r="AZ13" s="49">
        <v>1.3599999999999999E-2</v>
      </c>
      <c r="BA13" s="49">
        <v>1.4E-3</v>
      </c>
      <c r="BB13" s="49">
        <v>-6.3E-3</v>
      </c>
      <c r="BC13" s="49">
        <v>-9.4999999999999998E-3</v>
      </c>
      <c r="BD13" s="49">
        <v>-8.8000000000000005E-3</v>
      </c>
      <c r="BE13" s="49">
        <v>-5.3E-3</v>
      </c>
      <c r="BF13" s="49">
        <v>-5.9999999999999995E-4</v>
      </c>
      <c r="BG13" s="49">
        <v>3.3E-3</v>
      </c>
      <c r="BH13" s="49">
        <v>4.7999999999999996E-3</v>
      </c>
      <c r="BI13" s="49">
        <v>2.7000000000000001E-3</v>
      </c>
      <c r="BJ13" s="49">
        <v>-3.3E-3</v>
      </c>
      <c r="BK13" s="49">
        <v>-1.29E-2</v>
      </c>
      <c r="BL13" s="49">
        <v>-2.5899999999999999E-2</v>
      </c>
      <c r="BM13" s="49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</row>
    <row r="14" spans="1:108" x14ac:dyDescent="0.2">
      <c r="A14" s="13">
        <v>32</v>
      </c>
      <c r="B14" s="49">
        <v>3.7199999999999997E-2</v>
      </c>
      <c r="C14" s="49">
        <v>3.3700000000000001E-2</v>
      </c>
      <c r="D14" s="49">
        <v>2.9899999999999999E-2</v>
      </c>
      <c r="E14" s="49">
        <v>2.58E-2</v>
      </c>
      <c r="F14" s="49">
        <v>2.1100000000000001E-2</v>
      </c>
      <c r="G14" s="49">
        <v>1.61E-2</v>
      </c>
      <c r="H14" s="49">
        <v>1.1299999999999999E-2</v>
      </c>
      <c r="I14" s="49">
        <v>6.7999999999999996E-3</v>
      </c>
      <c r="J14" s="49">
        <v>2.5000000000000001E-3</v>
      </c>
      <c r="K14" s="49">
        <v>-1.9E-3</v>
      </c>
      <c r="L14" s="49">
        <v>-6.4000000000000003E-3</v>
      </c>
      <c r="M14" s="49">
        <v>-1.0800000000000001E-2</v>
      </c>
      <c r="N14" s="49">
        <v>-1.46E-2</v>
      </c>
      <c r="O14" s="49">
        <v>-1.7299999999999999E-2</v>
      </c>
      <c r="P14" s="49">
        <v>-1.8599999999999998E-2</v>
      </c>
      <c r="Q14" s="49">
        <v>-1.8200000000000001E-2</v>
      </c>
      <c r="R14" s="49">
        <v>-1.6E-2</v>
      </c>
      <c r="S14" s="49">
        <v>-1.21E-2</v>
      </c>
      <c r="T14" s="49">
        <v>-6.4999999999999997E-3</v>
      </c>
      <c r="U14" s="49">
        <v>1E-4</v>
      </c>
      <c r="V14" s="49">
        <v>7.1000000000000004E-3</v>
      </c>
      <c r="W14" s="49">
        <v>1.38E-2</v>
      </c>
      <c r="X14" s="49">
        <v>1.95E-2</v>
      </c>
      <c r="Y14" s="49">
        <v>2.3599999999999999E-2</v>
      </c>
      <c r="Z14" s="49">
        <v>2.5600000000000001E-2</v>
      </c>
      <c r="AA14" s="49">
        <v>2.52E-2</v>
      </c>
      <c r="AB14" s="49">
        <v>2.2800000000000001E-2</v>
      </c>
      <c r="AC14" s="49">
        <v>1.9300000000000001E-2</v>
      </c>
      <c r="AD14" s="49">
        <v>1.5100000000000001E-2</v>
      </c>
      <c r="AE14" s="49">
        <v>1.0500000000000001E-2</v>
      </c>
      <c r="AF14" s="49">
        <v>5.3E-3</v>
      </c>
      <c r="AG14" s="49">
        <v>-1.1999999999999999E-3</v>
      </c>
      <c r="AH14" s="49">
        <v>-9.2999999999999992E-3</v>
      </c>
      <c r="AI14" s="49">
        <v>-1.8200000000000001E-2</v>
      </c>
      <c r="AJ14" s="49">
        <v>-2.6499999999999999E-2</v>
      </c>
      <c r="AK14" s="49">
        <v>-3.2300000000000002E-2</v>
      </c>
      <c r="AL14" s="49">
        <v>-3.4200000000000001E-2</v>
      </c>
      <c r="AM14" s="49">
        <v>-3.2199999999999999E-2</v>
      </c>
      <c r="AN14" s="49">
        <v>-2.6599999999999999E-2</v>
      </c>
      <c r="AO14" s="49">
        <v>-1.78E-2</v>
      </c>
      <c r="AP14" s="49">
        <v>-6.3E-3</v>
      </c>
      <c r="AQ14" s="49">
        <v>7.6E-3</v>
      </c>
      <c r="AR14" s="49">
        <v>2.3599999999999999E-2</v>
      </c>
      <c r="AS14" s="49">
        <v>4.0300000000000002E-2</v>
      </c>
      <c r="AT14" s="49">
        <v>5.5100000000000003E-2</v>
      </c>
      <c r="AU14" s="49">
        <v>6.4899999999999999E-2</v>
      </c>
      <c r="AV14" s="49">
        <v>6.6699999999999995E-2</v>
      </c>
      <c r="AW14" s="49">
        <v>6.0400000000000002E-2</v>
      </c>
      <c r="AX14" s="49">
        <v>4.7800000000000002E-2</v>
      </c>
      <c r="AY14" s="49">
        <v>3.2399999999999998E-2</v>
      </c>
      <c r="AZ14" s="49">
        <v>1.7500000000000002E-2</v>
      </c>
      <c r="BA14" s="49">
        <v>5.5999999999999999E-3</v>
      </c>
      <c r="BB14" s="49">
        <v>-2E-3</v>
      </c>
      <c r="BC14" s="49">
        <v>-5.4000000000000003E-3</v>
      </c>
      <c r="BD14" s="49">
        <v>-5.4000000000000003E-3</v>
      </c>
      <c r="BE14" s="49">
        <v>-2.7000000000000001E-3</v>
      </c>
      <c r="BF14" s="49">
        <v>1E-3</v>
      </c>
      <c r="BG14" s="49">
        <v>4.0000000000000001E-3</v>
      </c>
      <c r="BH14" s="49">
        <v>4.7999999999999996E-3</v>
      </c>
      <c r="BI14" s="49">
        <v>2.2000000000000001E-3</v>
      </c>
      <c r="BJ14" s="49">
        <v>-4.0000000000000001E-3</v>
      </c>
      <c r="BK14" s="49">
        <v>-1.3899999999999999E-2</v>
      </c>
      <c r="BL14" s="49">
        <v>-2.7E-2</v>
      </c>
      <c r="BM14" s="49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</row>
    <row r="15" spans="1:108" x14ac:dyDescent="0.2">
      <c r="A15" s="13">
        <v>33</v>
      </c>
      <c r="B15" s="49">
        <v>3.9E-2</v>
      </c>
      <c r="C15" s="49">
        <v>3.49E-2</v>
      </c>
      <c r="D15" s="49">
        <v>3.0499999999999999E-2</v>
      </c>
      <c r="E15" s="49">
        <v>2.5899999999999999E-2</v>
      </c>
      <c r="F15" s="49">
        <v>2.0799999999999999E-2</v>
      </c>
      <c r="G15" s="49">
        <v>1.55E-2</v>
      </c>
      <c r="H15" s="49">
        <v>1.0500000000000001E-2</v>
      </c>
      <c r="I15" s="49">
        <v>6.0000000000000001E-3</v>
      </c>
      <c r="J15" s="49">
        <v>1.8E-3</v>
      </c>
      <c r="K15" s="49">
        <v>-2.3999999999999998E-3</v>
      </c>
      <c r="L15" s="49">
        <v>-6.6E-3</v>
      </c>
      <c r="M15" s="49">
        <v>-1.0699999999999999E-2</v>
      </c>
      <c r="N15" s="49">
        <v>-1.43E-2</v>
      </c>
      <c r="O15" s="49">
        <v>-1.67E-2</v>
      </c>
      <c r="P15" s="49">
        <v>-1.78E-2</v>
      </c>
      <c r="Q15" s="49">
        <v>-1.7299999999999999E-2</v>
      </c>
      <c r="R15" s="49">
        <v>-1.5100000000000001E-2</v>
      </c>
      <c r="S15" s="49">
        <v>-1.12E-2</v>
      </c>
      <c r="T15" s="49">
        <v>-5.5999999999999999E-3</v>
      </c>
      <c r="U15" s="49">
        <v>1.1999999999999999E-3</v>
      </c>
      <c r="V15" s="49">
        <v>8.3000000000000001E-3</v>
      </c>
      <c r="W15" s="49">
        <v>1.52E-2</v>
      </c>
      <c r="X15" s="49">
        <v>2.12E-2</v>
      </c>
      <c r="Y15" s="49">
        <v>2.5600000000000001E-2</v>
      </c>
      <c r="Z15" s="49">
        <v>2.7799999999999998E-2</v>
      </c>
      <c r="AA15" s="49">
        <v>2.76E-2</v>
      </c>
      <c r="AB15" s="49">
        <v>2.5399999999999999E-2</v>
      </c>
      <c r="AC15" s="49">
        <v>2.1700000000000001E-2</v>
      </c>
      <c r="AD15" s="49">
        <v>1.72E-2</v>
      </c>
      <c r="AE15" s="49">
        <v>1.2E-2</v>
      </c>
      <c r="AF15" s="49">
        <v>5.8999999999999999E-3</v>
      </c>
      <c r="AG15" s="49">
        <v>-1.6999999999999999E-3</v>
      </c>
      <c r="AH15" s="49">
        <v>-1.06E-2</v>
      </c>
      <c r="AI15" s="49">
        <v>-2.0199999999999999E-2</v>
      </c>
      <c r="AJ15" s="49">
        <v>-2.8899999999999999E-2</v>
      </c>
      <c r="AK15" s="49">
        <v>-3.5000000000000003E-2</v>
      </c>
      <c r="AL15" s="49">
        <v>-3.6999999999999998E-2</v>
      </c>
      <c r="AM15" s="49">
        <v>-3.5099999999999999E-2</v>
      </c>
      <c r="AN15" s="49">
        <v>-2.9399999999999999E-2</v>
      </c>
      <c r="AO15" s="49">
        <v>-2.0500000000000001E-2</v>
      </c>
      <c r="AP15" s="49">
        <v>-8.8999999999999999E-3</v>
      </c>
      <c r="AQ15" s="49">
        <v>5.1999999999999998E-3</v>
      </c>
      <c r="AR15" s="49">
        <v>2.1499999999999998E-2</v>
      </c>
      <c r="AS15" s="49">
        <v>3.8699999999999998E-2</v>
      </c>
      <c r="AT15" s="49">
        <v>5.4100000000000002E-2</v>
      </c>
      <c r="AU15" s="49">
        <v>6.4500000000000002E-2</v>
      </c>
      <c r="AV15" s="49">
        <v>6.7100000000000007E-2</v>
      </c>
      <c r="AW15" s="49">
        <v>6.13E-2</v>
      </c>
      <c r="AX15" s="49">
        <v>4.9500000000000002E-2</v>
      </c>
      <c r="AY15" s="49">
        <v>3.4799999999999998E-2</v>
      </c>
      <c r="AZ15" s="49">
        <v>2.0500000000000001E-2</v>
      </c>
      <c r="BA15" s="49">
        <v>9.2999999999999992E-3</v>
      </c>
      <c r="BB15" s="49">
        <v>2.0999999999999999E-3</v>
      </c>
      <c r="BC15" s="49">
        <v>-1.1999999999999999E-3</v>
      </c>
      <c r="BD15" s="49">
        <v>-1.5E-3</v>
      </c>
      <c r="BE15" s="49">
        <v>5.0000000000000001E-4</v>
      </c>
      <c r="BF15" s="49">
        <v>3.3999999999999998E-3</v>
      </c>
      <c r="BG15" s="49">
        <v>5.5999999999999999E-3</v>
      </c>
      <c r="BH15" s="49">
        <v>5.7000000000000002E-3</v>
      </c>
      <c r="BI15" s="49">
        <v>2.7000000000000001E-3</v>
      </c>
      <c r="BJ15" s="49">
        <v>-3.8999999999999998E-3</v>
      </c>
      <c r="BK15" s="49">
        <v>-1.4E-2</v>
      </c>
      <c r="BL15" s="49">
        <v>-2.7300000000000001E-2</v>
      </c>
      <c r="BM15" s="49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</row>
    <row r="16" spans="1:108" x14ac:dyDescent="0.2">
      <c r="A16" s="13">
        <v>34</v>
      </c>
      <c r="B16" s="49">
        <v>0.04</v>
      </c>
      <c r="C16" s="49">
        <v>3.5499999999999997E-2</v>
      </c>
      <c r="D16" s="49">
        <v>3.0800000000000001E-2</v>
      </c>
      <c r="E16" s="49">
        <v>2.58E-2</v>
      </c>
      <c r="F16" s="49">
        <v>2.0500000000000001E-2</v>
      </c>
      <c r="G16" s="49">
        <v>1.5100000000000001E-2</v>
      </c>
      <c r="H16" s="49">
        <v>0.01</v>
      </c>
      <c r="I16" s="49">
        <v>5.4999999999999997E-3</v>
      </c>
      <c r="J16" s="49">
        <v>1.2999999999999999E-3</v>
      </c>
      <c r="K16" s="49">
        <v>-2.8E-3</v>
      </c>
      <c r="L16" s="49">
        <v>-6.7999999999999996E-3</v>
      </c>
      <c r="M16" s="49">
        <v>-1.06E-2</v>
      </c>
      <c r="N16" s="49">
        <v>-1.3899999999999999E-2</v>
      </c>
      <c r="O16" s="49">
        <v>-1.61E-2</v>
      </c>
      <c r="P16" s="49">
        <v>-1.7100000000000001E-2</v>
      </c>
      <c r="Q16" s="49">
        <v>-1.66E-2</v>
      </c>
      <c r="R16" s="49">
        <v>-1.43E-2</v>
      </c>
      <c r="S16" s="49">
        <v>-1.03E-2</v>
      </c>
      <c r="T16" s="49">
        <v>-4.5999999999999999E-3</v>
      </c>
      <c r="U16" s="49">
        <v>2.2000000000000001E-3</v>
      </c>
      <c r="V16" s="49">
        <v>9.4000000000000004E-3</v>
      </c>
      <c r="W16" s="49">
        <v>1.6500000000000001E-2</v>
      </c>
      <c r="X16" s="49">
        <v>2.2700000000000001E-2</v>
      </c>
      <c r="Y16" s="49">
        <v>2.7199999999999998E-2</v>
      </c>
      <c r="Z16" s="49">
        <v>2.9700000000000001E-2</v>
      </c>
      <c r="AA16" s="49">
        <v>2.98E-2</v>
      </c>
      <c r="AB16" s="49">
        <v>2.7799999999999998E-2</v>
      </c>
      <c r="AC16" s="49">
        <v>2.4299999999999999E-2</v>
      </c>
      <c r="AD16" s="49">
        <v>1.9599999999999999E-2</v>
      </c>
      <c r="AE16" s="49">
        <v>1.41E-2</v>
      </c>
      <c r="AF16" s="49">
        <v>7.3000000000000001E-3</v>
      </c>
      <c r="AG16" s="49">
        <v>-8.9999999999999998E-4</v>
      </c>
      <c r="AH16" s="49">
        <v>-1.0500000000000001E-2</v>
      </c>
      <c r="AI16" s="49">
        <v>-2.0799999999999999E-2</v>
      </c>
      <c r="AJ16" s="49">
        <v>-0.03</v>
      </c>
      <c r="AK16" s="49">
        <v>-3.6400000000000002E-2</v>
      </c>
      <c r="AL16" s="49">
        <v>-3.8899999999999997E-2</v>
      </c>
      <c r="AM16" s="49">
        <v>-3.7100000000000001E-2</v>
      </c>
      <c r="AN16" s="49">
        <v>-3.1600000000000003E-2</v>
      </c>
      <c r="AO16" s="49">
        <v>-2.29E-2</v>
      </c>
      <c r="AP16" s="49">
        <v>-1.1299999999999999E-2</v>
      </c>
      <c r="AQ16" s="49">
        <v>2.8999999999999998E-3</v>
      </c>
      <c r="AR16" s="49">
        <v>1.9300000000000001E-2</v>
      </c>
      <c r="AS16" s="49">
        <v>3.6600000000000001E-2</v>
      </c>
      <c r="AT16" s="49">
        <v>5.2200000000000003E-2</v>
      </c>
      <c r="AU16" s="49">
        <v>6.3E-2</v>
      </c>
      <c r="AV16" s="49">
        <v>6.6000000000000003E-2</v>
      </c>
      <c r="AW16" s="49">
        <v>6.0900000000000003E-2</v>
      </c>
      <c r="AX16" s="49">
        <v>4.9700000000000001E-2</v>
      </c>
      <c r="AY16" s="49">
        <v>3.5799999999999998E-2</v>
      </c>
      <c r="AZ16" s="49">
        <v>2.2599999999999999E-2</v>
      </c>
      <c r="BA16" s="49">
        <v>1.23E-2</v>
      </c>
      <c r="BB16" s="49">
        <v>5.7999999999999996E-3</v>
      </c>
      <c r="BC16" s="49">
        <v>2.8999999999999998E-3</v>
      </c>
      <c r="BD16" s="49">
        <v>2.5999999999999999E-3</v>
      </c>
      <c r="BE16" s="49">
        <v>4.1999999999999997E-3</v>
      </c>
      <c r="BF16" s="49">
        <v>6.4999999999999997E-3</v>
      </c>
      <c r="BG16" s="49">
        <v>8.0000000000000002E-3</v>
      </c>
      <c r="BH16" s="49">
        <v>7.4999999999999997E-3</v>
      </c>
      <c r="BI16" s="49">
        <v>4.0000000000000001E-3</v>
      </c>
      <c r="BJ16" s="49">
        <v>-2.8999999999999998E-3</v>
      </c>
      <c r="BK16" s="49">
        <v>-1.32E-2</v>
      </c>
      <c r="BL16" s="49">
        <v>-2.6800000000000001E-2</v>
      </c>
      <c r="BM16" s="49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</row>
    <row r="17" spans="1:108" x14ac:dyDescent="0.2">
      <c r="A17" s="13">
        <v>35</v>
      </c>
      <c r="B17" s="49">
        <v>4.02E-2</v>
      </c>
      <c r="C17" s="49">
        <v>3.56E-2</v>
      </c>
      <c r="D17" s="49">
        <v>3.0800000000000001E-2</v>
      </c>
      <c r="E17" s="49">
        <v>2.5600000000000001E-2</v>
      </c>
      <c r="F17" s="49">
        <v>2.0199999999999999E-2</v>
      </c>
      <c r="G17" s="49">
        <v>1.4800000000000001E-2</v>
      </c>
      <c r="H17" s="49">
        <v>9.7000000000000003E-3</v>
      </c>
      <c r="I17" s="49">
        <v>5.1999999999999998E-3</v>
      </c>
      <c r="J17" s="49">
        <v>1.1000000000000001E-3</v>
      </c>
      <c r="K17" s="49">
        <v>-2.8999999999999998E-3</v>
      </c>
      <c r="L17" s="49">
        <v>-6.7000000000000002E-3</v>
      </c>
      <c r="M17" s="49">
        <v>-1.04E-2</v>
      </c>
      <c r="N17" s="49">
        <v>-1.34E-2</v>
      </c>
      <c r="O17" s="49">
        <v>-1.55E-2</v>
      </c>
      <c r="P17" s="49">
        <v>-1.6400000000000001E-2</v>
      </c>
      <c r="Q17" s="49">
        <v>-1.5800000000000002E-2</v>
      </c>
      <c r="R17" s="49">
        <v>-1.35E-2</v>
      </c>
      <c r="S17" s="49">
        <v>-9.4999999999999998E-3</v>
      </c>
      <c r="T17" s="49">
        <v>-3.8E-3</v>
      </c>
      <c r="U17" s="49">
        <v>3.0999999999999999E-3</v>
      </c>
      <c r="V17" s="49">
        <v>1.0500000000000001E-2</v>
      </c>
      <c r="W17" s="49">
        <v>1.7600000000000001E-2</v>
      </c>
      <c r="X17" s="49">
        <v>2.3900000000000001E-2</v>
      </c>
      <c r="Y17" s="49">
        <v>2.86E-2</v>
      </c>
      <c r="Z17" s="49">
        <v>3.1199999999999999E-2</v>
      </c>
      <c r="AA17" s="49">
        <v>3.15E-2</v>
      </c>
      <c r="AB17" s="49">
        <v>2.9899999999999999E-2</v>
      </c>
      <c r="AC17" s="49">
        <v>2.6599999999999999E-2</v>
      </c>
      <c r="AD17" s="49">
        <v>2.2200000000000001E-2</v>
      </c>
      <c r="AE17" s="49">
        <v>1.6500000000000001E-2</v>
      </c>
      <c r="AF17" s="49">
        <v>9.4999999999999998E-3</v>
      </c>
      <c r="AG17" s="49">
        <v>1E-3</v>
      </c>
      <c r="AH17" s="49">
        <v>-9.1000000000000004E-3</v>
      </c>
      <c r="AI17" s="49">
        <v>-1.9900000000000001E-2</v>
      </c>
      <c r="AJ17" s="49">
        <v>-2.9600000000000001E-2</v>
      </c>
      <c r="AK17" s="49">
        <v>-3.6499999999999998E-2</v>
      </c>
      <c r="AL17" s="49">
        <v>-3.9399999999999998E-2</v>
      </c>
      <c r="AM17" s="49">
        <v>-3.8199999999999998E-2</v>
      </c>
      <c r="AN17" s="49">
        <v>-3.32E-2</v>
      </c>
      <c r="AO17" s="49">
        <v>-2.47E-2</v>
      </c>
      <c r="AP17" s="49">
        <v>-1.34E-2</v>
      </c>
      <c r="AQ17" s="49">
        <v>5.9999999999999995E-4</v>
      </c>
      <c r="AR17" s="49">
        <v>1.6799999999999999E-2</v>
      </c>
      <c r="AS17" s="49">
        <v>3.39E-2</v>
      </c>
      <c r="AT17" s="49">
        <v>4.9599999999999998E-2</v>
      </c>
      <c r="AU17" s="49">
        <v>6.0400000000000002E-2</v>
      </c>
      <c r="AV17" s="49">
        <v>6.3700000000000007E-2</v>
      </c>
      <c r="AW17" s="49">
        <v>5.91E-2</v>
      </c>
      <c r="AX17" s="49">
        <v>4.87E-2</v>
      </c>
      <c r="AY17" s="49">
        <v>3.5799999999999998E-2</v>
      </c>
      <c r="AZ17" s="49">
        <v>2.3599999999999999E-2</v>
      </c>
      <c r="BA17" s="49">
        <v>1.4500000000000001E-2</v>
      </c>
      <c r="BB17" s="49">
        <v>8.8999999999999999E-3</v>
      </c>
      <c r="BC17" s="49">
        <v>6.6E-3</v>
      </c>
      <c r="BD17" s="49">
        <v>6.6E-3</v>
      </c>
      <c r="BE17" s="49">
        <v>8.0000000000000002E-3</v>
      </c>
      <c r="BF17" s="49">
        <v>9.9000000000000008E-3</v>
      </c>
      <c r="BG17" s="49">
        <v>1.0999999999999999E-2</v>
      </c>
      <c r="BH17" s="49">
        <v>0.01</v>
      </c>
      <c r="BI17" s="49">
        <v>6.1999999999999998E-3</v>
      </c>
      <c r="BJ17" s="49">
        <v>-1.1000000000000001E-3</v>
      </c>
      <c r="BK17" s="49">
        <v>-1.17E-2</v>
      </c>
      <c r="BL17" s="49">
        <v>-2.5399999999999999E-2</v>
      </c>
      <c r="BM17" s="49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</row>
    <row r="18" spans="1:108" x14ac:dyDescent="0.2">
      <c r="A18" s="13">
        <v>36</v>
      </c>
      <c r="B18" s="49">
        <v>3.9800000000000002E-2</v>
      </c>
      <c r="C18" s="49">
        <v>3.5200000000000002E-2</v>
      </c>
      <c r="D18" s="49">
        <v>3.0499999999999999E-2</v>
      </c>
      <c r="E18" s="49">
        <v>2.5399999999999999E-2</v>
      </c>
      <c r="F18" s="49">
        <v>0.02</v>
      </c>
      <c r="G18" s="49">
        <v>1.47E-2</v>
      </c>
      <c r="H18" s="49">
        <v>9.5999999999999992E-3</v>
      </c>
      <c r="I18" s="49">
        <v>5.1000000000000004E-3</v>
      </c>
      <c r="J18" s="49">
        <v>1.1000000000000001E-3</v>
      </c>
      <c r="K18" s="49">
        <v>-2.8E-3</v>
      </c>
      <c r="L18" s="49">
        <v>-6.4999999999999997E-3</v>
      </c>
      <c r="M18" s="49">
        <v>-0.01</v>
      </c>
      <c r="N18" s="49">
        <v>-1.29E-2</v>
      </c>
      <c r="O18" s="49">
        <v>-1.49E-2</v>
      </c>
      <c r="P18" s="49">
        <v>-1.5699999999999999E-2</v>
      </c>
      <c r="Q18" s="49">
        <v>-1.5100000000000001E-2</v>
      </c>
      <c r="R18" s="49">
        <v>-1.2800000000000001E-2</v>
      </c>
      <c r="S18" s="49">
        <v>-8.6999999999999994E-3</v>
      </c>
      <c r="T18" s="49">
        <v>-2.8999999999999998E-3</v>
      </c>
      <c r="U18" s="49">
        <v>4.0000000000000001E-3</v>
      </c>
      <c r="V18" s="49">
        <v>1.14E-2</v>
      </c>
      <c r="W18" s="49">
        <v>1.8499999999999999E-2</v>
      </c>
      <c r="X18" s="49">
        <v>2.4799999999999999E-2</v>
      </c>
      <c r="Y18" s="49">
        <v>2.9499999999999998E-2</v>
      </c>
      <c r="Z18" s="49">
        <v>3.2300000000000002E-2</v>
      </c>
      <c r="AA18" s="49">
        <v>3.2899999999999999E-2</v>
      </c>
      <c r="AB18" s="49">
        <v>3.1600000000000003E-2</v>
      </c>
      <c r="AC18" s="49">
        <v>2.8799999999999999E-2</v>
      </c>
      <c r="AD18" s="49">
        <v>2.47E-2</v>
      </c>
      <c r="AE18" s="49">
        <v>1.9199999999999998E-2</v>
      </c>
      <c r="AF18" s="49">
        <v>1.2200000000000001E-2</v>
      </c>
      <c r="AG18" s="49">
        <v>3.5000000000000001E-3</v>
      </c>
      <c r="AH18" s="49">
        <v>-6.7000000000000002E-3</v>
      </c>
      <c r="AI18" s="49">
        <v>-1.77E-2</v>
      </c>
      <c r="AJ18" s="49">
        <v>-2.7699999999999999E-2</v>
      </c>
      <c r="AK18" s="49">
        <v>-3.5000000000000003E-2</v>
      </c>
      <c r="AL18" s="49">
        <v>-3.8600000000000002E-2</v>
      </c>
      <c r="AM18" s="49">
        <v>-3.8100000000000002E-2</v>
      </c>
      <c r="AN18" s="49">
        <v>-3.3700000000000001E-2</v>
      </c>
      <c r="AO18" s="49">
        <v>-2.5999999999999999E-2</v>
      </c>
      <c r="AP18" s="49">
        <v>-1.52E-2</v>
      </c>
      <c r="AQ18" s="49">
        <v>-1.6999999999999999E-3</v>
      </c>
      <c r="AR18" s="49">
        <v>1.41E-2</v>
      </c>
      <c r="AS18" s="49">
        <v>3.0800000000000001E-2</v>
      </c>
      <c r="AT18" s="49">
        <v>4.6100000000000002E-2</v>
      </c>
      <c r="AU18" s="49">
        <v>5.6899999999999999E-2</v>
      </c>
      <c r="AV18" s="49">
        <v>6.0400000000000002E-2</v>
      </c>
      <c r="AW18" s="49">
        <v>5.6300000000000003E-2</v>
      </c>
      <c r="AX18" s="49">
        <v>4.6600000000000003E-2</v>
      </c>
      <c r="AY18" s="49">
        <v>3.4700000000000002E-2</v>
      </c>
      <c r="AZ18" s="49">
        <v>2.3699999999999999E-2</v>
      </c>
      <c r="BA18" s="49">
        <v>1.5800000000000002E-2</v>
      </c>
      <c r="BB18" s="49">
        <v>1.1299999999999999E-2</v>
      </c>
      <c r="BC18" s="49">
        <v>9.7000000000000003E-3</v>
      </c>
      <c r="BD18" s="49">
        <v>1.0200000000000001E-2</v>
      </c>
      <c r="BE18" s="49">
        <v>1.18E-2</v>
      </c>
      <c r="BF18" s="49">
        <v>1.3599999999999999E-2</v>
      </c>
      <c r="BG18" s="49">
        <v>1.44E-2</v>
      </c>
      <c r="BH18" s="49">
        <v>1.3100000000000001E-2</v>
      </c>
      <c r="BI18" s="49">
        <v>8.9999999999999993E-3</v>
      </c>
      <c r="BJ18" s="49">
        <v>1.5E-3</v>
      </c>
      <c r="BK18" s="49">
        <v>-9.4000000000000004E-3</v>
      </c>
      <c r="BL18" s="49">
        <v>-2.3300000000000001E-2</v>
      </c>
      <c r="BM18" s="49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</row>
    <row r="19" spans="1:108" x14ac:dyDescent="0.2">
      <c r="A19" s="13">
        <v>37</v>
      </c>
      <c r="B19" s="49">
        <v>3.8899999999999997E-2</v>
      </c>
      <c r="C19" s="49">
        <v>3.4500000000000003E-2</v>
      </c>
      <c r="D19" s="49">
        <v>2.9899999999999999E-2</v>
      </c>
      <c r="E19" s="49">
        <v>2.5000000000000001E-2</v>
      </c>
      <c r="F19" s="49">
        <v>1.9800000000000002E-2</v>
      </c>
      <c r="G19" s="49">
        <v>1.46E-2</v>
      </c>
      <c r="H19" s="49">
        <v>9.7000000000000003E-3</v>
      </c>
      <c r="I19" s="49">
        <v>5.3E-3</v>
      </c>
      <c r="J19" s="49">
        <v>1.2999999999999999E-3</v>
      </c>
      <c r="K19" s="49">
        <v>-2.5000000000000001E-3</v>
      </c>
      <c r="L19" s="49">
        <v>-6.0000000000000001E-3</v>
      </c>
      <c r="M19" s="49">
        <v>-9.4000000000000004E-3</v>
      </c>
      <c r="N19" s="49">
        <v>-1.2200000000000001E-2</v>
      </c>
      <c r="O19" s="49">
        <v>-1.41E-2</v>
      </c>
      <c r="P19" s="49">
        <v>-1.49E-2</v>
      </c>
      <c r="Q19" s="49">
        <v>-1.43E-2</v>
      </c>
      <c r="R19" s="49">
        <v>-1.2E-2</v>
      </c>
      <c r="S19" s="49">
        <v>-7.9000000000000008E-3</v>
      </c>
      <c r="T19" s="49">
        <v>-2.2000000000000001E-3</v>
      </c>
      <c r="U19" s="49">
        <v>4.7000000000000002E-3</v>
      </c>
      <c r="V19" s="49">
        <v>1.21E-2</v>
      </c>
      <c r="W19" s="49">
        <v>1.9199999999999998E-2</v>
      </c>
      <c r="X19" s="49">
        <v>2.5499999999999998E-2</v>
      </c>
      <c r="Y19" s="49">
        <v>3.0200000000000001E-2</v>
      </c>
      <c r="Z19" s="49">
        <v>3.3000000000000002E-2</v>
      </c>
      <c r="AA19" s="49">
        <v>3.39E-2</v>
      </c>
      <c r="AB19" s="49">
        <v>3.3000000000000002E-2</v>
      </c>
      <c r="AC19" s="49">
        <v>3.0700000000000002E-2</v>
      </c>
      <c r="AD19" s="49">
        <v>2.7E-2</v>
      </c>
      <c r="AE19" s="49">
        <v>2.1899999999999999E-2</v>
      </c>
      <c r="AF19" s="49">
        <v>1.5100000000000001E-2</v>
      </c>
      <c r="AG19" s="49">
        <v>6.6E-3</v>
      </c>
      <c r="AH19" s="49">
        <v>-3.5999999999999999E-3</v>
      </c>
      <c r="AI19" s="49">
        <v>-1.4500000000000001E-2</v>
      </c>
      <c r="AJ19" s="49">
        <v>-2.4500000000000001E-2</v>
      </c>
      <c r="AK19" s="49">
        <v>-3.2199999999999999E-2</v>
      </c>
      <c r="AL19" s="49">
        <v>-3.6400000000000002E-2</v>
      </c>
      <c r="AM19" s="49">
        <v>-3.6700000000000003E-2</v>
      </c>
      <c r="AN19" s="49">
        <v>-3.3300000000000003E-2</v>
      </c>
      <c r="AO19" s="49">
        <v>-2.6499999999999999E-2</v>
      </c>
      <c r="AP19" s="49">
        <v>-1.66E-2</v>
      </c>
      <c r="AQ19" s="49">
        <v>-3.8999999999999998E-3</v>
      </c>
      <c r="AR19" s="49">
        <v>1.11E-2</v>
      </c>
      <c r="AS19" s="49">
        <v>2.7199999999999998E-2</v>
      </c>
      <c r="AT19" s="49">
        <v>4.2099999999999999E-2</v>
      </c>
      <c r="AU19" s="49">
        <v>5.2600000000000001E-2</v>
      </c>
      <c r="AV19" s="49">
        <v>5.6300000000000003E-2</v>
      </c>
      <c r="AW19" s="49">
        <v>5.2600000000000001E-2</v>
      </c>
      <c r="AX19" s="49">
        <v>4.3700000000000003E-2</v>
      </c>
      <c r="AY19" s="49">
        <v>3.2899999999999999E-2</v>
      </c>
      <c r="AZ19" s="49">
        <v>2.3099999999999999E-2</v>
      </c>
      <c r="BA19" s="49">
        <v>1.6299999999999999E-2</v>
      </c>
      <c r="BB19" s="49">
        <v>1.2800000000000001E-2</v>
      </c>
      <c r="BC19" s="49">
        <v>1.21E-2</v>
      </c>
      <c r="BD19" s="49">
        <v>1.32E-2</v>
      </c>
      <c r="BE19" s="49">
        <v>1.52E-2</v>
      </c>
      <c r="BF19" s="49">
        <v>1.7100000000000001E-2</v>
      </c>
      <c r="BG19" s="49">
        <v>1.7899999999999999E-2</v>
      </c>
      <c r="BH19" s="49">
        <v>1.6500000000000001E-2</v>
      </c>
      <c r="BI19" s="49">
        <v>1.2200000000000001E-2</v>
      </c>
      <c r="BJ19" s="49">
        <v>4.4999999999999997E-3</v>
      </c>
      <c r="BK19" s="49">
        <v>-6.4000000000000003E-3</v>
      </c>
      <c r="BL19" s="49">
        <v>-2.0400000000000001E-2</v>
      </c>
      <c r="BM19" s="49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</row>
    <row r="20" spans="1:108" x14ac:dyDescent="0.2">
      <c r="A20" s="13">
        <v>38</v>
      </c>
      <c r="B20" s="49">
        <v>3.7499999999999999E-2</v>
      </c>
      <c r="C20" s="49">
        <v>3.3399999999999999E-2</v>
      </c>
      <c r="D20" s="49">
        <v>2.92E-2</v>
      </c>
      <c r="E20" s="49">
        <v>2.46E-2</v>
      </c>
      <c r="F20" s="49">
        <v>1.9699999999999999E-2</v>
      </c>
      <c r="G20" s="49">
        <v>1.47E-2</v>
      </c>
      <c r="H20" s="49">
        <v>9.9000000000000008E-3</v>
      </c>
      <c r="I20" s="49">
        <v>5.7000000000000002E-3</v>
      </c>
      <c r="J20" s="49">
        <v>1.6999999999999999E-3</v>
      </c>
      <c r="K20" s="49">
        <v>-1.9E-3</v>
      </c>
      <c r="L20" s="49">
        <v>-5.4000000000000003E-3</v>
      </c>
      <c r="M20" s="49">
        <v>-8.6999999999999994E-3</v>
      </c>
      <c r="N20" s="49">
        <v>-1.14E-2</v>
      </c>
      <c r="O20" s="49">
        <v>-1.3299999999999999E-2</v>
      </c>
      <c r="P20" s="49">
        <v>-1.41E-2</v>
      </c>
      <c r="Q20" s="49">
        <v>-1.35E-2</v>
      </c>
      <c r="R20" s="49">
        <v>-1.1299999999999999E-2</v>
      </c>
      <c r="S20" s="49">
        <v>-7.1999999999999998E-3</v>
      </c>
      <c r="T20" s="49">
        <v>-1.5E-3</v>
      </c>
      <c r="U20" s="49">
        <v>5.4000000000000003E-3</v>
      </c>
      <c r="V20" s="49">
        <v>1.2699999999999999E-2</v>
      </c>
      <c r="W20" s="49">
        <v>1.9800000000000002E-2</v>
      </c>
      <c r="X20" s="49">
        <v>2.5899999999999999E-2</v>
      </c>
      <c r="Y20" s="49">
        <v>3.0599999999999999E-2</v>
      </c>
      <c r="Z20" s="49">
        <v>3.3500000000000002E-2</v>
      </c>
      <c r="AA20" s="49">
        <v>3.4599999999999999E-2</v>
      </c>
      <c r="AB20" s="49">
        <v>3.4099999999999998E-2</v>
      </c>
      <c r="AC20" s="49">
        <v>3.2199999999999999E-2</v>
      </c>
      <c r="AD20" s="49">
        <v>2.9000000000000001E-2</v>
      </c>
      <c r="AE20" s="49">
        <v>2.4299999999999999E-2</v>
      </c>
      <c r="AF20" s="49">
        <v>1.7999999999999999E-2</v>
      </c>
      <c r="AG20" s="49">
        <v>9.7999999999999997E-3</v>
      </c>
      <c r="AH20" s="49">
        <v>0</v>
      </c>
      <c r="AI20" s="49">
        <v>-1.0500000000000001E-2</v>
      </c>
      <c r="AJ20" s="49">
        <v>-2.0400000000000001E-2</v>
      </c>
      <c r="AK20" s="49">
        <v>-2.8199999999999999E-2</v>
      </c>
      <c r="AL20" s="49">
        <v>-3.2899999999999999E-2</v>
      </c>
      <c r="AM20" s="49">
        <v>-3.4099999999999998E-2</v>
      </c>
      <c r="AN20" s="49">
        <v>-3.1800000000000002E-2</v>
      </c>
      <c r="AO20" s="49">
        <v>-2.6200000000000001E-2</v>
      </c>
      <c r="AP20" s="49">
        <v>-1.7600000000000001E-2</v>
      </c>
      <c r="AQ20" s="49">
        <v>-6.1000000000000004E-3</v>
      </c>
      <c r="AR20" s="49">
        <v>8.0000000000000002E-3</v>
      </c>
      <c r="AS20" s="49">
        <v>2.3300000000000001E-2</v>
      </c>
      <c r="AT20" s="49">
        <v>3.7600000000000001E-2</v>
      </c>
      <c r="AU20" s="49">
        <v>4.7800000000000002E-2</v>
      </c>
      <c r="AV20" s="49">
        <v>5.16E-2</v>
      </c>
      <c r="AW20" s="49">
        <v>4.8399999999999999E-2</v>
      </c>
      <c r="AX20" s="49">
        <v>4.0300000000000002E-2</v>
      </c>
      <c r="AY20" s="49">
        <v>3.0499999999999999E-2</v>
      </c>
      <c r="AZ20" s="49">
        <v>2.18E-2</v>
      </c>
      <c r="BA20" s="49">
        <v>1.6E-2</v>
      </c>
      <c r="BB20" s="49">
        <v>1.35E-2</v>
      </c>
      <c r="BC20" s="49">
        <v>1.37E-2</v>
      </c>
      <c r="BD20" s="49">
        <v>1.55E-2</v>
      </c>
      <c r="BE20" s="49">
        <v>1.8100000000000002E-2</v>
      </c>
      <c r="BF20" s="49">
        <v>2.0299999999999999E-2</v>
      </c>
      <c r="BG20" s="49">
        <v>2.1299999999999999E-2</v>
      </c>
      <c r="BH20" s="49">
        <v>1.9900000000000001E-2</v>
      </c>
      <c r="BI20" s="49">
        <v>1.5599999999999999E-2</v>
      </c>
      <c r="BJ20" s="49">
        <v>7.9000000000000008E-3</v>
      </c>
      <c r="BK20" s="49">
        <v>-3.0000000000000001E-3</v>
      </c>
      <c r="BL20" s="49">
        <v>-1.6799999999999999E-2</v>
      </c>
      <c r="BM20" s="49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</row>
    <row r="21" spans="1:108" x14ac:dyDescent="0.2">
      <c r="A21" s="13">
        <v>39</v>
      </c>
      <c r="B21" s="49">
        <v>3.5799999999999998E-2</v>
      </c>
      <c r="C21" s="49">
        <v>3.2199999999999999E-2</v>
      </c>
      <c r="D21" s="49">
        <v>2.8400000000000002E-2</v>
      </c>
      <c r="E21" s="49">
        <v>2.41E-2</v>
      </c>
      <c r="F21" s="49">
        <v>1.95E-2</v>
      </c>
      <c r="G21" s="49">
        <v>1.47E-2</v>
      </c>
      <c r="H21" s="49">
        <v>1.0200000000000001E-2</v>
      </c>
      <c r="I21" s="49">
        <v>6.1000000000000004E-3</v>
      </c>
      <c r="J21" s="49">
        <v>2.3E-3</v>
      </c>
      <c r="K21" s="49">
        <v>-1.1999999999999999E-3</v>
      </c>
      <c r="L21" s="49">
        <v>-4.5999999999999999E-3</v>
      </c>
      <c r="M21" s="49">
        <v>-7.7999999999999996E-3</v>
      </c>
      <c r="N21" s="49">
        <v>-1.0500000000000001E-2</v>
      </c>
      <c r="O21" s="49">
        <v>-1.24E-2</v>
      </c>
      <c r="P21" s="49">
        <v>-1.32E-2</v>
      </c>
      <c r="Q21" s="49">
        <v>-1.2699999999999999E-2</v>
      </c>
      <c r="R21" s="49">
        <v>-1.0500000000000001E-2</v>
      </c>
      <c r="S21" s="49">
        <v>-6.6E-3</v>
      </c>
      <c r="T21" s="49">
        <v>-8.9999999999999998E-4</v>
      </c>
      <c r="U21" s="49">
        <v>5.8999999999999999E-3</v>
      </c>
      <c r="V21" s="49">
        <v>1.32E-2</v>
      </c>
      <c r="W21" s="49">
        <v>2.01E-2</v>
      </c>
      <c r="X21" s="49">
        <v>2.6100000000000002E-2</v>
      </c>
      <c r="Y21" s="49">
        <v>3.0700000000000002E-2</v>
      </c>
      <c r="Z21" s="49">
        <v>3.3599999999999998E-2</v>
      </c>
      <c r="AA21" s="49">
        <v>3.49E-2</v>
      </c>
      <c r="AB21" s="49">
        <v>3.4799999999999998E-2</v>
      </c>
      <c r="AC21" s="49">
        <v>3.3399999999999999E-2</v>
      </c>
      <c r="AD21" s="49">
        <v>3.0599999999999999E-2</v>
      </c>
      <c r="AE21" s="49">
        <v>2.6499999999999999E-2</v>
      </c>
      <c r="AF21" s="49">
        <v>2.06E-2</v>
      </c>
      <c r="AG21" s="49">
        <v>1.3100000000000001E-2</v>
      </c>
      <c r="AH21" s="49">
        <v>3.8999999999999998E-3</v>
      </c>
      <c r="AI21" s="49">
        <v>-6.1000000000000004E-3</v>
      </c>
      <c r="AJ21" s="49">
        <v>-1.55E-2</v>
      </c>
      <c r="AK21" s="49">
        <v>-2.3199999999999998E-2</v>
      </c>
      <c r="AL21" s="49">
        <v>-2.8299999999999999E-2</v>
      </c>
      <c r="AM21" s="49">
        <v>-3.0300000000000001E-2</v>
      </c>
      <c r="AN21" s="49">
        <v>-2.93E-2</v>
      </c>
      <c r="AO21" s="49">
        <v>-2.52E-2</v>
      </c>
      <c r="AP21" s="49">
        <v>-1.7999999999999999E-2</v>
      </c>
      <c r="AQ21" s="49">
        <v>-7.9000000000000008E-3</v>
      </c>
      <c r="AR21" s="49">
        <v>5.0000000000000001E-3</v>
      </c>
      <c r="AS21" s="49">
        <v>1.9400000000000001E-2</v>
      </c>
      <c r="AT21" s="49">
        <v>3.2899999999999999E-2</v>
      </c>
      <c r="AU21" s="49">
        <v>4.2700000000000002E-2</v>
      </c>
      <c r="AV21" s="49">
        <v>4.6399999999999997E-2</v>
      </c>
      <c r="AW21" s="49">
        <v>4.3700000000000003E-2</v>
      </c>
      <c r="AX21" s="49">
        <v>3.6499999999999998E-2</v>
      </c>
      <c r="AY21" s="49">
        <v>2.7699999999999999E-2</v>
      </c>
      <c r="AZ21" s="49">
        <v>0.02</v>
      </c>
      <c r="BA21" s="49">
        <v>1.52E-2</v>
      </c>
      <c r="BB21" s="49">
        <v>1.3599999999999999E-2</v>
      </c>
      <c r="BC21" s="49">
        <v>1.46E-2</v>
      </c>
      <c r="BD21" s="49">
        <v>1.7100000000000001E-2</v>
      </c>
      <c r="BE21" s="49">
        <v>2.0299999999999999E-2</v>
      </c>
      <c r="BF21" s="49">
        <v>2.3E-2</v>
      </c>
      <c r="BG21" s="49">
        <v>2.4299999999999999E-2</v>
      </c>
      <c r="BH21" s="49">
        <v>2.3099999999999999E-2</v>
      </c>
      <c r="BI21" s="49">
        <v>1.89E-2</v>
      </c>
      <c r="BJ21" s="49">
        <v>1.1299999999999999E-2</v>
      </c>
      <c r="BK21" s="49">
        <v>5.9999999999999995E-4</v>
      </c>
      <c r="BL21" s="49">
        <v>-1.2800000000000001E-2</v>
      </c>
      <c r="BM21" s="49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</row>
    <row r="22" spans="1:108" x14ac:dyDescent="0.2">
      <c r="A22" s="13">
        <v>40</v>
      </c>
      <c r="B22" s="49">
        <v>3.39E-2</v>
      </c>
      <c r="C22" s="49">
        <v>3.0700000000000002E-2</v>
      </c>
      <c r="D22" s="49">
        <v>2.7400000000000001E-2</v>
      </c>
      <c r="E22" s="49">
        <v>2.35E-2</v>
      </c>
      <c r="F22" s="49">
        <v>1.9199999999999998E-2</v>
      </c>
      <c r="G22" s="49">
        <v>1.47E-2</v>
      </c>
      <c r="H22" s="49">
        <v>1.04E-2</v>
      </c>
      <c r="I22" s="49">
        <v>6.4999999999999997E-3</v>
      </c>
      <c r="J22" s="49">
        <v>2.8999999999999998E-3</v>
      </c>
      <c r="K22" s="49">
        <v>-5.0000000000000001E-4</v>
      </c>
      <c r="L22" s="49">
        <v>-3.8E-3</v>
      </c>
      <c r="M22" s="49">
        <v>-6.7999999999999996E-3</v>
      </c>
      <c r="N22" s="49">
        <v>-9.4999999999999998E-3</v>
      </c>
      <c r="O22" s="49">
        <v>-1.14E-2</v>
      </c>
      <c r="P22" s="49">
        <v>-1.2200000000000001E-2</v>
      </c>
      <c r="Q22" s="49">
        <v>-1.18E-2</v>
      </c>
      <c r="R22" s="49">
        <v>-9.7000000000000003E-3</v>
      </c>
      <c r="S22" s="49">
        <v>-5.8999999999999999E-3</v>
      </c>
      <c r="T22" s="49">
        <v>-4.0000000000000002E-4</v>
      </c>
      <c r="U22" s="49">
        <v>6.3E-3</v>
      </c>
      <c r="V22" s="49">
        <v>1.34E-2</v>
      </c>
      <c r="W22" s="49">
        <v>2.0199999999999999E-2</v>
      </c>
      <c r="X22" s="49">
        <v>2.5999999999999999E-2</v>
      </c>
      <c r="Y22" s="49">
        <v>3.0499999999999999E-2</v>
      </c>
      <c r="Z22" s="49">
        <v>3.3500000000000002E-2</v>
      </c>
      <c r="AA22" s="49">
        <v>3.5099999999999999E-2</v>
      </c>
      <c r="AB22" s="49">
        <v>3.5200000000000002E-2</v>
      </c>
      <c r="AC22" s="49">
        <v>3.4200000000000001E-2</v>
      </c>
      <c r="AD22" s="49">
        <v>3.1899999999999998E-2</v>
      </c>
      <c r="AE22" s="49">
        <v>2.8199999999999999E-2</v>
      </c>
      <c r="AF22" s="49">
        <v>2.3E-2</v>
      </c>
      <c r="AG22" s="49">
        <v>1.61E-2</v>
      </c>
      <c r="AH22" s="49">
        <v>7.6E-3</v>
      </c>
      <c r="AI22" s="49">
        <v>-1.5E-3</v>
      </c>
      <c r="AJ22" s="49">
        <v>-1.03E-2</v>
      </c>
      <c r="AK22" s="49">
        <v>-1.77E-2</v>
      </c>
      <c r="AL22" s="49">
        <v>-2.3E-2</v>
      </c>
      <c r="AM22" s="49">
        <v>-2.58E-2</v>
      </c>
      <c r="AN22" s="49">
        <v>-2.5999999999999999E-2</v>
      </c>
      <c r="AO22" s="49">
        <v>-2.3300000000000001E-2</v>
      </c>
      <c r="AP22" s="49">
        <v>-1.77E-2</v>
      </c>
      <c r="AQ22" s="49">
        <v>-9.1000000000000004E-3</v>
      </c>
      <c r="AR22" s="49">
        <v>2.3999999999999998E-3</v>
      </c>
      <c r="AS22" s="49">
        <v>1.5599999999999999E-2</v>
      </c>
      <c r="AT22" s="49">
        <v>2.8199999999999999E-2</v>
      </c>
      <c r="AU22" s="49">
        <v>3.7400000000000003E-2</v>
      </c>
      <c r="AV22" s="49">
        <v>4.1099999999999998E-2</v>
      </c>
      <c r="AW22" s="49">
        <v>3.8800000000000001E-2</v>
      </c>
      <c r="AX22" s="49">
        <v>3.2399999999999998E-2</v>
      </c>
      <c r="AY22" s="49">
        <v>2.46E-2</v>
      </c>
      <c r="AZ22" s="49">
        <v>1.7899999999999999E-2</v>
      </c>
      <c r="BA22" s="49">
        <v>1.3899999999999999E-2</v>
      </c>
      <c r="BB22" s="49">
        <v>1.3100000000000001E-2</v>
      </c>
      <c r="BC22" s="49">
        <v>1.4800000000000001E-2</v>
      </c>
      <c r="BD22" s="49">
        <v>1.7999999999999999E-2</v>
      </c>
      <c r="BE22" s="49">
        <v>2.18E-2</v>
      </c>
      <c r="BF22" s="49">
        <v>2.5000000000000001E-2</v>
      </c>
      <c r="BG22" s="49">
        <v>2.6599999999999999E-2</v>
      </c>
      <c r="BH22" s="49">
        <v>2.5700000000000001E-2</v>
      </c>
      <c r="BI22" s="49">
        <v>2.18E-2</v>
      </c>
      <c r="BJ22" s="49">
        <v>1.46E-2</v>
      </c>
      <c r="BK22" s="49">
        <v>4.3E-3</v>
      </c>
      <c r="BL22" s="49">
        <v>-8.3999999999999995E-3</v>
      </c>
      <c r="BM22" s="49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</row>
    <row r="23" spans="1:108" x14ac:dyDescent="0.2">
      <c r="A23" s="13">
        <v>41</v>
      </c>
      <c r="B23" s="49">
        <v>3.2000000000000001E-2</v>
      </c>
      <c r="C23" s="49">
        <v>2.92E-2</v>
      </c>
      <c r="D23" s="49">
        <v>2.6200000000000001E-2</v>
      </c>
      <c r="E23" s="49">
        <v>2.2800000000000001E-2</v>
      </c>
      <c r="F23" s="49">
        <v>1.8800000000000001E-2</v>
      </c>
      <c r="G23" s="49">
        <v>1.46E-2</v>
      </c>
      <c r="H23" s="49">
        <v>1.06E-2</v>
      </c>
      <c r="I23" s="49">
        <v>6.8999999999999999E-3</v>
      </c>
      <c r="J23" s="49">
        <v>3.5000000000000001E-3</v>
      </c>
      <c r="K23" s="49">
        <v>2.0000000000000001E-4</v>
      </c>
      <c r="L23" s="49">
        <v>-2.8999999999999998E-3</v>
      </c>
      <c r="M23" s="49">
        <v>-5.7999999999999996E-3</v>
      </c>
      <c r="N23" s="49">
        <v>-8.3999999999999995E-3</v>
      </c>
      <c r="O23" s="49">
        <v>-1.03E-2</v>
      </c>
      <c r="P23" s="49">
        <v>-1.12E-2</v>
      </c>
      <c r="Q23" s="49">
        <v>-1.0699999999999999E-2</v>
      </c>
      <c r="R23" s="49">
        <v>-8.8000000000000005E-3</v>
      </c>
      <c r="S23" s="49">
        <v>-5.1000000000000004E-3</v>
      </c>
      <c r="T23" s="49">
        <v>1E-4</v>
      </c>
      <c r="U23" s="49">
        <v>6.6E-3</v>
      </c>
      <c r="V23" s="49">
        <v>1.35E-2</v>
      </c>
      <c r="W23" s="49">
        <v>0.02</v>
      </c>
      <c r="X23" s="49">
        <v>2.5700000000000001E-2</v>
      </c>
      <c r="Y23" s="49">
        <v>3.0200000000000001E-2</v>
      </c>
      <c r="Z23" s="49">
        <v>3.3300000000000003E-2</v>
      </c>
      <c r="AA23" s="49">
        <v>3.5000000000000003E-2</v>
      </c>
      <c r="AB23" s="49">
        <v>3.5400000000000001E-2</v>
      </c>
      <c r="AC23" s="49">
        <v>3.4599999999999999E-2</v>
      </c>
      <c r="AD23" s="49">
        <v>3.27E-2</v>
      </c>
      <c r="AE23" s="49">
        <v>2.9499999999999998E-2</v>
      </c>
      <c r="AF23" s="49">
        <v>2.4899999999999999E-2</v>
      </c>
      <c r="AG23" s="49">
        <v>1.8800000000000001E-2</v>
      </c>
      <c r="AH23" s="49">
        <v>1.1299999999999999E-2</v>
      </c>
      <c r="AI23" s="49">
        <v>3.0000000000000001E-3</v>
      </c>
      <c r="AJ23" s="49">
        <v>-5.0000000000000001E-3</v>
      </c>
      <c r="AK23" s="49">
        <v>-1.2E-2</v>
      </c>
      <c r="AL23" s="49">
        <v>-1.7399999999999999E-2</v>
      </c>
      <c r="AM23" s="49">
        <v>-2.0899999999999998E-2</v>
      </c>
      <c r="AN23" s="49">
        <v>-2.1999999999999999E-2</v>
      </c>
      <c r="AO23" s="49">
        <v>-2.07E-2</v>
      </c>
      <c r="AP23" s="49">
        <v>-1.66E-2</v>
      </c>
      <c r="AQ23" s="49">
        <v>-9.5999999999999992E-3</v>
      </c>
      <c r="AR23" s="49">
        <v>4.0000000000000002E-4</v>
      </c>
      <c r="AS23" s="49">
        <v>1.23E-2</v>
      </c>
      <c r="AT23" s="49">
        <v>2.3699999999999999E-2</v>
      </c>
      <c r="AU23" s="49">
        <v>3.2199999999999999E-2</v>
      </c>
      <c r="AV23" s="49">
        <v>3.56E-2</v>
      </c>
      <c r="AW23" s="49">
        <v>3.3700000000000001E-2</v>
      </c>
      <c r="AX23" s="49">
        <v>2.81E-2</v>
      </c>
      <c r="AY23" s="49">
        <v>2.12E-2</v>
      </c>
      <c r="AZ23" s="49">
        <v>1.55E-2</v>
      </c>
      <c r="BA23" s="49">
        <v>1.24E-2</v>
      </c>
      <c r="BB23" s="49">
        <v>1.2200000000000001E-2</v>
      </c>
      <c r="BC23" s="49">
        <v>1.4500000000000001E-2</v>
      </c>
      <c r="BD23" s="49">
        <v>1.8200000000000001E-2</v>
      </c>
      <c r="BE23" s="49">
        <v>2.2499999999999999E-2</v>
      </c>
      <c r="BF23" s="49">
        <v>2.6200000000000001E-2</v>
      </c>
      <c r="BG23" s="49">
        <v>2.8199999999999999E-2</v>
      </c>
      <c r="BH23" s="49">
        <v>2.7699999999999999E-2</v>
      </c>
      <c r="BI23" s="49">
        <v>2.41E-2</v>
      </c>
      <c r="BJ23" s="49">
        <v>1.7399999999999999E-2</v>
      </c>
      <c r="BK23" s="49">
        <v>7.9000000000000008E-3</v>
      </c>
      <c r="BL23" s="49">
        <v>-4.0000000000000001E-3</v>
      </c>
      <c r="BM23" s="49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</row>
    <row r="24" spans="1:108" x14ac:dyDescent="0.2">
      <c r="A24" s="13">
        <v>42</v>
      </c>
      <c r="B24" s="49">
        <v>3.0200000000000001E-2</v>
      </c>
      <c r="C24" s="49">
        <v>2.7699999999999999E-2</v>
      </c>
      <c r="D24" s="49">
        <v>2.5000000000000001E-2</v>
      </c>
      <c r="E24" s="49">
        <v>2.1899999999999999E-2</v>
      </c>
      <c r="F24" s="49">
        <v>1.83E-2</v>
      </c>
      <c r="G24" s="49">
        <v>1.44E-2</v>
      </c>
      <c r="H24" s="49">
        <v>1.0699999999999999E-2</v>
      </c>
      <c r="I24" s="49">
        <v>7.1999999999999998E-3</v>
      </c>
      <c r="J24" s="49">
        <v>4.0000000000000001E-3</v>
      </c>
      <c r="K24" s="49">
        <v>8.9999999999999998E-4</v>
      </c>
      <c r="L24" s="49">
        <v>-2.0999999999999999E-3</v>
      </c>
      <c r="M24" s="49">
        <v>-4.8999999999999998E-3</v>
      </c>
      <c r="N24" s="49">
        <v>-7.3000000000000001E-3</v>
      </c>
      <c r="O24" s="49">
        <v>-9.1000000000000004E-3</v>
      </c>
      <c r="P24" s="49">
        <v>-0.01</v>
      </c>
      <c r="Q24" s="49">
        <v>-9.5999999999999992E-3</v>
      </c>
      <c r="R24" s="49">
        <v>-7.7999999999999996E-3</v>
      </c>
      <c r="S24" s="49">
        <v>-4.3E-3</v>
      </c>
      <c r="T24" s="49">
        <v>5.9999999999999995E-4</v>
      </c>
      <c r="U24" s="49">
        <v>6.7999999999999996E-3</v>
      </c>
      <c r="V24" s="49">
        <v>1.34E-2</v>
      </c>
      <c r="W24" s="49">
        <v>1.9699999999999999E-2</v>
      </c>
      <c r="X24" s="49">
        <v>2.53E-2</v>
      </c>
      <c r="Y24" s="49">
        <v>2.98E-2</v>
      </c>
      <c r="Z24" s="49">
        <v>3.2899999999999999E-2</v>
      </c>
      <c r="AA24" s="49">
        <v>3.4700000000000002E-2</v>
      </c>
      <c r="AB24" s="49">
        <v>3.5299999999999998E-2</v>
      </c>
      <c r="AC24" s="49">
        <v>3.4799999999999998E-2</v>
      </c>
      <c r="AD24" s="49">
        <v>3.3099999999999997E-2</v>
      </c>
      <c r="AE24" s="49">
        <v>3.04E-2</v>
      </c>
      <c r="AF24" s="49">
        <v>2.64E-2</v>
      </c>
      <c r="AG24" s="49">
        <v>2.1100000000000001E-2</v>
      </c>
      <c r="AH24" s="49">
        <v>1.46E-2</v>
      </c>
      <c r="AI24" s="49">
        <v>7.3000000000000001E-3</v>
      </c>
      <c r="AJ24" s="49">
        <v>1E-4</v>
      </c>
      <c r="AK24" s="49">
        <v>-6.4999999999999997E-3</v>
      </c>
      <c r="AL24" s="49">
        <v>-1.18E-2</v>
      </c>
      <c r="AM24" s="49">
        <v>-1.5699999999999999E-2</v>
      </c>
      <c r="AN24" s="49">
        <v>-1.77E-2</v>
      </c>
      <c r="AO24" s="49">
        <v>-1.7500000000000002E-2</v>
      </c>
      <c r="AP24" s="49">
        <v>-1.47E-2</v>
      </c>
      <c r="AQ24" s="49">
        <v>-9.1000000000000004E-3</v>
      </c>
      <c r="AR24" s="49">
        <v>-5.9999999999999995E-4</v>
      </c>
      <c r="AS24" s="49">
        <v>9.7000000000000003E-3</v>
      </c>
      <c r="AT24" s="49">
        <v>1.9800000000000002E-2</v>
      </c>
      <c r="AU24" s="49">
        <v>2.7300000000000001E-2</v>
      </c>
      <c r="AV24" s="49">
        <v>3.0300000000000001E-2</v>
      </c>
      <c r="AW24" s="49">
        <v>2.86E-2</v>
      </c>
      <c r="AX24" s="49">
        <v>2.3699999999999999E-2</v>
      </c>
      <c r="AY24" s="49">
        <v>1.78E-2</v>
      </c>
      <c r="AZ24" s="49">
        <v>1.2999999999999999E-2</v>
      </c>
      <c r="BA24" s="49">
        <v>1.06E-2</v>
      </c>
      <c r="BB24" s="49">
        <v>1.11E-2</v>
      </c>
      <c r="BC24" s="49">
        <v>1.38E-2</v>
      </c>
      <c r="BD24" s="49">
        <v>1.7999999999999999E-2</v>
      </c>
      <c r="BE24" s="49">
        <v>2.2599999999999999E-2</v>
      </c>
      <c r="BF24" s="49">
        <v>2.6599999999999999E-2</v>
      </c>
      <c r="BG24" s="49">
        <v>2.8899999999999999E-2</v>
      </c>
      <c r="BH24" s="49">
        <v>2.87E-2</v>
      </c>
      <c r="BI24" s="49">
        <v>2.5700000000000001E-2</v>
      </c>
      <c r="BJ24" s="49">
        <v>1.9699999999999999E-2</v>
      </c>
      <c r="BK24" s="49">
        <v>1.0999999999999999E-2</v>
      </c>
      <c r="BL24" s="49">
        <v>2.0000000000000001E-4</v>
      </c>
      <c r="BM24" s="49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</row>
    <row r="25" spans="1:108" x14ac:dyDescent="0.2">
      <c r="A25" s="13">
        <v>43</v>
      </c>
      <c r="B25" s="49">
        <v>2.8500000000000001E-2</v>
      </c>
      <c r="C25" s="49">
        <v>2.6200000000000001E-2</v>
      </c>
      <c r="D25" s="49">
        <v>2.3800000000000002E-2</v>
      </c>
      <c r="E25" s="49">
        <v>2.0899999999999998E-2</v>
      </c>
      <c r="F25" s="49">
        <v>1.7600000000000001E-2</v>
      </c>
      <c r="G25" s="49">
        <v>1.41E-2</v>
      </c>
      <c r="H25" s="49">
        <v>1.06E-2</v>
      </c>
      <c r="I25" s="49">
        <v>7.3000000000000001E-3</v>
      </c>
      <c r="J25" s="49">
        <v>4.3E-3</v>
      </c>
      <c r="K25" s="49">
        <v>1.4E-3</v>
      </c>
      <c r="L25" s="49">
        <v>-1.4E-3</v>
      </c>
      <c r="M25" s="49">
        <v>-4.0000000000000001E-3</v>
      </c>
      <c r="N25" s="49">
        <v>-6.3E-3</v>
      </c>
      <c r="O25" s="49">
        <v>-7.9000000000000008E-3</v>
      </c>
      <c r="P25" s="49">
        <v>-8.6999999999999994E-3</v>
      </c>
      <c r="Q25" s="49">
        <v>-8.3999999999999995E-3</v>
      </c>
      <c r="R25" s="49">
        <v>-6.6E-3</v>
      </c>
      <c r="S25" s="49">
        <v>-3.3999999999999998E-3</v>
      </c>
      <c r="T25" s="49">
        <v>1.1999999999999999E-3</v>
      </c>
      <c r="U25" s="49">
        <v>7.0000000000000001E-3</v>
      </c>
      <c r="V25" s="49">
        <v>1.32E-2</v>
      </c>
      <c r="W25" s="49">
        <v>1.9199999999999998E-2</v>
      </c>
      <c r="X25" s="49">
        <v>2.47E-2</v>
      </c>
      <c r="Y25" s="49">
        <v>2.92E-2</v>
      </c>
      <c r="Z25" s="49">
        <v>3.2399999999999998E-2</v>
      </c>
      <c r="AA25" s="49">
        <v>3.4299999999999997E-2</v>
      </c>
      <c r="AB25" s="49">
        <v>3.5000000000000003E-2</v>
      </c>
      <c r="AC25" s="49">
        <v>3.4599999999999999E-2</v>
      </c>
      <c r="AD25" s="49">
        <v>3.32E-2</v>
      </c>
      <c r="AE25" s="49">
        <v>3.0800000000000001E-2</v>
      </c>
      <c r="AF25" s="49">
        <v>2.75E-2</v>
      </c>
      <c r="AG25" s="49">
        <v>2.3E-2</v>
      </c>
      <c r="AH25" s="49">
        <v>1.7399999999999999E-2</v>
      </c>
      <c r="AI25" s="49">
        <v>1.11E-2</v>
      </c>
      <c r="AJ25" s="49">
        <v>4.7000000000000002E-3</v>
      </c>
      <c r="AK25" s="49">
        <v>-1.2999999999999999E-3</v>
      </c>
      <c r="AL25" s="49">
        <v>-6.6E-3</v>
      </c>
      <c r="AM25" s="49">
        <v>-1.0699999999999999E-2</v>
      </c>
      <c r="AN25" s="49">
        <v>-1.32E-2</v>
      </c>
      <c r="AO25" s="49">
        <v>-1.37E-2</v>
      </c>
      <c r="AP25" s="49">
        <v>-1.2E-2</v>
      </c>
      <c r="AQ25" s="49">
        <v>-7.6E-3</v>
      </c>
      <c r="AR25" s="49">
        <v>-5.9999999999999995E-4</v>
      </c>
      <c r="AS25" s="49">
        <v>8.0000000000000002E-3</v>
      </c>
      <c r="AT25" s="49">
        <v>1.66E-2</v>
      </c>
      <c r="AU25" s="49">
        <v>2.29E-2</v>
      </c>
      <c r="AV25" s="49">
        <v>2.5399999999999999E-2</v>
      </c>
      <c r="AW25" s="49">
        <v>2.3699999999999999E-2</v>
      </c>
      <c r="AX25" s="49">
        <v>1.9400000000000001E-2</v>
      </c>
      <c r="AY25" s="49">
        <v>1.43E-2</v>
      </c>
      <c r="AZ25" s="49">
        <v>1.03E-2</v>
      </c>
      <c r="BA25" s="49">
        <v>8.6999999999999994E-3</v>
      </c>
      <c r="BB25" s="49">
        <v>9.7000000000000003E-3</v>
      </c>
      <c r="BC25" s="49">
        <v>1.29E-2</v>
      </c>
      <c r="BD25" s="49">
        <v>1.7299999999999999E-2</v>
      </c>
      <c r="BE25" s="49">
        <v>2.2100000000000002E-2</v>
      </c>
      <c r="BF25" s="49">
        <v>2.6200000000000001E-2</v>
      </c>
      <c r="BG25" s="49">
        <v>2.87E-2</v>
      </c>
      <c r="BH25" s="49">
        <v>2.8899999999999999E-2</v>
      </c>
      <c r="BI25" s="49">
        <v>2.6499999999999999E-2</v>
      </c>
      <c r="BJ25" s="49">
        <v>2.1299999999999999E-2</v>
      </c>
      <c r="BK25" s="49">
        <v>1.37E-2</v>
      </c>
      <c r="BL25" s="49">
        <v>4.1000000000000003E-3</v>
      </c>
      <c r="BM25" s="49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</row>
    <row r="26" spans="1:108" x14ac:dyDescent="0.2">
      <c r="A26" s="13">
        <v>44</v>
      </c>
      <c r="B26" s="49">
        <v>2.69E-2</v>
      </c>
      <c r="C26" s="49">
        <v>2.47E-2</v>
      </c>
      <c r="D26" s="49">
        <v>2.2499999999999999E-2</v>
      </c>
      <c r="E26" s="49">
        <v>1.9900000000000001E-2</v>
      </c>
      <c r="F26" s="49">
        <v>1.6799999999999999E-2</v>
      </c>
      <c r="G26" s="49">
        <v>1.3599999999999999E-2</v>
      </c>
      <c r="H26" s="49">
        <v>1.03E-2</v>
      </c>
      <c r="I26" s="49">
        <v>7.3000000000000001E-3</v>
      </c>
      <c r="J26" s="49">
        <v>4.4000000000000003E-3</v>
      </c>
      <c r="K26" s="49">
        <v>1.6999999999999999E-3</v>
      </c>
      <c r="L26" s="49">
        <v>-8.9999999999999998E-4</v>
      </c>
      <c r="M26" s="49">
        <v>-3.3E-3</v>
      </c>
      <c r="N26" s="49">
        <v>-5.3E-3</v>
      </c>
      <c r="O26" s="49">
        <v>-6.7000000000000002E-3</v>
      </c>
      <c r="P26" s="49">
        <v>-7.4000000000000003E-3</v>
      </c>
      <c r="Q26" s="49">
        <v>-7.0000000000000001E-3</v>
      </c>
      <c r="R26" s="49">
        <v>-5.4000000000000003E-3</v>
      </c>
      <c r="S26" s="49">
        <v>-2.3999999999999998E-3</v>
      </c>
      <c r="T26" s="49">
        <v>1.9E-3</v>
      </c>
      <c r="U26" s="49">
        <v>7.1999999999999998E-3</v>
      </c>
      <c r="V26" s="49">
        <v>1.2999999999999999E-2</v>
      </c>
      <c r="W26" s="49">
        <v>1.8700000000000001E-2</v>
      </c>
      <c r="X26" s="49">
        <v>2.4E-2</v>
      </c>
      <c r="Y26" s="49">
        <v>2.8500000000000001E-2</v>
      </c>
      <c r="Z26" s="49">
        <v>3.1800000000000002E-2</v>
      </c>
      <c r="AA26" s="49">
        <v>3.3700000000000001E-2</v>
      </c>
      <c r="AB26" s="49">
        <v>3.4500000000000003E-2</v>
      </c>
      <c r="AC26" s="49">
        <v>3.4200000000000001E-2</v>
      </c>
      <c r="AD26" s="49">
        <v>3.3000000000000002E-2</v>
      </c>
      <c r="AE26" s="49">
        <v>3.1E-2</v>
      </c>
      <c r="AF26" s="49">
        <v>2.8199999999999999E-2</v>
      </c>
      <c r="AG26" s="49">
        <v>2.4500000000000001E-2</v>
      </c>
      <c r="AH26" s="49">
        <v>1.9800000000000002E-2</v>
      </c>
      <c r="AI26" s="49">
        <v>1.44E-2</v>
      </c>
      <c r="AJ26" s="49">
        <v>8.8000000000000005E-3</v>
      </c>
      <c r="AK26" s="49">
        <v>3.2000000000000002E-3</v>
      </c>
      <c r="AL26" s="49">
        <v>-1.8E-3</v>
      </c>
      <c r="AM26" s="49">
        <v>-5.8999999999999999E-3</v>
      </c>
      <c r="AN26" s="49">
        <v>-8.6E-3</v>
      </c>
      <c r="AO26" s="49">
        <v>-9.7000000000000003E-3</v>
      </c>
      <c r="AP26" s="49">
        <v>-8.6E-3</v>
      </c>
      <c r="AQ26" s="49">
        <v>-5.3E-3</v>
      </c>
      <c r="AR26" s="49">
        <v>2.9999999999999997E-4</v>
      </c>
      <c r="AS26" s="49">
        <v>7.3000000000000001E-3</v>
      </c>
      <c r="AT26" s="49">
        <v>1.4200000000000001E-2</v>
      </c>
      <c r="AU26" s="49">
        <v>1.9199999999999998E-2</v>
      </c>
      <c r="AV26" s="49">
        <v>2.1000000000000001E-2</v>
      </c>
      <c r="AW26" s="49">
        <v>1.9300000000000001E-2</v>
      </c>
      <c r="AX26" s="49">
        <v>1.5299999999999999E-2</v>
      </c>
      <c r="AY26" s="49">
        <v>1.09E-2</v>
      </c>
      <c r="AZ26" s="49">
        <v>7.7000000000000002E-3</v>
      </c>
      <c r="BA26" s="49">
        <v>6.7000000000000002E-3</v>
      </c>
      <c r="BB26" s="49">
        <v>8.0999999999999996E-3</v>
      </c>
      <c r="BC26" s="49">
        <v>1.1599999999999999E-2</v>
      </c>
      <c r="BD26" s="49">
        <v>1.61E-2</v>
      </c>
      <c r="BE26" s="49">
        <v>2.0899999999999998E-2</v>
      </c>
      <c r="BF26" s="49">
        <v>2.5100000000000001E-2</v>
      </c>
      <c r="BG26" s="49">
        <v>2.7799999999999998E-2</v>
      </c>
      <c r="BH26" s="49">
        <v>2.8400000000000002E-2</v>
      </c>
      <c r="BI26" s="49">
        <v>2.6599999999999999E-2</v>
      </c>
      <c r="BJ26" s="49">
        <v>2.23E-2</v>
      </c>
      <c r="BK26" s="49">
        <v>1.5800000000000002E-2</v>
      </c>
      <c r="BL26" s="49">
        <v>7.4000000000000003E-3</v>
      </c>
      <c r="BM26" s="49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</row>
    <row r="27" spans="1:108" x14ac:dyDescent="0.2">
      <c r="A27" s="13">
        <v>45</v>
      </c>
      <c r="B27" s="49">
        <v>2.5399999999999999E-2</v>
      </c>
      <c r="C27" s="49">
        <v>2.3300000000000001E-2</v>
      </c>
      <c r="D27" s="49">
        <v>2.12E-2</v>
      </c>
      <c r="E27" s="49">
        <v>1.8800000000000001E-2</v>
      </c>
      <c r="F27" s="49">
        <v>1.6E-2</v>
      </c>
      <c r="G27" s="49">
        <v>1.2999999999999999E-2</v>
      </c>
      <c r="H27" s="49">
        <v>0.01</v>
      </c>
      <c r="I27" s="49">
        <v>7.1000000000000004E-3</v>
      </c>
      <c r="J27" s="49">
        <v>4.4000000000000003E-3</v>
      </c>
      <c r="K27" s="49">
        <v>1.8E-3</v>
      </c>
      <c r="L27" s="49">
        <v>-5.0000000000000001E-4</v>
      </c>
      <c r="M27" s="49">
        <v>-2.5999999999999999E-3</v>
      </c>
      <c r="N27" s="49">
        <v>-4.4000000000000003E-3</v>
      </c>
      <c r="O27" s="49">
        <v>-5.5999999999999999E-3</v>
      </c>
      <c r="P27" s="49">
        <v>-6.1000000000000004E-3</v>
      </c>
      <c r="Q27" s="49">
        <v>-5.5999999999999999E-3</v>
      </c>
      <c r="R27" s="49">
        <v>-4.1000000000000003E-3</v>
      </c>
      <c r="S27" s="49">
        <v>-1.1999999999999999E-3</v>
      </c>
      <c r="T27" s="49">
        <v>2.8E-3</v>
      </c>
      <c r="U27" s="49">
        <v>7.6E-3</v>
      </c>
      <c r="V27" s="49">
        <v>1.29E-2</v>
      </c>
      <c r="W27" s="49">
        <v>1.83E-2</v>
      </c>
      <c r="X27" s="49">
        <v>2.3300000000000001E-2</v>
      </c>
      <c r="Y27" s="49">
        <v>2.7699999999999999E-2</v>
      </c>
      <c r="Z27" s="49">
        <v>3.1E-2</v>
      </c>
      <c r="AA27" s="49">
        <v>3.3000000000000002E-2</v>
      </c>
      <c r="AB27" s="49">
        <v>3.3700000000000001E-2</v>
      </c>
      <c r="AC27" s="49">
        <v>3.3500000000000002E-2</v>
      </c>
      <c r="AD27" s="49">
        <v>3.2399999999999998E-2</v>
      </c>
      <c r="AE27" s="49">
        <v>3.0800000000000001E-2</v>
      </c>
      <c r="AF27" s="49">
        <v>2.8500000000000001E-2</v>
      </c>
      <c r="AG27" s="49">
        <v>2.5499999999999998E-2</v>
      </c>
      <c r="AH27" s="49">
        <v>2.1700000000000001E-2</v>
      </c>
      <c r="AI27" s="49">
        <v>1.7100000000000001E-2</v>
      </c>
      <c r="AJ27" s="49">
        <v>1.21E-2</v>
      </c>
      <c r="AK27" s="49">
        <v>7.1999999999999998E-3</v>
      </c>
      <c r="AL27" s="49">
        <v>2.5000000000000001E-3</v>
      </c>
      <c r="AM27" s="49">
        <v>-1.4E-3</v>
      </c>
      <c r="AN27" s="49">
        <v>-4.1999999999999997E-3</v>
      </c>
      <c r="AO27" s="49">
        <v>-5.4000000000000003E-3</v>
      </c>
      <c r="AP27" s="49">
        <v>-4.8999999999999998E-3</v>
      </c>
      <c r="AQ27" s="49">
        <v>-2.3E-3</v>
      </c>
      <c r="AR27" s="49">
        <v>2E-3</v>
      </c>
      <c r="AS27" s="49">
        <v>7.4000000000000003E-3</v>
      </c>
      <c r="AT27" s="49">
        <v>1.2699999999999999E-2</v>
      </c>
      <c r="AU27" s="49">
        <v>1.6400000000000001E-2</v>
      </c>
      <c r="AV27" s="49">
        <v>1.7399999999999999E-2</v>
      </c>
      <c r="AW27" s="49">
        <v>1.55E-2</v>
      </c>
      <c r="AX27" s="49">
        <v>1.18E-2</v>
      </c>
      <c r="AY27" s="49">
        <v>7.9000000000000008E-3</v>
      </c>
      <c r="AZ27" s="49">
        <v>5.1999999999999998E-3</v>
      </c>
      <c r="BA27" s="49">
        <v>4.7000000000000002E-3</v>
      </c>
      <c r="BB27" s="49">
        <v>6.4000000000000003E-3</v>
      </c>
      <c r="BC27" s="49">
        <v>0.01</v>
      </c>
      <c r="BD27" s="49">
        <v>1.4500000000000001E-2</v>
      </c>
      <c r="BE27" s="49">
        <v>1.9300000000000001E-2</v>
      </c>
      <c r="BF27" s="49">
        <v>2.35E-2</v>
      </c>
      <c r="BG27" s="49">
        <v>2.6200000000000001E-2</v>
      </c>
      <c r="BH27" s="49">
        <v>2.7099999999999999E-2</v>
      </c>
      <c r="BI27" s="49">
        <v>2.5899999999999999E-2</v>
      </c>
      <c r="BJ27" s="49">
        <v>2.2499999999999999E-2</v>
      </c>
      <c r="BK27" s="49">
        <v>1.7100000000000001E-2</v>
      </c>
      <c r="BL27" s="49">
        <v>0.01</v>
      </c>
      <c r="BM27" s="49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</row>
    <row r="28" spans="1:108" x14ac:dyDescent="0.2">
      <c r="A28" s="13">
        <v>46</v>
      </c>
      <c r="B28" s="49">
        <v>2.3900000000000001E-2</v>
      </c>
      <c r="C28" s="49">
        <v>2.1999999999999999E-2</v>
      </c>
      <c r="D28" s="49">
        <v>0.02</v>
      </c>
      <c r="E28" s="49">
        <v>1.77E-2</v>
      </c>
      <c r="F28" s="49">
        <v>1.5100000000000001E-2</v>
      </c>
      <c r="G28" s="49">
        <v>1.23E-2</v>
      </c>
      <c r="H28" s="49">
        <v>9.4999999999999998E-3</v>
      </c>
      <c r="I28" s="49">
        <v>6.7000000000000002E-3</v>
      </c>
      <c r="J28" s="49">
        <v>4.1999999999999997E-3</v>
      </c>
      <c r="K28" s="49">
        <v>1.9E-3</v>
      </c>
      <c r="L28" s="49">
        <v>-2.0000000000000001E-4</v>
      </c>
      <c r="M28" s="49">
        <v>-2.0999999999999999E-3</v>
      </c>
      <c r="N28" s="49">
        <v>-3.5999999999999999E-3</v>
      </c>
      <c r="O28" s="49">
        <v>-4.4999999999999997E-3</v>
      </c>
      <c r="P28" s="49">
        <v>-4.7999999999999996E-3</v>
      </c>
      <c r="Q28" s="49">
        <v>-4.1999999999999997E-3</v>
      </c>
      <c r="R28" s="49">
        <v>-2.5999999999999999E-3</v>
      </c>
      <c r="S28" s="49">
        <v>0</v>
      </c>
      <c r="T28" s="49">
        <v>3.7000000000000002E-3</v>
      </c>
      <c r="U28" s="49">
        <v>8.2000000000000007E-3</v>
      </c>
      <c r="V28" s="49">
        <v>1.2999999999999999E-2</v>
      </c>
      <c r="W28" s="49">
        <v>1.7999999999999999E-2</v>
      </c>
      <c r="X28" s="49">
        <v>2.2700000000000001E-2</v>
      </c>
      <c r="Y28" s="49">
        <v>2.69E-2</v>
      </c>
      <c r="Z28" s="49">
        <v>3.0099999999999998E-2</v>
      </c>
      <c r="AA28" s="49">
        <v>3.2000000000000001E-2</v>
      </c>
      <c r="AB28" s="49">
        <v>3.2800000000000003E-2</v>
      </c>
      <c r="AC28" s="49">
        <v>3.2599999999999997E-2</v>
      </c>
      <c r="AD28" s="49">
        <v>3.1699999999999999E-2</v>
      </c>
      <c r="AE28" s="49">
        <v>3.0300000000000001E-2</v>
      </c>
      <c r="AF28" s="49">
        <v>2.8500000000000001E-2</v>
      </c>
      <c r="AG28" s="49">
        <v>2.6100000000000002E-2</v>
      </c>
      <c r="AH28" s="49">
        <v>2.3E-2</v>
      </c>
      <c r="AI28" s="49">
        <v>1.9099999999999999E-2</v>
      </c>
      <c r="AJ28" s="49">
        <v>1.4800000000000001E-2</v>
      </c>
      <c r="AK28" s="49">
        <v>1.04E-2</v>
      </c>
      <c r="AL28" s="49">
        <v>6.3E-3</v>
      </c>
      <c r="AM28" s="49">
        <v>2.7000000000000001E-3</v>
      </c>
      <c r="AN28" s="49">
        <v>1E-4</v>
      </c>
      <c r="AO28" s="49">
        <v>-1.1000000000000001E-3</v>
      </c>
      <c r="AP28" s="49">
        <v>-8.9999999999999998E-4</v>
      </c>
      <c r="AQ28" s="49">
        <v>8.9999999999999998E-4</v>
      </c>
      <c r="AR28" s="49">
        <v>4.1999999999999997E-3</v>
      </c>
      <c r="AS28" s="49">
        <v>8.2000000000000007E-3</v>
      </c>
      <c r="AT28" s="49">
        <v>1.21E-2</v>
      </c>
      <c r="AU28" s="49">
        <v>1.46E-2</v>
      </c>
      <c r="AV28" s="49">
        <v>1.4800000000000001E-2</v>
      </c>
      <c r="AW28" s="49">
        <v>1.26E-2</v>
      </c>
      <c r="AX28" s="49">
        <v>8.9999999999999993E-3</v>
      </c>
      <c r="AY28" s="49">
        <v>5.3E-3</v>
      </c>
      <c r="AZ28" s="49">
        <v>2.8999999999999998E-3</v>
      </c>
      <c r="BA28" s="49">
        <v>2.5999999999999999E-3</v>
      </c>
      <c r="BB28" s="49">
        <v>4.4000000000000003E-3</v>
      </c>
      <c r="BC28" s="49">
        <v>8.0000000000000002E-3</v>
      </c>
      <c r="BD28" s="49">
        <v>1.26E-2</v>
      </c>
      <c r="BE28" s="49">
        <v>1.7299999999999999E-2</v>
      </c>
      <c r="BF28" s="49">
        <v>2.1399999999999999E-2</v>
      </c>
      <c r="BG28" s="49">
        <v>2.4299999999999999E-2</v>
      </c>
      <c r="BH28" s="49">
        <v>2.5399999999999999E-2</v>
      </c>
      <c r="BI28" s="49">
        <v>2.47E-2</v>
      </c>
      <c r="BJ28" s="49">
        <v>2.2100000000000002E-2</v>
      </c>
      <c r="BK28" s="49">
        <v>1.77E-2</v>
      </c>
      <c r="BL28" s="49">
        <v>1.18E-2</v>
      </c>
      <c r="BM28" s="49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</row>
    <row r="29" spans="1:108" x14ac:dyDescent="0.2">
      <c r="A29" s="13">
        <v>47</v>
      </c>
      <c r="B29" s="49">
        <v>2.2599999999999999E-2</v>
      </c>
      <c r="C29" s="49">
        <v>2.07E-2</v>
      </c>
      <c r="D29" s="49">
        <v>1.8800000000000001E-2</v>
      </c>
      <c r="E29" s="49">
        <v>1.67E-2</v>
      </c>
      <c r="F29" s="49">
        <v>1.43E-2</v>
      </c>
      <c r="G29" s="49">
        <v>1.1599999999999999E-2</v>
      </c>
      <c r="H29" s="49">
        <v>8.8999999999999999E-3</v>
      </c>
      <c r="I29" s="49">
        <v>6.3E-3</v>
      </c>
      <c r="J29" s="49">
        <v>3.8999999999999998E-3</v>
      </c>
      <c r="K29" s="49">
        <v>1.8E-3</v>
      </c>
      <c r="L29" s="49">
        <v>0</v>
      </c>
      <c r="M29" s="49">
        <v>-1.6000000000000001E-3</v>
      </c>
      <c r="N29" s="49">
        <v>-2.8999999999999998E-3</v>
      </c>
      <c r="O29" s="49">
        <v>-3.5000000000000001E-3</v>
      </c>
      <c r="P29" s="49">
        <v>-3.5999999999999999E-3</v>
      </c>
      <c r="Q29" s="49">
        <v>-2.8999999999999998E-3</v>
      </c>
      <c r="R29" s="49">
        <v>-1.2999999999999999E-3</v>
      </c>
      <c r="S29" s="49">
        <v>1.2999999999999999E-3</v>
      </c>
      <c r="T29" s="49">
        <v>4.7999999999999996E-3</v>
      </c>
      <c r="U29" s="49">
        <v>8.8999999999999999E-3</v>
      </c>
      <c r="V29" s="49">
        <v>1.3299999999999999E-2</v>
      </c>
      <c r="W29" s="49">
        <v>1.78E-2</v>
      </c>
      <c r="X29" s="49">
        <v>2.2200000000000001E-2</v>
      </c>
      <c r="Y29" s="49">
        <v>2.6100000000000002E-2</v>
      </c>
      <c r="Z29" s="49">
        <v>2.9100000000000001E-2</v>
      </c>
      <c r="AA29" s="49">
        <v>3.09E-2</v>
      </c>
      <c r="AB29" s="49">
        <v>3.1600000000000003E-2</v>
      </c>
      <c r="AC29" s="49">
        <v>3.15E-2</v>
      </c>
      <c r="AD29" s="49">
        <v>3.0800000000000001E-2</v>
      </c>
      <c r="AE29" s="49">
        <v>2.9700000000000001E-2</v>
      </c>
      <c r="AF29" s="49">
        <v>2.8299999999999999E-2</v>
      </c>
      <c r="AG29" s="49">
        <v>2.63E-2</v>
      </c>
      <c r="AH29" s="49">
        <v>2.3699999999999999E-2</v>
      </c>
      <c r="AI29" s="49">
        <v>2.0400000000000001E-2</v>
      </c>
      <c r="AJ29" s="49">
        <v>1.6799999999999999E-2</v>
      </c>
      <c r="AK29" s="49">
        <v>1.2999999999999999E-2</v>
      </c>
      <c r="AL29" s="49">
        <v>9.4000000000000004E-3</v>
      </c>
      <c r="AM29" s="49">
        <v>6.4000000000000003E-3</v>
      </c>
      <c r="AN29" s="49">
        <v>4.1999999999999997E-3</v>
      </c>
      <c r="AO29" s="49">
        <v>3.0000000000000001E-3</v>
      </c>
      <c r="AP29" s="49">
        <v>3.0999999999999999E-3</v>
      </c>
      <c r="AQ29" s="49">
        <v>4.3E-3</v>
      </c>
      <c r="AR29" s="49">
        <v>6.6E-3</v>
      </c>
      <c r="AS29" s="49">
        <v>9.4999999999999998E-3</v>
      </c>
      <c r="AT29" s="49">
        <v>1.2200000000000001E-2</v>
      </c>
      <c r="AU29" s="49">
        <v>1.38E-2</v>
      </c>
      <c r="AV29" s="49">
        <v>1.3299999999999999E-2</v>
      </c>
      <c r="AW29" s="49">
        <v>1.0800000000000001E-2</v>
      </c>
      <c r="AX29" s="49">
        <v>7.1000000000000004E-3</v>
      </c>
      <c r="AY29" s="49">
        <v>3.3999999999999998E-3</v>
      </c>
      <c r="AZ29" s="49">
        <v>1E-3</v>
      </c>
      <c r="BA29" s="49">
        <v>6.9999999999999999E-4</v>
      </c>
      <c r="BB29" s="49">
        <v>2.3999999999999998E-3</v>
      </c>
      <c r="BC29" s="49">
        <v>5.8999999999999999E-3</v>
      </c>
      <c r="BD29" s="49">
        <v>1.03E-2</v>
      </c>
      <c r="BE29" s="49">
        <v>1.4999999999999999E-2</v>
      </c>
      <c r="BF29" s="49">
        <v>1.9099999999999999E-2</v>
      </c>
      <c r="BG29" s="49">
        <v>2.1999999999999999E-2</v>
      </c>
      <c r="BH29" s="49">
        <v>2.3400000000000001E-2</v>
      </c>
      <c r="BI29" s="49">
        <v>2.3099999999999999E-2</v>
      </c>
      <c r="BJ29" s="49">
        <v>2.1100000000000001E-2</v>
      </c>
      <c r="BK29" s="49">
        <v>1.7500000000000002E-2</v>
      </c>
      <c r="BL29" s="49">
        <v>1.2699999999999999E-2</v>
      </c>
      <c r="BM29" s="49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</row>
    <row r="30" spans="1:108" x14ac:dyDescent="0.2">
      <c r="A30" s="13">
        <v>48</v>
      </c>
      <c r="B30" s="49">
        <v>2.12E-2</v>
      </c>
      <c r="C30" s="49">
        <v>1.9599999999999999E-2</v>
      </c>
      <c r="D30" s="49">
        <v>1.78E-2</v>
      </c>
      <c r="E30" s="49">
        <v>1.5800000000000002E-2</v>
      </c>
      <c r="F30" s="49">
        <v>1.35E-2</v>
      </c>
      <c r="G30" s="49">
        <v>1.09E-2</v>
      </c>
      <c r="H30" s="49">
        <v>8.3000000000000001E-3</v>
      </c>
      <c r="I30" s="49">
        <v>5.7999999999999996E-3</v>
      </c>
      <c r="J30" s="49">
        <v>3.5999999999999999E-3</v>
      </c>
      <c r="K30" s="49">
        <v>1.6999999999999999E-3</v>
      </c>
      <c r="L30" s="49">
        <v>1E-4</v>
      </c>
      <c r="M30" s="49">
        <v>-1.2999999999999999E-3</v>
      </c>
      <c r="N30" s="49">
        <v>-2.3E-3</v>
      </c>
      <c r="O30" s="49">
        <v>-2.7000000000000001E-3</v>
      </c>
      <c r="P30" s="49">
        <v>-2.5999999999999999E-3</v>
      </c>
      <c r="Q30" s="49">
        <v>-1.6999999999999999E-3</v>
      </c>
      <c r="R30" s="49">
        <v>0</v>
      </c>
      <c r="S30" s="49">
        <v>2.5999999999999999E-3</v>
      </c>
      <c r="T30" s="49">
        <v>5.8999999999999999E-3</v>
      </c>
      <c r="U30" s="49">
        <v>9.7000000000000003E-3</v>
      </c>
      <c r="V30" s="49">
        <v>1.38E-2</v>
      </c>
      <c r="W30" s="49">
        <v>1.7899999999999999E-2</v>
      </c>
      <c r="X30" s="49">
        <v>2.1899999999999999E-2</v>
      </c>
      <c r="Y30" s="49">
        <v>2.5399999999999999E-2</v>
      </c>
      <c r="Z30" s="49">
        <v>2.81E-2</v>
      </c>
      <c r="AA30" s="49">
        <v>2.9700000000000001E-2</v>
      </c>
      <c r="AB30" s="49">
        <v>3.0300000000000001E-2</v>
      </c>
      <c r="AC30" s="49">
        <v>3.0300000000000001E-2</v>
      </c>
      <c r="AD30" s="49">
        <v>2.98E-2</v>
      </c>
      <c r="AE30" s="49">
        <v>2.8899999999999999E-2</v>
      </c>
      <c r="AF30" s="49">
        <v>2.7699999999999999E-2</v>
      </c>
      <c r="AG30" s="49">
        <v>2.6100000000000002E-2</v>
      </c>
      <c r="AH30" s="49">
        <v>2.3900000000000001E-2</v>
      </c>
      <c r="AI30" s="49">
        <v>2.12E-2</v>
      </c>
      <c r="AJ30" s="49">
        <v>1.8100000000000002E-2</v>
      </c>
      <c r="AK30" s="49">
        <v>1.4999999999999999E-2</v>
      </c>
      <c r="AL30" s="49">
        <v>1.21E-2</v>
      </c>
      <c r="AM30" s="49">
        <v>9.7000000000000003E-3</v>
      </c>
      <c r="AN30" s="49">
        <v>7.9000000000000008E-3</v>
      </c>
      <c r="AO30" s="49">
        <v>6.8999999999999999E-3</v>
      </c>
      <c r="AP30" s="49">
        <v>6.7999999999999996E-3</v>
      </c>
      <c r="AQ30" s="49">
        <v>7.6E-3</v>
      </c>
      <c r="AR30" s="49">
        <v>9.1999999999999998E-3</v>
      </c>
      <c r="AS30" s="49">
        <v>1.12E-2</v>
      </c>
      <c r="AT30" s="49">
        <v>1.2999999999999999E-2</v>
      </c>
      <c r="AU30" s="49">
        <v>1.3899999999999999E-2</v>
      </c>
      <c r="AV30" s="49">
        <v>1.29E-2</v>
      </c>
      <c r="AW30" s="49">
        <v>0.01</v>
      </c>
      <c r="AX30" s="49">
        <v>6.1000000000000004E-3</v>
      </c>
      <c r="AY30" s="49">
        <v>2.2000000000000001E-3</v>
      </c>
      <c r="AZ30" s="49">
        <v>-4.0000000000000002E-4</v>
      </c>
      <c r="BA30" s="49">
        <v>-1.1000000000000001E-3</v>
      </c>
      <c r="BB30" s="49">
        <v>4.0000000000000002E-4</v>
      </c>
      <c r="BC30" s="49">
        <v>3.5999999999999999E-3</v>
      </c>
      <c r="BD30" s="49">
        <v>7.9000000000000008E-3</v>
      </c>
      <c r="BE30" s="49">
        <v>1.2500000000000001E-2</v>
      </c>
      <c r="BF30" s="49">
        <v>1.66E-2</v>
      </c>
      <c r="BG30" s="49">
        <v>1.9599999999999999E-2</v>
      </c>
      <c r="BH30" s="49">
        <v>2.1100000000000001E-2</v>
      </c>
      <c r="BI30" s="49">
        <v>2.1100000000000001E-2</v>
      </c>
      <c r="BJ30" s="49">
        <v>1.9599999999999999E-2</v>
      </c>
      <c r="BK30" s="49">
        <v>1.67E-2</v>
      </c>
      <c r="BL30" s="49">
        <v>1.2800000000000001E-2</v>
      </c>
      <c r="BM30" s="49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</row>
    <row r="31" spans="1:108" x14ac:dyDescent="0.2">
      <c r="A31" s="13">
        <v>49</v>
      </c>
      <c r="B31" s="49">
        <v>0.02</v>
      </c>
      <c r="C31" s="49">
        <v>1.8499999999999999E-2</v>
      </c>
      <c r="D31" s="49">
        <v>1.6899999999999998E-2</v>
      </c>
      <c r="E31" s="49">
        <v>1.4999999999999999E-2</v>
      </c>
      <c r="F31" s="49">
        <v>1.2800000000000001E-2</v>
      </c>
      <c r="G31" s="49">
        <v>1.03E-2</v>
      </c>
      <c r="H31" s="49">
        <v>7.7000000000000002E-3</v>
      </c>
      <c r="I31" s="49">
        <v>5.4000000000000003E-3</v>
      </c>
      <c r="J31" s="49">
        <v>3.3999999999999998E-3</v>
      </c>
      <c r="K31" s="49">
        <v>1.6000000000000001E-3</v>
      </c>
      <c r="L31" s="49">
        <v>2.0000000000000001E-4</v>
      </c>
      <c r="M31" s="49">
        <v>-1E-3</v>
      </c>
      <c r="N31" s="49">
        <v>-1.8E-3</v>
      </c>
      <c r="O31" s="49">
        <v>-2.0999999999999999E-3</v>
      </c>
      <c r="P31" s="49">
        <v>-1.6999999999999999E-3</v>
      </c>
      <c r="Q31" s="49">
        <v>-6.9999999999999999E-4</v>
      </c>
      <c r="R31" s="49">
        <v>1.1000000000000001E-3</v>
      </c>
      <c r="S31" s="49">
        <v>3.7000000000000002E-3</v>
      </c>
      <c r="T31" s="49">
        <v>6.8999999999999999E-3</v>
      </c>
      <c r="U31" s="49">
        <v>1.06E-2</v>
      </c>
      <c r="V31" s="49">
        <v>1.44E-2</v>
      </c>
      <c r="W31" s="49">
        <v>1.8200000000000001E-2</v>
      </c>
      <c r="X31" s="49">
        <v>2.18E-2</v>
      </c>
      <c r="Y31" s="49">
        <v>2.4899999999999999E-2</v>
      </c>
      <c r="Z31" s="49">
        <v>2.7199999999999998E-2</v>
      </c>
      <c r="AA31" s="49">
        <v>2.8500000000000001E-2</v>
      </c>
      <c r="AB31" s="49">
        <v>2.9100000000000001E-2</v>
      </c>
      <c r="AC31" s="49">
        <v>2.9000000000000001E-2</v>
      </c>
      <c r="AD31" s="49">
        <v>2.86E-2</v>
      </c>
      <c r="AE31" s="49">
        <v>2.7900000000000001E-2</v>
      </c>
      <c r="AF31" s="49">
        <v>2.69E-2</v>
      </c>
      <c r="AG31" s="49">
        <v>2.5600000000000001E-2</v>
      </c>
      <c r="AH31" s="49">
        <v>2.3699999999999999E-2</v>
      </c>
      <c r="AI31" s="49">
        <v>2.1399999999999999E-2</v>
      </c>
      <c r="AJ31" s="49">
        <v>1.89E-2</v>
      </c>
      <c r="AK31" s="49">
        <v>1.6400000000000001E-2</v>
      </c>
      <c r="AL31" s="49">
        <v>1.43E-2</v>
      </c>
      <c r="AM31" s="49">
        <v>1.2500000000000001E-2</v>
      </c>
      <c r="AN31" s="49">
        <v>1.12E-2</v>
      </c>
      <c r="AO31" s="49">
        <v>1.04E-2</v>
      </c>
      <c r="AP31" s="49">
        <v>1.0200000000000001E-2</v>
      </c>
      <c r="AQ31" s="49">
        <v>1.06E-2</v>
      </c>
      <c r="AR31" s="49">
        <v>1.1599999999999999E-2</v>
      </c>
      <c r="AS31" s="49">
        <v>1.2999999999999999E-2</v>
      </c>
      <c r="AT31" s="49">
        <v>1.43E-2</v>
      </c>
      <c r="AU31" s="49">
        <v>1.46E-2</v>
      </c>
      <c r="AV31" s="49">
        <v>1.3299999999999999E-2</v>
      </c>
      <c r="AW31" s="49">
        <v>1.0200000000000001E-2</v>
      </c>
      <c r="AX31" s="49">
        <v>6.0000000000000001E-3</v>
      </c>
      <c r="AY31" s="49">
        <v>1.8E-3</v>
      </c>
      <c r="AZ31" s="49">
        <v>-1.1999999999999999E-3</v>
      </c>
      <c r="BA31" s="49">
        <v>-2.3E-3</v>
      </c>
      <c r="BB31" s="49">
        <v>-1.2999999999999999E-3</v>
      </c>
      <c r="BC31" s="49">
        <v>1.5E-3</v>
      </c>
      <c r="BD31" s="49">
        <v>5.5999999999999999E-3</v>
      </c>
      <c r="BE31" s="49">
        <v>0.01</v>
      </c>
      <c r="BF31" s="49">
        <v>1.4E-2</v>
      </c>
      <c r="BG31" s="49">
        <v>1.7000000000000001E-2</v>
      </c>
      <c r="BH31" s="49">
        <v>1.8700000000000001E-2</v>
      </c>
      <c r="BI31" s="49">
        <v>1.89E-2</v>
      </c>
      <c r="BJ31" s="49">
        <v>1.77E-2</v>
      </c>
      <c r="BK31" s="49">
        <v>1.5299999999999999E-2</v>
      </c>
      <c r="BL31" s="49">
        <v>1.2200000000000001E-2</v>
      </c>
      <c r="BM31" s="49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</row>
    <row r="32" spans="1:108" x14ac:dyDescent="0.2">
      <c r="A32" s="13">
        <v>50</v>
      </c>
      <c r="B32" s="49">
        <v>1.9E-2</v>
      </c>
      <c r="C32" s="49">
        <v>1.7600000000000001E-2</v>
      </c>
      <c r="D32" s="49">
        <v>1.61E-2</v>
      </c>
      <c r="E32" s="49">
        <v>1.43E-2</v>
      </c>
      <c r="F32" s="49">
        <v>1.2200000000000001E-2</v>
      </c>
      <c r="G32" s="49">
        <v>9.7000000000000003E-3</v>
      </c>
      <c r="H32" s="49">
        <v>7.3000000000000001E-3</v>
      </c>
      <c r="I32" s="49">
        <v>5.0000000000000001E-3</v>
      </c>
      <c r="J32" s="49">
        <v>3.2000000000000002E-3</v>
      </c>
      <c r="K32" s="49">
        <v>1.6000000000000001E-3</v>
      </c>
      <c r="L32" s="49">
        <v>2.9999999999999997E-4</v>
      </c>
      <c r="M32" s="49">
        <v>-6.9999999999999999E-4</v>
      </c>
      <c r="N32" s="49">
        <v>-1.4E-3</v>
      </c>
      <c r="O32" s="49">
        <v>-1.6000000000000001E-3</v>
      </c>
      <c r="P32" s="49">
        <v>-1.1999999999999999E-3</v>
      </c>
      <c r="Q32" s="49">
        <v>0</v>
      </c>
      <c r="R32" s="49">
        <v>1.9E-3</v>
      </c>
      <c r="S32" s="49">
        <v>4.4999999999999997E-3</v>
      </c>
      <c r="T32" s="49">
        <v>7.7999999999999996E-3</v>
      </c>
      <c r="U32" s="49">
        <v>1.1299999999999999E-2</v>
      </c>
      <c r="V32" s="49">
        <v>1.4999999999999999E-2</v>
      </c>
      <c r="W32" s="49">
        <v>1.8599999999999998E-2</v>
      </c>
      <c r="X32" s="49">
        <v>2.1899999999999999E-2</v>
      </c>
      <c r="Y32" s="49">
        <v>2.46E-2</v>
      </c>
      <c r="Z32" s="49">
        <v>2.6499999999999999E-2</v>
      </c>
      <c r="AA32" s="49">
        <v>2.75E-2</v>
      </c>
      <c r="AB32" s="49">
        <v>2.7900000000000001E-2</v>
      </c>
      <c r="AC32" s="49">
        <v>2.7799999999999998E-2</v>
      </c>
      <c r="AD32" s="49">
        <v>2.7400000000000001E-2</v>
      </c>
      <c r="AE32" s="49">
        <v>2.6800000000000001E-2</v>
      </c>
      <c r="AF32" s="49">
        <v>2.5899999999999999E-2</v>
      </c>
      <c r="AG32" s="49">
        <v>2.47E-2</v>
      </c>
      <c r="AH32" s="49">
        <v>2.3099999999999999E-2</v>
      </c>
      <c r="AI32" s="49">
        <v>2.12E-2</v>
      </c>
      <c r="AJ32" s="49">
        <v>1.9199999999999998E-2</v>
      </c>
      <c r="AK32" s="49">
        <v>1.7500000000000002E-2</v>
      </c>
      <c r="AL32" s="49">
        <v>1.6E-2</v>
      </c>
      <c r="AM32" s="49">
        <v>1.49E-2</v>
      </c>
      <c r="AN32" s="49">
        <v>1.4E-2</v>
      </c>
      <c r="AO32" s="49">
        <v>1.34E-2</v>
      </c>
      <c r="AP32" s="49">
        <v>1.32E-2</v>
      </c>
      <c r="AQ32" s="49">
        <v>1.3299999999999999E-2</v>
      </c>
      <c r="AR32" s="49">
        <v>1.3899999999999999E-2</v>
      </c>
      <c r="AS32" s="49">
        <v>1.49E-2</v>
      </c>
      <c r="AT32" s="49">
        <v>1.5800000000000002E-2</v>
      </c>
      <c r="AU32" s="49">
        <v>1.5800000000000002E-2</v>
      </c>
      <c r="AV32" s="49">
        <v>1.4200000000000001E-2</v>
      </c>
      <c r="AW32" s="49">
        <v>1.0999999999999999E-2</v>
      </c>
      <c r="AX32" s="49">
        <v>6.6E-3</v>
      </c>
      <c r="AY32" s="49">
        <v>2.2000000000000001E-3</v>
      </c>
      <c r="AZ32" s="49">
        <v>-1.1999999999999999E-3</v>
      </c>
      <c r="BA32" s="49">
        <v>-2.8999999999999998E-3</v>
      </c>
      <c r="BB32" s="49">
        <v>-2.5000000000000001E-3</v>
      </c>
      <c r="BC32" s="49">
        <v>-1E-4</v>
      </c>
      <c r="BD32" s="49">
        <v>3.5000000000000001E-3</v>
      </c>
      <c r="BE32" s="49">
        <v>7.7000000000000002E-3</v>
      </c>
      <c r="BF32" s="49">
        <v>1.15E-2</v>
      </c>
      <c r="BG32" s="49">
        <v>1.44E-2</v>
      </c>
      <c r="BH32" s="49">
        <v>1.61E-2</v>
      </c>
      <c r="BI32" s="49">
        <v>1.6400000000000001E-2</v>
      </c>
      <c r="BJ32" s="49">
        <v>1.54E-2</v>
      </c>
      <c r="BK32" s="49">
        <v>1.35E-2</v>
      </c>
      <c r="BL32" s="49">
        <v>1.09E-2</v>
      </c>
      <c r="BM32" s="49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</row>
    <row r="33" spans="1:108" x14ac:dyDescent="0.2">
      <c r="A33" s="13">
        <v>51</v>
      </c>
      <c r="B33" s="49">
        <v>1.8100000000000002E-2</v>
      </c>
      <c r="C33" s="49">
        <v>1.6799999999999999E-2</v>
      </c>
      <c r="D33" s="49">
        <v>1.54E-2</v>
      </c>
      <c r="E33" s="49">
        <v>1.37E-2</v>
      </c>
      <c r="F33" s="49">
        <v>1.1599999999999999E-2</v>
      </c>
      <c r="G33" s="49">
        <v>9.2999999999999992E-3</v>
      </c>
      <c r="H33" s="49">
        <v>6.8999999999999999E-3</v>
      </c>
      <c r="I33" s="49">
        <v>4.7999999999999996E-3</v>
      </c>
      <c r="J33" s="49">
        <v>3.0000000000000001E-3</v>
      </c>
      <c r="K33" s="49">
        <v>1.6000000000000001E-3</v>
      </c>
      <c r="L33" s="49">
        <v>4.0000000000000002E-4</v>
      </c>
      <c r="M33" s="49">
        <v>-5.9999999999999995E-4</v>
      </c>
      <c r="N33" s="49">
        <v>-1.1999999999999999E-3</v>
      </c>
      <c r="O33" s="49">
        <v>-1.2999999999999999E-3</v>
      </c>
      <c r="P33" s="49">
        <v>-8.0000000000000004E-4</v>
      </c>
      <c r="Q33" s="49">
        <v>4.0000000000000002E-4</v>
      </c>
      <c r="R33" s="49">
        <v>2.3999999999999998E-3</v>
      </c>
      <c r="S33" s="49">
        <v>5.0000000000000001E-3</v>
      </c>
      <c r="T33" s="49">
        <v>8.3000000000000001E-3</v>
      </c>
      <c r="U33" s="49">
        <v>1.1900000000000001E-2</v>
      </c>
      <c r="V33" s="49">
        <v>1.5599999999999999E-2</v>
      </c>
      <c r="W33" s="49">
        <v>1.9099999999999999E-2</v>
      </c>
      <c r="X33" s="49">
        <v>2.2100000000000002E-2</v>
      </c>
      <c r="Y33" s="49">
        <v>2.4500000000000001E-2</v>
      </c>
      <c r="Z33" s="49">
        <v>2.6100000000000002E-2</v>
      </c>
      <c r="AA33" s="49">
        <v>2.69E-2</v>
      </c>
      <c r="AB33" s="49">
        <v>2.7E-2</v>
      </c>
      <c r="AC33" s="49">
        <v>2.6800000000000001E-2</v>
      </c>
      <c r="AD33" s="49">
        <v>2.63E-2</v>
      </c>
      <c r="AE33" s="49">
        <v>2.5499999999999998E-2</v>
      </c>
      <c r="AF33" s="49">
        <v>2.47E-2</v>
      </c>
      <c r="AG33" s="49">
        <v>2.35E-2</v>
      </c>
      <c r="AH33" s="49">
        <v>2.2100000000000002E-2</v>
      </c>
      <c r="AI33" s="49">
        <v>2.07E-2</v>
      </c>
      <c r="AJ33" s="49">
        <v>1.9300000000000001E-2</v>
      </c>
      <c r="AK33" s="49">
        <v>1.8100000000000002E-2</v>
      </c>
      <c r="AL33" s="49">
        <v>1.7299999999999999E-2</v>
      </c>
      <c r="AM33" s="49">
        <v>1.67E-2</v>
      </c>
      <c r="AN33" s="49">
        <v>1.6299999999999999E-2</v>
      </c>
      <c r="AO33" s="49">
        <v>1.5900000000000001E-2</v>
      </c>
      <c r="AP33" s="49">
        <v>1.5599999999999999E-2</v>
      </c>
      <c r="AQ33" s="49">
        <v>1.5599999999999999E-2</v>
      </c>
      <c r="AR33" s="49">
        <v>1.6E-2</v>
      </c>
      <c r="AS33" s="49">
        <v>1.67E-2</v>
      </c>
      <c r="AT33" s="49">
        <v>1.7299999999999999E-2</v>
      </c>
      <c r="AU33" s="49">
        <v>1.72E-2</v>
      </c>
      <c r="AV33" s="49">
        <v>1.55E-2</v>
      </c>
      <c r="AW33" s="49">
        <v>1.2200000000000001E-2</v>
      </c>
      <c r="AX33" s="49">
        <v>7.7999999999999996E-3</v>
      </c>
      <c r="AY33" s="49">
        <v>3.3E-3</v>
      </c>
      <c r="AZ33" s="49">
        <v>-5.0000000000000001E-4</v>
      </c>
      <c r="BA33" s="49">
        <v>-2.7000000000000001E-3</v>
      </c>
      <c r="BB33" s="49">
        <v>-2.8E-3</v>
      </c>
      <c r="BC33" s="49">
        <v>-1.1000000000000001E-3</v>
      </c>
      <c r="BD33" s="49">
        <v>2E-3</v>
      </c>
      <c r="BE33" s="49">
        <v>5.7000000000000002E-3</v>
      </c>
      <c r="BF33" s="49">
        <v>9.1999999999999998E-3</v>
      </c>
      <c r="BG33" s="49">
        <v>1.1900000000000001E-2</v>
      </c>
      <c r="BH33" s="49">
        <v>1.34E-2</v>
      </c>
      <c r="BI33" s="49">
        <v>1.38E-2</v>
      </c>
      <c r="BJ33" s="49">
        <v>1.29E-2</v>
      </c>
      <c r="BK33" s="49">
        <v>1.14E-2</v>
      </c>
      <c r="BL33" s="49">
        <v>9.2999999999999992E-3</v>
      </c>
      <c r="BM33" s="49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</row>
    <row r="34" spans="1:108" x14ac:dyDescent="0.2">
      <c r="A34" s="13">
        <v>52</v>
      </c>
      <c r="B34" s="49">
        <v>1.7399999999999999E-2</v>
      </c>
      <c r="C34" s="49">
        <v>1.6199999999999999E-2</v>
      </c>
      <c r="D34" s="49">
        <v>1.49E-2</v>
      </c>
      <c r="E34" s="49">
        <v>1.32E-2</v>
      </c>
      <c r="F34" s="49">
        <v>1.11E-2</v>
      </c>
      <c r="G34" s="49">
        <v>8.8000000000000005E-3</v>
      </c>
      <c r="H34" s="49">
        <v>6.4999999999999997E-3</v>
      </c>
      <c r="I34" s="49">
        <v>4.5999999999999999E-3</v>
      </c>
      <c r="J34" s="49">
        <v>2.8999999999999998E-3</v>
      </c>
      <c r="K34" s="49">
        <v>1.6000000000000001E-3</v>
      </c>
      <c r="L34" s="49">
        <v>5.0000000000000001E-4</v>
      </c>
      <c r="M34" s="49">
        <v>-5.0000000000000001E-4</v>
      </c>
      <c r="N34" s="49">
        <v>-1.1000000000000001E-3</v>
      </c>
      <c r="O34" s="49">
        <v>-1.1999999999999999E-3</v>
      </c>
      <c r="P34" s="49">
        <v>-8.0000000000000004E-4</v>
      </c>
      <c r="Q34" s="49">
        <v>5.0000000000000001E-4</v>
      </c>
      <c r="R34" s="49">
        <v>2.5000000000000001E-3</v>
      </c>
      <c r="S34" s="49">
        <v>5.1999999999999998E-3</v>
      </c>
      <c r="T34" s="49">
        <v>8.6E-3</v>
      </c>
      <c r="U34" s="49">
        <v>1.2200000000000001E-2</v>
      </c>
      <c r="V34" s="49">
        <v>1.6E-2</v>
      </c>
      <c r="W34" s="49">
        <v>1.95E-2</v>
      </c>
      <c r="X34" s="49">
        <v>2.2499999999999999E-2</v>
      </c>
      <c r="Y34" s="49">
        <v>2.47E-2</v>
      </c>
      <c r="Z34" s="49">
        <v>2.6100000000000002E-2</v>
      </c>
      <c r="AA34" s="49">
        <v>2.6599999999999999E-2</v>
      </c>
      <c r="AB34" s="49">
        <v>2.64E-2</v>
      </c>
      <c r="AC34" s="49">
        <v>2.5899999999999999E-2</v>
      </c>
      <c r="AD34" s="49">
        <v>2.5100000000000001E-2</v>
      </c>
      <c r="AE34" s="49">
        <v>2.4199999999999999E-2</v>
      </c>
      <c r="AF34" s="49">
        <v>2.3199999999999998E-2</v>
      </c>
      <c r="AG34" s="49">
        <v>2.2200000000000001E-2</v>
      </c>
      <c r="AH34" s="49">
        <v>2.1000000000000001E-2</v>
      </c>
      <c r="AI34" s="49">
        <v>1.9900000000000001E-2</v>
      </c>
      <c r="AJ34" s="49">
        <v>1.9E-2</v>
      </c>
      <c r="AK34" s="49">
        <v>1.84E-2</v>
      </c>
      <c r="AL34" s="49">
        <v>1.8100000000000002E-2</v>
      </c>
      <c r="AM34" s="49">
        <v>1.7999999999999999E-2</v>
      </c>
      <c r="AN34" s="49">
        <v>1.7899999999999999E-2</v>
      </c>
      <c r="AO34" s="49">
        <v>1.78E-2</v>
      </c>
      <c r="AP34" s="49">
        <v>1.7600000000000001E-2</v>
      </c>
      <c r="AQ34" s="49">
        <v>1.7600000000000001E-2</v>
      </c>
      <c r="AR34" s="49">
        <v>1.78E-2</v>
      </c>
      <c r="AS34" s="49">
        <v>1.84E-2</v>
      </c>
      <c r="AT34" s="49">
        <v>1.8800000000000001E-2</v>
      </c>
      <c r="AU34" s="49">
        <v>1.8499999999999999E-2</v>
      </c>
      <c r="AV34" s="49">
        <v>1.6899999999999998E-2</v>
      </c>
      <c r="AW34" s="49">
        <v>1.37E-2</v>
      </c>
      <c r="AX34" s="49">
        <v>9.4000000000000004E-3</v>
      </c>
      <c r="AY34" s="49">
        <v>4.8999999999999998E-3</v>
      </c>
      <c r="AZ34" s="49">
        <v>1E-3</v>
      </c>
      <c r="BA34" s="49">
        <v>-1.5E-3</v>
      </c>
      <c r="BB34" s="49">
        <v>-2.2000000000000001E-3</v>
      </c>
      <c r="BC34" s="49">
        <v>-1.1999999999999999E-3</v>
      </c>
      <c r="BD34" s="49">
        <v>1.1999999999999999E-3</v>
      </c>
      <c r="BE34" s="49">
        <v>4.1000000000000003E-3</v>
      </c>
      <c r="BF34" s="49">
        <v>7.1000000000000004E-3</v>
      </c>
      <c r="BG34" s="49">
        <v>9.4000000000000004E-3</v>
      </c>
      <c r="BH34" s="49">
        <v>1.0699999999999999E-2</v>
      </c>
      <c r="BI34" s="49">
        <v>1.0999999999999999E-2</v>
      </c>
      <c r="BJ34" s="49">
        <v>1.03E-2</v>
      </c>
      <c r="BK34" s="49">
        <v>8.9999999999999993E-3</v>
      </c>
      <c r="BL34" s="49">
        <v>7.4000000000000003E-3</v>
      </c>
      <c r="BM34" s="49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</row>
    <row r="35" spans="1:108" x14ac:dyDescent="0.2">
      <c r="A35" s="13">
        <v>53</v>
      </c>
      <c r="B35" s="49">
        <v>1.6799999999999999E-2</v>
      </c>
      <c r="C35" s="49">
        <v>1.5699999999999999E-2</v>
      </c>
      <c r="D35" s="49">
        <v>1.43E-2</v>
      </c>
      <c r="E35" s="49">
        <v>1.2699999999999999E-2</v>
      </c>
      <c r="F35" s="49">
        <v>1.0699999999999999E-2</v>
      </c>
      <c r="G35" s="49">
        <v>8.3999999999999995E-3</v>
      </c>
      <c r="H35" s="49">
        <v>6.3E-3</v>
      </c>
      <c r="I35" s="49">
        <v>4.4000000000000003E-3</v>
      </c>
      <c r="J35" s="49">
        <v>2.8999999999999998E-3</v>
      </c>
      <c r="K35" s="49">
        <v>1.6000000000000001E-3</v>
      </c>
      <c r="L35" s="49">
        <v>5.0000000000000001E-4</v>
      </c>
      <c r="M35" s="49">
        <v>-5.0000000000000001E-4</v>
      </c>
      <c r="N35" s="49">
        <v>-1.1000000000000001E-3</v>
      </c>
      <c r="O35" s="49">
        <v>-1.2999999999999999E-3</v>
      </c>
      <c r="P35" s="49">
        <v>-8.9999999999999998E-4</v>
      </c>
      <c r="Q35" s="49">
        <v>2.9999999999999997E-4</v>
      </c>
      <c r="R35" s="49">
        <v>2.3E-3</v>
      </c>
      <c r="S35" s="49">
        <v>5.1000000000000004E-3</v>
      </c>
      <c r="T35" s="49">
        <v>8.5000000000000006E-3</v>
      </c>
      <c r="U35" s="49">
        <v>1.23E-2</v>
      </c>
      <c r="V35" s="49">
        <v>1.6199999999999999E-2</v>
      </c>
      <c r="W35" s="49">
        <v>1.9900000000000001E-2</v>
      </c>
      <c r="X35" s="49">
        <v>2.29E-2</v>
      </c>
      <c r="Y35" s="49">
        <v>2.5100000000000001E-2</v>
      </c>
      <c r="Z35" s="49">
        <v>2.64E-2</v>
      </c>
      <c r="AA35" s="49">
        <v>2.6599999999999999E-2</v>
      </c>
      <c r="AB35" s="49">
        <v>2.6200000000000001E-2</v>
      </c>
      <c r="AC35" s="49">
        <v>2.53E-2</v>
      </c>
      <c r="AD35" s="49">
        <v>2.41E-2</v>
      </c>
      <c r="AE35" s="49">
        <v>2.29E-2</v>
      </c>
      <c r="AF35" s="49">
        <v>2.18E-2</v>
      </c>
      <c r="AG35" s="49">
        <v>2.07E-2</v>
      </c>
      <c r="AH35" s="49">
        <v>1.9800000000000002E-2</v>
      </c>
      <c r="AI35" s="49">
        <v>1.9E-2</v>
      </c>
      <c r="AJ35" s="49">
        <v>1.8599999999999998E-2</v>
      </c>
      <c r="AK35" s="49">
        <v>1.8499999999999999E-2</v>
      </c>
      <c r="AL35" s="49">
        <v>1.8599999999999998E-2</v>
      </c>
      <c r="AM35" s="49">
        <v>1.89E-2</v>
      </c>
      <c r="AN35" s="49">
        <v>1.9099999999999999E-2</v>
      </c>
      <c r="AO35" s="49">
        <v>1.9099999999999999E-2</v>
      </c>
      <c r="AP35" s="49">
        <v>1.9099999999999999E-2</v>
      </c>
      <c r="AQ35" s="49">
        <v>1.9199999999999998E-2</v>
      </c>
      <c r="AR35" s="49">
        <v>1.9400000000000001E-2</v>
      </c>
      <c r="AS35" s="49">
        <v>1.9900000000000001E-2</v>
      </c>
      <c r="AT35" s="49">
        <v>2.0199999999999999E-2</v>
      </c>
      <c r="AU35" s="49">
        <v>1.9699999999999999E-2</v>
      </c>
      <c r="AV35" s="49">
        <v>1.8100000000000002E-2</v>
      </c>
      <c r="AW35" s="49">
        <v>1.5100000000000001E-2</v>
      </c>
      <c r="AX35" s="49">
        <v>1.12E-2</v>
      </c>
      <c r="AY35" s="49">
        <v>6.8999999999999999E-3</v>
      </c>
      <c r="AZ35" s="49">
        <v>3.2000000000000002E-3</v>
      </c>
      <c r="BA35" s="49">
        <v>5.0000000000000001E-4</v>
      </c>
      <c r="BB35" s="49">
        <v>-5.9999999999999995E-4</v>
      </c>
      <c r="BC35" s="49">
        <v>-2.9999999999999997E-4</v>
      </c>
      <c r="BD35" s="49">
        <v>1.1999999999999999E-3</v>
      </c>
      <c r="BE35" s="49">
        <v>3.2000000000000002E-3</v>
      </c>
      <c r="BF35" s="49">
        <v>5.4000000000000003E-3</v>
      </c>
      <c r="BG35" s="49">
        <v>7.1000000000000004E-3</v>
      </c>
      <c r="BH35" s="49">
        <v>8.0999999999999996E-3</v>
      </c>
      <c r="BI35" s="49">
        <v>8.3000000000000001E-3</v>
      </c>
      <c r="BJ35" s="49">
        <v>7.7000000000000002E-3</v>
      </c>
      <c r="BK35" s="49">
        <v>6.6E-3</v>
      </c>
      <c r="BL35" s="49">
        <v>5.3E-3</v>
      </c>
      <c r="BM35" s="49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</row>
    <row r="36" spans="1:108" x14ac:dyDescent="0.2">
      <c r="A36" s="13">
        <v>54</v>
      </c>
      <c r="B36" s="49">
        <v>1.6400000000000001E-2</v>
      </c>
      <c r="C36" s="49">
        <v>1.52E-2</v>
      </c>
      <c r="D36" s="49">
        <v>1.3899999999999999E-2</v>
      </c>
      <c r="E36" s="49">
        <v>1.2200000000000001E-2</v>
      </c>
      <c r="F36" s="49">
        <v>1.0200000000000001E-2</v>
      </c>
      <c r="G36" s="49">
        <v>8.0000000000000002E-3</v>
      </c>
      <c r="H36" s="49">
        <v>6.0000000000000001E-3</v>
      </c>
      <c r="I36" s="49">
        <v>4.1999999999999997E-3</v>
      </c>
      <c r="J36" s="49">
        <v>2.8E-3</v>
      </c>
      <c r="K36" s="49">
        <v>1.5E-3</v>
      </c>
      <c r="L36" s="49">
        <v>4.0000000000000002E-4</v>
      </c>
      <c r="M36" s="49">
        <v>-5.0000000000000001E-4</v>
      </c>
      <c r="N36" s="49">
        <v>-1.2999999999999999E-3</v>
      </c>
      <c r="O36" s="49">
        <v>-1.5E-3</v>
      </c>
      <c r="P36" s="49">
        <v>-1.1999999999999999E-3</v>
      </c>
      <c r="Q36" s="49">
        <v>-1E-4</v>
      </c>
      <c r="R36" s="49">
        <v>1.9E-3</v>
      </c>
      <c r="S36" s="49">
        <v>4.7000000000000002E-3</v>
      </c>
      <c r="T36" s="49">
        <v>8.2000000000000007E-3</v>
      </c>
      <c r="U36" s="49">
        <v>1.2200000000000001E-2</v>
      </c>
      <c r="V36" s="49">
        <v>1.6299999999999999E-2</v>
      </c>
      <c r="W36" s="49">
        <v>2.01E-2</v>
      </c>
      <c r="X36" s="49">
        <v>2.3400000000000001E-2</v>
      </c>
      <c r="Y36" s="49">
        <v>2.5600000000000001E-2</v>
      </c>
      <c r="Z36" s="49">
        <v>2.6800000000000001E-2</v>
      </c>
      <c r="AA36" s="49">
        <v>2.7E-2</v>
      </c>
      <c r="AB36" s="49">
        <v>2.6200000000000001E-2</v>
      </c>
      <c r="AC36" s="49">
        <v>2.4899999999999999E-2</v>
      </c>
      <c r="AD36" s="49">
        <v>2.3199999999999998E-2</v>
      </c>
      <c r="AE36" s="49">
        <v>2.1700000000000001E-2</v>
      </c>
      <c r="AF36" s="49">
        <v>2.0299999999999999E-2</v>
      </c>
      <c r="AG36" s="49">
        <v>1.9300000000000001E-2</v>
      </c>
      <c r="AH36" s="49">
        <v>1.8499999999999999E-2</v>
      </c>
      <c r="AI36" s="49">
        <v>1.8100000000000002E-2</v>
      </c>
      <c r="AJ36" s="49">
        <v>1.7999999999999999E-2</v>
      </c>
      <c r="AK36" s="49">
        <v>1.83E-2</v>
      </c>
      <c r="AL36" s="49">
        <v>1.8700000000000001E-2</v>
      </c>
      <c r="AM36" s="49">
        <v>1.9199999999999998E-2</v>
      </c>
      <c r="AN36" s="49">
        <v>1.9699999999999999E-2</v>
      </c>
      <c r="AO36" s="49">
        <v>0.02</v>
      </c>
      <c r="AP36" s="49">
        <v>2.0199999999999999E-2</v>
      </c>
      <c r="AQ36" s="49">
        <v>2.0400000000000001E-2</v>
      </c>
      <c r="AR36" s="49">
        <v>2.07E-2</v>
      </c>
      <c r="AS36" s="49">
        <v>2.1100000000000001E-2</v>
      </c>
      <c r="AT36" s="49">
        <v>2.12E-2</v>
      </c>
      <c r="AU36" s="49">
        <v>2.07E-2</v>
      </c>
      <c r="AV36" s="49">
        <v>1.9199999999999998E-2</v>
      </c>
      <c r="AW36" s="49">
        <v>1.6500000000000001E-2</v>
      </c>
      <c r="AX36" s="49">
        <v>1.2999999999999999E-2</v>
      </c>
      <c r="AY36" s="49">
        <v>9.1999999999999998E-3</v>
      </c>
      <c r="AZ36" s="49">
        <v>5.7999999999999996E-3</v>
      </c>
      <c r="BA36" s="49">
        <v>3.2000000000000002E-3</v>
      </c>
      <c r="BB36" s="49">
        <v>1.8E-3</v>
      </c>
      <c r="BC36" s="49">
        <v>1.4E-3</v>
      </c>
      <c r="BD36" s="49">
        <v>1.9E-3</v>
      </c>
      <c r="BE36" s="49">
        <v>3.0000000000000001E-3</v>
      </c>
      <c r="BF36" s="49">
        <v>4.1999999999999997E-3</v>
      </c>
      <c r="BG36" s="49">
        <v>5.1999999999999998E-3</v>
      </c>
      <c r="BH36" s="49">
        <v>5.7999999999999996E-3</v>
      </c>
      <c r="BI36" s="49">
        <v>5.7999999999999996E-3</v>
      </c>
      <c r="BJ36" s="49">
        <v>5.1999999999999998E-3</v>
      </c>
      <c r="BK36" s="49">
        <v>4.3E-3</v>
      </c>
      <c r="BL36" s="49">
        <v>3.0999999999999999E-3</v>
      </c>
      <c r="BM36" s="49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</row>
    <row r="37" spans="1:108" x14ac:dyDescent="0.2">
      <c r="A37" s="13">
        <v>55</v>
      </c>
      <c r="B37" s="49">
        <v>1.61E-2</v>
      </c>
      <c r="C37" s="49">
        <v>1.4800000000000001E-2</v>
      </c>
      <c r="D37" s="49">
        <v>1.34E-2</v>
      </c>
      <c r="E37" s="49">
        <v>1.17E-2</v>
      </c>
      <c r="F37" s="49">
        <v>9.5999999999999992E-3</v>
      </c>
      <c r="G37" s="49">
        <v>7.4999999999999997E-3</v>
      </c>
      <c r="H37" s="49">
        <v>5.5999999999999999E-3</v>
      </c>
      <c r="I37" s="49">
        <v>4.0000000000000001E-3</v>
      </c>
      <c r="J37" s="49">
        <v>2.5999999999999999E-3</v>
      </c>
      <c r="K37" s="49">
        <v>1.4E-3</v>
      </c>
      <c r="L37" s="49">
        <v>2.9999999999999997E-4</v>
      </c>
      <c r="M37" s="49">
        <v>-8.0000000000000004E-4</v>
      </c>
      <c r="N37" s="49">
        <v>-1.5E-3</v>
      </c>
      <c r="O37" s="49">
        <v>-1.8E-3</v>
      </c>
      <c r="P37" s="49">
        <v>-1.6000000000000001E-3</v>
      </c>
      <c r="Q37" s="49">
        <v>-5.0000000000000001E-4</v>
      </c>
      <c r="R37" s="49">
        <v>1.4E-3</v>
      </c>
      <c r="S37" s="49">
        <v>4.1999999999999997E-3</v>
      </c>
      <c r="T37" s="49">
        <v>7.9000000000000008E-3</v>
      </c>
      <c r="U37" s="49">
        <v>1.2E-2</v>
      </c>
      <c r="V37" s="49">
        <v>1.6299999999999999E-2</v>
      </c>
      <c r="W37" s="49">
        <v>2.0299999999999999E-2</v>
      </c>
      <c r="X37" s="49">
        <v>2.3699999999999999E-2</v>
      </c>
      <c r="Y37" s="49">
        <v>2.6100000000000002E-2</v>
      </c>
      <c r="Z37" s="49">
        <v>2.7400000000000001E-2</v>
      </c>
      <c r="AA37" s="49">
        <v>2.7400000000000001E-2</v>
      </c>
      <c r="AB37" s="49">
        <v>2.64E-2</v>
      </c>
      <c r="AC37" s="49">
        <v>2.47E-2</v>
      </c>
      <c r="AD37" s="49">
        <v>2.2599999999999999E-2</v>
      </c>
      <c r="AE37" s="49">
        <v>2.06E-2</v>
      </c>
      <c r="AF37" s="49">
        <v>1.9099999999999999E-2</v>
      </c>
      <c r="AG37" s="49">
        <v>1.7999999999999999E-2</v>
      </c>
      <c r="AH37" s="49">
        <v>1.7299999999999999E-2</v>
      </c>
      <c r="AI37" s="49">
        <v>1.7100000000000001E-2</v>
      </c>
      <c r="AJ37" s="49">
        <v>1.7399999999999999E-2</v>
      </c>
      <c r="AK37" s="49">
        <v>1.7899999999999999E-2</v>
      </c>
      <c r="AL37" s="49">
        <v>1.8599999999999998E-2</v>
      </c>
      <c r="AM37" s="49">
        <v>1.9300000000000001E-2</v>
      </c>
      <c r="AN37" s="49">
        <v>1.9900000000000001E-2</v>
      </c>
      <c r="AO37" s="49">
        <v>2.0500000000000001E-2</v>
      </c>
      <c r="AP37" s="49">
        <v>2.0899999999999998E-2</v>
      </c>
      <c r="AQ37" s="49">
        <v>2.12E-2</v>
      </c>
      <c r="AR37" s="49">
        <v>2.1600000000000001E-2</v>
      </c>
      <c r="AS37" s="49">
        <v>2.1899999999999999E-2</v>
      </c>
      <c r="AT37" s="49">
        <v>2.1999999999999999E-2</v>
      </c>
      <c r="AU37" s="49">
        <v>2.1399999999999999E-2</v>
      </c>
      <c r="AV37" s="49">
        <v>0.02</v>
      </c>
      <c r="AW37" s="49">
        <v>1.77E-2</v>
      </c>
      <c r="AX37" s="49">
        <v>1.47E-2</v>
      </c>
      <c r="AY37" s="49">
        <v>1.1599999999999999E-2</v>
      </c>
      <c r="AZ37" s="49">
        <v>8.6999999999999994E-3</v>
      </c>
      <c r="BA37" s="49">
        <v>6.3E-3</v>
      </c>
      <c r="BB37" s="49">
        <v>4.7000000000000002E-3</v>
      </c>
      <c r="BC37" s="49">
        <v>3.8E-3</v>
      </c>
      <c r="BD37" s="49">
        <v>3.5000000000000001E-3</v>
      </c>
      <c r="BE37" s="49">
        <v>3.5000000000000001E-3</v>
      </c>
      <c r="BF37" s="49">
        <v>3.8E-3</v>
      </c>
      <c r="BG37" s="49">
        <v>4.0000000000000001E-3</v>
      </c>
      <c r="BH37" s="49">
        <v>4.0000000000000001E-3</v>
      </c>
      <c r="BI37" s="49">
        <v>3.5999999999999999E-3</v>
      </c>
      <c r="BJ37" s="49">
        <v>3.0000000000000001E-3</v>
      </c>
      <c r="BK37" s="49">
        <v>2E-3</v>
      </c>
      <c r="BL37" s="49">
        <v>1E-3</v>
      </c>
      <c r="BM37" s="49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</row>
    <row r="38" spans="1:108" x14ac:dyDescent="0.2">
      <c r="A38" s="13">
        <v>56</v>
      </c>
      <c r="B38" s="49">
        <v>1.5699999999999999E-2</v>
      </c>
      <c r="C38" s="49">
        <v>1.43E-2</v>
      </c>
      <c r="D38" s="49">
        <v>1.2800000000000001E-2</v>
      </c>
      <c r="E38" s="49">
        <v>1.0999999999999999E-2</v>
      </c>
      <c r="F38" s="49">
        <v>8.9999999999999993E-3</v>
      </c>
      <c r="G38" s="49">
        <v>7.0000000000000001E-3</v>
      </c>
      <c r="H38" s="49">
        <v>5.1000000000000004E-3</v>
      </c>
      <c r="I38" s="49">
        <v>3.5999999999999999E-3</v>
      </c>
      <c r="J38" s="49">
        <v>2.2000000000000001E-3</v>
      </c>
      <c r="K38" s="49">
        <v>1E-3</v>
      </c>
      <c r="L38" s="49">
        <v>-1E-4</v>
      </c>
      <c r="M38" s="49">
        <v>-1.1000000000000001E-3</v>
      </c>
      <c r="N38" s="49">
        <v>-1.9E-3</v>
      </c>
      <c r="O38" s="49">
        <v>-2.2000000000000001E-3</v>
      </c>
      <c r="P38" s="49">
        <v>-1.9E-3</v>
      </c>
      <c r="Q38" s="49">
        <v>-8.9999999999999998E-4</v>
      </c>
      <c r="R38" s="49">
        <v>1E-3</v>
      </c>
      <c r="S38" s="49">
        <v>3.8999999999999998E-3</v>
      </c>
      <c r="T38" s="49">
        <v>7.6E-3</v>
      </c>
      <c r="U38" s="49">
        <v>1.18E-2</v>
      </c>
      <c r="V38" s="49">
        <v>1.6199999999999999E-2</v>
      </c>
      <c r="W38" s="49">
        <v>2.0299999999999999E-2</v>
      </c>
      <c r="X38" s="49">
        <v>2.3900000000000001E-2</v>
      </c>
      <c r="Y38" s="49">
        <v>2.6499999999999999E-2</v>
      </c>
      <c r="Z38" s="49">
        <v>2.7799999999999998E-2</v>
      </c>
      <c r="AA38" s="49">
        <v>2.7799999999999998E-2</v>
      </c>
      <c r="AB38" s="49">
        <v>2.6599999999999999E-2</v>
      </c>
      <c r="AC38" s="49">
        <v>2.46E-2</v>
      </c>
      <c r="AD38" s="49">
        <v>2.2200000000000001E-2</v>
      </c>
      <c r="AE38" s="49">
        <v>1.9900000000000001E-2</v>
      </c>
      <c r="AF38" s="49">
        <v>1.8100000000000002E-2</v>
      </c>
      <c r="AG38" s="49">
        <v>1.6899999999999998E-2</v>
      </c>
      <c r="AH38" s="49">
        <v>1.6299999999999999E-2</v>
      </c>
      <c r="AI38" s="49">
        <v>1.6199999999999999E-2</v>
      </c>
      <c r="AJ38" s="49">
        <v>1.66E-2</v>
      </c>
      <c r="AK38" s="49">
        <v>1.7399999999999999E-2</v>
      </c>
      <c r="AL38" s="49">
        <v>1.8200000000000001E-2</v>
      </c>
      <c r="AM38" s="49">
        <v>1.9099999999999999E-2</v>
      </c>
      <c r="AN38" s="49">
        <v>1.9900000000000001E-2</v>
      </c>
      <c r="AO38" s="49">
        <v>2.06E-2</v>
      </c>
      <c r="AP38" s="49">
        <v>2.12E-2</v>
      </c>
      <c r="AQ38" s="49">
        <v>2.1700000000000001E-2</v>
      </c>
      <c r="AR38" s="49">
        <v>2.2100000000000002E-2</v>
      </c>
      <c r="AS38" s="49">
        <v>2.2499999999999999E-2</v>
      </c>
      <c r="AT38" s="49">
        <v>2.24E-2</v>
      </c>
      <c r="AU38" s="49">
        <v>2.1899999999999999E-2</v>
      </c>
      <c r="AV38" s="49">
        <v>2.07E-2</v>
      </c>
      <c r="AW38" s="49">
        <v>1.8800000000000001E-2</v>
      </c>
      <c r="AX38" s="49">
        <v>1.6400000000000001E-2</v>
      </c>
      <c r="AY38" s="49">
        <v>1.4E-2</v>
      </c>
      <c r="AZ38" s="49">
        <v>1.1599999999999999E-2</v>
      </c>
      <c r="BA38" s="49">
        <v>9.4999999999999998E-3</v>
      </c>
      <c r="BB38" s="49">
        <v>7.9000000000000008E-3</v>
      </c>
      <c r="BC38" s="49">
        <v>6.6E-3</v>
      </c>
      <c r="BD38" s="49">
        <v>5.4999999999999997E-3</v>
      </c>
      <c r="BE38" s="49">
        <v>4.7000000000000002E-3</v>
      </c>
      <c r="BF38" s="49">
        <v>4.1000000000000003E-3</v>
      </c>
      <c r="BG38" s="49">
        <v>3.5000000000000001E-3</v>
      </c>
      <c r="BH38" s="49">
        <v>2.8999999999999998E-3</v>
      </c>
      <c r="BI38" s="49">
        <v>2.0999999999999999E-3</v>
      </c>
      <c r="BJ38" s="49">
        <v>1.1000000000000001E-3</v>
      </c>
      <c r="BK38" s="49">
        <v>0</v>
      </c>
      <c r="BL38" s="49">
        <v>-1.1000000000000001E-3</v>
      </c>
      <c r="BM38" s="49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</row>
    <row r="39" spans="1:108" x14ac:dyDescent="0.2">
      <c r="A39" s="13">
        <v>57</v>
      </c>
      <c r="B39" s="49">
        <v>1.52E-2</v>
      </c>
      <c r="C39" s="49">
        <v>1.37E-2</v>
      </c>
      <c r="D39" s="49">
        <v>1.21E-2</v>
      </c>
      <c r="E39" s="49">
        <v>1.03E-2</v>
      </c>
      <c r="F39" s="49">
        <v>8.3000000000000001E-3</v>
      </c>
      <c r="G39" s="49">
        <v>6.3E-3</v>
      </c>
      <c r="H39" s="49">
        <v>4.4999999999999997E-3</v>
      </c>
      <c r="I39" s="49">
        <v>3.0000000000000001E-3</v>
      </c>
      <c r="J39" s="49">
        <v>1.6999999999999999E-3</v>
      </c>
      <c r="K39" s="49">
        <v>5.0000000000000001E-4</v>
      </c>
      <c r="L39" s="49">
        <v>-5.9999999999999995E-4</v>
      </c>
      <c r="M39" s="49">
        <v>-1.6000000000000001E-3</v>
      </c>
      <c r="N39" s="49">
        <v>-2.3E-3</v>
      </c>
      <c r="O39" s="49">
        <v>-2.5999999999999999E-3</v>
      </c>
      <c r="P39" s="49">
        <v>-2.3E-3</v>
      </c>
      <c r="Q39" s="49">
        <v>-1.1999999999999999E-3</v>
      </c>
      <c r="R39" s="49">
        <v>8.0000000000000004E-4</v>
      </c>
      <c r="S39" s="49">
        <v>3.7000000000000002E-3</v>
      </c>
      <c r="T39" s="49">
        <v>7.4000000000000003E-3</v>
      </c>
      <c r="U39" s="49">
        <v>1.1599999999999999E-2</v>
      </c>
      <c r="V39" s="49">
        <v>1.6E-2</v>
      </c>
      <c r="W39" s="49">
        <v>2.0199999999999999E-2</v>
      </c>
      <c r="X39" s="49">
        <v>2.3900000000000001E-2</v>
      </c>
      <c r="Y39" s="49">
        <v>2.6599999999999999E-2</v>
      </c>
      <c r="Z39" s="49">
        <v>2.8000000000000001E-2</v>
      </c>
      <c r="AA39" s="49">
        <v>2.8000000000000001E-2</v>
      </c>
      <c r="AB39" s="49">
        <v>2.6800000000000001E-2</v>
      </c>
      <c r="AC39" s="49">
        <v>2.46E-2</v>
      </c>
      <c r="AD39" s="49">
        <v>2.2100000000000002E-2</v>
      </c>
      <c r="AE39" s="49">
        <v>1.95E-2</v>
      </c>
      <c r="AF39" s="49">
        <v>1.7500000000000002E-2</v>
      </c>
      <c r="AG39" s="49">
        <v>1.61E-2</v>
      </c>
      <c r="AH39" s="49">
        <v>1.54E-2</v>
      </c>
      <c r="AI39" s="49">
        <v>1.54E-2</v>
      </c>
      <c r="AJ39" s="49">
        <v>1.5900000000000001E-2</v>
      </c>
      <c r="AK39" s="49">
        <v>1.67E-2</v>
      </c>
      <c r="AL39" s="49">
        <v>1.77E-2</v>
      </c>
      <c r="AM39" s="49">
        <v>1.8599999999999998E-2</v>
      </c>
      <c r="AN39" s="49">
        <v>1.9599999999999999E-2</v>
      </c>
      <c r="AO39" s="49">
        <v>2.0500000000000001E-2</v>
      </c>
      <c r="AP39" s="49">
        <v>2.12E-2</v>
      </c>
      <c r="AQ39" s="49">
        <v>2.18E-2</v>
      </c>
      <c r="AR39" s="49">
        <v>2.23E-2</v>
      </c>
      <c r="AS39" s="49">
        <v>2.2599999999999999E-2</v>
      </c>
      <c r="AT39" s="49">
        <v>2.2599999999999999E-2</v>
      </c>
      <c r="AU39" s="49">
        <v>2.2200000000000001E-2</v>
      </c>
      <c r="AV39" s="49">
        <v>2.12E-2</v>
      </c>
      <c r="AW39" s="49">
        <v>1.9800000000000002E-2</v>
      </c>
      <c r="AX39" s="49">
        <v>1.8100000000000002E-2</v>
      </c>
      <c r="AY39" s="49">
        <v>1.6199999999999999E-2</v>
      </c>
      <c r="AZ39" s="49">
        <v>1.43E-2</v>
      </c>
      <c r="BA39" s="49">
        <v>1.26E-2</v>
      </c>
      <c r="BB39" s="49">
        <v>1.0999999999999999E-2</v>
      </c>
      <c r="BC39" s="49">
        <v>9.4999999999999998E-3</v>
      </c>
      <c r="BD39" s="49">
        <v>8.0000000000000002E-3</v>
      </c>
      <c r="BE39" s="49">
        <v>6.4999999999999997E-3</v>
      </c>
      <c r="BF39" s="49">
        <v>5.1000000000000004E-3</v>
      </c>
      <c r="BG39" s="49">
        <v>3.8E-3</v>
      </c>
      <c r="BH39" s="49">
        <v>2.5999999999999999E-3</v>
      </c>
      <c r="BI39" s="49">
        <v>1.1999999999999999E-3</v>
      </c>
      <c r="BJ39" s="49">
        <v>-2.0000000000000001E-4</v>
      </c>
      <c r="BK39" s="49">
        <v>-1.6000000000000001E-3</v>
      </c>
      <c r="BL39" s="49">
        <v>-3.0000000000000001E-3</v>
      </c>
      <c r="BM39" s="49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</row>
    <row r="40" spans="1:108" x14ac:dyDescent="0.2">
      <c r="A40" s="13">
        <v>58</v>
      </c>
      <c r="B40" s="49">
        <v>1.46E-2</v>
      </c>
      <c r="C40" s="49">
        <v>1.2999999999999999E-2</v>
      </c>
      <c r="D40" s="49">
        <v>1.1299999999999999E-2</v>
      </c>
      <c r="E40" s="49">
        <v>9.4999999999999998E-3</v>
      </c>
      <c r="F40" s="49">
        <v>7.4000000000000003E-3</v>
      </c>
      <c r="G40" s="49">
        <v>5.4000000000000003E-3</v>
      </c>
      <c r="H40" s="49">
        <v>3.7000000000000002E-3</v>
      </c>
      <c r="I40" s="49">
        <v>2.3E-3</v>
      </c>
      <c r="J40" s="49">
        <v>1E-3</v>
      </c>
      <c r="K40" s="49">
        <v>-1E-4</v>
      </c>
      <c r="L40" s="49">
        <v>-1.1999999999999999E-3</v>
      </c>
      <c r="M40" s="49">
        <v>-2.0999999999999999E-3</v>
      </c>
      <c r="N40" s="49">
        <v>-2.8E-3</v>
      </c>
      <c r="O40" s="49">
        <v>-2.8999999999999998E-3</v>
      </c>
      <c r="P40" s="49">
        <v>-2.5000000000000001E-3</v>
      </c>
      <c r="Q40" s="49">
        <v>-1.2999999999999999E-3</v>
      </c>
      <c r="R40" s="49">
        <v>8.0000000000000004E-4</v>
      </c>
      <c r="S40" s="49">
        <v>3.7000000000000002E-3</v>
      </c>
      <c r="T40" s="49">
        <v>7.4000000000000003E-3</v>
      </c>
      <c r="U40" s="49">
        <v>1.15E-2</v>
      </c>
      <c r="V40" s="49">
        <v>1.5900000000000001E-2</v>
      </c>
      <c r="W40" s="49">
        <v>0.02</v>
      </c>
      <c r="X40" s="49">
        <v>2.3699999999999999E-2</v>
      </c>
      <c r="Y40" s="49">
        <v>2.64E-2</v>
      </c>
      <c r="Z40" s="49">
        <v>2.7799999999999998E-2</v>
      </c>
      <c r="AA40" s="49">
        <v>2.7900000000000001E-2</v>
      </c>
      <c r="AB40" s="49">
        <v>2.6800000000000001E-2</v>
      </c>
      <c r="AC40" s="49">
        <v>2.47E-2</v>
      </c>
      <c r="AD40" s="49">
        <v>2.2100000000000002E-2</v>
      </c>
      <c r="AE40" s="49">
        <v>1.9400000000000001E-2</v>
      </c>
      <c r="AF40" s="49">
        <v>1.72E-2</v>
      </c>
      <c r="AG40" s="49">
        <v>1.5599999999999999E-2</v>
      </c>
      <c r="AH40" s="49">
        <v>1.4800000000000001E-2</v>
      </c>
      <c r="AI40" s="49">
        <v>1.46E-2</v>
      </c>
      <c r="AJ40" s="49">
        <v>1.5100000000000001E-2</v>
      </c>
      <c r="AK40" s="49">
        <v>1.6E-2</v>
      </c>
      <c r="AL40" s="49">
        <v>1.7000000000000001E-2</v>
      </c>
      <c r="AM40" s="49">
        <v>1.8100000000000002E-2</v>
      </c>
      <c r="AN40" s="49">
        <v>1.9199999999999998E-2</v>
      </c>
      <c r="AO40" s="49">
        <v>2.0199999999999999E-2</v>
      </c>
      <c r="AP40" s="49">
        <v>2.1000000000000001E-2</v>
      </c>
      <c r="AQ40" s="49">
        <v>2.1600000000000001E-2</v>
      </c>
      <c r="AR40" s="49">
        <v>2.2100000000000002E-2</v>
      </c>
      <c r="AS40" s="49">
        <v>2.24E-2</v>
      </c>
      <c r="AT40" s="49">
        <v>2.2499999999999999E-2</v>
      </c>
      <c r="AU40" s="49">
        <v>2.2200000000000001E-2</v>
      </c>
      <c r="AV40" s="49">
        <v>2.1700000000000001E-2</v>
      </c>
      <c r="AW40" s="49">
        <v>2.07E-2</v>
      </c>
      <c r="AX40" s="49">
        <v>1.95E-2</v>
      </c>
      <c r="AY40" s="49">
        <v>1.8200000000000001E-2</v>
      </c>
      <c r="AZ40" s="49">
        <v>1.6799999999999999E-2</v>
      </c>
      <c r="BA40" s="49">
        <v>1.54E-2</v>
      </c>
      <c r="BB40" s="49">
        <v>1.4E-2</v>
      </c>
      <c r="BC40" s="49">
        <v>1.24E-2</v>
      </c>
      <c r="BD40" s="49">
        <v>1.0699999999999999E-2</v>
      </c>
      <c r="BE40" s="49">
        <v>8.8000000000000005E-3</v>
      </c>
      <c r="BF40" s="49">
        <v>6.8999999999999999E-3</v>
      </c>
      <c r="BG40" s="49">
        <v>5.0000000000000001E-3</v>
      </c>
      <c r="BH40" s="49">
        <v>3.0999999999999999E-3</v>
      </c>
      <c r="BI40" s="49">
        <v>1.1000000000000001E-3</v>
      </c>
      <c r="BJ40" s="49">
        <v>-8.9999999999999998E-4</v>
      </c>
      <c r="BK40" s="49">
        <v>-2.8E-3</v>
      </c>
      <c r="BL40" s="49">
        <v>-4.5999999999999999E-3</v>
      </c>
      <c r="BM40" s="49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</row>
    <row r="41" spans="1:108" x14ac:dyDescent="0.2">
      <c r="A41" s="13">
        <v>59</v>
      </c>
      <c r="B41" s="49">
        <v>1.3899999999999999E-2</v>
      </c>
      <c r="C41" s="49">
        <v>1.21E-2</v>
      </c>
      <c r="D41" s="49">
        <v>1.04E-2</v>
      </c>
      <c r="E41" s="49">
        <v>8.5000000000000006E-3</v>
      </c>
      <c r="F41" s="49">
        <v>6.4999999999999997E-3</v>
      </c>
      <c r="G41" s="49">
        <v>4.4999999999999997E-3</v>
      </c>
      <c r="H41" s="49">
        <v>2.8E-3</v>
      </c>
      <c r="I41" s="49">
        <v>1.4E-3</v>
      </c>
      <c r="J41" s="49">
        <v>2.0000000000000001E-4</v>
      </c>
      <c r="K41" s="49">
        <v>-8.9999999999999998E-4</v>
      </c>
      <c r="L41" s="49">
        <v>-1.9E-3</v>
      </c>
      <c r="M41" s="49">
        <v>-2.7000000000000001E-3</v>
      </c>
      <c r="N41" s="49">
        <v>-3.2000000000000002E-3</v>
      </c>
      <c r="O41" s="49">
        <v>-3.0999999999999999E-3</v>
      </c>
      <c r="P41" s="49">
        <v>-2.5000000000000001E-3</v>
      </c>
      <c r="Q41" s="49">
        <v>-1.1000000000000001E-3</v>
      </c>
      <c r="R41" s="49">
        <v>1E-3</v>
      </c>
      <c r="S41" s="49">
        <v>3.8999999999999998E-3</v>
      </c>
      <c r="T41" s="49">
        <v>7.4999999999999997E-3</v>
      </c>
      <c r="U41" s="49">
        <v>1.15E-2</v>
      </c>
      <c r="V41" s="49">
        <v>1.5699999999999999E-2</v>
      </c>
      <c r="W41" s="49">
        <v>1.9699999999999999E-2</v>
      </c>
      <c r="X41" s="49">
        <v>2.3199999999999998E-2</v>
      </c>
      <c r="Y41" s="49">
        <v>2.5899999999999999E-2</v>
      </c>
      <c r="Z41" s="49">
        <v>2.7300000000000001E-2</v>
      </c>
      <c r="AA41" s="49">
        <v>2.75E-2</v>
      </c>
      <c r="AB41" s="49">
        <v>2.6499999999999999E-2</v>
      </c>
      <c r="AC41" s="49">
        <v>2.46E-2</v>
      </c>
      <c r="AD41" s="49">
        <v>2.2200000000000001E-2</v>
      </c>
      <c r="AE41" s="49">
        <v>1.95E-2</v>
      </c>
      <c r="AF41" s="49">
        <v>1.72E-2</v>
      </c>
      <c r="AG41" s="49">
        <v>1.54E-2</v>
      </c>
      <c r="AH41" s="49">
        <v>1.44E-2</v>
      </c>
      <c r="AI41" s="49">
        <v>1.41E-2</v>
      </c>
      <c r="AJ41" s="49">
        <v>1.4500000000000001E-2</v>
      </c>
      <c r="AK41" s="49">
        <v>1.5299999999999999E-2</v>
      </c>
      <c r="AL41" s="49">
        <v>1.6400000000000001E-2</v>
      </c>
      <c r="AM41" s="49">
        <v>1.7600000000000001E-2</v>
      </c>
      <c r="AN41" s="49">
        <v>1.8800000000000001E-2</v>
      </c>
      <c r="AO41" s="49">
        <v>1.9800000000000002E-2</v>
      </c>
      <c r="AP41" s="49">
        <v>2.06E-2</v>
      </c>
      <c r="AQ41" s="49">
        <v>2.12E-2</v>
      </c>
      <c r="AR41" s="49">
        <v>2.1600000000000001E-2</v>
      </c>
      <c r="AS41" s="49">
        <v>2.1899999999999999E-2</v>
      </c>
      <c r="AT41" s="49">
        <v>2.2100000000000002E-2</v>
      </c>
      <c r="AU41" s="49">
        <v>2.2200000000000001E-2</v>
      </c>
      <c r="AV41" s="49">
        <v>2.1999999999999999E-2</v>
      </c>
      <c r="AW41" s="49">
        <v>2.1499999999999998E-2</v>
      </c>
      <c r="AX41" s="49">
        <v>2.0799999999999999E-2</v>
      </c>
      <c r="AY41" s="49">
        <v>1.9900000000000001E-2</v>
      </c>
      <c r="AZ41" s="49">
        <v>1.89E-2</v>
      </c>
      <c r="BA41" s="49">
        <v>1.78E-2</v>
      </c>
      <c r="BB41" s="49">
        <v>1.66E-2</v>
      </c>
      <c r="BC41" s="49">
        <v>1.5100000000000001E-2</v>
      </c>
      <c r="BD41" s="49">
        <v>1.34E-2</v>
      </c>
      <c r="BE41" s="49">
        <v>1.14E-2</v>
      </c>
      <c r="BF41" s="49">
        <v>9.1999999999999998E-3</v>
      </c>
      <c r="BG41" s="49">
        <v>6.7999999999999996E-3</v>
      </c>
      <c r="BH41" s="49">
        <v>4.3E-3</v>
      </c>
      <c r="BI41" s="49">
        <v>1.6999999999999999E-3</v>
      </c>
      <c r="BJ41" s="49">
        <v>-8.9999999999999998E-4</v>
      </c>
      <c r="BK41" s="49">
        <v>-3.5000000000000001E-3</v>
      </c>
      <c r="BL41" s="49">
        <v>-5.7999999999999996E-3</v>
      </c>
      <c r="BM41" s="49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</row>
    <row r="42" spans="1:108" x14ac:dyDescent="0.2">
      <c r="A42" s="13">
        <v>60</v>
      </c>
      <c r="B42" s="49">
        <v>1.2999999999999999E-2</v>
      </c>
      <c r="C42" s="49">
        <v>1.12E-2</v>
      </c>
      <c r="D42" s="49">
        <v>9.4000000000000004E-3</v>
      </c>
      <c r="E42" s="49">
        <v>7.4999999999999997E-3</v>
      </c>
      <c r="F42" s="49">
        <v>5.4000000000000003E-3</v>
      </c>
      <c r="G42" s="49">
        <v>3.5000000000000001E-3</v>
      </c>
      <c r="H42" s="49">
        <v>1.8E-3</v>
      </c>
      <c r="I42" s="49">
        <v>5.0000000000000001E-4</v>
      </c>
      <c r="J42" s="49">
        <v>-6.9999999999999999E-4</v>
      </c>
      <c r="K42" s="49">
        <v>-1.6999999999999999E-3</v>
      </c>
      <c r="L42" s="49">
        <v>-2.5999999999999999E-3</v>
      </c>
      <c r="M42" s="49">
        <v>-3.2000000000000002E-3</v>
      </c>
      <c r="N42" s="49">
        <v>-3.5000000000000001E-3</v>
      </c>
      <c r="O42" s="49">
        <v>-3.3E-3</v>
      </c>
      <c r="P42" s="49">
        <v>-2.3999999999999998E-3</v>
      </c>
      <c r="Q42" s="49">
        <v>-8.0000000000000004E-4</v>
      </c>
      <c r="R42" s="49">
        <v>1.4E-3</v>
      </c>
      <c r="S42" s="49">
        <v>4.3E-3</v>
      </c>
      <c r="T42" s="49">
        <v>7.7999999999999996E-3</v>
      </c>
      <c r="U42" s="49">
        <v>1.1599999999999999E-2</v>
      </c>
      <c r="V42" s="49">
        <v>1.55E-2</v>
      </c>
      <c r="W42" s="49">
        <v>1.9199999999999998E-2</v>
      </c>
      <c r="X42" s="49">
        <v>2.2599999999999999E-2</v>
      </c>
      <c r="Y42" s="49">
        <v>2.5100000000000001E-2</v>
      </c>
      <c r="Z42" s="49">
        <v>2.6599999999999999E-2</v>
      </c>
      <c r="AA42" s="49">
        <v>2.69E-2</v>
      </c>
      <c r="AB42" s="49">
        <v>2.6100000000000002E-2</v>
      </c>
      <c r="AC42" s="49">
        <v>2.4400000000000002E-2</v>
      </c>
      <c r="AD42" s="49">
        <v>2.2200000000000001E-2</v>
      </c>
      <c r="AE42" s="49">
        <v>1.9699999999999999E-2</v>
      </c>
      <c r="AF42" s="49">
        <v>1.7399999999999999E-2</v>
      </c>
      <c r="AG42" s="49">
        <v>1.54E-2</v>
      </c>
      <c r="AH42" s="49">
        <v>1.4200000000000001E-2</v>
      </c>
      <c r="AI42" s="49">
        <v>1.37E-2</v>
      </c>
      <c r="AJ42" s="49">
        <v>1.4E-2</v>
      </c>
      <c r="AK42" s="49">
        <v>1.4800000000000001E-2</v>
      </c>
      <c r="AL42" s="49">
        <v>1.6E-2</v>
      </c>
      <c r="AM42" s="49">
        <v>1.72E-2</v>
      </c>
      <c r="AN42" s="49">
        <v>1.84E-2</v>
      </c>
      <c r="AO42" s="49">
        <v>1.9300000000000001E-2</v>
      </c>
      <c r="AP42" s="49">
        <v>0.02</v>
      </c>
      <c r="AQ42" s="49">
        <v>2.0500000000000001E-2</v>
      </c>
      <c r="AR42" s="49">
        <v>2.0799999999999999E-2</v>
      </c>
      <c r="AS42" s="49">
        <v>2.1100000000000001E-2</v>
      </c>
      <c r="AT42" s="49">
        <v>2.1499999999999998E-2</v>
      </c>
      <c r="AU42" s="49">
        <v>2.1899999999999999E-2</v>
      </c>
      <c r="AV42" s="49">
        <v>2.2200000000000001E-2</v>
      </c>
      <c r="AW42" s="49">
        <v>2.2100000000000002E-2</v>
      </c>
      <c r="AX42" s="49">
        <v>2.1899999999999999E-2</v>
      </c>
      <c r="AY42" s="49">
        <v>2.1399999999999999E-2</v>
      </c>
      <c r="AZ42" s="49">
        <v>2.07E-2</v>
      </c>
      <c r="BA42" s="49">
        <v>1.9900000000000001E-2</v>
      </c>
      <c r="BB42" s="49">
        <v>1.89E-2</v>
      </c>
      <c r="BC42" s="49">
        <v>1.7600000000000001E-2</v>
      </c>
      <c r="BD42" s="49">
        <v>1.6E-2</v>
      </c>
      <c r="BE42" s="49">
        <v>1.41E-2</v>
      </c>
      <c r="BF42" s="49">
        <v>1.18E-2</v>
      </c>
      <c r="BG42" s="49">
        <v>9.1000000000000004E-3</v>
      </c>
      <c r="BH42" s="49">
        <v>6.1000000000000004E-3</v>
      </c>
      <c r="BI42" s="49">
        <v>3.0000000000000001E-3</v>
      </c>
      <c r="BJ42" s="49">
        <v>-4.0000000000000002E-4</v>
      </c>
      <c r="BK42" s="49">
        <v>-3.5999999999999999E-3</v>
      </c>
      <c r="BL42" s="49">
        <v>-6.4000000000000003E-3</v>
      </c>
      <c r="BM42" s="49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</row>
    <row r="43" spans="1:108" x14ac:dyDescent="0.2">
      <c r="A43" s="13">
        <v>61</v>
      </c>
      <c r="B43" s="49">
        <v>1.2E-2</v>
      </c>
      <c r="C43" s="49">
        <v>1.01E-2</v>
      </c>
      <c r="D43" s="49">
        <v>8.3000000000000001E-3</v>
      </c>
      <c r="E43" s="49">
        <v>6.4000000000000003E-3</v>
      </c>
      <c r="F43" s="49">
        <v>4.4000000000000003E-3</v>
      </c>
      <c r="G43" s="49">
        <v>2.5000000000000001E-3</v>
      </c>
      <c r="H43" s="49">
        <v>8.0000000000000004E-4</v>
      </c>
      <c r="I43" s="49">
        <v>-5.0000000000000001E-4</v>
      </c>
      <c r="J43" s="49">
        <v>-1.6000000000000001E-3</v>
      </c>
      <c r="K43" s="49">
        <v>-2.5000000000000001E-3</v>
      </c>
      <c r="L43" s="49">
        <v>-3.2000000000000002E-3</v>
      </c>
      <c r="M43" s="49">
        <v>-3.7000000000000002E-3</v>
      </c>
      <c r="N43" s="49">
        <v>-3.7000000000000002E-3</v>
      </c>
      <c r="O43" s="49">
        <v>-3.2000000000000002E-3</v>
      </c>
      <c r="P43" s="49">
        <v>-2.0999999999999999E-3</v>
      </c>
      <c r="Q43" s="49">
        <v>-4.0000000000000002E-4</v>
      </c>
      <c r="R43" s="49">
        <v>1.9E-3</v>
      </c>
      <c r="S43" s="49">
        <v>4.7000000000000002E-3</v>
      </c>
      <c r="T43" s="49">
        <v>8.0000000000000002E-3</v>
      </c>
      <c r="U43" s="49">
        <v>1.1599999999999999E-2</v>
      </c>
      <c r="V43" s="49">
        <v>1.52E-2</v>
      </c>
      <c r="W43" s="49">
        <v>1.8599999999999998E-2</v>
      </c>
      <c r="X43" s="49">
        <v>2.1700000000000001E-2</v>
      </c>
      <c r="Y43" s="49">
        <v>2.41E-2</v>
      </c>
      <c r="Z43" s="49">
        <v>2.5499999999999998E-2</v>
      </c>
      <c r="AA43" s="49">
        <v>2.5899999999999999E-2</v>
      </c>
      <c r="AB43" s="49">
        <v>2.5399999999999999E-2</v>
      </c>
      <c r="AC43" s="49">
        <v>2.4E-2</v>
      </c>
      <c r="AD43" s="49">
        <v>2.2100000000000002E-2</v>
      </c>
      <c r="AE43" s="49">
        <v>1.9800000000000002E-2</v>
      </c>
      <c r="AF43" s="49">
        <v>1.7600000000000001E-2</v>
      </c>
      <c r="AG43" s="49">
        <v>1.5599999999999999E-2</v>
      </c>
      <c r="AH43" s="49">
        <v>1.4200000000000001E-2</v>
      </c>
      <c r="AI43" s="49">
        <v>1.3599999999999999E-2</v>
      </c>
      <c r="AJ43" s="49">
        <v>1.38E-2</v>
      </c>
      <c r="AK43" s="49">
        <v>1.4500000000000001E-2</v>
      </c>
      <c r="AL43" s="49">
        <v>1.5599999999999999E-2</v>
      </c>
      <c r="AM43" s="49">
        <v>1.6799999999999999E-2</v>
      </c>
      <c r="AN43" s="49">
        <v>1.7999999999999999E-2</v>
      </c>
      <c r="AO43" s="49">
        <v>1.8800000000000001E-2</v>
      </c>
      <c r="AP43" s="49">
        <v>1.9400000000000001E-2</v>
      </c>
      <c r="AQ43" s="49">
        <v>1.9699999999999999E-2</v>
      </c>
      <c r="AR43" s="49">
        <v>1.9900000000000001E-2</v>
      </c>
      <c r="AS43" s="49">
        <v>2.0299999999999999E-2</v>
      </c>
      <c r="AT43" s="49">
        <v>2.0799999999999999E-2</v>
      </c>
      <c r="AU43" s="49">
        <v>2.1499999999999998E-2</v>
      </c>
      <c r="AV43" s="49">
        <v>2.2100000000000002E-2</v>
      </c>
      <c r="AW43" s="49">
        <v>2.2499999999999999E-2</v>
      </c>
      <c r="AX43" s="49">
        <v>2.2700000000000001E-2</v>
      </c>
      <c r="AY43" s="49">
        <v>2.2499999999999999E-2</v>
      </c>
      <c r="AZ43" s="49">
        <v>2.2100000000000002E-2</v>
      </c>
      <c r="BA43" s="49">
        <v>2.1600000000000001E-2</v>
      </c>
      <c r="BB43" s="49">
        <v>2.0899999999999998E-2</v>
      </c>
      <c r="BC43" s="49">
        <v>1.9900000000000001E-2</v>
      </c>
      <c r="BD43" s="49">
        <v>1.8499999999999999E-2</v>
      </c>
      <c r="BE43" s="49">
        <v>1.67E-2</v>
      </c>
      <c r="BF43" s="49">
        <v>1.44E-2</v>
      </c>
      <c r="BG43" s="49">
        <v>1.15E-2</v>
      </c>
      <c r="BH43" s="49">
        <v>8.3000000000000001E-3</v>
      </c>
      <c r="BI43" s="49">
        <v>4.5999999999999999E-3</v>
      </c>
      <c r="BJ43" s="49">
        <v>8.0000000000000004E-4</v>
      </c>
      <c r="BK43" s="49">
        <v>-3.0000000000000001E-3</v>
      </c>
      <c r="BL43" s="49">
        <v>-6.3E-3</v>
      </c>
      <c r="BM43" s="49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</row>
    <row r="44" spans="1:108" x14ac:dyDescent="0.2">
      <c r="A44" s="13">
        <v>62</v>
      </c>
      <c r="B44" s="49">
        <v>1.09E-2</v>
      </c>
      <c r="C44" s="49">
        <v>8.9999999999999993E-3</v>
      </c>
      <c r="D44" s="49">
        <v>7.1999999999999998E-3</v>
      </c>
      <c r="E44" s="49">
        <v>5.3E-3</v>
      </c>
      <c r="F44" s="49">
        <v>3.3E-3</v>
      </c>
      <c r="G44" s="49">
        <v>1.5E-3</v>
      </c>
      <c r="H44" s="49">
        <v>-1E-4</v>
      </c>
      <c r="I44" s="49">
        <v>-1.2999999999999999E-3</v>
      </c>
      <c r="J44" s="49">
        <v>-2.3E-3</v>
      </c>
      <c r="K44" s="49">
        <v>-3.0999999999999999E-3</v>
      </c>
      <c r="L44" s="49">
        <v>-3.7000000000000002E-3</v>
      </c>
      <c r="M44" s="49">
        <v>-4.0000000000000001E-3</v>
      </c>
      <c r="N44" s="49">
        <v>-3.8E-3</v>
      </c>
      <c r="O44" s="49">
        <v>-3.0999999999999999E-3</v>
      </c>
      <c r="P44" s="49">
        <v>-1.8E-3</v>
      </c>
      <c r="Q44" s="49">
        <v>1E-4</v>
      </c>
      <c r="R44" s="49">
        <v>2.3999999999999998E-3</v>
      </c>
      <c r="S44" s="49">
        <v>5.1999999999999998E-3</v>
      </c>
      <c r="T44" s="49">
        <v>8.3000000000000001E-3</v>
      </c>
      <c r="U44" s="49">
        <v>1.15E-2</v>
      </c>
      <c r="V44" s="49">
        <v>1.4800000000000001E-2</v>
      </c>
      <c r="W44" s="49">
        <v>1.7899999999999999E-2</v>
      </c>
      <c r="X44" s="49">
        <v>2.0799999999999999E-2</v>
      </c>
      <c r="Y44" s="49">
        <v>2.3E-2</v>
      </c>
      <c r="Z44" s="49">
        <v>2.4400000000000002E-2</v>
      </c>
      <c r="AA44" s="49">
        <v>2.4899999999999999E-2</v>
      </c>
      <c r="AB44" s="49">
        <v>2.4500000000000001E-2</v>
      </c>
      <c r="AC44" s="49">
        <v>2.3400000000000001E-2</v>
      </c>
      <c r="AD44" s="49">
        <v>2.18E-2</v>
      </c>
      <c r="AE44" s="49">
        <v>1.9800000000000002E-2</v>
      </c>
      <c r="AF44" s="49">
        <v>1.77E-2</v>
      </c>
      <c r="AG44" s="49">
        <v>1.5800000000000002E-2</v>
      </c>
      <c r="AH44" s="49">
        <v>1.44E-2</v>
      </c>
      <c r="AI44" s="49">
        <v>1.37E-2</v>
      </c>
      <c r="AJ44" s="49">
        <v>1.37E-2</v>
      </c>
      <c r="AK44" s="49">
        <v>1.44E-2</v>
      </c>
      <c r="AL44" s="49">
        <v>1.55E-2</v>
      </c>
      <c r="AM44" s="49">
        <v>1.66E-2</v>
      </c>
      <c r="AN44" s="49">
        <v>1.77E-2</v>
      </c>
      <c r="AO44" s="49">
        <v>1.84E-2</v>
      </c>
      <c r="AP44" s="49">
        <v>1.8700000000000001E-2</v>
      </c>
      <c r="AQ44" s="49">
        <v>1.8800000000000001E-2</v>
      </c>
      <c r="AR44" s="49">
        <v>1.89E-2</v>
      </c>
      <c r="AS44" s="49">
        <v>1.9300000000000001E-2</v>
      </c>
      <c r="AT44" s="49">
        <v>0.02</v>
      </c>
      <c r="AU44" s="49">
        <v>2.0899999999999998E-2</v>
      </c>
      <c r="AV44" s="49">
        <v>2.1899999999999999E-2</v>
      </c>
      <c r="AW44" s="49">
        <v>2.2700000000000001E-2</v>
      </c>
      <c r="AX44" s="49">
        <v>2.3199999999999998E-2</v>
      </c>
      <c r="AY44" s="49">
        <v>2.3300000000000001E-2</v>
      </c>
      <c r="AZ44" s="49">
        <v>2.3300000000000001E-2</v>
      </c>
      <c r="BA44" s="49">
        <v>2.3E-2</v>
      </c>
      <c r="BB44" s="49">
        <v>2.2599999999999999E-2</v>
      </c>
      <c r="BC44" s="49">
        <v>2.18E-2</v>
      </c>
      <c r="BD44" s="49">
        <v>2.07E-2</v>
      </c>
      <c r="BE44" s="49">
        <v>1.9099999999999999E-2</v>
      </c>
      <c r="BF44" s="49">
        <v>1.6799999999999999E-2</v>
      </c>
      <c r="BG44" s="49">
        <v>1.3899999999999999E-2</v>
      </c>
      <c r="BH44" s="49">
        <v>1.0500000000000001E-2</v>
      </c>
      <c r="BI44" s="49">
        <v>6.6E-3</v>
      </c>
      <c r="BJ44" s="49">
        <v>2.3999999999999998E-3</v>
      </c>
      <c r="BK44" s="49">
        <v>-1.8E-3</v>
      </c>
      <c r="BL44" s="49">
        <v>-5.5999999999999999E-3</v>
      </c>
      <c r="BM44" s="49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</row>
    <row r="45" spans="1:108" x14ac:dyDescent="0.2">
      <c r="A45" s="13">
        <v>63</v>
      </c>
      <c r="B45" s="49">
        <v>9.9000000000000008E-3</v>
      </c>
      <c r="C45" s="49">
        <v>8.0000000000000002E-3</v>
      </c>
      <c r="D45" s="49">
        <v>6.1999999999999998E-3</v>
      </c>
      <c r="E45" s="49">
        <v>4.3E-3</v>
      </c>
      <c r="F45" s="49">
        <v>2.3999999999999998E-3</v>
      </c>
      <c r="G45" s="49">
        <v>5.9999999999999995E-4</v>
      </c>
      <c r="H45" s="49">
        <v>-8.9999999999999998E-4</v>
      </c>
      <c r="I45" s="49">
        <v>-2.0999999999999999E-3</v>
      </c>
      <c r="J45" s="49">
        <v>-3.0000000000000001E-3</v>
      </c>
      <c r="K45" s="49">
        <v>-3.5999999999999999E-3</v>
      </c>
      <c r="L45" s="49">
        <v>-4.0000000000000001E-3</v>
      </c>
      <c r="M45" s="49">
        <v>-4.1000000000000003E-3</v>
      </c>
      <c r="N45" s="49">
        <v>-3.7000000000000002E-3</v>
      </c>
      <c r="O45" s="49">
        <v>-2.8E-3</v>
      </c>
      <c r="P45" s="49">
        <v>-1.4E-3</v>
      </c>
      <c r="Q45" s="49">
        <v>5.0000000000000001E-4</v>
      </c>
      <c r="R45" s="49">
        <v>2.8E-3</v>
      </c>
      <c r="S45" s="49">
        <v>5.4999999999999997E-3</v>
      </c>
      <c r="T45" s="49">
        <v>8.3999999999999995E-3</v>
      </c>
      <c r="U45" s="49">
        <v>1.14E-2</v>
      </c>
      <c r="V45" s="49">
        <v>1.43E-2</v>
      </c>
      <c r="W45" s="49">
        <v>1.72E-2</v>
      </c>
      <c r="X45" s="49">
        <v>1.9699999999999999E-2</v>
      </c>
      <c r="Y45" s="49">
        <v>2.18E-2</v>
      </c>
      <c r="Z45" s="49">
        <v>2.3099999999999999E-2</v>
      </c>
      <c r="AA45" s="49">
        <v>2.3699999999999999E-2</v>
      </c>
      <c r="AB45" s="49">
        <v>2.35E-2</v>
      </c>
      <c r="AC45" s="49">
        <v>2.2599999999999999E-2</v>
      </c>
      <c r="AD45" s="49">
        <v>2.1299999999999999E-2</v>
      </c>
      <c r="AE45" s="49">
        <v>1.9599999999999999E-2</v>
      </c>
      <c r="AF45" s="49">
        <v>1.77E-2</v>
      </c>
      <c r="AG45" s="49">
        <v>1.5900000000000001E-2</v>
      </c>
      <c r="AH45" s="49">
        <v>1.46E-2</v>
      </c>
      <c r="AI45" s="49">
        <v>1.3899999999999999E-2</v>
      </c>
      <c r="AJ45" s="49">
        <v>1.3899999999999999E-2</v>
      </c>
      <c r="AK45" s="49">
        <v>1.4500000000000001E-2</v>
      </c>
      <c r="AL45" s="49">
        <v>1.55E-2</v>
      </c>
      <c r="AM45" s="49">
        <v>1.66E-2</v>
      </c>
      <c r="AN45" s="49">
        <v>1.7399999999999999E-2</v>
      </c>
      <c r="AO45" s="49">
        <v>1.7899999999999999E-2</v>
      </c>
      <c r="AP45" s="49">
        <v>1.7999999999999999E-2</v>
      </c>
      <c r="AQ45" s="49">
        <v>1.7899999999999999E-2</v>
      </c>
      <c r="AR45" s="49">
        <v>1.7899999999999999E-2</v>
      </c>
      <c r="AS45" s="49">
        <v>1.83E-2</v>
      </c>
      <c r="AT45" s="49">
        <v>1.9099999999999999E-2</v>
      </c>
      <c r="AU45" s="49">
        <v>2.0199999999999999E-2</v>
      </c>
      <c r="AV45" s="49">
        <v>2.1499999999999998E-2</v>
      </c>
      <c r="AW45" s="49">
        <v>2.2599999999999999E-2</v>
      </c>
      <c r="AX45" s="49">
        <v>2.3400000000000001E-2</v>
      </c>
      <c r="AY45" s="49">
        <v>2.3900000000000001E-2</v>
      </c>
      <c r="AZ45" s="49">
        <v>2.41E-2</v>
      </c>
      <c r="BA45" s="49">
        <v>2.4199999999999999E-2</v>
      </c>
      <c r="BB45" s="49">
        <v>2.4E-2</v>
      </c>
      <c r="BC45" s="49">
        <v>2.35E-2</v>
      </c>
      <c r="BD45" s="49">
        <v>2.2599999999999999E-2</v>
      </c>
      <c r="BE45" s="49">
        <v>2.1100000000000001E-2</v>
      </c>
      <c r="BF45" s="49">
        <v>1.9E-2</v>
      </c>
      <c r="BG45" s="49">
        <v>1.6199999999999999E-2</v>
      </c>
      <c r="BH45" s="49">
        <v>1.2699999999999999E-2</v>
      </c>
      <c r="BI45" s="49">
        <v>8.6999999999999994E-3</v>
      </c>
      <c r="BJ45" s="49">
        <v>4.3E-3</v>
      </c>
      <c r="BK45" s="49">
        <v>-1E-4</v>
      </c>
      <c r="BL45" s="49">
        <v>-4.1999999999999997E-3</v>
      </c>
      <c r="BM45" s="49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</row>
    <row r="46" spans="1:108" x14ac:dyDescent="0.2">
      <c r="A46" s="13">
        <v>64</v>
      </c>
      <c r="B46" s="49">
        <v>8.8999999999999999E-3</v>
      </c>
      <c r="C46" s="49">
        <v>7.1000000000000004E-3</v>
      </c>
      <c r="D46" s="49">
        <v>5.3E-3</v>
      </c>
      <c r="E46" s="49">
        <v>3.3999999999999998E-3</v>
      </c>
      <c r="F46" s="49">
        <v>1.6000000000000001E-3</v>
      </c>
      <c r="G46" s="49">
        <v>-1E-4</v>
      </c>
      <c r="H46" s="49">
        <v>-1.6000000000000001E-3</v>
      </c>
      <c r="I46" s="49">
        <v>-2.5999999999999999E-3</v>
      </c>
      <c r="J46" s="49">
        <v>-3.3999999999999998E-3</v>
      </c>
      <c r="K46" s="49">
        <v>-4.0000000000000001E-3</v>
      </c>
      <c r="L46" s="49">
        <v>-4.1999999999999997E-3</v>
      </c>
      <c r="M46" s="49">
        <v>-4.1000000000000003E-3</v>
      </c>
      <c r="N46" s="49">
        <v>-3.5999999999999999E-3</v>
      </c>
      <c r="O46" s="49">
        <v>-2.5000000000000001E-3</v>
      </c>
      <c r="P46" s="49">
        <v>-1E-3</v>
      </c>
      <c r="Q46" s="49">
        <v>8.9999999999999998E-4</v>
      </c>
      <c r="R46" s="49">
        <v>3.0999999999999999E-3</v>
      </c>
      <c r="S46" s="49">
        <v>5.5999999999999999E-3</v>
      </c>
      <c r="T46" s="49">
        <v>8.3000000000000001E-3</v>
      </c>
      <c r="U46" s="49">
        <v>1.0999999999999999E-2</v>
      </c>
      <c r="V46" s="49">
        <v>1.37E-2</v>
      </c>
      <c r="W46" s="49">
        <v>1.6299999999999999E-2</v>
      </c>
      <c r="X46" s="49">
        <v>1.8700000000000001E-2</v>
      </c>
      <c r="Y46" s="49">
        <v>2.06E-2</v>
      </c>
      <c r="Z46" s="49">
        <v>2.1899999999999999E-2</v>
      </c>
      <c r="AA46" s="49">
        <v>2.24E-2</v>
      </c>
      <c r="AB46" s="49">
        <v>2.23E-2</v>
      </c>
      <c r="AC46" s="49">
        <v>2.1700000000000001E-2</v>
      </c>
      <c r="AD46" s="49">
        <v>2.0500000000000001E-2</v>
      </c>
      <c r="AE46" s="49">
        <v>1.9099999999999999E-2</v>
      </c>
      <c r="AF46" s="49">
        <v>1.7399999999999999E-2</v>
      </c>
      <c r="AG46" s="49">
        <v>1.5900000000000001E-2</v>
      </c>
      <c r="AH46" s="49">
        <v>1.47E-2</v>
      </c>
      <c r="AI46" s="49">
        <v>1.41E-2</v>
      </c>
      <c r="AJ46" s="49">
        <v>1.4200000000000001E-2</v>
      </c>
      <c r="AK46" s="49">
        <v>1.4800000000000001E-2</v>
      </c>
      <c r="AL46" s="49">
        <v>1.5699999999999999E-2</v>
      </c>
      <c r="AM46" s="49">
        <v>1.67E-2</v>
      </c>
      <c r="AN46" s="49">
        <v>1.7299999999999999E-2</v>
      </c>
      <c r="AO46" s="49">
        <v>1.7600000000000001E-2</v>
      </c>
      <c r="AP46" s="49">
        <v>1.7399999999999999E-2</v>
      </c>
      <c r="AQ46" s="49">
        <v>1.7100000000000001E-2</v>
      </c>
      <c r="AR46" s="49">
        <v>1.7000000000000001E-2</v>
      </c>
      <c r="AS46" s="49">
        <v>1.7299999999999999E-2</v>
      </c>
      <c r="AT46" s="49">
        <v>1.8200000000000001E-2</v>
      </c>
      <c r="AU46" s="49">
        <v>1.9400000000000001E-2</v>
      </c>
      <c r="AV46" s="49">
        <v>2.0799999999999999E-2</v>
      </c>
      <c r="AW46" s="49">
        <v>2.2200000000000001E-2</v>
      </c>
      <c r="AX46" s="49">
        <v>2.3400000000000001E-2</v>
      </c>
      <c r="AY46" s="49">
        <v>2.4199999999999999E-2</v>
      </c>
      <c r="AZ46" s="49">
        <v>2.4799999999999999E-2</v>
      </c>
      <c r="BA46" s="49">
        <v>2.5100000000000001E-2</v>
      </c>
      <c r="BB46" s="49">
        <v>2.52E-2</v>
      </c>
      <c r="BC46" s="49">
        <v>2.5000000000000001E-2</v>
      </c>
      <c r="BD46" s="49">
        <v>2.4199999999999999E-2</v>
      </c>
      <c r="BE46" s="49">
        <v>2.29E-2</v>
      </c>
      <c r="BF46" s="49">
        <v>2.0799999999999999E-2</v>
      </c>
      <c r="BG46" s="49">
        <v>1.8100000000000002E-2</v>
      </c>
      <c r="BH46" s="49">
        <v>1.47E-2</v>
      </c>
      <c r="BI46" s="49">
        <v>1.0699999999999999E-2</v>
      </c>
      <c r="BJ46" s="49">
        <v>6.4000000000000003E-3</v>
      </c>
      <c r="BK46" s="49">
        <v>1.9E-3</v>
      </c>
      <c r="BL46" s="49">
        <v>-2.3999999999999998E-3</v>
      </c>
      <c r="BM46" s="49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</row>
    <row r="47" spans="1:108" x14ac:dyDescent="0.2">
      <c r="A47" s="13">
        <v>65</v>
      </c>
      <c r="B47" s="49">
        <v>8.2000000000000007E-3</v>
      </c>
      <c r="C47" s="49">
        <v>6.4000000000000003E-3</v>
      </c>
      <c r="D47" s="49">
        <v>4.5999999999999999E-3</v>
      </c>
      <c r="E47" s="49">
        <v>2.8E-3</v>
      </c>
      <c r="F47" s="49">
        <v>8.9999999999999998E-4</v>
      </c>
      <c r="G47" s="49">
        <v>-6.9999999999999999E-4</v>
      </c>
      <c r="H47" s="49">
        <v>-2E-3</v>
      </c>
      <c r="I47" s="49">
        <v>-3.0000000000000001E-3</v>
      </c>
      <c r="J47" s="49">
        <v>-3.7000000000000002E-3</v>
      </c>
      <c r="K47" s="49">
        <v>-4.1000000000000003E-3</v>
      </c>
      <c r="L47" s="49">
        <v>-4.1999999999999997E-3</v>
      </c>
      <c r="M47" s="49">
        <v>-4.0000000000000001E-3</v>
      </c>
      <c r="N47" s="49">
        <v>-3.3999999999999998E-3</v>
      </c>
      <c r="O47" s="49">
        <v>-2.2000000000000001E-3</v>
      </c>
      <c r="P47" s="49">
        <v>-6.9999999999999999E-4</v>
      </c>
      <c r="Q47" s="49">
        <v>1.1000000000000001E-3</v>
      </c>
      <c r="R47" s="49">
        <v>3.2000000000000002E-3</v>
      </c>
      <c r="S47" s="49">
        <v>5.5999999999999999E-3</v>
      </c>
      <c r="T47" s="49">
        <v>8.0999999999999996E-3</v>
      </c>
      <c r="U47" s="49">
        <v>1.06E-2</v>
      </c>
      <c r="V47" s="49">
        <v>1.3100000000000001E-2</v>
      </c>
      <c r="W47" s="49">
        <v>1.55E-2</v>
      </c>
      <c r="X47" s="49">
        <v>1.77E-2</v>
      </c>
      <c r="Y47" s="49">
        <v>1.95E-2</v>
      </c>
      <c r="Z47" s="49">
        <v>2.07E-2</v>
      </c>
      <c r="AA47" s="49">
        <v>2.12E-2</v>
      </c>
      <c r="AB47" s="49">
        <v>2.12E-2</v>
      </c>
      <c r="AC47" s="49">
        <v>2.06E-2</v>
      </c>
      <c r="AD47" s="49">
        <v>1.9599999999999999E-2</v>
      </c>
      <c r="AE47" s="49">
        <v>1.83E-2</v>
      </c>
      <c r="AF47" s="49">
        <v>1.7000000000000001E-2</v>
      </c>
      <c r="AG47" s="49">
        <v>1.5800000000000002E-2</v>
      </c>
      <c r="AH47" s="49">
        <v>1.4800000000000001E-2</v>
      </c>
      <c r="AI47" s="49">
        <v>1.44E-2</v>
      </c>
      <c r="AJ47" s="49">
        <v>1.46E-2</v>
      </c>
      <c r="AK47" s="49">
        <v>1.52E-2</v>
      </c>
      <c r="AL47" s="49">
        <v>1.61E-2</v>
      </c>
      <c r="AM47" s="49">
        <v>1.6899999999999998E-2</v>
      </c>
      <c r="AN47" s="49">
        <v>1.7299999999999999E-2</v>
      </c>
      <c r="AO47" s="49">
        <v>1.7299999999999999E-2</v>
      </c>
      <c r="AP47" s="49">
        <v>1.6899999999999998E-2</v>
      </c>
      <c r="AQ47" s="49">
        <v>1.6400000000000001E-2</v>
      </c>
      <c r="AR47" s="49">
        <v>1.6199999999999999E-2</v>
      </c>
      <c r="AS47" s="49">
        <v>1.6400000000000001E-2</v>
      </c>
      <c r="AT47" s="49">
        <v>1.72E-2</v>
      </c>
      <c r="AU47" s="49">
        <v>1.8499999999999999E-2</v>
      </c>
      <c r="AV47" s="49">
        <v>0.02</v>
      </c>
      <c r="AW47" s="49">
        <v>2.1600000000000001E-2</v>
      </c>
      <c r="AX47" s="49">
        <v>2.3099999999999999E-2</v>
      </c>
      <c r="AY47" s="49">
        <v>2.4299999999999999E-2</v>
      </c>
      <c r="AZ47" s="49">
        <v>2.52E-2</v>
      </c>
      <c r="BA47" s="49">
        <v>2.58E-2</v>
      </c>
      <c r="BB47" s="49">
        <v>2.6200000000000001E-2</v>
      </c>
      <c r="BC47" s="49">
        <v>2.6200000000000001E-2</v>
      </c>
      <c r="BD47" s="49">
        <v>2.5600000000000001E-2</v>
      </c>
      <c r="BE47" s="49">
        <v>2.4299999999999999E-2</v>
      </c>
      <c r="BF47" s="49">
        <v>2.23E-2</v>
      </c>
      <c r="BG47" s="49">
        <v>1.9699999999999999E-2</v>
      </c>
      <c r="BH47" s="49">
        <v>1.6400000000000001E-2</v>
      </c>
      <c r="BI47" s="49">
        <v>1.26E-2</v>
      </c>
      <c r="BJ47" s="49">
        <v>8.3999999999999995E-3</v>
      </c>
      <c r="BK47" s="49">
        <v>4.1000000000000003E-3</v>
      </c>
      <c r="BL47" s="49">
        <v>-2.9999999999999997E-4</v>
      </c>
      <c r="BM47" s="49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</row>
    <row r="48" spans="1:108" x14ac:dyDescent="0.2">
      <c r="A48" s="13">
        <v>66</v>
      </c>
      <c r="B48" s="49">
        <v>7.7000000000000002E-3</v>
      </c>
      <c r="C48" s="49">
        <v>5.8999999999999999E-3</v>
      </c>
      <c r="D48" s="49">
        <v>4.1000000000000003E-3</v>
      </c>
      <c r="E48" s="49">
        <v>2.3E-3</v>
      </c>
      <c r="F48" s="49">
        <v>5.0000000000000001E-4</v>
      </c>
      <c r="G48" s="49">
        <v>-1E-3</v>
      </c>
      <c r="H48" s="49">
        <v>-2.3E-3</v>
      </c>
      <c r="I48" s="49">
        <v>-3.0999999999999999E-3</v>
      </c>
      <c r="J48" s="49">
        <v>-3.7000000000000002E-3</v>
      </c>
      <c r="K48" s="49">
        <v>-4.0000000000000001E-3</v>
      </c>
      <c r="L48" s="49">
        <v>-4.1000000000000003E-3</v>
      </c>
      <c r="M48" s="49">
        <v>-3.8E-3</v>
      </c>
      <c r="N48" s="49">
        <v>-3.0999999999999999E-3</v>
      </c>
      <c r="O48" s="49">
        <v>-2E-3</v>
      </c>
      <c r="P48" s="49">
        <v>-5.9999999999999995E-4</v>
      </c>
      <c r="Q48" s="49">
        <v>1.1999999999999999E-3</v>
      </c>
      <c r="R48" s="49">
        <v>3.2000000000000002E-3</v>
      </c>
      <c r="S48" s="49">
        <v>5.4000000000000003E-3</v>
      </c>
      <c r="T48" s="49">
        <v>7.7000000000000002E-3</v>
      </c>
      <c r="U48" s="49">
        <v>0.01</v>
      </c>
      <c r="V48" s="49">
        <v>1.24E-2</v>
      </c>
      <c r="W48" s="49">
        <v>1.47E-2</v>
      </c>
      <c r="X48" s="49">
        <v>1.6799999999999999E-2</v>
      </c>
      <c r="Y48" s="49">
        <v>1.84E-2</v>
      </c>
      <c r="Z48" s="49">
        <v>1.95E-2</v>
      </c>
      <c r="AA48" s="49">
        <v>0.02</v>
      </c>
      <c r="AB48" s="49">
        <v>0.02</v>
      </c>
      <c r="AC48" s="49">
        <v>1.9400000000000001E-2</v>
      </c>
      <c r="AD48" s="49">
        <v>1.8499999999999999E-2</v>
      </c>
      <c r="AE48" s="49">
        <v>1.7500000000000002E-2</v>
      </c>
      <c r="AF48" s="49">
        <v>1.6400000000000001E-2</v>
      </c>
      <c r="AG48" s="49">
        <v>1.55E-2</v>
      </c>
      <c r="AH48" s="49">
        <v>1.4800000000000001E-2</v>
      </c>
      <c r="AI48" s="49">
        <v>1.46E-2</v>
      </c>
      <c r="AJ48" s="49">
        <v>1.49E-2</v>
      </c>
      <c r="AK48" s="49">
        <v>1.5599999999999999E-2</v>
      </c>
      <c r="AL48" s="49">
        <v>1.6400000000000001E-2</v>
      </c>
      <c r="AM48" s="49">
        <v>1.7100000000000001E-2</v>
      </c>
      <c r="AN48" s="49">
        <v>1.7399999999999999E-2</v>
      </c>
      <c r="AO48" s="49">
        <v>1.72E-2</v>
      </c>
      <c r="AP48" s="49">
        <v>1.66E-2</v>
      </c>
      <c r="AQ48" s="49">
        <v>1.5900000000000001E-2</v>
      </c>
      <c r="AR48" s="49">
        <v>1.55E-2</v>
      </c>
      <c r="AS48" s="49">
        <v>1.5599999999999999E-2</v>
      </c>
      <c r="AT48" s="49">
        <v>1.6299999999999999E-2</v>
      </c>
      <c r="AU48" s="49">
        <v>1.7500000000000002E-2</v>
      </c>
      <c r="AV48" s="49">
        <v>1.9099999999999999E-2</v>
      </c>
      <c r="AW48" s="49">
        <v>2.0899999999999998E-2</v>
      </c>
      <c r="AX48" s="49">
        <v>2.2599999999999999E-2</v>
      </c>
      <c r="AY48" s="49">
        <v>2.41E-2</v>
      </c>
      <c r="AZ48" s="49">
        <v>2.53E-2</v>
      </c>
      <c r="BA48" s="49">
        <v>2.63E-2</v>
      </c>
      <c r="BB48" s="49">
        <v>2.69E-2</v>
      </c>
      <c r="BC48" s="49">
        <v>2.7099999999999999E-2</v>
      </c>
      <c r="BD48" s="49">
        <v>2.6599999999999999E-2</v>
      </c>
      <c r="BE48" s="49">
        <v>2.5399999999999999E-2</v>
      </c>
      <c r="BF48" s="49">
        <v>2.35E-2</v>
      </c>
      <c r="BG48" s="49">
        <v>2.1000000000000001E-2</v>
      </c>
      <c r="BH48" s="49">
        <v>1.7899999999999999E-2</v>
      </c>
      <c r="BI48" s="49">
        <v>1.43E-2</v>
      </c>
      <c r="BJ48" s="49">
        <v>1.04E-2</v>
      </c>
      <c r="BK48" s="49">
        <v>6.1000000000000004E-3</v>
      </c>
      <c r="BL48" s="49">
        <v>1.9E-3</v>
      </c>
      <c r="BM48" s="49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</row>
    <row r="49" spans="1:108" x14ac:dyDescent="0.2">
      <c r="A49" s="13">
        <v>67</v>
      </c>
      <c r="B49" s="49">
        <v>7.4999999999999997E-3</v>
      </c>
      <c r="C49" s="49">
        <v>5.7000000000000002E-3</v>
      </c>
      <c r="D49" s="49">
        <v>3.8999999999999998E-3</v>
      </c>
      <c r="E49" s="49">
        <v>2.0999999999999999E-3</v>
      </c>
      <c r="F49" s="49">
        <v>4.0000000000000002E-4</v>
      </c>
      <c r="G49" s="49">
        <v>-1.1000000000000001E-3</v>
      </c>
      <c r="H49" s="49">
        <v>-2.3E-3</v>
      </c>
      <c r="I49" s="49">
        <v>-3.0999999999999999E-3</v>
      </c>
      <c r="J49" s="49">
        <v>-3.5999999999999999E-3</v>
      </c>
      <c r="K49" s="49">
        <v>-3.8999999999999998E-3</v>
      </c>
      <c r="L49" s="49">
        <v>-3.8999999999999998E-3</v>
      </c>
      <c r="M49" s="49">
        <v>-3.5999999999999999E-3</v>
      </c>
      <c r="N49" s="49">
        <v>-2.8999999999999998E-3</v>
      </c>
      <c r="O49" s="49">
        <v>-1.8E-3</v>
      </c>
      <c r="P49" s="49">
        <v>-5.0000000000000001E-4</v>
      </c>
      <c r="Q49" s="49">
        <v>1.1000000000000001E-3</v>
      </c>
      <c r="R49" s="49">
        <v>2.8999999999999998E-3</v>
      </c>
      <c r="S49" s="49">
        <v>5.0000000000000001E-3</v>
      </c>
      <c r="T49" s="49">
        <v>7.1999999999999998E-3</v>
      </c>
      <c r="U49" s="49">
        <v>9.4999999999999998E-3</v>
      </c>
      <c r="V49" s="49">
        <v>1.17E-2</v>
      </c>
      <c r="W49" s="49">
        <v>1.3899999999999999E-2</v>
      </c>
      <c r="X49" s="49">
        <v>1.5900000000000001E-2</v>
      </c>
      <c r="Y49" s="49">
        <v>1.7500000000000002E-2</v>
      </c>
      <c r="Z49" s="49">
        <v>1.8499999999999999E-2</v>
      </c>
      <c r="AA49" s="49">
        <v>1.89E-2</v>
      </c>
      <c r="AB49" s="49">
        <v>1.8800000000000001E-2</v>
      </c>
      <c r="AC49" s="49">
        <v>1.83E-2</v>
      </c>
      <c r="AD49" s="49">
        <v>1.7399999999999999E-2</v>
      </c>
      <c r="AE49" s="49">
        <v>1.6500000000000001E-2</v>
      </c>
      <c r="AF49" s="49">
        <v>1.5599999999999999E-2</v>
      </c>
      <c r="AG49" s="49">
        <v>1.4999999999999999E-2</v>
      </c>
      <c r="AH49" s="49">
        <v>1.46E-2</v>
      </c>
      <c r="AI49" s="49">
        <v>1.46E-2</v>
      </c>
      <c r="AJ49" s="49">
        <v>1.5100000000000001E-2</v>
      </c>
      <c r="AK49" s="49">
        <v>1.5800000000000002E-2</v>
      </c>
      <c r="AL49" s="49">
        <v>1.67E-2</v>
      </c>
      <c r="AM49" s="49">
        <v>1.7399999999999999E-2</v>
      </c>
      <c r="AN49" s="49">
        <v>1.7600000000000001E-2</v>
      </c>
      <c r="AO49" s="49">
        <v>1.72E-2</v>
      </c>
      <c r="AP49" s="49">
        <v>1.6500000000000001E-2</v>
      </c>
      <c r="AQ49" s="49">
        <v>1.5599999999999999E-2</v>
      </c>
      <c r="AR49" s="49">
        <v>1.4999999999999999E-2</v>
      </c>
      <c r="AS49" s="49">
        <v>1.4999999999999999E-2</v>
      </c>
      <c r="AT49" s="49">
        <v>1.55E-2</v>
      </c>
      <c r="AU49" s="49">
        <v>1.66E-2</v>
      </c>
      <c r="AV49" s="49">
        <v>1.8200000000000001E-2</v>
      </c>
      <c r="AW49" s="49">
        <v>0.02</v>
      </c>
      <c r="AX49" s="49">
        <v>2.1899999999999999E-2</v>
      </c>
      <c r="AY49" s="49">
        <v>2.3699999999999999E-2</v>
      </c>
      <c r="AZ49" s="49">
        <v>2.53E-2</v>
      </c>
      <c r="BA49" s="49">
        <v>2.6599999999999999E-2</v>
      </c>
      <c r="BB49" s="49">
        <v>2.7400000000000001E-2</v>
      </c>
      <c r="BC49" s="49">
        <v>2.7699999999999999E-2</v>
      </c>
      <c r="BD49" s="49">
        <v>2.7300000000000001E-2</v>
      </c>
      <c r="BE49" s="49">
        <v>2.6200000000000001E-2</v>
      </c>
      <c r="BF49" s="49">
        <v>2.4400000000000002E-2</v>
      </c>
      <c r="BG49" s="49">
        <v>2.1999999999999999E-2</v>
      </c>
      <c r="BH49" s="49">
        <v>1.9099999999999999E-2</v>
      </c>
      <c r="BI49" s="49">
        <v>1.5699999999999999E-2</v>
      </c>
      <c r="BJ49" s="49">
        <v>1.2E-2</v>
      </c>
      <c r="BK49" s="49">
        <v>8.0000000000000002E-3</v>
      </c>
      <c r="BL49" s="49">
        <v>4.0000000000000001E-3</v>
      </c>
      <c r="BM49" s="49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</row>
    <row r="50" spans="1:108" x14ac:dyDescent="0.2">
      <c r="A50" s="13">
        <v>68</v>
      </c>
      <c r="B50" s="49">
        <v>7.6E-3</v>
      </c>
      <c r="C50" s="49">
        <v>5.7999999999999996E-3</v>
      </c>
      <c r="D50" s="49">
        <v>4.0000000000000001E-3</v>
      </c>
      <c r="E50" s="49">
        <v>2.2000000000000001E-3</v>
      </c>
      <c r="F50" s="49">
        <v>5.0000000000000001E-4</v>
      </c>
      <c r="G50" s="49">
        <v>-1E-3</v>
      </c>
      <c r="H50" s="49">
        <v>-2.2000000000000001E-3</v>
      </c>
      <c r="I50" s="49">
        <v>-2.8999999999999998E-3</v>
      </c>
      <c r="J50" s="49">
        <v>-3.3999999999999998E-3</v>
      </c>
      <c r="K50" s="49">
        <v>-3.5999999999999999E-3</v>
      </c>
      <c r="L50" s="49">
        <v>-3.5999999999999999E-3</v>
      </c>
      <c r="M50" s="49">
        <v>-3.3E-3</v>
      </c>
      <c r="N50" s="49">
        <v>-2.7000000000000001E-3</v>
      </c>
      <c r="O50" s="49">
        <v>-1.8E-3</v>
      </c>
      <c r="P50" s="49">
        <v>-5.9999999999999995E-4</v>
      </c>
      <c r="Q50" s="49">
        <v>8.9999999999999998E-4</v>
      </c>
      <c r="R50" s="49">
        <v>2.5999999999999999E-3</v>
      </c>
      <c r="S50" s="49">
        <v>4.4999999999999997E-3</v>
      </c>
      <c r="T50" s="49">
        <v>6.6E-3</v>
      </c>
      <c r="U50" s="49">
        <v>8.8999999999999999E-3</v>
      </c>
      <c r="V50" s="49">
        <v>1.11E-2</v>
      </c>
      <c r="W50" s="49">
        <v>1.32E-2</v>
      </c>
      <c r="X50" s="49">
        <v>1.52E-2</v>
      </c>
      <c r="Y50" s="49">
        <v>1.67E-2</v>
      </c>
      <c r="Z50" s="49">
        <v>1.7600000000000001E-2</v>
      </c>
      <c r="AA50" s="49">
        <v>1.7899999999999999E-2</v>
      </c>
      <c r="AB50" s="49">
        <v>1.77E-2</v>
      </c>
      <c r="AC50" s="49">
        <v>1.7100000000000001E-2</v>
      </c>
      <c r="AD50" s="49">
        <v>1.6299999999999999E-2</v>
      </c>
      <c r="AE50" s="49">
        <v>1.55E-2</v>
      </c>
      <c r="AF50" s="49">
        <v>1.4800000000000001E-2</v>
      </c>
      <c r="AG50" s="49">
        <v>1.43E-2</v>
      </c>
      <c r="AH50" s="49">
        <v>1.4200000000000001E-2</v>
      </c>
      <c r="AI50" s="49">
        <v>1.44E-2</v>
      </c>
      <c r="AJ50" s="49">
        <v>1.5100000000000001E-2</v>
      </c>
      <c r="AK50" s="49">
        <v>1.6E-2</v>
      </c>
      <c r="AL50" s="49">
        <v>1.6899999999999998E-2</v>
      </c>
      <c r="AM50" s="49">
        <v>1.7600000000000001E-2</v>
      </c>
      <c r="AN50" s="49">
        <v>1.77E-2</v>
      </c>
      <c r="AO50" s="49">
        <v>1.7299999999999999E-2</v>
      </c>
      <c r="AP50" s="49">
        <v>1.6400000000000001E-2</v>
      </c>
      <c r="AQ50" s="49">
        <v>1.55E-2</v>
      </c>
      <c r="AR50" s="49">
        <v>1.47E-2</v>
      </c>
      <c r="AS50" s="49">
        <v>1.4500000000000001E-2</v>
      </c>
      <c r="AT50" s="49">
        <v>1.4800000000000001E-2</v>
      </c>
      <c r="AU50" s="49">
        <v>1.5800000000000002E-2</v>
      </c>
      <c r="AV50" s="49">
        <v>1.72E-2</v>
      </c>
      <c r="AW50" s="49">
        <v>1.9099999999999999E-2</v>
      </c>
      <c r="AX50" s="49">
        <v>2.12E-2</v>
      </c>
      <c r="AY50" s="49">
        <v>2.3199999999999998E-2</v>
      </c>
      <c r="AZ50" s="49">
        <v>2.5100000000000001E-2</v>
      </c>
      <c r="BA50" s="49">
        <v>2.6599999999999999E-2</v>
      </c>
      <c r="BB50" s="49">
        <v>2.7699999999999999E-2</v>
      </c>
      <c r="BC50" s="49">
        <v>2.81E-2</v>
      </c>
      <c r="BD50" s="49">
        <v>2.7799999999999998E-2</v>
      </c>
      <c r="BE50" s="49">
        <v>2.6800000000000001E-2</v>
      </c>
      <c r="BF50" s="49">
        <v>2.5000000000000001E-2</v>
      </c>
      <c r="BG50" s="49">
        <v>2.2800000000000001E-2</v>
      </c>
      <c r="BH50" s="49">
        <v>0.02</v>
      </c>
      <c r="BI50" s="49">
        <v>1.6899999999999998E-2</v>
      </c>
      <c r="BJ50" s="49">
        <v>1.34E-2</v>
      </c>
      <c r="BK50" s="49">
        <v>9.7000000000000003E-3</v>
      </c>
      <c r="BL50" s="49">
        <v>5.7999999999999996E-3</v>
      </c>
      <c r="BM50" s="49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</row>
    <row r="51" spans="1:108" x14ac:dyDescent="0.2">
      <c r="A51" s="13">
        <v>69</v>
      </c>
      <c r="B51" s="49">
        <v>7.9000000000000008E-3</v>
      </c>
      <c r="C51" s="49">
        <v>6.1000000000000004E-3</v>
      </c>
      <c r="D51" s="49">
        <v>4.1999999999999997E-3</v>
      </c>
      <c r="E51" s="49">
        <v>2.3999999999999998E-3</v>
      </c>
      <c r="F51" s="49">
        <v>6.9999999999999999E-4</v>
      </c>
      <c r="G51" s="49">
        <v>-6.9999999999999999E-4</v>
      </c>
      <c r="H51" s="49">
        <v>-1.9E-3</v>
      </c>
      <c r="I51" s="49">
        <v>-2.5999999999999999E-3</v>
      </c>
      <c r="J51" s="49">
        <v>-3.0999999999999999E-3</v>
      </c>
      <c r="K51" s="49">
        <v>-3.3E-3</v>
      </c>
      <c r="L51" s="49">
        <v>-3.3E-3</v>
      </c>
      <c r="M51" s="49">
        <v>-3.0999999999999999E-3</v>
      </c>
      <c r="N51" s="49">
        <v>-2.5999999999999999E-3</v>
      </c>
      <c r="O51" s="49">
        <v>-1.8E-3</v>
      </c>
      <c r="P51" s="49">
        <v>-8.0000000000000004E-4</v>
      </c>
      <c r="Q51" s="49">
        <v>5.0000000000000001E-4</v>
      </c>
      <c r="R51" s="49">
        <v>2.0999999999999999E-3</v>
      </c>
      <c r="S51" s="49">
        <v>4.0000000000000001E-3</v>
      </c>
      <c r="T51" s="49">
        <v>6.1000000000000004E-3</v>
      </c>
      <c r="U51" s="49">
        <v>8.3000000000000001E-3</v>
      </c>
      <c r="V51" s="49">
        <v>1.0500000000000001E-2</v>
      </c>
      <c r="W51" s="49">
        <v>1.26E-2</v>
      </c>
      <c r="X51" s="49">
        <v>1.4500000000000001E-2</v>
      </c>
      <c r="Y51" s="49">
        <v>1.6E-2</v>
      </c>
      <c r="Z51" s="49">
        <v>1.6799999999999999E-2</v>
      </c>
      <c r="AA51" s="49">
        <v>1.7100000000000001E-2</v>
      </c>
      <c r="AB51" s="49">
        <v>1.67E-2</v>
      </c>
      <c r="AC51" s="49">
        <v>1.61E-2</v>
      </c>
      <c r="AD51" s="49">
        <v>1.52E-2</v>
      </c>
      <c r="AE51" s="49">
        <v>1.44E-2</v>
      </c>
      <c r="AF51" s="49">
        <v>1.38E-2</v>
      </c>
      <c r="AG51" s="49">
        <v>1.35E-2</v>
      </c>
      <c r="AH51" s="49">
        <v>1.3599999999999999E-2</v>
      </c>
      <c r="AI51" s="49">
        <v>1.4E-2</v>
      </c>
      <c r="AJ51" s="49">
        <v>1.49E-2</v>
      </c>
      <c r="AK51" s="49">
        <v>1.6E-2</v>
      </c>
      <c r="AL51" s="49">
        <v>1.7000000000000001E-2</v>
      </c>
      <c r="AM51" s="49">
        <v>1.77E-2</v>
      </c>
      <c r="AN51" s="49">
        <v>1.7899999999999999E-2</v>
      </c>
      <c r="AO51" s="49">
        <v>1.7399999999999999E-2</v>
      </c>
      <c r="AP51" s="49">
        <v>1.6500000000000001E-2</v>
      </c>
      <c r="AQ51" s="49">
        <v>1.55E-2</v>
      </c>
      <c r="AR51" s="49">
        <v>1.46E-2</v>
      </c>
      <c r="AS51" s="49">
        <v>1.41E-2</v>
      </c>
      <c r="AT51" s="49">
        <v>1.4200000000000001E-2</v>
      </c>
      <c r="AU51" s="49">
        <v>1.4999999999999999E-2</v>
      </c>
      <c r="AV51" s="49">
        <v>1.6299999999999999E-2</v>
      </c>
      <c r="AW51" s="49">
        <v>1.8200000000000001E-2</v>
      </c>
      <c r="AX51" s="49">
        <v>2.0299999999999999E-2</v>
      </c>
      <c r="AY51" s="49">
        <v>2.2599999999999999E-2</v>
      </c>
      <c r="AZ51" s="49">
        <v>2.47E-2</v>
      </c>
      <c r="BA51" s="49">
        <v>2.6499999999999999E-2</v>
      </c>
      <c r="BB51" s="49">
        <v>2.7699999999999999E-2</v>
      </c>
      <c r="BC51" s="49">
        <v>2.8299999999999999E-2</v>
      </c>
      <c r="BD51" s="49">
        <v>2.81E-2</v>
      </c>
      <c r="BE51" s="49">
        <v>2.7199999999999998E-2</v>
      </c>
      <c r="BF51" s="49">
        <v>2.5499999999999998E-2</v>
      </c>
      <c r="BG51" s="49">
        <v>2.3400000000000001E-2</v>
      </c>
      <c r="BH51" s="49">
        <v>2.07E-2</v>
      </c>
      <c r="BI51" s="49">
        <v>1.77E-2</v>
      </c>
      <c r="BJ51" s="49">
        <v>1.44E-2</v>
      </c>
      <c r="BK51" s="49">
        <v>1.09E-2</v>
      </c>
      <c r="BL51" s="49">
        <v>7.3000000000000001E-3</v>
      </c>
      <c r="BM51" s="49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</row>
    <row r="52" spans="1:108" x14ac:dyDescent="0.2">
      <c r="A52" s="13">
        <v>70</v>
      </c>
      <c r="B52" s="49">
        <v>8.3999999999999995E-3</v>
      </c>
      <c r="C52" s="49">
        <v>6.6E-3</v>
      </c>
      <c r="D52" s="49">
        <v>4.7000000000000002E-3</v>
      </c>
      <c r="E52" s="49">
        <v>2.8999999999999998E-3</v>
      </c>
      <c r="F52" s="49">
        <v>1.1999999999999999E-3</v>
      </c>
      <c r="G52" s="49">
        <v>-2.9999999999999997E-4</v>
      </c>
      <c r="H52" s="49">
        <v>-1.4E-3</v>
      </c>
      <c r="I52" s="49">
        <v>-2.2000000000000001E-3</v>
      </c>
      <c r="J52" s="49">
        <v>-2.7000000000000001E-3</v>
      </c>
      <c r="K52" s="49">
        <v>-2.8999999999999998E-3</v>
      </c>
      <c r="L52" s="49">
        <v>-3.0000000000000001E-3</v>
      </c>
      <c r="M52" s="49">
        <v>-2.8999999999999998E-3</v>
      </c>
      <c r="N52" s="49">
        <v>-2.5000000000000001E-3</v>
      </c>
      <c r="O52" s="49">
        <v>-1.9E-3</v>
      </c>
      <c r="P52" s="49">
        <v>-1E-3</v>
      </c>
      <c r="Q52" s="49">
        <v>1E-4</v>
      </c>
      <c r="R52" s="49">
        <v>1.6999999999999999E-3</v>
      </c>
      <c r="S52" s="49">
        <v>3.5000000000000001E-3</v>
      </c>
      <c r="T52" s="49">
        <v>5.5999999999999999E-3</v>
      </c>
      <c r="U52" s="49">
        <v>7.7999999999999996E-3</v>
      </c>
      <c r="V52" s="49">
        <v>0.01</v>
      </c>
      <c r="W52" s="49">
        <v>1.2200000000000001E-2</v>
      </c>
      <c r="X52" s="49">
        <v>1.4E-2</v>
      </c>
      <c r="Y52" s="49">
        <v>1.54E-2</v>
      </c>
      <c r="Z52" s="49">
        <v>1.6199999999999999E-2</v>
      </c>
      <c r="AA52" s="49">
        <v>1.6299999999999999E-2</v>
      </c>
      <c r="AB52" s="49">
        <v>1.5900000000000001E-2</v>
      </c>
      <c r="AC52" s="49">
        <v>1.5100000000000001E-2</v>
      </c>
      <c r="AD52" s="49">
        <v>1.43E-2</v>
      </c>
      <c r="AE52" s="49">
        <v>1.34E-2</v>
      </c>
      <c r="AF52" s="49">
        <v>1.29E-2</v>
      </c>
      <c r="AG52" s="49">
        <v>1.26E-2</v>
      </c>
      <c r="AH52" s="49">
        <v>1.2800000000000001E-2</v>
      </c>
      <c r="AI52" s="49">
        <v>1.35E-2</v>
      </c>
      <c r="AJ52" s="49">
        <v>1.4500000000000001E-2</v>
      </c>
      <c r="AK52" s="49">
        <v>1.5699999999999999E-2</v>
      </c>
      <c r="AL52" s="49">
        <v>1.6899999999999998E-2</v>
      </c>
      <c r="AM52" s="49">
        <v>1.77E-2</v>
      </c>
      <c r="AN52" s="49">
        <v>1.7899999999999999E-2</v>
      </c>
      <c r="AO52" s="49">
        <v>1.7600000000000001E-2</v>
      </c>
      <c r="AP52" s="49">
        <v>1.67E-2</v>
      </c>
      <c r="AQ52" s="49">
        <v>1.5599999999999999E-2</v>
      </c>
      <c r="AR52" s="49">
        <v>1.4500000000000001E-2</v>
      </c>
      <c r="AS52" s="49">
        <v>1.3899999999999999E-2</v>
      </c>
      <c r="AT52" s="49">
        <v>1.38E-2</v>
      </c>
      <c r="AU52" s="49">
        <v>1.43E-2</v>
      </c>
      <c r="AV52" s="49">
        <v>1.55E-2</v>
      </c>
      <c r="AW52" s="49">
        <v>1.7299999999999999E-2</v>
      </c>
      <c r="AX52" s="49">
        <v>1.9400000000000001E-2</v>
      </c>
      <c r="AY52" s="49">
        <v>2.18E-2</v>
      </c>
      <c r="AZ52" s="49">
        <v>2.41E-2</v>
      </c>
      <c r="BA52" s="49">
        <v>2.6100000000000002E-2</v>
      </c>
      <c r="BB52" s="49">
        <v>2.76E-2</v>
      </c>
      <c r="BC52" s="49">
        <v>2.8299999999999999E-2</v>
      </c>
      <c r="BD52" s="49">
        <v>2.8199999999999999E-2</v>
      </c>
      <c r="BE52" s="49">
        <v>2.7400000000000001E-2</v>
      </c>
      <c r="BF52" s="49">
        <v>2.5899999999999999E-2</v>
      </c>
      <c r="BG52" s="49">
        <v>2.3800000000000002E-2</v>
      </c>
      <c r="BH52" s="49">
        <v>2.1299999999999999E-2</v>
      </c>
      <c r="BI52" s="49">
        <v>1.84E-2</v>
      </c>
      <c r="BJ52" s="49">
        <v>1.52E-2</v>
      </c>
      <c r="BK52" s="49">
        <v>1.1900000000000001E-2</v>
      </c>
      <c r="BL52" s="49">
        <v>8.5000000000000006E-3</v>
      </c>
      <c r="BM52" s="49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</row>
    <row r="53" spans="1:108" x14ac:dyDescent="0.2">
      <c r="A53" s="13">
        <v>71</v>
      </c>
      <c r="B53" s="49">
        <v>8.9999999999999993E-3</v>
      </c>
      <c r="C53" s="49">
        <v>7.1000000000000004E-3</v>
      </c>
      <c r="D53" s="49">
        <v>5.1999999999999998E-3</v>
      </c>
      <c r="E53" s="49">
        <v>3.3999999999999998E-3</v>
      </c>
      <c r="F53" s="49">
        <v>1.6999999999999999E-3</v>
      </c>
      <c r="G53" s="49">
        <v>2.9999999999999997E-4</v>
      </c>
      <c r="H53" s="49">
        <v>-8.9999999999999998E-4</v>
      </c>
      <c r="I53" s="49">
        <v>-1.6999999999999999E-3</v>
      </c>
      <c r="J53" s="49">
        <v>-2.2000000000000001E-3</v>
      </c>
      <c r="K53" s="49">
        <v>-2.5999999999999999E-3</v>
      </c>
      <c r="L53" s="49">
        <v>-2.7000000000000001E-3</v>
      </c>
      <c r="M53" s="49">
        <v>-2.8E-3</v>
      </c>
      <c r="N53" s="49">
        <v>-2.5999999999999999E-3</v>
      </c>
      <c r="O53" s="49">
        <v>-2.0999999999999999E-3</v>
      </c>
      <c r="P53" s="49">
        <v>-1.2999999999999999E-3</v>
      </c>
      <c r="Q53" s="49">
        <v>-2.0000000000000001E-4</v>
      </c>
      <c r="R53" s="49">
        <v>1.2999999999999999E-3</v>
      </c>
      <c r="S53" s="49">
        <v>3.0999999999999999E-3</v>
      </c>
      <c r="T53" s="49">
        <v>5.1999999999999998E-3</v>
      </c>
      <c r="U53" s="49">
        <v>7.4000000000000003E-3</v>
      </c>
      <c r="V53" s="49">
        <v>9.7000000000000003E-3</v>
      </c>
      <c r="W53" s="49">
        <v>1.18E-2</v>
      </c>
      <c r="X53" s="49">
        <v>1.3599999999999999E-2</v>
      </c>
      <c r="Y53" s="49">
        <v>1.49E-2</v>
      </c>
      <c r="Z53" s="49">
        <v>1.5599999999999999E-2</v>
      </c>
      <c r="AA53" s="49">
        <v>1.5599999999999999E-2</v>
      </c>
      <c r="AB53" s="49">
        <v>1.5100000000000001E-2</v>
      </c>
      <c r="AC53" s="49">
        <v>1.43E-2</v>
      </c>
      <c r="AD53" s="49">
        <v>1.3299999999999999E-2</v>
      </c>
      <c r="AE53" s="49">
        <v>1.2500000000000001E-2</v>
      </c>
      <c r="AF53" s="49">
        <v>1.1900000000000001E-2</v>
      </c>
      <c r="AG53" s="49">
        <v>1.17E-2</v>
      </c>
      <c r="AH53" s="49">
        <v>1.2E-2</v>
      </c>
      <c r="AI53" s="49">
        <v>1.2699999999999999E-2</v>
      </c>
      <c r="AJ53" s="49">
        <v>1.3899999999999999E-2</v>
      </c>
      <c r="AK53" s="49">
        <v>1.5299999999999999E-2</v>
      </c>
      <c r="AL53" s="49">
        <v>1.66E-2</v>
      </c>
      <c r="AM53" s="49">
        <v>1.7500000000000002E-2</v>
      </c>
      <c r="AN53" s="49">
        <v>1.7899999999999999E-2</v>
      </c>
      <c r="AO53" s="49">
        <v>1.7600000000000001E-2</v>
      </c>
      <c r="AP53" s="49">
        <v>1.6799999999999999E-2</v>
      </c>
      <c r="AQ53" s="49">
        <v>1.5699999999999999E-2</v>
      </c>
      <c r="AR53" s="49">
        <v>1.46E-2</v>
      </c>
      <c r="AS53" s="49">
        <v>1.38E-2</v>
      </c>
      <c r="AT53" s="49">
        <v>1.35E-2</v>
      </c>
      <c r="AU53" s="49">
        <v>1.38E-2</v>
      </c>
      <c r="AV53" s="49">
        <v>1.49E-2</v>
      </c>
      <c r="AW53" s="49">
        <v>1.6500000000000001E-2</v>
      </c>
      <c r="AX53" s="49">
        <v>1.8599999999999998E-2</v>
      </c>
      <c r="AY53" s="49">
        <v>2.1000000000000001E-2</v>
      </c>
      <c r="AZ53" s="49">
        <v>2.35E-2</v>
      </c>
      <c r="BA53" s="49">
        <v>2.5600000000000001E-2</v>
      </c>
      <c r="BB53" s="49">
        <v>2.7199999999999998E-2</v>
      </c>
      <c r="BC53" s="49">
        <v>2.81E-2</v>
      </c>
      <c r="BD53" s="49">
        <v>2.81E-2</v>
      </c>
      <c r="BE53" s="49">
        <v>2.7400000000000001E-2</v>
      </c>
      <c r="BF53" s="49">
        <v>2.5999999999999999E-2</v>
      </c>
      <c r="BG53" s="49">
        <v>2.4E-2</v>
      </c>
      <c r="BH53" s="49">
        <v>2.1600000000000001E-2</v>
      </c>
      <c r="BI53" s="49">
        <v>1.8800000000000001E-2</v>
      </c>
      <c r="BJ53" s="49">
        <v>1.5699999999999999E-2</v>
      </c>
      <c r="BK53" s="49">
        <v>1.26E-2</v>
      </c>
      <c r="BL53" s="49">
        <v>9.4000000000000004E-3</v>
      </c>
      <c r="BM53" s="49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</row>
    <row r="54" spans="1:108" x14ac:dyDescent="0.2">
      <c r="A54" s="13">
        <v>72</v>
      </c>
      <c r="B54" s="49">
        <v>9.5999999999999992E-3</v>
      </c>
      <c r="C54" s="49">
        <v>7.7000000000000002E-3</v>
      </c>
      <c r="D54" s="49">
        <v>5.7999999999999996E-3</v>
      </c>
      <c r="E54" s="49">
        <v>4.0000000000000001E-3</v>
      </c>
      <c r="F54" s="49">
        <v>2.3E-3</v>
      </c>
      <c r="G54" s="49">
        <v>8.0000000000000004E-4</v>
      </c>
      <c r="H54" s="49">
        <v>-2.9999999999999997E-4</v>
      </c>
      <c r="I54" s="49">
        <v>-1.1999999999999999E-3</v>
      </c>
      <c r="J54" s="49">
        <v>-1.8E-3</v>
      </c>
      <c r="K54" s="49">
        <v>-2.3E-3</v>
      </c>
      <c r="L54" s="49">
        <v>-2.5000000000000001E-3</v>
      </c>
      <c r="M54" s="49">
        <v>-2.7000000000000001E-3</v>
      </c>
      <c r="N54" s="49">
        <v>-2.5999999999999999E-3</v>
      </c>
      <c r="O54" s="49">
        <v>-2.2000000000000001E-3</v>
      </c>
      <c r="P54" s="49">
        <v>-1.6000000000000001E-3</v>
      </c>
      <c r="Q54" s="49">
        <v>-5.0000000000000001E-4</v>
      </c>
      <c r="R54" s="49">
        <v>8.9999999999999998E-4</v>
      </c>
      <c r="S54" s="49">
        <v>2.8E-3</v>
      </c>
      <c r="T54" s="49">
        <v>4.8999999999999998E-3</v>
      </c>
      <c r="U54" s="49">
        <v>7.1000000000000004E-3</v>
      </c>
      <c r="V54" s="49">
        <v>9.4000000000000004E-3</v>
      </c>
      <c r="W54" s="49">
        <v>1.15E-2</v>
      </c>
      <c r="X54" s="49">
        <v>1.3299999999999999E-2</v>
      </c>
      <c r="Y54" s="49">
        <v>1.4500000000000001E-2</v>
      </c>
      <c r="Z54" s="49">
        <v>1.5100000000000001E-2</v>
      </c>
      <c r="AA54" s="49">
        <v>1.5100000000000001E-2</v>
      </c>
      <c r="AB54" s="49">
        <v>1.4500000000000001E-2</v>
      </c>
      <c r="AC54" s="49">
        <v>1.3599999999999999E-2</v>
      </c>
      <c r="AD54" s="49">
        <v>1.2500000000000001E-2</v>
      </c>
      <c r="AE54" s="49">
        <v>1.1599999999999999E-2</v>
      </c>
      <c r="AF54" s="49">
        <v>1.0999999999999999E-2</v>
      </c>
      <c r="AG54" s="49">
        <v>1.0800000000000001E-2</v>
      </c>
      <c r="AH54" s="49">
        <v>1.11E-2</v>
      </c>
      <c r="AI54" s="49">
        <v>1.1900000000000001E-2</v>
      </c>
      <c r="AJ54" s="49">
        <v>1.3100000000000001E-2</v>
      </c>
      <c r="AK54" s="49">
        <v>1.46E-2</v>
      </c>
      <c r="AL54" s="49">
        <v>1.61E-2</v>
      </c>
      <c r="AM54" s="49">
        <v>1.72E-2</v>
      </c>
      <c r="AN54" s="49">
        <v>1.77E-2</v>
      </c>
      <c r="AO54" s="49">
        <v>1.7600000000000001E-2</v>
      </c>
      <c r="AP54" s="49">
        <v>1.6899999999999998E-2</v>
      </c>
      <c r="AQ54" s="49">
        <v>1.5800000000000002E-2</v>
      </c>
      <c r="AR54" s="49">
        <v>1.46E-2</v>
      </c>
      <c r="AS54" s="49">
        <v>1.37E-2</v>
      </c>
      <c r="AT54" s="49">
        <v>1.3299999999999999E-2</v>
      </c>
      <c r="AU54" s="49">
        <v>1.35E-2</v>
      </c>
      <c r="AV54" s="49">
        <v>1.43E-2</v>
      </c>
      <c r="AW54" s="49">
        <v>1.5800000000000002E-2</v>
      </c>
      <c r="AX54" s="49">
        <v>1.78E-2</v>
      </c>
      <c r="AY54" s="49">
        <v>2.0199999999999999E-2</v>
      </c>
      <c r="AZ54" s="49">
        <v>2.2700000000000001E-2</v>
      </c>
      <c r="BA54" s="49">
        <v>2.4899999999999999E-2</v>
      </c>
      <c r="BB54" s="49">
        <v>2.6700000000000002E-2</v>
      </c>
      <c r="BC54" s="49">
        <v>2.7699999999999999E-2</v>
      </c>
      <c r="BD54" s="49">
        <v>2.7900000000000001E-2</v>
      </c>
      <c r="BE54" s="49">
        <v>2.7300000000000001E-2</v>
      </c>
      <c r="BF54" s="49">
        <v>2.6100000000000002E-2</v>
      </c>
      <c r="BG54" s="49">
        <v>2.4199999999999999E-2</v>
      </c>
      <c r="BH54" s="49">
        <v>2.18E-2</v>
      </c>
      <c r="BI54" s="49">
        <v>1.9E-2</v>
      </c>
      <c r="BJ54" s="49">
        <v>1.61E-2</v>
      </c>
      <c r="BK54" s="49">
        <v>1.2999999999999999E-2</v>
      </c>
      <c r="BL54" s="49">
        <v>0.01</v>
      </c>
      <c r="BM54" s="49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</row>
    <row r="55" spans="1:108" x14ac:dyDescent="0.2">
      <c r="A55" s="13">
        <v>73</v>
      </c>
      <c r="B55" s="49">
        <v>1.01E-2</v>
      </c>
      <c r="C55" s="49">
        <v>8.2000000000000007E-3</v>
      </c>
      <c r="D55" s="49">
        <v>6.4000000000000003E-3</v>
      </c>
      <c r="E55" s="49">
        <v>4.5999999999999999E-3</v>
      </c>
      <c r="F55" s="49">
        <v>2.8999999999999998E-3</v>
      </c>
      <c r="G55" s="49">
        <v>1.4E-3</v>
      </c>
      <c r="H55" s="49">
        <v>2.0000000000000001E-4</v>
      </c>
      <c r="I55" s="49">
        <v>-6.9999999999999999E-4</v>
      </c>
      <c r="J55" s="49">
        <v>-1.4E-3</v>
      </c>
      <c r="K55" s="49">
        <v>-2E-3</v>
      </c>
      <c r="L55" s="49">
        <v>-2.3999999999999998E-3</v>
      </c>
      <c r="M55" s="49">
        <v>-2.5999999999999999E-3</v>
      </c>
      <c r="N55" s="49">
        <v>-2.7000000000000001E-3</v>
      </c>
      <c r="O55" s="49">
        <v>-2.3999999999999998E-3</v>
      </c>
      <c r="P55" s="49">
        <v>-1.6999999999999999E-3</v>
      </c>
      <c r="Q55" s="49">
        <v>-6.9999999999999999E-4</v>
      </c>
      <c r="R55" s="49">
        <v>6.9999999999999999E-4</v>
      </c>
      <c r="S55" s="49">
        <v>2.5999999999999999E-3</v>
      </c>
      <c r="T55" s="49">
        <v>4.7000000000000002E-3</v>
      </c>
      <c r="U55" s="49">
        <v>7.0000000000000001E-3</v>
      </c>
      <c r="V55" s="49">
        <v>9.1999999999999998E-3</v>
      </c>
      <c r="W55" s="49">
        <v>1.1299999999999999E-2</v>
      </c>
      <c r="X55" s="49">
        <v>1.2999999999999999E-2</v>
      </c>
      <c r="Y55" s="49">
        <v>1.4200000000000001E-2</v>
      </c>
      <c r="Z55" s="49">
        <v>1.4800000000000001E-2</v>
      </c>
      <c r="AA55" s="49">
        <v>1.47E-2</v>
      </c>
      <c r="AB55" s="49">
        <v>1.4E-2</v>
      </c>
      <c r="AC55" s="49">
        <v>1.2999999999999999E-2</v>
      </c>
      <c r="AD55" s="49">
        <v>1.1900000000000001E-2</v>
      </c>
      <c r="AE55" s="49">
        <v>1.0800000000000001E-2</v>
      </c>
      <c r="AF55" s="49">
        <v>1.01E-2</v>
      </c>
      <c r="AG55" s="49">
        <v>9.7999999999999997E-3</v>
      </c>
      <c r="AH55" s="49">
        <v>1.01E-2</v>
      </c>
      <c r="AI55" s="49">
        <v>1.0999999999999999E-2</v>
      </c>
      <c r="AJ55" s="49">
        <v>1.23E-2</v>
      </c>
      <c r="AK55" s="49">
        <v>1.3899999999999999E-2</v>
      </c>
      <c r="AL55" s="49">
        <v>1.54E-2</v>
      </c>
      <c r="AM55" s="49">
        <v>1.67E-2</v>
      </c>
      <c r="AN55" s="49">
        <v>1.7399999999999999E-2</v>
      </c>
      <c r="AO55" s="49">
        <v>1.7399999999999999E-2</v>
      </c>
      <c r="AP55" s="49">
        <v>1.6799999999999999E-2</v>
      </c>
      <c r="AQ55" s="49">
        <v>1.5699999999999999E-2</v>
      </c>
      <c r="AR55" s="49">
        <v>1.46E-2</v>
      </c>
      <c r="AS55" s="49">
        <v>1.37E-2</v>
      </c>
      <c r="AT55" s="49">
        <v>1.3100000000000001E-2</v>
      </c>
      <c r="AU55" s="49">
        <v>1.32E-2</v>
      </c>
      <c r="AV55" s="49">
        <v>1.3899999999999999E-2</v>
      </c>
      <c r="AW55" s="49">
        <v>1.52E-2</v>
      </c>
      <c r="AX55" s="49">
        <v>1.72E-2</v>
      </c>
      <c r="AY55" s="49">
        <v>1.95E-2</v>
      </c>
      <c r="AZ55" s="49">
        <v>2.1899999999999999E-2</v>
      </c>
      <c r="BA55" s="49">
        <v>2.4199999999999999E-2</v>
      </c>
      <c r="BB55" s="49">
        <v>2.5999999999999999E-2</v>
      </c>
      <c r="BC55" s="49">
        <v>2.7199999999999998E-2</v>
      </c>
      <c r="BD55" s="49">
        <v>2.75E-2</v>
      </c>
      <c r="BE55" s="49">
        <v>2.7099999999999999E-2</v>
      </c>
      <c r="BF55" s="49">
        <v>2.5899999999999999E-2</v>
      </c>
      <c r="BG55" s="49">
        <v>2.41E-2</v>
      </c>
      <c r="BH55" s="49">
        <v>2.18E-2</v>
      </c>
      <c r="BI55" s="49">
        <v>1.9199999999999998E-2</v>
      </c>
      <c r="BJ55" s="49">
        <v>1.6299999999999999E-2</v>
      </c>
      <c r="BK55" s="49">
        <v>1.3299999999999999E-2</v>
      </c>
      <c r="BL55" s="49">
        <v>1.04E-2</v>
      </c>
      <c r="BM55" s="49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</row>
    <row r="56" spans="1:108" x14ac:dyDescent="0.2">
      <c r="A56" s="13">
        <v>74</v>
      </c>
      <c r="B56" s="49">
        <v>1.04E-2</v>
      </c>
      <c r="C56" s="49">
        <v>8.6E-3</v>
      </c>
      <c r="D56" s="49">
        <v>6.7999999999999996E-3</v>
      </c>
      <c r="E56" s="49">
        <v>5.1000000000000004E-3</v>
      </c>
      <c r="F56" s="49">
        <v>3.3999999999999998E-3</v>
      </c>
      <c r="G56" s="49">
        <v>2E-3</v>
      </c>
      <c r="H56" s="49">
        <v>6.9999999999999999E-4</v>
      </c>
      <c r="I56" s="49">
        <v>-2.0000000000000001E-4</v>
      </c>
      <c r="J56" s="49">
        <v>-1.1000000000000001E-3</v>
      </c>
      <c r="K56" s="49">
        <v>-1.6999999999999999E-3</v>
      </c>
      <c r="L56" s="49">
        <v>-2.3E-3</v>
      </c>
      <c r="M56" s="49">
        <v>-2.5999999999999999E-3</v>
      </c>
      <c r="N56" s="49">
        <v>-2.7000000000000001E-3</v>
      </c>
      <c r="O56" s="49">
        <v>-2.3999999999999998E-3</v>
      </c>
      <c r="P56" s="49">
        <v>-1.8E-3</v>
      </c>
      <c r="Q56" s="49">
        <v>-8.0000000000000004E-4</v>
      </c>
      <c r="R56" s="49">
        <v>6.9999999999999999E-4</v>
      </c>
      <c r="S56" s="49">
        <v>2.5000000000000001E-3</v>
      </c>
      <c r="T56" s="49">
        <v>4.7000000000000002E-3</v>
      </c>
      <c r="U56" s="49">
        <v>6.8999999999999999E-3</v>
      </c>
      <c r="V56" s="49">
        <v>9.1000000000000004E-3</v>
      </c>
      <c r="W56" s="49">
        <v>1.12E-2</v>
      </c>
      <c r="X56" s="49">
        <v>1.29E-2</v>
      </c>
      <c r="Y56" s="49">
        <v>1.4E-2</v>
      </c>
      <c r="Z56" s="49">
        <v>1.4500000000000001E-2</v>
      </c>
      <c r="AA56" s="49">
        <v>1.43E-2</v>
      </c>
      <c r="AB56" s="49">
        <v>1.3599999999999999E-2</v>
      </c>
      <c r="AC56" s="49">
        <v>1.2500000000000001E-2</v>
      </c>
      <c r="AD56" s="49">
        <v>1.1299999999999999E-2</v>
      </c>
      <c r="AE56" s="49">
        <v>1.01E-2</v>
      </c>
      <c r="AF56" s="49">
        <v>9.2999999999999992E-3</v>
      </c>
      <c r="AG56" s="49">
        <v>8.9999999999999993E-3</v>
      </c>
      <c r="AH56" s="49">
        <v>9.1999999999999998E-3</v>
      </c>
      <c r="AI56" s="49">
        <v>0.01</v>
      </c>
      <c r="AJ56" s="49">
        <v>1.1299999999999999E-2</v>
      </c>
      <c r="AK56" s="49">
        <v>1.2999999999999999E-2</v>
      </c>
      <c r="AL56" s="49">
        <v>1.46E-2</v>
      </c>
      <c r="AM56" s="49">
        <v>1.6E-2</v>
      </c>
      <c r="AN56" s="49">
        <v>1.6799999999999999E-2</v>
      </c>
      <c r="AO56" s="49">
        <v>1.7000000000000001E-2</v>
      </c>
      <c r="AP56" s="49">
        <v>1.6500000000000001E-2</v>
      </c>
      <c r="AQ56" s="49">
        <v>1.5599999999999999E-2</v>
      </c>
      <c r="AR56" s="49">
        <v>1.4500000000000001E-2</v>
      </c>
      <c r="AS56" s="49">
        <v>1.3599999999999999E-2</v>
      </c>
      <c r="AT56" s="49">
        <v>1.2999999999999999E-2</v>
      </c>
      <c r="AU56" s="49">
        <v>1.2999999999999999E-2</v>
      </c>
      <c r="AV56" s="49">
        <v>1.3599999999999999E-2</v>
      </c>
      <c r="AW56" s="49">
        <v>1.4800000000000001E-2</v>
      </c>
      <c r="AX56" s="49">
        <v>1.66E-2</v>
      </c>
      <c r="AY56" s="49">
        <v>1.8800000000000001E-2</v>
      </c>
      <c r="AZ56" s="49">
        <v>2.1100000000000001E-2</v>
      </c>
      <c r="BA56" s="49">
        <v>2.3400000000000001E-2</v>
      </c>
      <c r="BB56" s="49">
        <v>2.53E-2</v>
      </c>
      <c r="BC56" s="49">
        <v>2.6599999999999999E-2</v>
      </c>
      <c r="BD56" s="49">
        <v>2.7099999999999999E-2</v>
      </c>
      <c r="BE56" s="49">
        <v>2.6800000000000001E-2</v>
      </c>
      <c r="BF56" s="49">
        <v>2.5700000000000001E-2</v>
      </c>
      <c r="BG56" s="49">
        <v>2.4E-2</v>
      </c>
      <c r="BH56" s="49">
        <v>2.1700000000000001E-2</v>
      </c>
      <c r="BI56" s="49">
        <v>1.9099999999999999E-2</v>
      </c>
      <c r="BJ56" s="49">
        <v>1.6299999999999999E-2</v>
      </c>
      <c r="BK56" s="49">
        <v>1.35E-2</v>
      </c>
      <c r="BL56" s="49">
        <v>1.0699999999999999E-2</v>
      </c>
      <c r="BM56" s="49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</row>
    <row r="57" spans="1:108" x14ac:dyDescent="0.2">
      <c r="A57" s="13">
        <v>75</v>
      </c>
      <c r="B57" s="49">
        <v>1.06E-2</v>
      </c>
      <c r="C57" s="49">
        <v>8.8000000000000005E-3</v>
      </c>
      <c r="D57" s="49">
        <v>7.1000000000000004E-3</v>
      </c>
      <c r="E57" s="49">
        <v>5.4000000000000003E-3</v>
      </c>
      <c r="F57" s="49">
        <v>3.8E-3</v>
      </c>
      <c r="G57" s="49">
        <v>2.3999999999999998E-3</v>
      </c>
      <c r="H57" s="49">
        <v>1.1999999999999999E-3</v>
      </c>
      <c r="I57" s="49">
        <v>1E-4</v>
      </c>
      <c r="J57" s="49">
        <v>-8.0000000000000004E-4</v>
      </c>
      <c r="K57" s="49">
        <v>-1.5E-3</v>
      </c>
      <c r="L57" s="49">
        <v>-2.0999999999999999E-3</v>
      </c>
      <c r="M57" s="49">
        <v>-2.5000000000000001E-3</v>
      </c>
      <c r="N57" s="49">
        <v>-2.7000000000000001E-3</v>
      </c>
      <c r="O57" s="49">
        <v>-2.3999999999999998E-3</v>
      </c>
      <c r="P57" s="49">
        <v>-1.8E-3</v>
      </c>
      <c r="Q57" s="49">
        <v>-6.9999999999999999E-4</v>
      </c>
      <c r="R57" s="49">
        <v>6.9999999999999999E-4</v>
      </c>
      <c r="S57" s="49">
        <v>2.5999999999999999E-3</v>
      </c>
      <c r="T57" s="49">
        <v>4.7000000000000002E-3</v>
      </c>
      <c r="U57" s="49">
        <v>6.8999999999999999E-3</v>
      </c>
      <c r="V57" s="49">
        <v>9.1000000000000004E-3</v>
      </c>
      <c r="W57" s="49">
        <v>1.11E-2</v>
      </c>
      <c r="X57" s="49">
        <v>1.2800000000000001E-2</v>
      </c>
      <c r="Y57" s="49">
        <v>1.3899999999999999E-2</v>
      </c>
      <c r="Z57" s="49">
        <v>1.43E-2</v>
      </c>
      <c r="AA57" s="49">
        <v>1.4E-2</v>
      </c>
      <c r="AB57" s="49">
        <v>1.32E-2</v>
      </c>
      <c r="AC57" s="49">
        <v>1.21E-2</v>
      </c>
      <c r="AD57" s="49">
        <v>1.0800000000000001E-2</v>
      </c>
      <c r="AE57" s="49">
        <v>9.4999999999999998E-3</v>
      </c>
      <c r="AF57" s="49">
        <v>8.6E-3</v>
      </c>
      <c r="AG57" s="49">
        <v>8.2000000000000007E-3</v>
      </c>
      <c r="AH57" s="49">
        <v>8.3000000000000001E-3</v>
      </c>
      <c r="AI57" s="49">
        <v>9.1000000000000004E-3</v>
      </c>
      <c r="AJ57" s="49">
        <v>1.04E-2</v>
      </c>
      <c r="AK57" s="49">
        <v>1.2E-2</v>
      </c>
      <c r="AL57" s="49">
        <v>1.37E-2</v>
      </c>
      <c r="AM57" s="49">
        <v>1.5100000000000001E-2</v>
      </c>
      <c r="AN57" s="49">
        <v>1.61E-2</v>
      </c>
      <c r="AO57" s="49">
        <v>1.6400000000000001E-2</v>
      </c>
      <c r="AP57" s="49">
        <v>1.61E-2</v>
      </c>
      <c r="AQ57" s="49">
        <v>1.5299999999999999E-2</v>
      </c>
      <c r="AR57" s="49">
        <v>1.43E-2</v>
      </c>
      <c r="AS57" s="49">
        <v>1.34E-2</v>
      </c>
      <c r="AT57" s="49">
        <v>1.29E-2</v>
      </c>
      <c r="AU57" s="49">
        <v>1.2800000000000001E-2</v>
      </c>
      <c r="AV57" s="49">
        <v>1.3299999999999999E-2</v>
      </c>
      <c r="AW57" s="49">
        <v>1.44E-2</v>
      </c>
      <c r="AX57" s="49">
        <v>1.6E-2</v>
      </c>
      <c r="AY57" s="49">
        <v>1.8100000000000002E-2</v>
      </c>
      <c r="AZ57" s="49">
        <v>2.0400000000000001E-2</v>
      </c>
      <c r="BA57" s="49">
        <v>2.2599999999999999E-2</v>
      </c>
      <c r="BB57" s="49">
        <v>2.4500000000000001E-2</v>
      </c>
      <c r="BC57" s="49">
        <v>2.5899999999999999E-2</v>
      </c>
      <c r="BD57" s="49">
        <v>2.6499999999999999E-2</v>
      </c>
      <c r="BE57" s="49">
        <v>2.63E-2</v>
      </c>
      <c r="BF57" s="49">
        <v>2.53E-2</v>
      </c>
      <c r="BG57" s="49">
        <v>2.3699999999999999E-2</v>
      </c>
      <c r="BH57" s="49">
        <v>2.1499999999999998E-2</v>
      </c>
      <c r="BI57" s="49">
        <v>1.9E-2</v>
      </c>
      <c r="BJ57" s="49">
        <v>1.6299999999999999E-2</v>
      </c>
      <c r="BK57" s="49">
        <v>1.35E-2</v>
      </c>
      <c r="BL57" s="49">
        <v>1.0800000000000001E-2</v>
      </c>
      <c r="BM57" s="49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</row>
    <row r="58" spans="1:108" x14ac:dyDescent="0.2">
      <c r="A58" s="13">
        <v>76</v>
      </c>
      <c r="B58" s="49">
        <v>1.0500000000000001E-2</v>
      </c>
      <c r="C58" s="49">
        <v>8.8999999999999999E-3</v>
      </c>
      <c r="D58" s="49">
        <v>7.1999999999999998E-3</v>
      </c>
      <c r="E58" s="49">
        <v>5.5999999999999999E-3</v>
      </c>
      <c r="F58" s="49">
        <v>4.1000000000000003E-3</v>
      </c>
      <c r="G58" s="49">
        <v>2.7000000000000001E-3</v>
      </c>
      <c r="H58" s="49">
        <v>1.5E-3</v>
      </c>
      <c r="I58" s="49">
        <v>4.0000000000000002E-4</v>
      </c>
      <c r="J58" s="49">
        <v>-5.9999999999999995E-4</v>
      </c>
      <c r="K58" s="49">
        <v>-1.4E-3</v>
      </c>
      <c r="L58" s="49">
        <v>-2E-3</v>
      </c>
      <c r="M58" s="49">
        <v>-2.3999999999999998E-3</v>
      </c>
      <c r="N58" s="49">
        <v>-2.5999999999999999E-3</v>
      </c>
      <c r="O58" s="49">
        <v>-2.3E-3</v>
      </c>
      <c r="P58" s="49">
        <v>-1.6999999999999999E-3</v>
      </c>
      <c r="Q58" s="49">
        <v>-5.9999999999999995E-4</v>
      </c>
      <c r="R58" s="49">
        <v>8.9999999999999998E-4</v>
      </c>
      <c r="S58" s="49">
        <v>2.8E-3</v>
      </c>
      <c r="T58" s="49">
        <v>4.7999999999999996E-3</v>
      </c>
      <c r="U58" s="49">
        <v>7.0000000000000001E-3</v>
      </c>
      <c r="V58" s="49">
        <v>9.1999999999999998E-3</v>
      </c>
      <c r="W58" s="49">
        <v>1.11E-2</v>
      </c>
      <c r="X58" s="49">
        <v>1.2699999999999999E-2</v>
      </c>
      <c r="Y58" s="49">
        <v>1.38E-2</v>
      </c>
      <c r="Z58" s="49">
        <v>1.4200000000000001E-2</v>
      </c>
      <c r="AA58" s="49">
        <v>1.3899999999999999E-2</v>
      </c>
      <c r="AB58" s="49">
        <v>1.2999999999999999E-2</v>
      </c>
      <c r="AC58" s="49">
        <v>1.18E-2</v>
      </c>
      <c r="AD58" s="49">
        <v>1.04E-2</v>
      </c>
      <c r="AE58" s="49">
        <v>8.9999999999999993E-3</v>
      </c>
      <c r="AF58" s="49">
        <v>8.0000000000000002E-3</v>
      </c>
      <c r="AG58" s="49">
        <v>7.4999999999999997E-3</v>
      </c>
      <c r="AH58" s="49">
        <v>7.4999999999999997E-3</v>
      </c>
      <c r="AI58" s="49">
        <v>8.0999999999999996E-3</v>
      </c>
      <c r="AJ58" s="49">
        <v>9.4000000000000004E-3</v>
      </c>
      <c r="AK58" s="49">
        <v>1.0999999999999999E-2</v>
      </c>
      <c r="AL58" s="49">
        <v>1.2699999999999999E-2</v>
      </c>
      <c r="AM58" s="49">
        <v>1.4200000000000001E-2</v>
      </c>
      <c r="AN58" s="49">
        <v>1.52E-2</v>
      </c>
      <c r="AO58" s="49">
        <v>1.5599999999999999E-2</v>
      </c>
      <c r="AP58" s="49">
        <v>1.54E-2</v>
      </c>
      <c r="AQ58" s="49">
        <v>1.4800000000000001E-2</v>
      </c>
      <c r="AR58" s="49">
        <v>1.3899999999999999E-2</v>
      </c>
      <c r="AS58" s="49">
        <v>1.3100000000000001E-2</v>
      </c>
      <c r="AT58" s="49">
        <v>1.26E-2</v>
      </c>
      <c r="AU58" s="49">
        <v>1.2500000000000001E-2</v>
      </c>
      <c r="AV58" s="49">
        <v>1.2999999999999999E-2</v>
      </c>
      <c r="AW58" s="49">
        <v>1.4E-2</v>
      </c>
      <c r="AX58" s="49">
        <v>1.5599999999999999E-2</v>
      </c>
      <c r="AY58" s="49">
        <v>1.7500000000000002E-2</v>
      </c>
      <c r="AZ58" s="49">
        <v>1.9699999999999999E-2</v>
      </c>
      <c r="BA58" s="49">
        <v>2.1899999999999999E-2</v>
      </c>
      <c r="BB58" s="49">
        <v>2.3800000000000002E-2</v>
      </c>
      <c r="BC58" s="49">
        <v>2.52E-2</v>
      </c>
      <c r="BD58" s="49">
        <v>2.58E-2</v>
      </c>
      <c r="BE58" s="49">
        <v>2.5700000000000001E-2</v>
      </c>
      <c r="BF58" s="49">
        <v>2.4899999999999999E-2</v>
      </c>
      <c r="BG58" s="49">
        <v>2.3300000000000001E-2</v>
      </c>
      <c r="BH58" s="49">
        <v>2.12E-2</v>
      </c>
      <c r="BI58" s="49">
        <v>1.8800000000000001E-2</v>
      </c>
      <c r="BJ58" s="49">
        <v>1.61E-2</v>
      </c>
      <c r="BK58" s="49">
        <v>1.34E-2</v>
      </c>
      <c r="BL58" s="49">
        <v>1.0800000000000001E-2</v>
      </c>
      <c r="BM58" s="49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</row>
    <row r="59" spans="1:108" x14ac:dyDescent="0.2">
      <c r="A59" s="13">
        <v>77</v>
      </c>
      <c r="B59" s="49">
        <v>1.0200000000000001E-2</v>
      </c>
      <c r="C59" s="49">
        <v>8.6999999999999994E-3</v>
      </c>
      <c r="D59" s="49">
        <v>7.1999999999999998E-3</v>
      </c>
      <c r="E59" s="49">
        <v>5.7000000000000002E-3</v>
      </c>
      <c r="F59" s="49">
        <v>4.1999999999999997E-3</v>
      </c>
      <c r="G59" s="49">
        <v>2.8E-3</v>
      </c>
      <c r="H59" s="49">
        <v>1.6000000000000001E-3</v>
      </c>
      <c r="I59" s="49">
        <v>5.0000000000000001E-4</v>
      </c>
      <c r="J59" s="49">
        <v>-4.0000000000000002E-4</v>
      </c>
      <c r="K59" s="49">
        <v>-1.2999999999999999E-3</v>
      </c>
      <c r="L59" s="49">
        <v>-1.9E-3</v>
      </c>
      <c r="M59" s="49">
        <v>-2.3E-3</v>
      </c>
      <c r="N59" s="49">
        <v>-2.3999999999999998E-3</v>
      </c>
      <c r="O59" s="49">
        <v>-2.0999999999999999E-3</v>
      </c>
      <c r="P59" s="49">
        <v>-1.4E-3</v>
      </c>
      <c r="Q59" s="49">
        <v>-2.9999999999999997E-4</v>
      </c>
      <c r="R59" s="49">
        <v>1.1999999999999999E-3</v>
      </c>
      <c r="S59" s="49">
        <v>3.0000000000000001E-3</v>
      </c>
      <c r="T59" s="49">
        <v>5.1000000000000004E-3</v>
      </c>
      <c r="U59" s="49">
        <v>7.1999999999999998E-3</v>
      </c>
      <c r="V59" s="49">
        <v>9.2999999999999992E-3</v>
      </c>
      <c r="W59" s="49">
        <v>1.12E-2</v>
      </c>
      <c r="X59" s="49">
        <v>1.2699999999999999E-2</v>
      </c>
      <c r="Y59" s="49">
        <v>1.37E-2</v>
      </c>
      <c r="Z59" s="49">
        <v>1.41E-2</v>
      </c>
      <c r="AA59" s="49">
        <v>1.37E-2</v>
      </c>
      <c r="AB59" s="49">
        <v>1.2800000000000001E-2</v>
      </c>
      <c r="AC59" s="49">
        <v>1.15E-2</v>
      </c>
      <c r="AD59" s="49">
        <v>1.01E-2</v>
      </c>
      <c r="AE59" s="49">
        <v>8.6E-3</v>
      </c>
      <c r="AF59" s="49">
        <v>7.4999999999999997E-3</v>
      </c>
      <c r="AG59" s="49">
        <v>6.7999999999999996E-3</v>
      </c>
      <c r="AH59" s="49">
        <v>6.7999999999999996E-3</v>
      </c>
      <c r="AI59" s="49">
        <v>7.3000000000000001E-3</v>
      </c>
      <c r="AJ59" s="49">
        <v>8.3999999999999995E-3</v>
      </c>
      <c r="AK59" s="49">
        <v>9.9000000000000008E-3</v>
      </c>
      <c r="AL59" s="49">
        <v>1.15E-2</v>
      </c>
      <c r="AM59" s="49">
        <v>1.2999999999999999E-2</v>
      </c>
      <c r="AN59" s="49">
        <v>1.41E-2</v>
      </c>
      <c r="AO59" s="49">
        <v>1.46E-2</v>
      </c>
      <c r="AP59" s="49">
        <v>1.46E-2</v>
      </c>
      <c r="AQ59" s="49">
        <v>1.41E-2</v>
      </c>
      <c r="AR59" s="49">
        <v>1.3299999999999999E-2</v>
      </c>
      <c r="AS59" s="49">
        <v>1.2699999999999999E-2</v>
      </c>
      <c r="AT59" s="49">
        <v>1.2200000000000001E-2</v>
      </c>
      <c r="AU59" s="49">
        <v>1.2200000000000001E-2</v>
      </c>
      <c r="AV59" s="49">
        <v>1.2699999999999999E-2</v>
      </c>
      <c r="AW59" s="49">
        <v>1.3599999999999999E-2</v>
      </c>
      <c r="AX59" s="49">
        <v>1.5100000000000001E-2</v>
      </c>
      <c r="AY59" s="49">
        <v>1.7000000000000001E-2</v>
      </c>
      <c r="AZ59" s="49">
        <v>1.9099999999999999E-2</v>
      </c>
      <c r="BA59" s="49">
        <v>2.12E-2</v>
      </c>
      <c r="BB59" s="49">
        <v>2.3E-2</v>
      </c>
      <c r="BC59" s="49">
        <v>2.4400000000000002E-2</v>
      </c>
      <c r="BD59" s="49">
        <v>2.5100000000000001E-2</v>
      </c>
      <c r="BE59" s="49">
        <v>2.5100000000000001E-2</v>
      </c>
      <c r="BF59" s="49">
        <v>2.4299999999999999E-2</v>
      </c>
      <c r="BG59" s="49">
        <v>2.2800000000000001E-2</v>
      </c>
      <c r="BH59" s="49">
        <v>2.0799999999999999E-2</v>
      </c>
      <c r="BI59" s="49">
        <v>1.8499999999999999E-2</v>
      </c>
      <c r="BJ59" s="49">
        <v>1.5900000000000001E-2</v>
      </c>
      <c r="BK59" s="49">
        <v>1.3299999999999999E-2</v>
      </c>
      <c r="BL59" s="49">
        <v>1.0699999999999999E-2</v>
      </c>
      <c r="BM59" s="49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</row>
    <row r="60" spans="1:108" x14ac:dyDescent="0.2">
      <c r="A60" s="13">
        <v>78</v>
      </c>
      <c r="B60" s="49">
        <v>9.7999999999999997E-3</v>
      </c>
      <c r="C60" s="49">
        <v>8.3000000000000001E-3</v>
      </c>
      <c r="D60" s="49">
        <v>6.8999999999999999E-3</v>
      </c>
      <c r="E60" s="49">
        <v>5.4999999999999997E-3</v>
      </c>
      <c r="F60" s="49">
        <v>4.1000000000000003E-3</v>
      </c>
      <c r="G60" s="49">
        <v>2.8E-3</v>
      </c>
      <c r="H60" s="49">
        <v>1.6000000000000001E-3</v>
      </c>
      <c r="I60" s="49">
        <v>5.0000000000000001E-4</v>
      </c>
      <c r="J60" s="49">
        <v>-4.0000000000000002E-4</v>
      </c>
      <c r="K60" s="49">
        <v>-1.1999999999999999E-3</v>
      </c>
      <c r="L60" s="49">
        <v>-1.8E-3</v>
      </c>
      <c r="M60" s="49">
        <v>-2.0999999999999999E-3</v>
      </c>
      <c r="N60" s="49">
        <v>-2.2000000000000001E-3</v>
      </c>
      <c r="O60" s="49">
        <v>-1.8E-3</v>
      </c>
      <c r="P60" s="49">
        <v>-1.1000000000000001E-3</v>
      </c>
      <c r="Q60" s="49">
        <v>0</v>
      </c>
      <c r="R60" s="49">
        <v>1.5E-3</v>
      </c>
      <c r="S60" s="49">
        <v>3.3E-3</v>
      </c>
      <c r="T60" s="49">
        <v>5.3E-3</v>
      </c>
      <c r="U60" s="49">
        <v>7.4000000000000003E-3</v>
      </c>
      <c r="V60" s="49">
        <v>9.4999999999999998E-3</v>
      </c>
      <c r="W60" s="49">
        <v>1.1299999999999999E-2</v>
      </c>
      <c r="X60" s="49">
        <v>1.2800000000000001E-2</v>
      </c>
      <c r="Y60" s="49">
        <v>1.37E-2</v>
      </c>
      <c r="Z60" s="49">
        <v>1.4E-2</v>
      </c>
      <c r="AA60" s="49">
        <v>1.3599999999999999E-2</v>
      </c>
      <c r="AB60" s="49">
        <v>1.2699999999999999E-2</v>
      </c>
      <c r="AC60" s="49">
        <v>1.14E-2</v>
      </c>
      <c r="AD60" s="49">
        <v>9.7999999999999997E-3</v>
      </c>
      <c r="AE60" s="49">
        <v>8.3999999999999995E-3</v>
      </c>
      <c r="AF60" s="49">
        <v>7.1000000000000004E-3</v>
      </c>
      <c r="AG60" s="49">
        <v>6.3E-3</v>
      </c>
      <c r="AH60" s="49">
        <v>6.1000000000000004E-3</v>
      </c>
      <c r="AI60" s="49">
        <v>6.4999999999999997E-3</v>
      </c>
      <c r="AJ60" s="49">
        <v>7.4999999999999997E-3</v>
      </c>
      <c r="AK60" s="49">
        <v>8.8999999999999999E-3</v>
      </c>
      <c r="AL60" s="49">
        <v>1.04E-2</v>
      </c>
      <c r="AM60" s="49">
        <v>1.18E-2</v>
      </c>
      <c r="AN60" s="49">
        <v>1.29E-2</v>
      </c>
      <c r="AO60" s="49">
        <v>1.35E-2</v>
      </c>
      <c r="AP60" s="49">
        <v>1.35E-2</v>
      </c>
      <c r="AQ60" s="49">
        <v>1.32E-2</v>
      </c>
      <c r="AR60" s="49">
        <v>1.26E-2</v>
      </c>
      <c r="AS60" s="49">
        <v>1.2E-2</v>
      </c>
      <c r="AT60" s="49">
        <v>1.17E-2</v>
      </c>
      <c r="AU60" s="49">
        <v>1.17E-2</v>
      </c>
      <c r="AV60" s="49">
        <v>1.2200000000000001E-2</v>
      </c>
      <c r="AW60" s="49">
        <v>1.32E-2</v>
      </c>
      <c r="AX60" s="49">
        <v>1.47E-2</v>
      </c>
      <c r="AY60" s="49">
        <v>1.6500000000000001E-2</v>
      </c>
      <c r="AZ60" s="49">
        <v>1.8499999999999999E-2</v>
      </c>
      <c r="BA60" s="49">
        <v>2.0500000000000001E-2</v>
      </c>
      <c r="BB60" s="49">
        <v>2.23E-2</v>
      </c>
      <c r="BC60" s="49">
        <v>2.3699999999999999E-2</v>
      </c>
      <c r="BD60" s="49">
        <v>2.4400000000000002E-2</v>
      </c>
      <c r="BE60" s="49">
        <v>2.4400000000000002E-2</v>
      </c>
      <c r="BF60" s="49">
        <v>2.3699999999999999E-2</v>
      </c>
      <c r="BG60" s="49">
        <v>2.23E-2</v>
      </c>
      <c r="BH60" s="49">
        <v>2.0400000000000001E-2</v>
      </c>
      <c r="BI60" s="49">
        <v>1.8100000000000002E-2</v>
      </c>
      <c r="BJ60" s="49">
        <v>1.5599999999999999E-2</v>
      </c>
      <c r="BK60" s="49">
        <v>1.3100000000000001E-2</v>
      </c>
      <c r="BL60" s="49">
        <v>1.0500000000000001E-2</v>
      </c>
      <c r="BM60" s="49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</row>
    <row r="61" spans="1:108" x14ac:dyDescent="0.2">
      <c r="A61" s="13">
        <v>79</v>
      </c>
      <c r="B61" s="49">
        <v>9.1999999999999998E-3</v>
      </c>
      <c r="C61" s="49">
        <v>7.7999999999999996E-3</v>
      </c>
      <c r="D61" s="49">
        <v>6.4999999999999997E-3</v>
      </c>
      <c r="E61" s="49">
        <v>5.1999999999999998E-3</v>
      </c>
      <c r="F61" s="49">
        <v>3.8999999999999998E-3</v>
      </c>
      <c r="G61" s="49">
        <v>2.5999999999999999E-3</v>
      </c>
      <c r="H61" s="49">
        <v>1.4E-3</v>
      </c>
      <c r="I61" s="49">
        <v>4.0000000000000002E-4</v>
      </c>
      <c r="J61" s="49">
        <v>-5.0000000000000001E-4</v>
      </c>
      <c r="K61" s="49">
        <v>-1.1999999999999999E-3</v>
      </c>
      <c r="L61" s="49">
        <v>-1.6999999999999999E-3</v>
      </c>
      <c r="M61" s="49">
        <v>-2E-3</v>
      </c>
      <c r="N61" s="49">
        <v>-1.9E-3</v>
      </c>
      <c r="O61" s="49">
        <v>-1.5E-3</v>
      </c>
      <c r="P61" s="49">
        <v>-6.9999999999999999E-4</v>
      </c>
      <c r="Q61" s="49">
        <v>5.0000000000000001E-4</v>
      </c>
      <c r="R61" s="49">
        <v>1.9E-3</v>
      </c>
      <c r="S61" s="49">
        <v>3.7000000000000002E-3</v>
      </c>
      <c r="T61" s="49">
        <v>5.7000000000000002E-3</v>
      </c>
      <c r="U61" s="49">
        <v>7.7000000000000002E-3</v>
      </c>
      <c r="V61" s="49">
        <v>9.7000000000000003E-3</v>
      </c>
      <c r="W61" s="49">
        <v>1.15E-2</v>
      </c>
      <c r="X61" s="49">
        <v>1.29E-2</v>
      </c>
      <c r="Y61" s="49">
        <v>1.38E-2</v>
      </c>
      <c r="Z61" s="49">
        <v>1.4E-2</v>
      </c>
      <c r="AA61" s="49">
        <v>1.3599999999999999E-2</v>
      </c>
      <c r="AB61" s="49">
        <v>1.26E-2</v>
      </c>
      <c r="AC61" s="49">
        <v>1.1299999999999999E-2</v>
      </c>
      <c r="AD61" s="49">
        <v>9.7000000000000003E-3</v>
      </c>
      <c r="AE61" s="49">
        <v>8.0999999999999996E-3</v>
      </c>
      <c r="AF61" s="49">
        <v>6.7999999999999996E-3</v>
      </c>
      <c r="AG61" s="49">
        <v>5.8999999999999999E-3</v>
      </c>
      <c r="AH61" s="49">
        <v>5.5999999999999999E-3</v>
      </c>
      <c r="AI61" s="49">
        <v>5.7999999999999996E-3</v>
      </c>
      <c r="AJ61" s="49">
        <v>6.6E-3</v>
      </c>
      <c r="AK61" s="49">
        <v>7.7999999999999996E-3</v>
      </c>
      <c r="AL61" s="49">
        <v>9.1999999999999998E-3</v>
      </c>
      <c r="AM61" s="49">
        <v>1.06E-2</v>
      </c>
      <c r="AN61" s="49">
        <v>1.1599999999999999E-2</v>
      </c>
      <c r="AO61" s="49">
        <v>1.2200000000000001E-2</v>
      </c>
      <c r="AP61" s="49">
        <v>1.23E-2</v>
      </c>
      <c r="AQ61" s="49">
        <v>1.21E-2</v>
      </c>
      <c r="AR61" s="49">
        <v>1.1599999999999999E-2</v>
      </c>
      <c r="AS61" s="49">
        <v>1.12E-2</v>
      </c>
      <c r="AT61" s="49">
        <v>1.0999999999999999E-2</v>
      </c>
      <c r="AU61" s="49">
        <v>1.12E-2</v>
      </c>
      <c r="AV61" s="49">
        <v>1.17E-2</v>
      </c>
      <c r="AW61" s="49">
        <v>1.2699999999999999E-2</v>
      </c>
      <c r="AX61" s="49">
        <v>1.4200000000000001E-2</v>
      </c>
      <c r="AY61" s="49">
        <v>1.6E-2</v>
      </c>
      <c r="AZ61" s="49">
        <v>1.7999999999999999E-2</v>
      </c>
      <c r="BA61" s="49">
        <v>1.9900000000000001E-2</v>
      </c>
      <c r="BB61" s="49">
        <v>2.1700000000000001E-2</v>
      </c>
      <c r="BC61" s="49">
        <v>2.3E-2</v>
      </c>
      <c r="BD61" s="49">
        <v>2.3599999999999999E-2</v>
      </c>
      <c r="BE61" s="49">
        <v>2.3599999999999999E-2</v>
      </c>
      <c r="BF61" s="49">
        <v>2.3E-2</v>
      </c>
      <c r="BG61" s="49">
        <v>2.1600000000000001E-2</v>
      </c>
      <c r="BH61" s="49">
        <v>1.9800000000000002E-2</v>
      </c>
      <c r="BI61" s="49">
        <v>1.7600000000000001E-2</v>
      </c>
      <c r="BJ61" s="49">
        <v>1.52E-2</v>
      </c>
      <c r="BK61" s="49">
        <v>1.2800000000000001E-2</v>
      </c>
      <c r="BL61" s="49">
        <v>1.03E-2</v>
      </c>
      <c r="BM61" s="49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</row>
    <row r="62" spans="1:108" x14ac:dyDescent="0.2">
      <c r="A62" s="13">
        <v>80</v>
      </c>
      <c r="B62" s="49">
        <v>8.5000000000000006E-3</v>
      </c>
      <c r="C62" s="49">
        <v>7.1999999999999998E-3</v>
      </c>
      <c r="D62" s="49">
        <v>5.8999999999999999E-3</v>
      </c>
      <c r="E62" s="49">
        <v>4.7000000000000002E-3</v>
      </c>
      <c r="F62" s="49">
        <v>3.3999999999999998E-3</v>
      </c>
      <c r="G62" s="49">
        <v>2.2000000000000001E-3</v>
      </c>
      <c r="H62" s="49">
        <v>1.1000000000000001E-3</v>
      </c>
      <c r="I62" s="49">
        <v>1E-4</v>
      </c>
      <c r="J62" s="49">
        <v>-6.9999999999999999E-4</v>
      </c>
      <c r="K62" s="49">
        <v>-1.2999999999999999E-3</v>
      </c>
      <c r="L62" s="49">
        <v>-1.6999999999999999E-3</v>
      </c>
      <c r="M62" s="49">
        <v>-1.8E-3</v>
      </c>
      <c r="N62" s="49">
        <v>-1.6000000000000001E-3</v>
      </c>
      <c r="O62" s="49">
        <v>-1.1000000000000001E-3</v>
      </c>
      <c r="P62" s="49">
        <v>-2.9999999999999997E-4</v>
      </c>
      <c r="Q62" s="49">
        <v>8.9999999999999998E-4</v>
      </c>
      <c r="R62" s="49">
        <v>2.3999999999999998E-3</v>
      </c>
      <c r="S62" s="49">
        <v>4.1999999999999997E-3</v>
      </c>
      <c r="T62" s="49">
        <v>6.1000000000000004E-3</v>
      </c>
      <c r="U62" s="49">
        <v>8.0999999999999996E-3</v>
      </c>
      <c r="V62" s="49">
        <v>0.01</v>
      </c>
      <c r="W62" s="49">
        <v>1.17E-2</v>
      </c>
      <c r="X62" s="49">
        <v>1.2999999999999999E-2</v>
      </c>
      <c r="Y62" s="49">
        <v>1.38E-2</v>
      </c>
      <c r="Z62" s="49">
        <v>1.4E-2</v>
      </c>
      <c r="AA62" s="49">
        <v>1.3599999999999999E-2</v>
      </c>
      <c r="AB62" s="49">
        <v>1.26E-2</v>
      </c>
      <c r="AC62" s="49">
        <v>1.12E-2</v>
      </c>
      <c r="AD62" s="49">
        <v>9.5999999999999992E-3</v>
      </c>
      <c r="AE62" s="49">
        <v>8.0000000000000002E-3</v>
      </c>
      <c r="AF62" s="49">
        <v>6.6E-3</v>
      </c>
      <c r="AG62" s="49">
        <v>5.5999999999999999E-3</v>
      </c>
      <c r="AH62" s="49">
        <v>5.1000000000000004E-3</v>
      </c>
      <c r="AI62" s="49">
        <v>5.1999999999999998E-3</v>
      </c>
      <c r="AJ62" s="49">
        <v>5.7999999999999996E-3</v>
      </c>
      <c r="AK62" s="49">
        <v>6.7999999999999996E-3</v>
      </c>
      <c r="AL62" s="49">
        <v>8.0000000000000002E-3</v>
      </c>
      <c r="AM62" s="49">
        <v>9.2999999999999992E-3</v>
      </c>
      <c r="AN62" s="49">
        <v>1.0200000000000001E-2</v>
      </c>
      <c r="AO62" s="49">
        <v>1.0800000000000001E-2</v>
      </c>
      <c r="AP62" s="49">
        <v>1.0999999999999999E-2</v>
      </c>
      <c r="AQ62" s="49">
        <v>1.0800000000000001E-2</v>
      </c>
      <c r="AR62" s="49">
        <v>1.0500000000000001E-2</v>
      </c>
      <c r="AS62" s="49">
        <v>1.0200000000000001E-2</v>
      </c>
      <c r="AT62" s="49">
        <v>1.0200000000000001E-2</v>
      </c>
      <c r="AU62" s="49">
        <v>1.04E-2</v>
      </c>
      <c r="AV62" s="49">
        <v>1.11E-2</v>
      </c>
      <c r="AW62" s="49">
        <v>1.2200000000000001E-2</v>
      </c>
      <c r="AX62" s="49">
        <v>1.3599999999999999E-2</v>
      </c>
      <c r="AY62" s="49">
        <v>1.54E-2</v>
      </c>
      <c r="AZ62" s="49">
        <v>1.7399999999999999E-2</v>
      </c>
      <c r="BA62" s="49">
        <v>1.9300000000000001E-2</v>
      </c>
      <c r="BB62" s="49">
        <v>2.1000000000000001E-2</v>
      </c>
      <c r="BC62" s="49">
        <v>2.2200000000000001E-2</v>
      </c>
      <c r="BD62" s="49">
        <v>2.29E-2</v>
      </c>
      <c r="BE62" s="49">
        <v>2.29E-2</v>
      </c>
      <c r="BF62" s="49">
        <v>2.2200000000000001E-2</v>
      </c>
      <c r="BG62" s="49">
        <v>2.1000000000000001E-2</v>
      </c>
      <c r="BH62" s="49">
        <v>1.9199999999999998E-2</v>
      </c>
      <c r="BI62" s="49">
        <v>1.7100000000000001E-2</v>
      </c>
      <c r="BJ62" s="49">
        <v>1.4800000000000001E-2</v>
      </c>
      <c r="BK62" s="49">
        <v>1.2500000000000001E-2</v>
      </c>
      <c r="BL62" s="49">
        <v>1.01E-2</v>
      </c>
      <c r="BM62" s="49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</row>
    <row r="63" spans="1:108" x14ac:dyDescent="0.2">
      <c r="A63" s="13">
        <v>81</v>
      </c>
      <c r="B63" s="49">
        <v>7.7000000000000002E-3</v>
      </c>
      <c r="C63" s="49">
        <v>6.4999999999999997E-3</v>
      </c>
      <c r="D63" s="49">
        <v>5.3E-3</v>
      </c>
      <c r="E63" s="49">
        <v>4.0000000000000001E-3</v>
      </c>
      <c r="F63" s="49">
        <v>2.8E-3</v>
      </c>
      <c r="G63" s="49">
        <v>1.6999999999999999E-3</v>
      </c>
      <c r="H63" s="49">
        <v>5.9999999999999995E-4</v>
      </c>
      <c r="I63" s="49">
        <v>-2.9999999999999997E-4</v>
      </c>
      <c r="J63" s="49">
        <v>-1E-3</v>
      </c>
      <c r="K63" s="49">
        <v>-1.5E-3</v>
      </c>
      <c r="L63" s="49">
        <v>-1.6999999999999999E-3</v>
      </c>
      <c r="M63" s="49">
        <v>-1.6999999999999999E-3</v>
      </c>
      <c r="N63" s="49">
        <v>-1.4E-3</v>
      </c>
      <c r="O63" s="49">
        <v>-8.0000000000000004E-4</v>
      </c>
      <c r="P63" s="49">
        <v>2.0000000000000001E-4</v>
      </c>
      <c r="Q63" s="49">
        <v>1.4E-3</v>
      </c>
      <c r="R63" s="49">
        <v>2.8999999999999998E-3</v>
      </c>
      <c r="S63" s="49">
        <v>4.5999999999999999E-3</v>
      </c>
      <c r="T63" s="49">
        <v>6.4999999999999997E-3</v>
      </c>
      <c r="U63" s="49">
        <v>8.3999999999999995E-3</v>
      </c>
      <c r="V63" s="49">
        <v>1.0200000000000001E-2</v>
      </c>
      <c r="W63" s="49">
        <v>1.18E-2</v>
      </c>
      <c r="X63" s="49">
        <v>1.3100000000000001E-2</v>
      </c>
      <c r="Y63" s="49">
        <v>1.3899999999999999E-2</v>
      </c>
      <c r="Z63" s="49">
        <v>1.4E-2</v>
      </c>
      <c r="AA63" s="49">
        <v>1.3599999999999999E-2</v>
      </c>
      <c r="AB63" s="49">
        <v>1.26E-2</v>
      </c>
      <c r="AC63" s="49">
        <v>1.12E-2</v>
      </c>
      <c r="AD63" s="49">
        <v>9.5999999999999992E-3</v>
      </c>
      <c r="AE63" s="49">
        <v>8.0000000000000002E-3</v>
      </c>
      <c r="AF63" s="49">
        <v>6.4999999999999997E-3</v>
      </c>
      <c r="AG63" s="49">
        <v>5.4000000000000003E-3</v>
      </c>
      <c r="AH63" s="49">
        <v>4.7999999999999996E-3</v>
      </c>
      <c r="AI63" s="49">
        <v>4.7000000000000002E-3</v>
      </c>
      <c r="AJ63" s="49">
        <v>5.1000000000000004E-3</v>
      </c>
      <c r="AK63" s="49">
        <v>5.8999999999999999E-3</v>
      </c>
      <c r="AL63" s="49">
        <v>6.8999999999999999E-3</v>
      </c>
      <c r="AM63" s="49">
        <v>7.9000000000000008E-3</v>
      </c>
      <c r="AN63" s="49">
        <v>8.8000000000000005E-3</v>
      </c>
      <c r="AO63" s="49">
        <v>9.2999999999999992E-3</v>
      </c>
      <c r="AP63" s="49">
        <v>9.4999999999999998E-3</v>
      </c>
      <c r="AQ63" s="49">
        <v>9.4999999999999998E-3</v>
      </c>
      <c r="AR63" s="49">
        <v>9.2999999999999992E-3</v>
      </c>
      <c r="AS63" s="49">
        <v>9.1000000000000004E-3</v>
      </c>
      <c r="AT63" s="49">
        <v>9.1999999999999998E-3</v>
      </c>
      <c r="AU63" s="49">
        <v>9.4999999999999998E-3</v>
      </c>
      <c r="AV63" s="49">
        <v>1.03E-2</v>
      </c>
      <c r="AW63" s="49">
        <v>1.15E-2</v>
      </c>
      <c r="AX63" s="49">
        <v>1.2999999999999999E-2</v>
      </c>
      <c r="AY63" s="49">
        <v>1.4800000000000001E-2</v>
      </c>
      <c r="AZ63" s="49">
        <v>1.6799999999999999E-2</v>
      </c>
      <c r="BA63" s="49">
        <v>1.8700000000000001E-2</v>
      </c>
      <c r="BB63" s="49">
        <v>2.0299999999999999E-2</v>
      </c>
      <c r="BC63" s="49">
        <v>2.1499999999999998E-2</v>
      </c>
      <c r="BD63" s="49">
        <v>2.2100000000000002E-2</v>
      </c>
      <c r="BE63" s="49">
        <v>2.2100000000000002E-2</v>
      </c>
      <c r="BF63" s="49">
        <v>2.1499999999999998E-2</v>
      </c>
      <c r="BG63" s="49">
        <v>2.0299999999999999E-2</v>
      </c>
      <c r="BH63" s="49">
        <v>1.8599999999999998E-2</v>
      </c>
      <c r="BI63" s="49">
        <v>1.66E-2</v>
      </c>
      <c r="BJ63" s="49">
        <v>1.43E-2</v>
      </c>
      <c r="BK63" s="49">
        <v>1.21E-2</v>
      </c>
      <c r="BL63" s="49">
        <v>9.7999999999999997E-3</v>
      </c>
      <c r="BM63" s="49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</row>
    <row r="64" spans="1:108" x14ac:dyDescent="0.2">
      <c r="A64" s="13">
        <v>82</v>
      </c>
      <c r="B64" s="49">
        <v>6.7999999999999996E-3</v>
      </c>
      <c r="C64" s="49">
        <v>5.7000000000000002E-3</v>
      </c>
      <c r="D64" s="49">
        <v>4.4999999999999997E-3</v>
      </c>
      <c r="E64" s="49">
        <v>3.3E-3</v>
      </c>
      <c r="F64" s="49">
        <v>2.0999999999999999E-3</v>
      </c>
      <c r="G64" s="49">
        <v>1E-3</v>
      </c>
      <c r="H64" s="49">
        <v>0</v>
      </c>
      <c r="I64" s="49">
        <v>-8.0000000000000004E-4</v>
      </c>
      <c r="J64" s="49">
        <v>-1.4E-3</v>
      </c>
      <c r="K64" s="49">
        <v>-1.8E-3</v>
      </c>
      <c r="L64" s="49">
        <v>-1.9E-3</v>
      </c>
      <c r="M64" s="49">
        <v>-1.6999999999999999E-3</v>
      </c>
      <c r="N64" s="49">
        <v>-1.1999999999999999E-3</v>
      </c>
      <c r="O64" s="49">
        <v>-4.0000000000000002E-4</v>
      </c>
      <c r="P64" s="49">
        <v>5.9999999999999995E-4</v>
      </c>
      <c r="Q64" s="49">
        <v>1.9E-3</v>
      </c>
      <c r="R64" s="49">
        <v>3.3999999999999998E-3</v>
      </c>
      <c r="S64" s="49">
        <v>5.1000000000000004E-3</v>
      </c>
      <c r="T64" s="49">
        <v>7.0000000000000001E-3</v>
      </c>
      <c r="U64" s="49">
        <v>8.8000000000000005E-3</v>
      </c>
      <c r="V64" s="49">
        <v>1.0500000000000001E-2</v>
      </c>
      <c r="W64" s="49">
        <v>1.21E-2</v>
      </c>
      <c r="X64" s="49">
        <v>1.32E-2</v>
      </c>
      <c r="Y64" s="49">
        <v>1.3899999999999999E-2</v>
      </c>
      <c r="Z64" s="49">
        <v>1.4E-2</v>
      </c>
      <c r="AA64" s="49">
        <v>1.3599999999999999E-2</v>
      </c>
      <c r="AB64" s="49">
        <v>1.26E-2</v>
      </c>
      <c r="AC64" s="49">
        <v>1.12E-2</v>
      </c>
      <c r="AD64" s="49">
        <v>9.5999999999999992E-3</v>
      </c>
      <c r="AE64" s="49">
        <v>8.0000000000000002E-3</v>
      </c>
      <c r="AF64" s="49">
        <v>6.4999999999999997E-3</v>
      </c>
      <c r="AG64" s="49">
        <v>5.3E-3</v>
      </c>
      <c r="AH64" s="49">
        <v>4.4999999999999997E-3</v>
      </c>
      <c r="AI64" s="49">
        <v>4.1999999999999997E-3</v>
      </c>
      <c r="AJ64" s="49">
        <v>4.4000000000000003E-3</v>
      </c>
      <c r="AK64" s="49">
        <v>4.8999999999999998E-3</v>
      </c>
      <c r="AL64" s="49">
        <v>5.7000000000000002E-3</v>
      </c>
      <c r="AM64" s="49">
        <v>6.6E-3</v>
      </c>
      <c r="AN64" s="49">
        <v>7.3000000000000001E-3</v>
      </c>
      <c r="AO64" s="49">
        <v>7.7999999999999996E-3</v>
      </c>
      <c r="AP64" s="49">
        <v>8.0000000000000002E-3</v>
      </c>
      <c r="AQ64" s="49">
        <v>8.0000000000000002E-3</v>
      </c>
      <c r="AR64" s="49">
        <v>7.9000000000000008E-3</v>
      </c>
      <c r="AS64" s="49">
        <v>7.9000000000000008E-3</v>
      </c>
      <c r="AT64" s="49">
        <v>8.0999999999999996E-3</v>
      </c>
      <c r="AU64" s="49">
        <v>8.5000000000000006E-3</v>
      </c>
      <c r="AV64" s="49">
        <v>9.4000000000000004E-3</v>
      </c>
      <c r="AW64" s="49">
        <v>1.0699999999999999E-2</v>
      </c>
      <c r="AX64" s="49">
        <v>1.23E-2</v>
      </c>
      <c r="AY64" s="49">
        <v>1.41E-2</v>
      </c>
      <c r="AZ64" s="49">
        <v>1.61E-2</v>
      </c>
      <c r="BA64" s="49">
        <v>1.7899999999999999E-2</v>
      </c>
      <c r="BB64" s="49">
        <v>1.95E-2</v>
      </c>
      <c r="BC64" s="49">
        <v>2.07E-2</v>
      </c>
      <c r="BD64" s="49">
        <v>2.1299999999999999E-2</v>
      </c>
      <c r="BE64" s="49">
        <v>2.1299999999999999E-2</v>
      </c>
      <c r="BF64" s="49">
        <v>2.07E-2</v>
      </c>
      <c r="BG64" s="49">
        <v>1.95E-2</v>
      </c>
      <c r="BH64" s="49">
        <v>1.7899999999999999E-2</v>
      </c>
      <c r="BI64" s="49">
        <v>1.6E-2</v>
      </c>
      <c r="BJ64" s="49">
        <v>1.38E-2</v>
      </c>
      <c r="BK64" s="49">
        <v>1.17E-2</v>
      </c>
      <c r="BL64" s="49">
        <v>9.4999999999999998E-3</v>
      </c>
      <c r="BM64" s="49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</row>
    <row r="65" spans="1:108" x14ac:dyDescent="0.2">
      <c r="A65" s="13">
        <v>83</v>
      </c>
      <c r="B65" s="49">
        <v>5.8999999999999999E-3</v>
      </c>
      <c r="C65" s="49">
        <v>4.7999999999999996E-3</v>
      </c>
      <c r="D65" s="49">
        <v>3.5999999999999999E-3</v>
      </c>
      <c r="E65" s="49">
        <v>2.3999999999999998E-3</v>
      </c>
      <c r="F65" s="49">
        <v>1.2999999999999999E-3</v>
      </c>
      <c r="G65" s="49">
        <v>2.0000000000000001E-4</v>
      </c>
      <c r="H65" s="49">
        <v>-6.9999999999999999E-4</v>
      </c>
      <c r="I65" s="49">
        <v>-1.4E-3</v>
      </c>
      <c r="J65" s="49">
        <v>-1.9E-3</v>
      </c>
      <c r="K65" s="49">
        <v>-2.0999999999999999E-3</v>
      </c>
      <c r="L65" s="49">
        <v>-2.0999999999999999E-3</v>
      </c>
      <c r="M65" s="49">
        <v>-1.6999999999999999E-3</v>
      </c>
      <c r="N65" s="49">
        <v>-1.1000000000000001E-3</v>
      </c>
      <c r="O65" s="49">
        <v>-2.0000000000000001E-4</v>
      </c>
      <c r="P65" s="49">
        <v>1E-3</v>
      </c>
      <c r="Q65" s="49">
        <v>2.3999999999999998E-3</v>
      </c>
      <c r="R65" s="49">
        <v>4.0000000000000001E-3</v>
      </c>
      <c r="S65" s="49">
        <v>5.7000000000000002E-3</v>
      </c>
      <c r="T65" s="49">
        <v>7.4000000000000003E-3</v>
      </c>
      <c r="U65" s="49">
        <v>9.1999999999999998E-3</v>
      </c>
      <c r="V65" s="49">
        <v>1.09E-2</v>
      </c>
      <c r="W65" s="49">
        <v>1.23E-2</v>
      </c>
      <c r="X65" s="49">
        <v>1.3299999999999999E-2</v>
      </c>
      <c r="Y65" s="49">
        <v>1.4E-2</v>
      </c>
      <c r="Z65" s="49">
        <v>1.4E-2</v>
      </c>
      <c r="AA65" s="49">
        <v>1.35E-2</v>
      </c>
      <c r="AB65" s="49">
        <v>1.26E-2</v>
      </c>
      <c r="AC65" s="49">
        <v>1.12E-2</v>
      </c>
      <c r="AD65" s="49">
        <v>9.5999999999999992E-3</v>
      </c>
      <c r="AE65" s="49">
        <v>8.0000000000000002E-3</v>
      </c>
      <c r="AF65" s="49">
        <v>6.4999999999999997E-3</v>
      </c>
      <c r="AG65" s="49">
        <v>5.1999999999999998E-3</v>
      </c>
      <c r="AH65" s="49">
        <v>4.3E-3</v>
      </c>
      <c r="AI65" s="49">
        <v>3.8E-3</v>
      </c>
      <c r="AJ65" s="49">
        <v>3.8E-3</v>
      </c>
      <c r="AK65" s="49">
        <v>4.1000000000000003E-3</v>
      </c>
      <c r="AL65" s="49">
        <v>4.5999999999999999E-3</v>
      </c>
      <c r="AM65" s="49">
        <v>5.3E-3</v>
      </c>
      <c r="AN65" s="49">
        <v>5.8999999999999999E-3</v>
      </c>
      <c r="AO65" s="49">
        <v>6.1999999999999998E-3</v>
      </c>
      <c r="AP65" s="49">
        <v>6.4000000000000003E-3</v>
      </c>
      <c r="AQ65" s="49">
        <v>6.4000000000000003E-3</v>
      </c>
      <c r="AR65" s="49">
        <v>6.4000000000000003E-3</v>
      </c>
      <c r="AS65" s="49">
        <v>6.4999999999999997E-3</v>
      </c>
      <c r="AT65" s="49">
        <v>6.7999999999999996E-3</v>
      </c>
      <c r="AU65" s="49">
        <v>7.4000000000000003E-3</v>
      </c>
      <c r="AV65" s="49">
        <v>8.3999999999999995E-3</v>
      </c>
      <c r="AW65" s="49">
        <v>9.7000000000000003E-3</v>
      </c>
      <c r="AX65" s="49">
        <v>1.14E-2</v>
      </c>
      <c r="AY65" s="49">
        <v>1.3299999999999999E-2</v>
      </c>
      <c r="AZ65" s="49">
        <v>1.5299999999999999E-2</v>
      </c>
      <c r="BA65" s="49">
        <v>1.7100000000000001E-2</v>
      </c>
      <c r="BB65" s="49">
        <v>1.8700000000000001E-2</v>
      </c>
      <c r="BC65" s="49">
        <v>1.9900000000000001E-2</v>
      </c>
      <c r="BD65" s="49">
        <v>2.0500000000000001E-2</v>
      </c>
      <c r="BE65" s="49">
        <v>2.0500000000000001E-2</v>
      </c>
      <c r="BF65" s="49">
        <v>1.9900000000000001E-2</v>
      </c>
      <c r="BG65" s="49">
        <v>1.8800000000000001E-2</v>
      </c>
      <c r="BH65" s="49">
        <v>1.72E-2</v>
      </c>
      <c r="BI65" s="49">
        <v>1.54E-2</v>
      </c>
      <c r="BJ65" s="49">
        <v>1.3299999999999999E-2</v>
      </c>
      <c r="BK65" s="49">
        <v>1.1299999999999999E-2</v>
      </c>
      <c r="BL65" s="49">
        <v>9.1999999999999998E-3</v>
      </c>
      <c r="BM65" s="49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</row>
    <row r="66" spans="1:108" x14ac:dyDescent="0.2">
      <c r="A66" s="13">
        <v>84</v>
      </c>
      <c r="B66" s="49">
        <v>4.8999999999999998E-3</v>
      </c>
      <c r="C66" s="49">
        <v>3.8E-3</v>
      </c>
      <c r="D66" s="49">
        <v>2.5999999999999999E-3</v>
      </c>
      <c r="E66" s="49">
        <v>1.4E-3</v>
      </c>
      <c r="F66" s="49">
        <v>2.9999999999999997E-4</v>
      </c>
      <c r="G66" s="49">
        <v>-6.9999999999999999E-4</v>
      </c>
      <c r="H66" s="49">
        <v>-1.5E-3</v>
      </c>
      <c r="I66" s="49">
        <v>-2.0999999999999999E-3</v>
      </c>
      <c r="J66" s="49">
        <v>-2.5000000000000001E-3</v>
      </c>
      <c r="K66" s="49">
        <v>-2.5999999999999999E-3</v>
      </c>
      <c r="L66" s="49">
        <v>-2.3E-3</v>
      </c>
      <c r="M66" s="49">
        <v>-1.8E-3</v>
      </c>
      <c r="N66" s="49">
        <v>-1E-3</v>
      </c>
      <c r="O66" s="49">
        <v>1E-4</v>
      </c>
      <c r="P66" s="49">
        <v>1.4E-3</v>
      </c>
      <c r="Q66" s="49">
        <v>2.8E-3</v>
      </c>
      <c r="R66" s="49">
        <v>4.4999999999999997E-3</v>
      </c>
      <c r="S66" s="49">
        <v>6.1999999999999998E-3</v>
      </c>
      <c r="T66" s="49">
        <v>7.9000000000000008E-3</v>
      </c>
      <c r="U66" s="49">
        <v>9.5999999999999992E-3</v>
      </c>
      <c r="V66" s="49">
        <v>1.12E-2</v>
      </c>
      <c r="W66" s="49">
        <v>1.2500000000000001E-2</v>
      </c>
      <c r="X66" s="49">
        <v>1.35E-2</v>
      </c>
      <c r="Y66" s="49">
        <v>1.4E-2</v>
      </c>
      <c r="Z66" s="49">
        <v>1.4E-2</v>
      </c>
      <c r="AA66" s="49">
        <v>1.35E-2</v>
      </c>
      <c r="AB66" s="49">
        <v>1.26E-2</v>
      </c>
      <c r="AC66" s="49">
        <v>1.12E-2</v>
      </c>
      <c r="AD66" s="49">
        <v>9.7000000000000003E-3</v>
      </c>
      <c r="AE66" s="49">
        <v>8.0999999999999996E-3</v>
      </c>
      <c r="AF66" s="49">
        <v>6.4999999999999997E-3</v>
      </c>
      <c r="AG66" s="49">
        <v>5.1999999999999998E-3</v>
      </c>
      <c r="AH66" s="49">
        <v>4.1000000000000003E-3</v>
      </c>
      <c r="AI66" s="49">
        <v>3.5000000000000001E-3</v>
      </c>
      <c r="AJ66" s="49">
        <v>3.2000000000000002E-3</v>
      </c>
      <c r="AK66" s="49">
        <v>3.3E-3</v>
      </c>
      <c r="AL66" s="49">
        <v>3.5999999999999999E-3</v>
      </c>
      <c r="AM66" s="49">
        <v>4.0000000000000001E-3</v>
      </c>
      <c r="AN66" s="49">
        <v>4.4000000000000003E-3</v>
      </c>
      <c r="AO66" s="49">
        <v>4.7000000000000002E-3</v>
      </c>
      <c r="AP66" s="49">
        <v>4.7999999999999996E-3</v>
      </c>
      <c r="AQ66" s="49">
        <v>4.8999999999999998E-3</v>
      </c>
      <c r="AR66" s="49">
        <v>4.8999999999999998E-3</v>
      </c>
      <c r="AS66" s="49">
        <v>5.1000000000000004E-3</v>
      </c>
      <c r="AT66" s="49">
        <v>5.4999999999999997E-3</v>
      </c>
      <c r="AU66" s="49">
        <v>6.1999999999999998E-3</v>
      </c>
      <c r="AV66" s="49">
        <v>7.3000000000000001E-3</v>
      </c>
      <c r="AW66" s="49">
        <v>8.6999999999999994E-3</v>
      </c>
      <c r="AX66" s="49">
        <v>1.04E-2</v>
      </c>
      <c r="AY66" s="49">
        <v>1.24E-2</v>
      </c>
      <c r="AZ66" s="49">
        <v>1.43E-2</v>
      </c>
      <c r="BA66" s="49">
        <v>1.6199999999999999E-2</v>
      </c>
      <c r="BB66" s="49">
        <v>1.78E-2</v>
      </c>
      <c r="BC66" s="49">
        <v>1.9E-2</v>
      </c>
      <c r="BD66" s="49">
        <v>1.9599999999999999E-2</v>
      </c>
      <c r="BE66" s="49">
        <v>1.9599999999999999E-2</v>
      </c>
      <c r="BF66" s="49">
        <v>1.9099999999999999E-2</v>
      </c>
      <c r="BG66" s="49">
        <v>1.7999999999999999E-2</v>
      </c>
      <c r="BH66" s="49">
        <v>1.6500000000000001E-2</v>
      </c>
      <c r="BI66" s="49">
        <v>1.4800000000000001E-2</v>
      </c>
      <c r="BJ66" s="49">
        <v>1.2800000000000001E-2</v>
      </c>
      <c r="BK66" s="49">
        <v>1.0800000000000001E-2</v>
      </c>
      <c r="BL66" s="49">
        <v>8.8999999999999999E-3</v>
      </c>
      <c r="BM66" s="49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</row>
    <row r="67" spans="1:108" x14ac:dyDescent="0.2">
      <c r="A67" s="13">
        <v>85</v>
      </c>
      <c r="B67" s="49">
        <v>3.8E-3</v>
      </c>
      <c r="C67" s="49">
        <v>2.7000000000000001E-3</v>
      </c>
      <c r="D67" s="49">
        <v>1.5E-3</v>
      </c>
      <c r="E67" s="49">
        <v>4.0000000000000002E-4</v>
      </c>
      <c r="F67" s="49">
        <v>-6.9999999999999999E-4</v>
      </c>
      <c r="G67" s="49">
        <v>-1.6000000000000001E-3</v>
      </c>
      <c r="H67" s="49">
        <v>-2.3E-3</v>
      </c>
      <c r="I67" s="49">
        <v>-2.8E-3</v>
      </c>
      <c r="J67" s="49">
        <v>-3.0999999999999999E-3</v>
      </c>
      <c r="K67" s="49">
        <v>-3.0000000000000001E-3</v>
      </c>
      <c r="L67" s="49">
        <v>-2.5999999999999999E-3</v>
      </c>
      <c r="M67" s="49">
        <v>-2E-3</v>
      </c>
      <c r="N67" s="49">
        <v>-1E-3</v>
      </c>
      <c r="O67" s="49">
        <v>2.0000000000000001E-4</v>
      </c>
      <c r="P67" s="49">
        <v>1.6999999999999999E-3</v>
      </c>
      <c r="Q67" s="49">
        <v>3.3E-3</v>
      </c>
      <c r="R67" s="49">
        <v>4.8999999999999998E-3</v>
      </c>
      <c r="S67" s="49">
        <v>6.7000000000000002E-3</v>
      </c>
      <c r="T67" s="49">
        <v>8.3999999999999995E-3</v>
      </c>
      <c r="U67" s="49">
        <v>0.01</v>
      </c>
      <c r="V67" s="49">
        <v>1.15E-2</v>
      </c>
      <c r="W67" s="49">
        <v>1.2699999999999999E-2</v>
      </c>
      <c r="X67" s="49">
        <v>1.3599999999999999E-2</v>
      </c>
      <c r="Y67" s="49">
        <v>1.4E-2</v>
      </c>
      <c r="Z67" s="49">
        <v>1.4E-2</v>
      </c>
      <c r="AA67" s="49">
        <v>1.35E-2</v>
      </c>
      <c r="AB67" s="49">
        <v>1.26E-2</v>
      </c>
      <c r="AC67" s="49">
        <v>1.1299999999999999E-2</v>
      </c>
      <c r="AD67" s="49">
        <v>9.7999999999999997E-3</v>
      </c>
      <c r="AE67" s="49">
        <v>8.2000000000000007E-3</v>
      </c>
      <c r="AF67" s="49">
        <v>6.6E-3</v>
      </c>
      <c r="AG67" s="49">
        <v>5.1999999999999998E-3</v>
      </c>
      <c r="AH67" s="49">
        <v>4.0000000000000001E-3</v>
      </c>
      <c r="AI67" s="49">
        <v>3.2000000000000002E-3</v>
      </c>
      <c r="AJ67" s="49">
        <v>2.7000000000000001E-3</v>
      </c>
      <c r="AK67" s="49">
        <v>2.5000000000000001E-3</v>
      </c>
      <c r="AL67" s="49">
        <v>2.5999999999999999E-3</v>
      </c>
      <c r="AM67" s="49">
        <v>2.8E-3</v>
      </c>
      <c r="AN67" s="49">
        <v>3.0000000000000001E-3</v>
      </c>
      <c r="AO67" s="49">
        <v>3.2000000000000002E-3</v>
      </c>
      <c r="AP67" s="49">
        <v>3.3E-3</v>
      </c>
      <c r="AQ67" s="49">
        <v>3.3E-3</v>
      </c>
      <c r="AR67" s="49">
        <v>3.3999999999999998E-3</v>
      </c>
      <c r="AS67" s="49">
        <v>3.7000000000000002E-3</v>
      </c>
      <c r="AT67" s="49">
        <v>4.1999999999999997E-3</v>
      </c>
      <c r="AU67" s="49">
        <v>5.0000000000000001E-3</v>
      </c>
      <c r="AV67" s="49">
        <v>6.1000000000000004E-3</v>
      </c>
      <c r="AW67" s="49">
        <v>7.6E-3</v>
      </c>
      <c r="AX67" s="49">
        <v>9.4000000000000004E-3</v>
      </c>
      <c r="AY67" s="49">
        <v>1.1299999999999999E-2</v>
      </c>
      <c r="AZ67" s="49">
        <v>1.3299999999999999E-2</v>
      </c>
      <c r="BA67" s="49">
        <v>1.52E-2</v>
      </c>
      <c r="BB67" s="49">
        <v>1.6799999999999999E-2</v>
      </c>
      <c r="BC67" s="49">
        <v>1.7999999999999999E-2</v>
      </c>
      <c r="BD67" s="49">
        <v>1.8599999999999998E-2</v>
      </c>
      <c r="BE67" s="49">
        <v>1.8700000000000001E-2</v>
      </c>
      <c r="BF67" s="49">
        <v>1.8200000000000001E-2</v>
      </c>
      <c r="BG67" s="49">
        <v>1.72E-2</v>
      </c>
      <c r="BH67" s="49">
        <v>1.5800000000000002E-2</v>
      </c>
      <c r="BI67" s="49">
        <v>1.41E-2</v>
      </c>
      <c r="BJ67" s="49">
        <v>1.23E-2</v>
      </c>
      <c r="BK67" s="49">
        <v>1.04E-2</v>
      </c>
      <c r="BL67" s="49">
        <v>8.5000000000000006E-3</v>
      </c>
      <c r="BM67" s="49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</row>
    <row r="68" spans="1:108" x14ac:dyDescent="0.2">
      <c r="A68" s="13">
        <v>86</v>
      </c>
      <c r="B68" s="49">
        <v>2.5000000000000001E-3</v>
      </c>
      <c r="C68" s="49">
        <v>1.4E-3</v>
      </c>
      <c r="D68" s="49">
        <v>2.9999999999999997E-4</v>
      </c>
      <c r="E68" s="49">
        <v>-8.0000000000000004E-4</v>
      </c>
      <c r="F68" s="49">
        <v>-1.8E-3</v>
      </c>
      <c r="G68" s="49">
        <v>-2.5999999999999999E-3</v>
      </c>
      <c r="H68" s="49">
        <v>-3.2000000000000002E-3</v>
      </c>
      <c r="I68" s="49">
        <v>-3.5999999999999999E-3</v>
      </c>
      <c r="J68" s="49">
        <v>-3.7000000000000002E-3</v>
      </c>
      <c r="K68" s="49">
        <v>-3.5000000000000001E-3</v>
      </c>
      <c r="L68" s="49">
        <v>-3.0000000000000001E-3</v>
      </c>
      <c r="M68" s="49">
        <v>-2.0999999999999999E-3</v>
      </c>
      <c r="N68" s="49">
        <v>-1E-3</v>
      </c>
      <c r="O68" s="49">
        <v>4.0000000000000002E-4</v>
      </c>
      <c r="P68" s="49">
        <v>2E-3</v>
      </c>
      <c r="Q68" s="49">
        <v>3.5999999999999999E-3</v>
      </c>
      <c r="R68" s="49">
        <v>5.4000000000000003E-3</v>
      </c>
      <c r="S68" s="49">
        <v>7.1000000000000004E-3</v>
      </c>
      <c r="T68" s="49">
        <v>8.8000000000000005E-3</v>
      </c>
      <c r="U68" s="49">
        <v>1.04E-2</v>
      </c>
      <c r="V68" s="49">
        <v>1.18E-2</v>
      </c>
      <c r="W68" s="49">
        <v>1.29E-2</v>
      </c>
      <c r="X68" s="49">
        <v>1.3599999999999999E-2</v>
      </c>
      <c r="Y68" s="49">
        <v>1.4E-2</v>
      </c>
      <c r="Z68" s="49">
        <v>1.4E-2</v>
      </c>
      <c r="AA68" s="49">
        <v>1.35E-2</v>
      </c>
      <c r="AB68" s="49">
        <v>1.2500000000000001E-2</v>
      </c>
      <c r="AC68" s="49">
        <v>1.1299999999999999E-2</v>
      </c>
      <c r="AD68" s="49">
        <v>9.7999999999999997E-3</v>
      </c>
      <c r="AE68" s="49">
        <v>8.2000000000000007E-3</v>
      </c>
      <c r="AF68" s="49">
        <v>6.7000000000000002E-3</v>
      </c>
      <c r="AG68" s="49">
        <v>5.1999999999999998E-3</v>
      </c>
      <c r="AH68" s="49">
        <v>3.8999999999999998E-3</v>
      </c>
      <c r="AI68" s="49">
        <v>2.8999999999999998E-3</v>
      </c>
      <c r="AJ68" s="49">
        <v>2.2000000000000001E-3</v>
      </c>
      <c r="AK68" s="49">
        <v>1.8E-3</v>
      </c>
      <c r="AL68" s="49">
        <v>1.6000000000000001E-3</v>
      </c>
      <c r="AM68" s="49">
        <v>1.6000000000000001E-3</v>
      </c>
      <c r="AN68" s="49">
        <v>1.6999999999999999E-3</v>
      </c>
      <c r="AO68" s="49">
        <v>1.6999999999999999E-3</v>
      </c>
      <c r="AP68" s="49">
        <v>1.6999999999999999E-3</v>
      </c>
      <c r="AQ68" s="49">
        <v>1.8E-3</v>
      </c>
      <c r="AR68" s="49">
        <v>1.9E-3</v>
      </c>
      <c r="AS68" s="49">
        <v>2.2000000000000001E-3</v>
      </c>
      <c r="AT68" s="49">
        <v>2.8E-3</v>
      </c>
      <c r="AU68" s="49">
        <v>3.7000000000000002E-3</v>
      </c>
      <c r="AV68" s="49">
        <v>4.8999999999999998E-3</v>
      </c>
      <c r="AW68" s="49">
        <v>6.4000000000000003E-3</v>
      </c>
      <c r="AX68" s="49">
        <v>8.2000000000000007E-3</v>
      </c>
      <c r="AY68" s="49">
        <v>1.0200000000000001E-2</v>
      </c>
      <c r="AZ68" s="49">
        <v>1.2200000000000001E-2</v>
      </c>
      <c r="BA68" s="49">
        <v>1.41E-2</v>
      </c>
      <c r="BB68" s="49">
        <v>1.5699999999999999E-2</v>
      </c>
      <c r="BC68" s="49">
        <v>1.6899999999999998E-2</v>
      </c>
      <c r="BD68" s="49">
        <v>1.7600000000000001E-2</v>
      </c>
      <c r="BE68" s="49">
        <v>1.77E-2</v>
      </c>
      <c r="BF68" s="49">
        <v>1.7299999999999999E-2</v>
      </c>
      <c r="BG68" s="49">
        <v>1.6400000000000001E-2</v>
      </c>
      <c r="BH68" s="49">
        <v>1.5100000000000001E-2</v>
      </c>
      <c r="BI68" s="49">
        <v>1.35E-2</v>
      </c>
      <c r="BJ68" s="49">
        <v>1.18E-2</v>
      </c>
      <c r="BK68" s="49">
        <v>0.01</v>
      </c>
      <c r="BL68" s="49">
        <v>8.2000000000000007E-3</v>
      </c>
      <c r="BM68" s="49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</row>
    <row r="69" spans="1:108" x14ac:dyDescent="0.2">
      <c r="A69" s="13">
        <v>87</v>
      </c>
      <c r="B69" s="49">
        <v>1E-3</v>
      </c>
      <c r="C69" s="49">
        <v>0</v>
      </c>
      <c r="D69" s="49">
        <v>-1E-3</v>
      </c>
      <c r="E69" s="49">
        <v>-2E-3</v>
      </c>
      <c r="F69" s="49">
        <v>-2.8999999999999998E-3</v>
      </c>
      <c r="G69" s="49">
        <v>-3.5999999999999999E-3</v>
      </c>
      <c r="H69" s="49">
        <v>-4.1000000000000003E-3</v>
      </c>
      <c r="I69" s="49">
        <v>-4.3E-3</v>
      </c>
      <c r="J69" s="49">
        <v>-4.3E-3</v>
      </c>
      <c r="K69" s="49">
        <v>-3.8999999999999998E-3</v>
      </c>
      <c r="L69" s="49">
        <v>-3.3E-3</v>
      </c>
      <c r="M69" s="49">
        <v>-2.3E-3</v>
      </c>
      <c r="N69" s="49">
        <v>-1E-3</v>
      </c>
      <c r="O69" s="49">
        <v>5.0000000000000001E-4</v>
      </c>
      <c r="P69" s="49">
        <v>2.2000000000000001E-3</v>
      </c>
      <c r="Q69" s="49">
        <v>4.0000000000000001E-3</v>
      </c>
      <c r="R69" s="49">
        <v>5.7999999999999996E-3</v>
      </c>
      <c r="S69" s="49">
        <v>7.4999999999999997E-3</v>
      </c>
      <c r="T69" s="49">
        <v>9.1999999999999998E-3</v>
      </c>
      <c r="U69" s="49">
        <v>1.0699999999999999E-2</v>
      </c>
      <c r="V69" s="49">
        <v>1.2E-2</v>
      </c>
      <c r="W69" s="49">
        <v>1.2999999999999999E-2</v>
      </c>
      <c r="X69" s="49">
        <v>1.37E-2</v>
      </c>
      <c r="Y69" s="49">
        <v>1.4E-2</v>
      </c>
      <c r="Z69" s="49">
        <v>1.3899999999999999E-2</v>
      </c>
      <c r="AA69" s="49">
        <v>1.34E-2</v>
      </c>
      <c r="AB69" s="49">
        <v>1.2500000000000001E-2</v>
      </c>
      <c r="AC69" s="49">
        <v>1.1299999999999999E-2</v>
      </c>
      <c r="AD69" s="49">
        <v>9.9000000000000008E-3</v>
      </c>
      <c r="AE69" s="49">
        <v>8.3000000000000001E-3</v>
      </c>
      <c r="AF69" s="49">
        <v>6.7000000000000002E-3</v>
      </c>
      <c r="AG69" s="49">
        <v>5.1999999999999998E-3</v>
      </c>
      <c r="AH69" s="49">
        <v>3.8E-3</v>
      </c>
      <c r="AI69" s="49">
        <v>2.5999999999999999E-3</v>
      </c>
      <c r="AJ69" s="49">
        <v>1.8E-3</v>
      </c>
      <c r="AK69" s="49">
        <v>1.1000000000000001E-3</v>
      </c>
      <c r="AL69" s="49">
        <v>8.0000000000000004E-4</v>
      </c>
      <c r="AM69" s="49">
        <v>5.0000000000000001E-4</v>
      </c>
      <c r="AN69" s="49">
        <v>4.0000000000000002E-4</v>
      </c>
      <c r="AO69" s="49">
        <v>2.9999999999999997E-4</v>
      </c>
      <c r="AP69" s="49">
        <v>2.0000000000000001E-4</v>
      </c>
      <c r="AQ69" s="49">
        <v>2.9999999999999997E-4</v>
      </c>
      <c r="AR69" s="49">
        <v>4.0000000000000002E-4</v>
      </c>
      <c r="AS69" s="49">
        <v>8.0000000000000004E-4</v>
      </c>
      <c r="AT69" s="49">
        <v>1.4E-3</v>
      </c>
      <c r="AU69" s="49">
        <v>2.3E-3</v>
      </c>
      <c r="AV69" s="49">
        <v>3.5999999999999999E-3</v>
      </c>
      <c r="AW69" s="49">
        <v>5.1000000000000004E-3</v>
      </c>
      <c r="AX69" s="49">
        <v>6.8999999999999999E-3</v>
      </c>
      <c r="AY69" s="49">
        <v>8.8999999999999999E-3</v>
      </c>
      <c r="AZ69" s="49">
        <v>1.09E-2</v>
      </c>
      <c r="BA69" s="49">
        <v>1.2800000000000001E-2</v>
      </c>
      <c r="BB69" s="49">
        <v>1.4500000000000001E-2</v>
      </c>
      <c r="BC69" s="49">
        <v>1.5699999999999999E-2</v>
      </c>
      <c r="BD69" s="49">
        <v>1.6400000000000001E-2</v>
      </c>
      <c r="BE69" s="49">
        <v>1.67E-2</v>
      </c>
      <c r="BF69" s="49">
        <v>1.6299999999999999E-2</v>
      </c>
      <c r="BG69" s="49">
        <v>1.55E-2</v>
      </c>
      <c r="BH69" s="49">
        <v>1.44E-2</v>
      </c>
      <c r="BI69" s="49">
        <v>1.29E-2</v>
      </c>
      <c r="BJ69" s="49">
        <v>1.1299999999999999E-2</v>
      </c>
      <c r="BK69" s="49">
        <v>9.5999999999999992E-3</v>
      </c>
      <c r="BL69" s="49">
        <v>8.0000000000000002E-3</v>
      </c>
      <c r="BM69" s="49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</row>
    <row r="70" spans="1:108" x14ac:dyDescent="0.2">
      <c r="A70" s="13">
        <v>88</v>
      </c>
      <c r="B70" s="49">
        <v>-6.9999999999999999E-4</v>
      </c>
      <c r="C70" s="49">
        <v>-1.6000000000000001E-3</v>
      </c>
      <c r="D70" s="49">
        <v>-2.5000000000000001E-3</v>
      </c>
      <c r="E70" s="49">
        <v>-3.3E-3</v>
      </c>
      <c r="F70" s="49">
        <v>-4.1000000000000003E-3</v>
      </c>
      <c r="G70" s="49">
        <v>-4.5999999999999999E-3</v>
      </c>
      <c r="H70" s="49">
        <v>-5.0000000000000001E-3</v>
      </c>
      <c r="I70" s="49">
        <v>-5.1000000000000004E-3</v>
      </c>
      <c r="J70" s="49">
        <v>-4.8999999999999998E-3</v>
      </c>
      <c r="K70" s="49">
        <v>-4.4000000000000003E-3</v>
      </c>
      <c r="L70" s="49">
        <v>-3.5000000000000001E-3</v>
      </c>
      <c r="M70" s="49">
        <v>-2.3999999999999998E-3</v>
      </c>
      <c r="N70" s="49">
        <v>-1E-3</v>
      </c>
      <c r="O70" s="49">
        <v>5.9999999999999995E-4</v>
      </c>
      <c r="P70" s="49">
        <v>2.3999999999999998E-3</v>
      </c>
      <c r="Q70" s="49">
        <v>4.3E-3</v>
      </c>
      <c r="R70" s="49">
        <v>6.1000000000000004E-3</v>
      </c>
      <c r="S70" s="49">
        <v>7.9000000000000008E-3</v>
      </c>
      <c r="T70" s="49">
        <v>9.4999999999999998E-3</v>
      </c>
      <c r="U70" s="49">
        <v>1.0999999999999999E-2</v>
      </c>
      <c r="V70" s="49">
        <v>1.2200000000000001E-2</v>
      </c>
      <c r="W70" s="49">
        <v>1.3100000000000001E-2</v>
      </c>
      <c r="X70" s="49">
        <v>1.37E-2</v>
      </c>
      <c r="Y70" s="49">
        <v>1.4E-2</v>
      </c>
      <c r="Z70" s="49">
        <v>1.3899999999999999E-2</v>
      </c>
      <c r="AA70" s="49">
        <v>1.3299999999999999E-2</v>
      </c>
      <c r="AB70" s="49">
        <v>1.2500000000000001E-2</v>
      </c>
      <c r="AC70" s="49">
        <v>1.1299999999999999E-2</v>
      </c>
      <c r="AD70" s="49">
        <v>9.9000000000000008E-3</v>
      </c>
      <c r="AE70" s="49">
        <v>8.3999999999999995E-3</v>
      </c>
      <c r="AF70" s="49">
        <v>6.7999999999999996E-3</v>
      </c>
      <c r="AG70" s="49">
        <v>5.1999999999999998E-3</v>
      </c>
      <c r="AH70" s="49">
        <v>3.7000000000000002E-3</v>
      </c>
      <c r="AI70" s="49">
        <v>2.3999999999999998E-3</v>
      </c>
      <c r="AJ70" s="49">
        <v>1.4E-3</v>
      </c>
      <c r="AK70" s="49">
        <v>5.0000000000000001E-4</v>
      </c>
      <c r="AL70" s="49">
        <v>-1E-4</v>
      </c>
      <c r="AM70" s="49">
        <v>-5.0000000000000001E-4</v>
      </c>
      <c r="AN70" s="49">
        <v>-8.0000000000000004E-4</v>
      </c>
      <c r="AO70" s="49">
        <v>-1E-3</v>
      </c>
      <c r="AP70" s="49">
        <v>-1.1999999999999999E-3</v>
      </c>
      <c r="AQ70" s="49">
        <v>-1.1999999999999999E-3</v>
      </c>
      <c r="AR70" s="49">
        <v>-1E-3</v>
      </c>
      <c r="AS70" s="49">
        <v>-6.9999999999999999E-4</v>
      </c>
      <c r="AT70" s="49">
        <v>0</v>
      </c>
      <c r="AU70" s="49">
        <v>1E-3</v>
      </c>
      <c r="AV70" s="49">
        <v>2.2000000000000001E-3</v>
      </c>
      <c r="AW70" s="49">
        <v>3.8E-3</v>
      </c>
      <c r="AX70" s="49">
        <v>5.5999999999999999E-3</v>
      </c>
      <c r="AY70" s="49">
        <v>7.6E-3</v>
      </c>
      <c r="AZ70" s="49">
        <v>9.5999999999999992E-3</v>
      </c>
      <c r="BA70" s="49">
        <v>1.15E-2</v>
      </c>
      <c r="BB70" s="49">
        <v>1.3100000000000001E-2</v>
      </c>
      <c r="BC70" s="49">
        <v>1.44E-2</v>
      </c>
      <c r="BD70" s="49">
        <v>1.52E-2</v>
      </c>
      <c r="BE70" s="49">
        <v>1.55E-2</v>
      </c>
      <c r="BF70" s="49">
        <v>1.5299999999999999E-2</v>
      </c>
      <c r="BG70" s="49">
        <v>1.46E-2</v>
      </c>
      <c r="BH70" s="49">
        <v>1.3599999999999999E-2</v>
      </c>
      <c r="BI70" s="49">
        <v>1.23E-2</v>
      </c>
      <c r="BJ70" s="49">
        <v>1.0800000000000001E-2</v>
      </c>
      <c r="BK70" s="49">
        <v>9.2999999999999992E-3</v>
      </c>
      <c r="BL70" s="49">
        <v>7.7000000000000002E-3</v>
      </c>
      <c r="BM70" s="49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</row>
    <row r="71" spans="1:108" x14ac:dyDescent="0.2">
      <c r="A71" s="13">
        <v>89</v>
      </c>
      <c r="B71" s="49">
        <v>-2.7000000000000001E-3</v>
      </c>
      <c r="C71" s="49">
        <v>-3.3999999999999998E-3</v>
      </c>
      <c r="D71" s="49">
        <v>-4.1000000000000003E-3</v>
      </c>
      <c r="E71" s="49">
        <v>-4.7000000000000002E-3</v>
      </c>
      <c r="F71" s="49">
        <v>-5.3E-3</v>
      </c>
      <c r="G71" s="49">
        <v>-5.7000000000000002E-3</v>
      </c>
      <c r="H71" s="49">
        <v>-5.8999999999999999E-3</v>
      </c>
      <c r="I71" s="49">
        <v>-5.7999999999999996E-3</v>
      </c>
      <c r="J71" s="49">
        <v>-5.4000000000000003E-3</v>
      </c>
      <c r="K71" s="49">
        <v>-4.7000000000000002E-3</v>
      </c>
      <c r="L71" s="49">
        <v>-3.8E-3</v>
      </c>
      <c r="M71" s="49">
        <v>-2.5000000000000001E-3</v>
      </c>
      <c r="N71" s="49">
        <v>-1E-3</v>
      </c>
      <c r="O71" s="49">
        <v>8.0000000000000004E-4</v>
      </c>
      <c r="P71" s="49">
        <v>2.5999999999999999E-3</v>
      </c>
      <c r="Q71" s="49">
        <v>4.4999999999999997E-3</v>
      </c>
      <c r="R71" s="49">
        <v>6.4000000000000003E-3</v>
      </c>
      <c r="S71" s="49">
        <v>8.2000000000000007E-3</v>
      </c>
      <c r="T71" s="49">
        <v>9.7999999999999997E-3</v>
      </c>
      <c r="U71" s="49">
        <v>1.12E-2</v>
      </c>
      <c r="V71" s="49">
        <v>1.23E-2</v>
      </c>
      <c r="W71" s="49">
        <v>1.32E-2</v>
      </c>
      <c r="X71" s="49">
        <v>1.37E-2</v>
      </c>
      <c r="Y71" s="49">
        <v>1.3899999999999999E-2</v>
      </c>
      <c r="Z71" s="49">
        <v>1.38E-2</v>
      </c>
      <c r="AA71" s="49">
        <v>1.32E-2</v>
      </c>
      <c r="AB71" s="49">
        <v>1.24E-2</v>
      </c>
      <c r="AC71" s="49">
        <v>1.1299999999999999E-2</v>
      </c>
      <c r="AD71" s="49">
        <v>9.9000000000000008E-3</v>
      </c>
      <c r="AE71" s="49">
        <v>8.3999999999999995E-3</v>
      </c>
      <c r="AF71" s="49">
        <v>6.7999999999999996E-3</v>
      </c>
      <c r="AG71" s="49">
        <v>5.1999999999999998E-3</v>
      </c>
      <c r="AH71" s="49">
        <v>3.5999999999999999E-3</v>
      </c>
      <c r="AI71" s="49">
        <v>2.2000000000000001E-3</v>
      </c>
      <c r="AJ71" s="49">
        <v>1E-3</v>
      </c>
      <c r="AK71" s="49">
        <v>0</v>
      </c>
      <c r="AL71" s="49">
        <v>-8.0000000000000004E-4</v>
      </c>
      <c r="AM71" s="49">
        <v>-1.4E-3</v>
      </c>
      <c r="AN71" s="49">
        <v>-1.9E-3</v>
      </c>
      <c r="AO71" s="49">
        <v>-2.2000000000000001E-3</v>
      </c>
      <c r="AP71" s="49">
        <v>-2.5000000000000001E-3</v>
      </c>
      <c r="AQ71" s="49">
        <v>-2.5000000000000001E-3</v>
      </c>
      <c r="AR71" s="49">
        <v>-2.3999999999999998E-3</v>
      </c>
      <c r="AS71" s="49">
        <v>-2E-3</v>
      </c>
      <c r="AT71" s="49">
        <v>-1.4E-3</v>
      </c>
      <c r="AU71" s="49">
        <v>-4.0000000000000002E-4</v>
      </c>
      <c r="AV71" s="49">
        <v>8.9999999999999998E-4</v>
      </c>
      <c r="AW71" s="49">
        <v>2.3999999999999998E-3</v>
      </c>
      <c r="AX71" s="49">
        <v>4.1999999999999997E-3</v>
      </c>
      <c r="AY71" s="49">
        <v>6.1999999999999998E-3</v>
      </c>
      <c r="AZ71" s="49">
        <v>8.0999999999999996E-3</v>
      </c>
      <c r="BA71" s="49">
        <v>0.01</v>
      </c>
      <c r="BB71" s="49">
        <v>1.17E-2</v>
      </c>
      <c r="BC71" s="49">
        <v>1.2999999999999999E-2</v>
      </c>
      <c r="BD71" s="49">
        <v>1.3899999999999999E-2</v>
      </c>
      <c r="BE71" s="49">
        <v>1.43E-2</v>
      </c>
      <c r="BF71" s="49">
        <v>1.4200000000000001E-2</v>
      </c>
      <c r="BG71" s="49">
        <v>1.37E-2</v>
      </c>
      <c r="BH71" s="49">
        <v>1.2800000000000001E-2</v>
      </c>
      <c r="BI71" s="49">
        <v>1.17E-2</v>
      </c>
      <c r="BJ71" s="49">
        <v>1.04E-2</v>
      </c>
      <c r="BK71" s="49">
        <v>8.9999999999999993E-3</v>
      </c>
      <c r="BL71" s="49">
        <v>7.4999999999999997E-3</v>
      </c>
      <c r="BM71" s="49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</row>
    <row r="72" spans="1:108" x14ac:dyDescent="0.2">
      <c r="A72" s="13">
        <v>90</v>
      </c>
      <c r="B72" s="49">
        <v>-4.8999999999999998E-3</v>
      </c>
      <c r="C72" s="49">
        <v>-5.3E-3</v>
      </c>
      <c r="D72" s="49">
        <v>-5.7999999999999996E-3</v>
      </c>
      <c r="E72" s="49">
        <v>-6.1999999999999998E-3</v>
      </c>
      <c r="F72" s="49">
        <v>-6.4999999999999997E-3</v>
      </c>
      <c r="G72" s="49">
        <v>-6.7000000000000002E-3</v>
      </c>
      <c r="H72" s="49">
        <v>-6.7000000000000002E-3</v>
      </c>
      <c r="I72" s="49">
        <v>-6.4000000000000003E-3</v>
      </c>
      <c r="J72" s="49">
        <v>-5.8999999999999999E-3</v>
      </c>
      <c r="K72" s="49">
        <v>-5.0000000000000001E-3</v>
      </c>
      <c r="L72" s="49">
        <v>-3.8999999999999998E-3</v>
      </c>
      <c r="M72" s="49">
        <v>-2.5000000000000001E-3</v>
      </c>
      <c r="N72" s="49">
        <v>-8.9999999999999998E-4</v>
      </c>
      <c r="O72" s="49">
        <v>8.9999999999999998E-4</v>
      </c>
      <c r="P72" s="49">
        <v>2.8E-3</v>
      </c>
      <c r="Q72" s="49">
        <v>4.7000000000000002E-3</v>
      </c>
      <c r="R72" s="49">
        <v>6.6E-3</v>
      </c>
      <c r="S72" s="49">
        <v>8.3999999999999995E-3</v>
      </c>
      <c r="T72" s="49">
        <v>0.01</v>
      </c>
      <c r="U72" s="49">
        <v>1.1299999999999999E-2</v>
      </c>
      <c r="V72" s="49">
        <v>1.24E-2</v>
      </c>
      <c r="W72" s="49">
        <v>1.32E-2</v>
      </c>
      <c r="X72" s="49">
        <v>1.37E-2</v>
      </c>
      <c r="Y72" s="49">
        <v>1.3899999999999999E-2</v>
      </c>
      <c r="Z72" s="49">
        <v>1.37E-2</v>
      </c>
      <c r="AA72" s="49">
        <v>1.32E-2</v>
      </c>
      <c r="AB72" s="49">
        <v>1.23E-2</v>
      </c>
      <c r="AC72" s="49">
        <v>1.12E-2</v>
      </c>
      <c r="AD72" s="49">
        <v>9.9000000000000008E-3</v>
      </c>
      <c r="AE72" s="49">
        <v>8.3999999999999995E-3</v>
      </c>
      <c r="AF72" s="49">
        <v>6.7999999999999996E-3</v>
      </c>
      <c r="AG72" s="49">
        <v>5.1000000000000004E-3</v>
      </c>
      <c r="AH72" s="49">
        <v>3.5000000000000001E-3</v>
      </c>
      <c r="AI72" s="49">
        <v>2E-3</v>
      </c>
      <c r="AJ72" s="49">
        <v>5.9999999999999995E-4</v>
      </c>
      <c r="AK72" s="49">
        <v>-5.0000000000000001E-4</v>
      </c>
      <c r="AL72" s="49">
        <v>-1.5E-3</v>
      </c>
      <c r="AM72" s="49">
        <v>-2.3E-3</v>
      </c>
      <c r="AN72" s="49">
        <v>-2.8999999999999998E-3</v>
      </c>
      <c r="AO72" s="49">
        <v>-3.3999999999999998E-3</v>
      </c>
      <c r="AP72" s="49">
        <v>-3.7000000000000002E-3</v>
      </c>
      <c r="AQ72" s="49">
        <v>-3.8E-3</v>
      </c>
      <c r="AR72" s="49">
        <v>-3.7000000000000002E-3</v>
      </c>
      <c r="AS72" s="49">
        <v>-3.3999999999999998E-3</v>
      </c>
      <c r="AT72" s="49">
        <v>-2.7000000000000001E-3</v>
      </c>
      <c r="AU72" s="49">
        <v>-1.6999999999999999E-3</v>
      </c>
      <c r="AV72" s="49">
        <v>-5.0000000000000001E-4</v>
      </c>
      <c r="AW72" s="49">
        <v>1E-3</v>
      </c>
      <c r="AX72" s="49">
        <v>2.8E-3</v>
      </c>
      <c r="AY72" s="49">
        <v>4.7000000000000002E-3</v>
      </c>
      <c r="AZ72" s="49">
        <v>6.6E-3</v>
      </c>
      <c r="BA72" s="49">
        <v>8.3999999999999995E-3</v>
      </c>
      <c r="BB72" s="49">
        <v>1.01E-2</v>
      </c>
      <c r="BC72" s="49">
        <v>1.15E-2</v>
      </c>
      <c r="BD72" s="49">
        <v>1.24E-2</v>
      </c>
      <c r="BE72" s="49">
        <v>1.29E-2</v>
      </c>
      <c r="BF72" s="49">
        <v>1.2999999999999999E-2</v>
      </c>
      <c r="BG72" s="49">
        <v>1.2699999999999999E-2</v>
      </c>
      <c r="BH72" s="49">
        <v>1.2E-2</v>
      </c>
      <c r="BI72" s="49">
        <v>1.11E-2</v>
      </c>
      <c r="BJ72" s="49">
        <v>0.01</v>
      </c>
      <c r="BK72" s="49">
        <v>8.6999999999999994E-3</v>
      </c>
      <c r="BL72" s="49">
        <v>7.4000000000000003E-3</v>
      </c>
      <c r="BM72" s="49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</row>
    <row r="73" spans="1:108" x14ac:dyDescent="0.2">
      <c r="A73" s="13">
        <v>91</v>
      </c>
      <c r="B73" s="49">
        <v>-7.3000000000000001E-3</v>
      </c>
      <c r="C73" s="49">
        <v>-7.4999999999999997E-3</v>
      </c>
      <c r="D73" s="49">
        <v>-7.7000000000000002E-3</v>
      </c>
      <c r="E73" s="49">
        <v>-7.7999999999999996E-3</v>
      </c>
      <c r="F73" s="49">
        <v>-7.9000000000000008E-3</v>
      </c>
      <c r="G73" s="49">
        <v>-7.7999999999999996E-3</v>
      </c>
      <c r="H73" s="49">
        <v>-7.4999999999999997E-3</v>
      </c>
      <c r="I73" s="49">
        <v>-7.0000000000000001E-3</v>
      </c>
      <c r="J73" s="49">
        <v>-6.3E-3</v>
      </c>
      <c r="K73" s="49">
        <v>-5.3E-3</v>
      </c>
      <c r="L73" s="49">
        <v>-4.0000000000000001E-3</v>
      </c>
      <c r="M73" s="49">
        <v>-2.5000000000000001E-3</v>
      </c>
      <c r="N73" s="49">
        <v>-8.0000000000000004E-4</v>
      </c>
      <c r="O73" s="49">
        <v>1E-3</v>
      </c>
      <c r="P73" s="49">
        <v>3.0000000000000001E-3</v>
      </c>
      <c r="Q73" s="49">
        <v>4.8999999999999998E-3</v>
      </c>
      <c r="R73" s="49">
        <v>6.7999999999999996E-3</v>
      </c>
      <c r="S73" s="49">
        <v>8.5000000000000006E-3</v>
      </c>
      <c r="T73" s="49">
        <v>1.01E-2</v>
      </c>
      <c r="U73" s="49">
        <v>1.14E-2</v>
      </c>
      <c r="V73" s="49">
        <v>1.2500000000000001E-2</v>
      </c>
      <c r="W73" s="49">
        <v>1.32E-2</v>
      </c>
      <c r="X73" s="49">
        <v>1.37E-2</v>
      </c>
      <c r="Y73" s="49">
        <v>1.38E-2</v>
      </c>
      <c r="Z73" s="49">
        <v>1.3599999999999999E-2</v>
      </c>
      <c r="AA73" s="49">
        <v>1.2999999999999999E-2</v>
      </c>
      <c r="AB73" s="49">
        <v>1.2200000000000001E-2</v>
      </c>
      <c r="AC73" s="49">
        <v>1.11E-2</v>
      </c>
      <c r="AD73" s="49">
        <v>9.7999999999999997E-3</v>
      </c>
      <c r="AE73" s="49">
        <v>8.3000000000000001E-3</v>
      </c>
      <c r="AF73" s="49">
        <v>6.7000000000000002E-3</v>
      </c>
      <c r="AG73" s="49">
        <v>5.1000000000000004E-3</v>
      </c>
      <c r="AH73" s="49">
        <v>3.3999999999999998E-3</v>
      </c>
      <c r="AI73" s="49">
        <v>1.8E-3</v>
      </c>
      <c r="AJ73" s="49">
        <v>2.9999999999999997E-4</v>
      </c>
      <c r="AK73" s="49">
        <v>-1E-3</v>
      </c>
      <c r="AL73" s="49">
        <v>-2.0999999999999999E-3</v>
      </c>
      <c r="AM73" s="49">
        <v>-3.0999999999999999E-3</v>
      </c>
      <c r="AN73" s="49">
        <v>-3.8E-3</v>
      </c>
      <c r="AO73" s="49">
        <v>-4.4000000000000003E-3</v>
      </c>
      <c r="AP73" s="49">
        <v>-4.7999999999999996E-3</v>
      </c>
      <c r="AQ73" s="49">
        <v>-5.0000000000000001E-3</v>
      </c>
      <c r="AR73" s="49">
        <v>-5.0000000000000001E-3</v>
      </c>
      <c r="AS73" s="49">
        <v>-4.5999999999999999E-3</v>
      </c>
      <c r="AT73" s="49">
        <v>-4.0000000000000001E-3</v>
      </c>
      <c r="AU73" s="49">
        <v>-3.0999999999999999E-3</v>
      </c>
      <c r="AV73" s="49">
        <v>-1.9E-3</v>
      </c>
      <c r="AW73" s="49">
        <v>-4.0000000000000002E-4</v>
      </c>
      <c r="AX73" s="49">
        <v>1.2999999999999999E-3</v>
      </c>
      <c r="AY73" s="49">
        <v>3.0999999999999999E-3</v>
      </c>
      <c r="AZ73" s="49">
        <v>5.0000000000000001E-3</v>
      </c>
      <c r="BA73" s="49">
        <v>6.7999999999999996E-3</v>
      </c>
      <c r="BB73" s="49">
        <v>8.3999999999999995E-3</v>
      </c>
      <c r="BC73" s="49">
        <v>9.7999999999999997E-3</v>
      </c>
      <c r="BD73" s="49">
        <v>1.09E-2</v>
      </c>
      <c r="BE73" s="49">
        <v>1.15E-2</v>
      </c>
      <c r="BF73" s="49">
        <v>1.18E-2</v>
      </c>
      <c r="BG73" s="49">
        <v>1.17E-2</v>
      </c>
      <c r="BH73" s="49">
        <v>1.12E-2</v>
      </c>
      <c r="BI73" s="49">
        <v>1.0500000000000001E-2</v>
      </c>
      <c r="BJ73" s="49">
        <v>9.4999999999999998E-3</v>
      </c>
      <c r="BK73" s="49">
        <v>8.5000000000000006E-3</v>
      </c>
      <c r="BL73" s="49">
        <v>7.4000000000000003E-3</v>
      </c>
      <c r="BM73" s="49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</row>
    <row r="74" spans="1:108" x14ac:dyDescent="0.2">
      <c r="A74" s="13">
        <v>92</v>
      </c>
      <c r="B74" s="49">
        <v>-9.9000000000000008E-3</v>
      </c>
      <c r="C74" s="49">
        <v>-9.7999999999999997E-3</v>
      </c>
      <c r="D74" s="49">
        <v>-9.5999999999999992E-3</v>
      </c>
      <c r="E74" s="49">
        <v>-9.4999999999999998E-3</v>
      </c>
      <c r="F74" s="49">
        <v>-9.1999999999999998E-3</v>
      </c>
      <c r="G74" s="49">
        <v>-8.8000000000000005E-3</v>
      </c>
      <c r="H74" s="49">
        <v>-8.3000000000000001E-3</v>
      </c>
      <c r="I74" s="49">
        <v>-7.6E-3</v>
      </c>
      <c r="J74" s="49">
        <v>-6.6E-3</v>
      </c>
      <c r="K74" s="49">
        <v>-5.4999999999999997E-3</v>
      </c>
      <c r="L74" s="49">
        <v>-4.1000000000000003E-3</v>
      </c>
      <c r="M74" s="49">
        <v>-2.5000000000000001E-3</v>
      </c>
      <c r="N74" s="49">
        <v>-6.9999999999999999E-4</v>
      </c>
      <c r="O74" s="49">
        <v>1.1999999999999999E-3</v>
      </c>
      <c r="P74" s="49">
        <v>3.0999999999999999E-3</v>
      </c>
      <c r="Q74" s="49">
        <v>5.1000000000000004E-3</v>
      </c>
      <c r="R74" s="49">
        <v>6.8999999999999999E-3</v>
      </c>
      <c r="S74" s="49">
        <v>8.6E-3</v>
      </c>
      <c r="T74" s="49">
        <v>1.0200000000000001E-2</v>
      </c>
      <c r="U74" s="49">
        <v>1.14E-2</v>
      </c>
      <c r="V74" s="49">
        <v>1.24E-2</v>
      </c>
      <c r="W74" s="49">
        <v>1.3100000000000001E-2</v>
      </c>
      <c r="X74" s="49">
        <v>1.35E-2</v>
      </c>
      <c r="Y74" s="49">
        <v>1.3599999999999999E-2</v>
      </c>
      <c r="Z74" s="49">
        <v>1.34E-2</v>
      </c>
      <c r="AA74" s="49">
        <v>1.29E-2</v>
      </c>
      <c r="AB74" s="49">
        <v>1.21E-2</v>
      </c>
      <c r="AC74" s="49">
        <v>1.0999999999999999E-2</v>
      </c>
      <c r="AD74" s="49">
        <v>9.7000000000000003E-3</v>
      </c>
      <c r="AE74" s="49">
        <v>8.3000000000000001E-3</v>
      </c>
      <c r="AF74" s="49">
        <v>6.7000000000000002E-3</v>
      </c>
      <c r="AG74" s="49">
        <v>5.0000000000000001E-3</v>
      </c>
      <c r="AH74" s="49">
        <v>3.3E-3</v>
      </c>
      <c r="AI74" s="49">
        <v>1.6000000000000001E-3</v>
      </c>
      <c r="AJ74" s="49">
        <v>0</v>
      </c>
      <c r="AK74" s="49">
        <v>-1.4E-3</v>
      </c>
      <c r="AL74" s="49">
        <v>-2.7000000000000001E-3</v>
      </c>
      <c r="AM74" s="49">
        <v>-3.8E-3</v>
      </c>
      <c r="AN74" s="49">
        <v>-4.5999999999999999E-3</v>
      </c>
      <c r="AO74" s="49">
        <v>-5.3E-3</v>
      </c>
      <c r="AP74" s="49">
        <v>-5.7999999999999996E-3</v>
      </c>
      <c r="AQ74" s="49">
        <v>-6.1000000000000004E-3</v>
      </c>
      <c r="AR74" s="49">
        <v>-6.1000000000000004E-3</v>
      </c>
      <c r="AS74" s="49">
        <v>-5.7999999999999996E-3</v>
      </c>
      <c r="AT74" s="49">
        <v>-5.1999999999999998E-3</v>
      </c>
      <c r="AU74" s="49">
        <v>-4.4000000000000003E-3</v>
      </c>
      <c r="AV74" s="49">
        <v>-3.2000000000000002E-3</v>
      </c>
      <c r="AW74" s="49">
        <v>-1.8E-3</v>
      </c>
      <c r="AX74" s="49">
        <v>-2.0000000000000001E-4</v>
      </c>
      <c r="AY74" s="49">
        <v>1.5E-3</v>
      </c>
      <c r="AZ74" s="49">
        <v>3.3E-3</v>
      </c>
      <c r="BA74" s="49">
        <v>5.1000000000000004E-3</v>
      </c>
      <c r="BB74" s="49">
        <v>6.7000000000000002E-3</v>
      </c>
      <c r="BC74" s="49">
        <v>8.0999999999999996E-3</v>
      </c>
      <c r="BD74" s="49">
        <v>9.1999999999999998E-3</v>
      </c>
      <c r="BE74" s="49">
        <v>0.01</v>
      </c>
      <c r="BF74" s="49">
        <v>1.0500000000000001E-2</v>
      </c>
      <c r="BG74" s="49">
        <v>1.0500000000000001E-2</v>
      </c>
      <c r="BH74" s="49">
        <v>1.03E-2</v>
      </c>
      <c r="BI74" s="49">
        <v>9.7999999999999997E-3</v>
      </c>
      <c r="BJ74" s="49">
        <v>9.1000000000000004E-3</v>
      </c>
      <c r="BK74" s="49">
        <v>8.3000000000000001E-3</v>
      </c>
      <c r="BL74" s="49">
        <v>7.4000000000000003E-3</v>
      </c>
      <c r="BM74" s="49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</row>
    <row r="75" spans="1:108" x14ac:dyDescent="0.2">
      <c r="A75" s="13">
        <v>93</v>
      </c>
      <c r="B75" s="49">
        <v>-1.2800000000000001E-2</v>
      </c>
      <c r="C75" s="49">
        <v>-1.23E-2</v>
      </c>
      <c r="D75" s="49">
        <v>-1.18E-2</v>
      </c>
      <c r="E75" s="49">
        <v>-1.12E-2</v>
      </c>
      <c r="F75" s="49">
        <v>-1.06E-2</v>
      </c>
      <c r="G75" s="49">
        <v>-9.9000000000000008E-3</v>
      </c>
      <c r="H75" s="49">
        <v>-9.1000000000000004E-3</v>
      </c>
      <c r="I75" s="49">
        <v>-8.0999999999999996E-3</v>
      </c>
      <c r="J75" s="49">
        <v>-6.8999999999999999E-3</v>
      </c>
      <c r="K75" s="49">
        <v>-5.5999999999999999E-3</v>
      </c>
      <c r="L75" s="49">
        <v>-4.0000000000000001E-3</v>
      </c>
      <c r="M75" s="49">
        <v>-2.3999999999999998E-3</v>
      </c>
      <c r="N75" s="49">
        <v>-5.0000000000000001E-4</v>
      </c>
      <c r="O75" s="49">
        <v>1.4E-3</v>
      </c>
      <c r="P75" s="49">
        <v>3.3E-3</v>
      </c>
      <c r="Q75" s="49">
        <v>5.1999999999999998E-3</v>
      </c>
      <c r="R75" s="49">
        <v>7.0000000000000001E-3</v>
      </c>
      <c r="S75" s="49">
        <v>8.6999999999999994E-3</v>
      </c>
      <c r="T75" s="49">
        <v>1.01E-2</v>
      </c>
      <c r="U75" s="49">
        <v>1.14E-2</v>
      </c>
      <c r="V75" s="49">
        <v>1.23E-2</v>
      </c>
      <c r="W75" s="49">
        <v>1.2999999999999999E-2</v>
      </c>
      <c r="X75" s="49">
        <v>1.34E-2</v>
      </c>
      <c r="Y75" s="49">
        <v>1.35E-2</v>
      </c>
      <c r="Z75" s="49">
        <v>1.32E-2</v>
      </c>
      <c r="AA75" s="49">
        <v>1.2699999999999999E-2</v>
      </c>
      <c r="AB75" s="49">
        <v>1.1900000000000001E-2</v>
      </c>
      <c r="AC75" s="49">
        <v>1.09E-2</v>
      </c>
      <c r="AD75" s="49">
        <v>9.5999999999999992E-3</v>
      </c>
      <c r="AE75" s="49">
        <v>8.2000000000000007E-3</v>
      </c>
      <c r="AF75" s="49">
        <v>6.6E-3</v>
      </c>
      <c r="AG75" s="49">
        <v>4.8999999999999998E-3</v>
      </c>
      <c r="AH75" s="49">
        <v>3.0999999999999999E-3</v>
      </c>
      <c r="AI75" s="49">
        <v>1.4E-3</v>
      </c>
      <c r="AJ75" s="49">
        <v>-2.0000000000000001E-4</v>
      </c>
      <c r="AK75" s="49">
        <v>-1.8E-3</v>
      </c>
      <c r="AL75" s="49">
        <v>-3.2000000000000002E-3</v>
      </c>
      <c r="AM75" s="49">
        <v>-4.4000000000000003E-3</v>
      </c>
      <c r="AN75" s="49">
        <v>-5.4000000000000003E-3</v>
      </c>
      <c r="AO75" s="49">
        <v>-6.1999999999999998E-3</v>
      </c>
      <c r="AP75" s="49">
        <v>-6.7000000000000002E-3</v>
      </c>
      <c r="AQ75" s="49">
        <v>-7.1000000000000004E-3</v>
      </c>
      <c r="AR75" s="49">
        <v>-7.1999999999999998E-3</v>
      </c>
      <c r="AS75" s="49">
        <v>-6.8999999999999999E-3</v>
      </c>
      <c r="AT75" s="49">
        <v>-6.4000000000000003E-3</v>
      </c>
      <c r="AU75" s="49">
        <v>-5.7000000000000002E-3</v>
      </c>
      <c r="AV75" s="49">
        <v>-4.5999999999999999E-3</v>
      </c>
      <c r="AW75" s="49">
        <v>-3.3E-3</v>
      </c>
      <c r="AX75" s="49">
        <v>-1.8E-3</v>
      </c>
      <c r="AY75" s="49">
        <v>-2.0000000000000001E-4</v>
      </c>
      <c r="AZ75" s="49">
        <v>1.6000000000000001E-3</v>
      </c>
      <c r="BA75" s="49">
        <v>3.3E-3</v>
      </c>
      <c r="BB75" s="49">
        <v>4.8999999999999998E-3</v>
      </c>
      <c r="BC75" s="49">
        <v>6.3E-3</v>
      </c>
      <c r="BD75" s="49">
        <v>7.4999999999999997E-3</v>
      </c>
      <c r="BE75" s="49">
        <v>8.3999999999999995E-3</v>
      </c>
      <c r="BF75" s="49">
        <v>9.1000000000000004E-3</v>
      </c>
      <c r="BG75" s="49">
        <v>9.4000000000000004E-3</v>
      </c>
      <c r="BH75" s="49">
        <v>9.4000000000000004E-3</v>
      </c>
      <c r="BI75" s="49">
        <v>9.1999999999999998E-3</v>
      </c>
      <c r="BJ75" s="49">
        <v>8.6999999999999994E-3</v>
      </c>
      <c r="BK75" s="49">
        <v>8.2000000000000007E-3</v>
      </c>
      <c r="BL75" s="49">
        <v>7.6E-3</v>
      </c>
      <c r="BM75" s="49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</row>
    <row r="76" spans="1:108" x14ac:dyDescent="0.2">
      <c r="A76" s="13">
        <v>94</v>
      </c>
      <c r="B76" s="49">
        <v>-1.5900000000000001E-2</v>
      </c>
      <c r="C76" s="49">
        <v>-1.49E-2</v>
      </c>
      <c r="D76" s="49">
        <v>-1.4E-2</v>
      </c>
      <c r="E76" s="49">
        <v>-1.2999999999999999E-2</v>
      </c>
      <c r="F76" s="49">
        <v>-1.2E-2</v>
      </c>
      <c r="G76" s="49">
        <v>-1.09E-2</v>
      </c>
      <c r="H76" s="49">
        <v>-9.7999999999999997E-3</v>
      </c>
      <c r="I76" s="49">
        <v>-8.5000000000000006E-3</v>
      </c>
      <c r="J76" s="49">
        <v>-7.1000000000000004E-3</v>
      </c>
      <c r="K76" s="49">
        <v>-5.5999999999999999E-3</v>
      </c>
      <c r="L76" s="49">
        <v>-3.8999999999999998E-3</v>
      </c>
      <c r="M76" s="49">
        <v>-2.2000000000000001E-3</v>
      </c>
      <c r="N76" s="49">
        <v>-2.9999999999999997E-4</v>
      </c>
      <c r="O76" s="49">
        <v>1.6000000000000001E-3</v>
      </c>
      <c r="P76" s="49">
        <v>3.5000000000000001E-3</v>
      </c>
      <c r="Q76" s="49">
        <v>5.3E-3</v>
      </c>
      <c r="R76" s="49">
        <v>7.0000000000000001E-3</v>
      </c>
      <c r="S76" s="49">
        <v>8.6E-3</v>
      </c>
      <c r="T76" s="49">
        <v>1.01E-2</v>
      </c>
      <c r="U76" s="49">
        <v>1.12E-2</v>
      </c>
      <c r="V76" s="49">
        <v>1.2200000000000001E-2</v>
      </c>
      <c r="W76" s="49">
        <v>1.2800000000000001E-2</v>
      </c>
      <c r="X76" s="49">
        <v>1.32E-2</v>
      </c>
      <c r="Y76" s="49">
        <v>1.3299999999999999E-2</v>
      </c>
      <c r="Z76" s="49">
        <v>1.2999999999999999E-2</v>
      </c>
      <c r="AA76" s="49">
        <v>1.2500000000000001E-2</v>
      </c>
      <c r="AB76" s="49">
        <v>1.18E-2</v>
      </c>
      <c r="AC76" s="49">
        <v>1.0699999999999999E-2</v>
      </c>
      <c r="AD76" s="49">
        <v>9.4999999999999998E-3</v>
      </c>
      <c r="AE76" s="49">
        <v>8.0000000000000002E-3</v>
      </c>
      <c r="AF76" s="49">
        <v>6.4999999999999997E-3</v>
      </c>
      <c r="AG76" s="49">
        <v>4.7999999999999996E-3</v>
      </c>
      <c r="AH76" s="49">
        <v>3.0000000000000001E-3</v>
      </c>
      <c r="AI76" s="49">
        <v>1.1999999999999999E-3</v>
      </c>
      <c r="AJ76" s="49">
        <v>-5.0000000000000001E-4</v>
      </c>
      <c r="AK76" s="49">
        <v>-2.0999999999999999E-3</v>
      </c>
      <c r="AL76" s="49">
        <v>-3.5999999999999999E-3</v>
      </c>
      <c r="AM76" s="49">
        <v>-4.8999999999999998E-3</v>
      </c>
      <c r="AN76" s="49">
        <v>-6.0000000000000001E-3</v>
      </c>
      <c r="AO76" s="49">
        <v>-6.8999999999999999E-3</v>
      </c>
      <c r="AP76" s="49">
        <v>-7.4999999999999997E-3</v>
      </c>
      <c r="AQ76" s="49">
        <v>-8.0000000000000002E-3</v>
      </c>
      <c r="AR76" s="49">
        <v>-8.0999999999999996E-3</v>
      </c>
      <c r="AS76" s="49">
        <v>-8.0000000000000002E-3</v>
      </c>
      <c r="AT76" s="49">
        <v>-7.6E-3</v>
      </c>
      <c r="AU76" s="49">
        <v>-6.8999999999999999E-3</v>
      </c>
      <c r="AV76" s="49">
        <v>-6.0000000000000001E-3</v>
      </c>
      <c r="AW76" s="49">
        <v>-4.7999999999999996E-3</v>
      </c>
      <c r="AX76" s="49">
        <v>-3.3999999999999998E-3</v>
      </c>
      <c r="AY76" s="49">
        <v>-1.9E-3</v>
      </c>
      <c r="AZ76" s="49">
        <v>-2.9999999999999997E-4</v>
      </c>
      <c r="BA76" s="49">
        <v>1.4E-3</v>
      </c>
      <c r="BB76" s="49">
        <v>3.0000000000000001E-3</v>
      </c>
      <c r="BC76" s="49">
        <v>4.4000000000000003E-3</v>
      </c>
      <c r="BD76" s="49">
        <v>5.7000000000000002E-3</v>
      </c>
      <c r="BE76" s="49">
        <v>6.7999999999999996E-3</v>
      </c>
      <c r="BF76" s="49">
        <v>7.6E-3</v>
      </c>
      <c r="BG76" s="49">
        <v>8.0999999999999996E-3</v>
      </c>
      <c r="BH76" s="49">
        <v>8.3999999999999995E-3</v>
      </c>
      <c r="BI76" s="49">
        <v>8.5000000000000006E-3</v>
      </c>
      <c r="BJ76" s="49">
        <v>8.3999999999999995E-3</v>
      </c>
      <c r="BK76" s="49">
        <v>8.0999999999999996E-3</v>
      </c>
      <c r="BL76" s="49">
        <v>7.7999999999999996E-3</v>
      </c>
      <c r="BM76" s="49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</row>
    <row r="77" spans="1:108" x14ac:dyDescent="0.2">
      <c r="A77" s="13">
        <v>95</v>
      </c>
      <c r="B77" s="49">
        <v>-1.9199999999999998E-2</v>
      </c>
      <c r="C77" s="49">
        <v>-1.78E-2</v>
      </c>
      <c r="D77" s="49">
        <v>-1.6400000000000001E-2</v>
      </c>
      <c r="E77" s="49">
        <v>-1.49E-2</v>
      </c>
      <c r="F77" s="49">
        <v>-1.35E-2</v>
      </c>
      <c r="G77" s="49">
        <v>-1.2E-2</v>
      </c>
      <c r="H77" s="49">
        <v>-1.0500000000000001E-2</v>
      </c>
      <c r="I77" s="49">
        <v>-8.8999999999999999E-3</v>
      </c>
      <c r="J77" s="49">
        <v>-7.3000000000000001E-3</v>
      </c>
      <c r="K77" s="49">
        <v>-5.4999999999999997E-3</v>
      </c>
      <c r="L77" s="49">
        <v>-3.8E-3</v>
      </c>
      <c r="M77" s="49">
        <v>-1.9E-3</v>
      </c>
      <c r="N77" s="49">
        <v>-1E-4</v>
      </c>
      <c r="O77" s="49">
        <v>1.8E-3</v>
      </c>
      <c r="P77" s="49">
        <v>3.5999999999999999E-3</v>
      </c>
      <c r="Q77" s="49">
        <v>5.4000000000000003E-3</v>
      </c>
      <c r="R77" s="49">
        <v>7.0000000000000001E-3</v>
      </c>
      <c r="S77" s="49">
        <v>8.6E-3</v>
      </c>
      <c r="T77" s="49">
        <v>9.9000000000000008E-3</v>
      </c>
      <c r="U77" s="49">
        <v>1.0999999999999999E-2</v>
      </c>
      <c r="V77" s="49">
        <v>1.1900000000000001E-2</v>
      </c>
      <c r="W77" s="49">
        <v>1.26E-2</v>
      </c>
      <c r="X77" s="49">
        <v>1.29E-2</v>
      </c>
      <c r="Y77" s="49">
        <v>1.2999999999999999E-2</v>
      </c>
      <c r="Z77" s="49">
        <v>1.2800000000000001E-2</v>
      </c>
      <c r="AA77" s="49">
        <v>1.23E-2</v>
      </c>
      <c r="AB77" s="49">
        <v>1.15E-2</v>
      </c>
      <c r="AC77" s="49">
        <v>1.0500000000000001E-2</v>
      </c>
      <c r="AD77" s="49">
        <v>9.2999999999999992E-3</v>
      </c>
      <c r="AE77" s="49">
        <v>7.9000000000000008E-3</v>
      </c>
      <c r="AF77" s="49">
        <v>6.3E-3</v>
      </c>
      <c r="AG77" s="49">
        <v>4.5999999999999999E-3</v>
      </c>
      <c r="AH77" s="49">
        <v>2.8E-3</v>
      </c>
      <c r="AI77" s="49">
        <v>1.1000000000000001E-3</v>
      </c>
      <c r="AJ77" s="49">
        <v>-6.9999999999999999E-4</v>
      </c>
      <c r="AK77" s="49">
        <v>-2.3999999999999998E-3</v>
      </c>
      <c r="AL77" s="49">
        <v>-3.8999999999999998E-3</v>
      </c>
      <c r="AM77" s="49">
        <v>-5.3E-3</v>
      </c>
      <c r="AN77" s="49">
        <v>-6.4999999999999997E-3</v>
      </c>
      <c r="AO77" s="49">
        <v>-7.4000000000000003E-3</v>
      </c>
      <c r="AP77" s="49">
        <v>-8.2000000000000007E-3</v>
      </c>
      <c r="AQ77" s="49">
        <v>-8.6999999999999994E-3</v>
      </c>
      <c r="AR77" s="49">
        <v>-8.9999999999999993E-3</v>
      </c>
      <c r="AS77" s="49">
        <v>-8.9999999999999993E-3</v>
      </c>
      <c r="AT77" s="49">
        <v>-8.6999999999999994E-3</v>
      </c>
      <c r="AU77" s="49">
        <v>-8.2000000000000007E-3</v>
      </c>
      <c r="AV77" s="49">
        <v>-7.4000000000000003E-3</v>
      </c>
      <c r="AW77" s="49">
        <v>-6.3E-3</v>
      </c>
      <c r="AX77" s="49">
        <v>-5.1000000000000004E-3</v>
      </c>
      <c r="AY77" s="49">
        <v>-3.7000000000000002E-3</v>
      </c>
      <c r="AZ77" s="49">
        <v>-2.2000000000000001E-3</v>
      </c>
      <c r="BA77" s="49">
        <v>-5.9999999999999995E-4</v>
      </c>
      <c r="BB77" s="49">
        <v>1E-3</v>
      </c>
      <c r="BC77" s="49">
        <v>2.3999999999999998E-3</v>
      </c>
      <c r="BD77" s="49">
        <v>3.8E-3</v>
      </c>
      <c r="BE77" s="49">
        <v>5.0000000000000001E-3</v>
      </c>
      <c r="BF77" s="49">
        <v>6.0000000000000001E-3</v>
      </c>
      <c r="BG77" s="49">
        <v>6.7999999999999996E-3</v>
      </c>
      <c r="BH77" s="49">
        <v>7.4000000000000003E-3</v>
      </c>
      <c r="BI77" s="49">
        <v>7.7999999999999996E-3</v>
      </c>
      <c r="BJ77" s="49">
        <v>8.0000000000000002E-3</v>
      </c>
      <c r="BK77" s="49">
        <v>8.0999999999999996E-3</v>
      </c>
      <c r="BL77" s="49">
        <v>8.0999999999999996E-3</v>
      </c>
      <c r="BM77" s="49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</row>
    <row r="78" spans="1:108" x14ac:dyDescent="0.2">
      <c r="A78" s="13">
        <v>96</v>
      </c>
      <c r="B78" s="49">
        <v>-1.8200000000000001E-2</v>
      </c>
      <c r="C78" s="49">
        <v>-1.6899999999999998E-2</v>
      </c>
      <c r="D78" s="49">
        <v>-1.55E-2</v>
      </c>
      <c r="E78" s="49">
        <v>-1.4200000000000001E-2</v>
      </c>
      <c r="F78" s="49">
        <v>-1.2800000000000001E-2</v>
      </c>
      <c r="G78" s="49">
        <v>-1.14E-2</v>
      </c>
      <c r="H78" s="49">
        <v>-0.01</v>
      </c>
      <c r="I78" s="49">
        <v>-8.5000000000000006E-3</v>
      </c>
      <c r="J78" s="49">
        <v>-6.8999999999999999E-3</v>
      </c>
      <c r="K78" s="49">
        <v>-5.3E-3</v>
      </c>
      <c r="L78" s="49">
        <v>-3.5999999999999999E-3</v>
      </c>
      <c r="M78" s="49">
        <v>-1.8E-3</v>
      </c>
      <c r="N78" s="49">
        <v>-1E-4</v>
      </c>
      <c r="O78" s="49">
        <v>1.6999999999999999E-3</v>
      </c>
      <c r="P78" s="49">
        <v>3.3999999999999998E-3</v>
      </c>
      <c r="Q78" s="49">
        <v>5.1000000000000004E-3</v>
      </c>
      <c r="R78" s="49">
        <v>6.7000000000000002E-3</v>
      </c>
      <c r="S78" s="49">
        <v>8.0999999999999996E-3</v>
      </c>
      <c r="T78" s="49">
        <v>9.4000000000000004E-3</v>
      </c>
      <c r="U78" s="49">
        <v>1.0500000000000001E-2</v>
      </c>
      <c r="V78" s="49">
        <v>1.1299999999999999E-2</v>
      </c>
      <c r="W78" s="49">
        <v>1.1900000000000001E-2</v>
      </c>
      <c r="X78" s="49">
        <v>1.23E-2</v>
      </c>
      <c r="Y78" s="49">
        <v>1.24E-2</v>
      </c>
      <c r="Z78" s="49">
        <v>1.2200000000000001E-2</v>
      </c>
      <c r="AA78" s="49">
        <v>1.17E-2</v>
      </c>
      <c r="AB78" s="49">
        <v>1.0999999999999999E-2</v>
      </c>
      <c r="AC78" s="49">
        <v>0.01</v>
      </c>
      <c r="AD78" s="49">
        <v>8.8000000000000005E-3</v>
      </c>
      <c r="AE78" s="49">
        <v>7.4999999999999997E-3</v>
      </c>
      <c r="AF78" s="49">
        <v>6.0000000000000001E-3</v>
      </c>
      <c r="AG78" s="49">
        <v>4.4000000000000003E-3</v>
      </c>
      <c r="AH78" s="49">
        <v>2.7000000000000001E-3</v>
      </c>
      <c r="AI78" s="49">
        <v>1E-3</v>
      </c>
      <c r="AJ78" s="49">
        <v>-6.9999999999999999E-4</v>
      </c>
      <c r="AK78" s="49">
        <v>-2.2000000000000001E-3</v>
      </c>
      <c r="AL78" s="49">
        <v>-3.7000000000000002E-3</v>
      </c>
      <c r="AM78" s="49">
        <v>-5.0000000000000001E-3</v>
      </c>
      <c r="AN78" s="49">
        <v>-6.1000000000000004E-3</v>
      </c>
      <c r="AO78" s="49">
        <v>-7.1000000000000004E-3</v>
      </c>
      <c r="AP78" s="49">
        <v>-7.7999999999999996E-3</v>
      </c>
      <c r="AQ78" s="49">
        <v>-8.3000000000000001E-3</v>
      </c>
      <c r="AR78" s="49">
        <v>-8.5000000000000006E-3</v>
      </c>
      <c r="AS78" s="49">
        <v>-8.5000000000000006E-3</v>
      </c>
      <c r="AT78" s="49">
        <v>-8.3000000000000001E-3</v>
      </c>
      <c r="AU78" s="49">
        <v>-7.7999999999999996E-3</v>
      </c>
      <c r="AV78" s="49">
        <v>-7.0000000000000001E-3</v>
      </c>
      <c r="AW78" s="49">
        <v>-6.0000000000000001E-3</v>
      </c>
      <c r="AX78" s="49">
        <v>-4.7999999999999996E-3</v>
      </c>
      <c r="AY78" s="49">
        <v>-3.5000000000000001E-3</v>
      </c>
      <c r="AZ78" s="49">
        <v>-2E-3</v>
      </c>
      <c r="BA78" s="49">
        <v>-5.9999999999999995E-4</v>
      </c>
      <c r="BB78" s="49">
        <v>8.9999999999999998E-4</v>
      </c>
      <c r="BC78" s="49">
        <v>2.3E-3</v>
      </c>
      <c r="BD78" s="49">
        <v>3.5999999999999999E-3</v>
      </c>
      <c r="BE78" s="49">
        <v>4.7999999999999996E-3</v>
      </c>
      <c r="BF78" s="49">
        <v>5.7000000000000002E-3</v>
      </c>
      <c r="BG78" s="49">
        <v>6.4000000000000003E-3</v>
      </c>
      <c r="BH78" s="49">
        <v>7.0000000000000001E-3</v>
      </c>
      <c r="BI78" s="49">
        <v>7.4000000000000003E-3</v>
      </c>
      <c r="BJ78" s="49">
        <v>7.6E-3</v>
      </c>
      <c r="BK78" s="49">
        <v>7.7000000000000002E-3</v>
      </c>
      <c r="BL78" s="49">
        <v>7.7000000000000002E-3</v>
      </c>
      <c r="BM78" s="49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</row>
    <row r="79" spans="1:108" x14ac:dyDescent="0.2">
      <c r="A79" s="13">
        <v>97</v>
      </c>
      <c r="B79" s="49">
        <v>-1.7299999999999999E-2</v>
      </c>
      <c r="C79" s="49">
        <v>-1.6E-2</v>
      </c>
      <c r="D79" s="49">
        <v>-1.47E-2</v>
      </c>
      <c r="E79" s="49">
        <v>-1.34E-2</v>
      </c>
      <c r="F79" s="49">
        <v>-1.21E-2</v>
      </c>
      <c r="G79" s="49">
        <v>-1.0800000000000001E-2</v>
      </c>
      <c r="H79" s="49">
        <v>-9.4000000000000004E-3</v>
      </c>
      <c r="I79" s="49">
        <v>-8.0000000000000002E-3</v>
      </c>
      <c r="J79" s="49">
        <v>-6.4999999999999997E-3</v>
      </c>
      <c r="K79" s="49">
        <v>-5.0000000000000001E-3</v>
      </c>
      <c r="L79" s="49">
        <v>-3.3999999999999998E-3</v>
      </c>
      <c r="M79" s="49">
        <v>-1.6999999999999999E-3</v>
      </c>
      <c r="N79" s="49">
        <v>-1E-4</v>
      </c>
      <c r="O79" s="49">
        <v>1.6000000000000001E-3</v>
      </c>
      <c r="P79" s="49">
        <v>3.3E-3</v>
      </c>
      <c r="Q79" s="49">
        <v>4.7999999999999996E-3</v>
      </c>
      <c r="R79" s="49">
        <v>6.3E-3</v>
      </c>
      <c r="S79" s="49">
        <v>7.7000000000000002E-3</v>
      </c>
      <c r="T79" s="49">
        <v>8.8999999999999999E-3</v>
      </c>
      <c r="U79" s="49">
        <v>9.9000000000000008E-3</v>
      </c>
      <c r="V79" s="49">
        <v>1.0699999999999999E-2</v>
      </c>
      <c r="W79" s="49">
        <v>1.1299999999999999E-2</v>
      </c>
      <c r="X79" s="49">
        <v>1.1599999999999999E-2</v>
      </c>
      <c r="Y79" s="49">
        <v>1.17E-2</v>
      </c>
      <c r="Z79" s="49">
        <v>1.15E-2</v>
      </c>
      <c r="AA79" s="49">
        <v>1.11E-2</v>
      </c>
      <c r="AB79" s="49">
        <v>1.04E-2</v>
      </c>
      <c r="AC79" s="49">
        <v>9.4999999999999998E-3</v>
      </c>
      <c r="AD79" s="49">
        <v>8.3999999999999995E-3</v>
      </c>
      <c r="AE79" s="49">
        <v>7.1000000000000004E-3</v>
      </c>
      <c r="AF79" s="49">
        <v>5.7000000000000002E-3</v>
      </c>
      <c r="AG79" s="49">
        <v>4.1000000000000003E-3</v>
      </c>
      <c r="AH79" s="49">
        <v>2.5999999999999999E-3</v>
      </c>
      <c r="AI79" s="49">
        <v>8.9999999999999998E-4</v>
      </c>
      <c r="AJ79" s="49">
        <v>-5.9999999999999995E-4</v>
      </c>
      <c r="AK79" s="49">
        <v>-2.0999999999999999E-3</v>
      </c>
      <c r="AL79" s="49">
        <v>-3.5000000000000001E-3</v>
      </c>
      <c r="AM79" s="49">
        <v>-4.7000000000000002E-3</v>
      </c>
      <c r="AN79" s="49">
        <v>-5.7999999999999996E-3</v>
      </c>
      <c r="AO79" s="49">
        <v>-6.7000000000000002E-3</v>
      </c>
      <c r="AP79" s="49">
        <v>-7.4000000000000003E-3</v>
      </c>
      <c r="AQ79" s="49">
        <v>-7.9000000000000008E-3</v>
      </c>
      <c r="AR79" s="49">
        <v>-8.0999999999999996E-3</v>
      </c>
      <c r="AS79" s="49">
        <v>-8.0999999999999996E-3</v>
      </c>
      <c r="AT79" s="49">
        <v>-7.7999999999999996E-3</v>
      </c>
      <c r="AU79" s="49">
        <v>-7.3000000000000001E-3</v>
      </c>
      <c r="AV79" s="49">
        <v>-6.6E-3</v>
      </c>
      <c r="AW79" s="49">
        <v>-5.7000000000000002E-3</v>
      </c>
      <c r="AX79" s="49">
        <v>-4.5999999999999999E-3</v>
      </c>
      <c r="AY79" s="49">
        <v>-3.3E-3</v>
      </c>
      <c r="AZ79" s="49">
        <v>-1.9E-3</v>
      </c>
      <c r="BA79" s="49">
        <v>-5.0000000000000001E-4</v>
      </c>
      <c r="BB79" s="49">
        <v>8.9999999999999998E-4</v>
      </c>
      <c r="BC79" s="49">
        <v>2.2000000000000001E-3</v>
      </c>
      <c r="BD79" s="49">
        <v>3.3999999999999998E-3</v>
      </c>
      <c r="BE79" s="49">
        <v>4.4999999999999997E-3</v>
      </c>
      <c r="BF79" s="49">
        <v>5.4000000000000003E-3</v>
      </c>
      <c r="BG79" s="49">
        <v>6.1000000000000004E-3</v>
      </c>
      <c r="BH79" s="49">
        <v>6.6E-3</v>
      </c>
      <c r="BI79" s="49">
        <v>7.0000000000000001E-3</v>
      </c>
      <c r="BJ79" s="49">
        <v>7.1999999999999998E-3</v>
      </c>
      <c r="BK79" s="49">
        <v>7.3000000000000001E-3</v>
      </c>
      <c r="BL79" s="49">
        <v>7.3000000000000001E-3</v>
      </c>
      <c r="BM79" s="49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</row>
    <row r="80" spans="1:108" x14ac:dyDescent="0.2">
      <c r="A80" s="13">
        <v>98</v>
      </c>
      <c r="B80" s="49">
        <v>-1.6299999999999999E-2</v>
      </c>
      <c r="C80" s="49">
        <v>-1.5100000000000001E-2</v>
      </c>
      <c r="D80" s="49">
        <v>-1.3899999999999999E-2</v>
      </c>
      <c r="E80" s="49">
        <v>-1.2699999999999999E-2</v>
      </c>
      <c r="F80" s="49">
        <v>-1.15E-2</v>
      </c>
      <c r="G80" s="49">
        <v>-1.0200000000000001E-2</v>
      </c>
      <c r="H80" s="49">
        <v>-8.8999999999999999E-3</v>
      </c>
      <c r="I80" s="49">
        <v>-7.6E-3</v>
      </c>
      <c r="J80" s="49">
        <v>-6.1999999999999998E-3</v>
      </c>
      <c r="K80" s="49">
        <v>-4.7000000000000002E-3</v>
      </c>
      <c r="L80" s="49">
        <v>-3.2000000000000002E-3</v>
      </c>
      <c r="M80" s="49">
        <v>-1.6999999999999999E-3</v>
      </c>
      <c r="N80" s="49">
        <v>-1E-4</v>
      </c>
      <c r="O80" s="49">
        <v>1.5E-3</v>
      </c>
      <c r="P80" s="49">
        <v>3.0999999999999999E-3</v>
      </c>
      <c r="Q80" s="49">
        <v>4.5999999999999999E-3</v>
      </c>
      <c r="R80" s="49">
        <v>6.0000000000000001E-3</v>
      </c>
      <c r="S80" s="49">
        <v>7.3000000000000001E-3</v>
      </c>
      <c r="T80" s="49">
        <v>8.3999999999999995E-3</v>
      </c>
      <c r="U80" s="49">
        <v>9.4000000000000004E-3</v>
      </c>
      <c r="V80" s="49">
        <v>1.01E-2</v>
      </c>
      <c r="W80" s="49">
        <v>1.0699999999999999E-2</v>
      </c>
      <c r="X80" s="49">
        <v>1.0999999999999999E-2</v>
      </c>
      <c r="Y80" s="49">
        <v>1.11E-2</v>
      </c>
      <c r="Z80" s="49">
        <v>1.09E-2</v>
      </c>
      <c r="AA80" s="49">
        <v>1.0500000000000001E-2</v>
      </c>
      <c r="AB80" s="49">
        <v>9.7999999999999997E-3</v>
      </c>
      <c r="AC80" s="49">
        <v>8.9999999999999993E-3</v>
      </c>
      <c r="AD80" s="49">
        <v>7.9000000000000008E-3</v>
      </c>
      <c r="AE80" s="49">
        <v>6.7000000000000002E-3</v>
      </c>
      <c r="AF80" s="49">
        <v>5.4000000000000003E-3</v>
      </c>
      <c r="AG80" s="49">
        <v>3.8999999999999998E-3</v>
      </c>
      <c r="AH80" s="49">
        <v>2.3999999999999998E-3</v>
      </c>
      <c r="AI80" s="49">
        <v>8.9999999999999998E-4</v>
      </c>
      <c r="AJ80" s="49">
        <v>-5.9999999999999995E-4</v>
      </c>
      <c r="AK80" s="49">
        <v>-2E-3</v>
      </c>
      <c r="AL80" s="49">
        <v>-3.3E-3</v>
      </c>
      <c r="AM80" s="49">
        <v>-4.4999999999999997E-3</v>
      </c>
      <c r="AN80" s="49">
        <v>-5.4999999999999997E-3</v>
      </c>
      <c r="AO80" s="49">
        <v>-6.3E-3</v>
      </c>
      <c r="AP80" s="49">
        <v>-7.0000000000000001E-3</v>
      </c>
      <c r="AQ80" s="49">
        <v>-7.4000000000000003E-3</v>
      </c>
      <c r="AR80" s="49">
        <v>-7.6E-3</v>
      </c>
      <c r="AS80" s="49">
        <v>-7.6E-3</v>
      </c>
      <c r="AT80" s="49">
        <v>-7.4000000000000003E-3</v>
      </c>
      <c r="AU80" s="49">
        <v>-6.8999999999999999E-3</v>
      </c>
      <c r="AV80" s="49">
        <v>-6.1999999999999998E-3</v>
      </c>
      <c r="AW80" s="49">
        <v>-5.4000000000000003E-3</v>
      </c>
      <c r="AX80" s="49">
        <v>-4.3E-3</v>
      </c>
      <c r="AY80" s="49">
        <v>-3.0999999999999999E-3</v>
      </c>
      <c r="AZ80" s="49">
        <v>-1.8E-3</v>
      </c>
      <c r="BA80" s="49">
        <v>-5.0000000000000001E-4</v>
      </c>
      <c r="BB80" s="49">
        <v>8.0000000000000004E-4</v>
      </c>
      <c r="BC80" s="49">
        <v>2.0999999999999999E-3</v>
      </c>
      <c r="BD80" s="49">
        <v>3.2000000000000002E-3</v>
      </c>
      <c r="BE80" s="49">
        <v>4.3E-3</v>
      </c>
      <c r="BF80" s="49">
        <v>5.1000000000000004E-3</v>
      </c>
      <c r="BG80" s="49">
        <v>5.7999999999999996E-3</v>
      </c>
      <c r="BH80" s="49">
        <v>6.3E-3</v>
      </c>
      <c r="BI80" s="49">
        <v>6.6E-3</v>
      </c>
      <c r="BJ80" s="49">
        <v>6.7999999999999996E-3</v>
      </c>
      <c r="BK80" s="49">
        <v>6.8999999999999999E-3</v>
      </c>
      <c r="BL80" s="49">
        <v>6.8999999999999999E-3</v>
      </c>
      <c r="BM80" s="49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</row>
    <row r="81" spans="1:108" x14ac:dyDescent="0.2">
      <c r="A81" s="13">
        <v>99</v>
      </c>
      <c r="B81" s="49">
        <v>-1.5299999999999999E-2</v>
      </c>
      <c r="C81" s="49">
        <v>-1.4200000000000001E-2</v>
      </c>
      <c r="D81" s="49">
        <v>-1.3100000000000001E-2</v>
      </c>
      <c r="E81" s="49">
        <v>-1.1900000000000001E-2</v>
      </c>
      <c r="F81" s="49">
        <v>-1.0800000000000001E-2</v>
      </c>
      <c r="G81" s="49">
        <v>-9.5999999999999992E-3</v>
      </c>
      <c r="H81" s="49">
        <v>-8.3999999999999995E-3</v>
      </c>
      <c r="I81" s="49">
        <v>-7.1000000000000004E-3</v>
      </c>
      <c r="J81" s="49">
        <v>-5.7999999999999996E-3</v>
      </c>
      <c r="K81" s="49">
        <v>-4.4000000000000003E-3</v>
      </c>
      <c r="L81" s="49">
        <v>-3.0000000000000001E-3</v>
      </c>
      <c r="M81" s="49">
        <v>-1.6000000000000001E-3</v>
      </c>
      <c r="N81" s="49">
        <v>-1E-4</v>
      </c>
      <c r="O81" s="49">
        <v>1.4E-3</v>
      </c>
      <c r="P81" s="49">
        <v>2.8999999999999998E-3</v>
      </c>
      <c r="Q81" s="49">
        <v>4.3E-3</v>
      </c>
      <c r="R81" s="49">
        <v>5.5999999999999999E-3</v>
      </c>
      <c r="S81" s="49">
        <v>6.8999999999999999E-3</v>
      </c>
      <c r="T81" s="49">
        <v>7.9000000000000008E-3</v>
      </c>
      <c r="U81" s="49">
        <v>8.8000000000000005E-3</v>
      </c>
      <c r="V81" s="49">
        <v>9.5999999999999992E-3</v>
      </c>
      <c r="W81" s="49">
        <v>1.01E-2</v>
      </c>
      <c r="X81" s="49">
        <v>1.03E-2</v>
      </c>
      <c r="Y81" s="49">
        <v>1.04E-2</v>
      </c>
      <c r="Z81" s="49">
        <v>1.0200000000000001E-2</v>
      </c>
      <c r="AA81" s="49">
        <v>9.7999999999999997E-3</v>
      </c>
      <c r="AB81" s="49">
        <v>9.1999999999999998E-3</v>
      </c>
      <c r="AC81" s="49">
        <v>8.3999999999999995E-3</v>
      </c>
      <c r="AD81" s="49">
        <v>7.4000000000000003E-3</v>
      </c>
      <c r="AE81" s="49">
        <v>6.3E-3</v>
      </c>
      <c r="AF81" s="49">
        <v>5.0000000000000001E-3</v>
      </c>
      <c r="AG81" s="49">
        <v>3.7000000000000002E-3</v>
      </c>
      <c r="AH81" s="49">
        <v>2.3E-3</v>
      </c>
      <c r="AI81" s="49">
        <v>8.0000000000000004E-4</v>
      </c>
      <c r="AJ81" s="49">
        <v>-5.9999999999999995E-4</v>
      </c>
      <c r="AK81" s="49">
        <v>-1.9E-3</v>
      </c>
      <c r="AL81" s="49">
        <v>-3.0999999999999999E-3</v>
      </c>
      <c r="AM81" s="49">
        <v>-4.1999999999999997E-3</v>
      </c>
      <c r="AN81" s="49">
        <v>-5.1999999999999998E-3</v>
      </c>
      <c r="AO81" s="49">
        <v>-6.0000000000000001E-3</v>
      </c>
      <c r="AP81" s="49">
        <v>-6.6E-3</v>
      </c>
      <c r="AQ81" s="49">
        <v>-7.0000000000000001E-3</v>
      </c>
      <c r="AR81" s="49">
        <v>-7.1999999999999998E-3</v>
      </c>
      <c r="AS81" s="49">
        <v>-7.1999999999999998E-3</v>
      </c>
      <c r="AT81" s="49">
        <v>-7.0000000000000001E-3</v>
      </c>
      <c r="AU81" s="49">
        <v>-6.4999999999999997E-3</v>
      </c>
      <c r="AV81" s="49">
        <v>-5.8999999999999999E-3</v>
      </c>
      <c r="AW81" s="49">
        <v>-5.0000000000000001E-3</v>
      </c>
      <c r="AX81" s="49">
        <v>-4.1000000000000003E-3</v>
      </c>
      <c r="AY81" s="49">
        <v>-2.8999999999999998E-3</v>
      </c>
      <c r="AZ81" s="49">
        <v>-1.6999999999999999E-3</v>
      </c>
      <c r="BA81" s="49">
        <v>-5.0000000000000001E-4</v>
      </c>
      <c r="BB81" s="49">
        <v>8.0000000000000004E-4</v>
      </c>
      <c r="BC81" s="49">
        <v>2E-3</v>
      </c>
      <c r="BD81" s="49">
        <v>3.0000000000000001E-3</v>
      </c>
      <c r="BE81" s="49">
        <v>4.0000000000000001E-3</v>
      </c>
      <c r="BF81" s="49">
        <v>4.7999999999999996E-3</v>
      </c>
      <c r="BG81" s="49">
        <v>5.4000000000000003E-3</v>
      </c>
      <c r="BH81" s="49">
        <v>5.8999999999999999E-3</v>
      </c>
      <c r="BI81" s="49">
        <v>6.1999999999999998E-3</v>
      </c>
      <c r="BJ81" s="49">
        <v>6.4000000000000003E-3</v>
      </c>
      <c r="BK81" s="49">
        <v>6.4999999999999997E-3</v>
      </c>
      <c r="BL81" s="49">
        <v>6.4999999999999997E-3</v>
      </c>
      <c r="BM81" s="49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</row>
    <row r="82" spans="1:108" x14ac:dyDescent="0.2">
      <c r="A82" s="13">
        <v>100</v>
      </c>
      <c r="B82" s="49">
        <v>-1.44E-2</v>
      </c>
      <c r="C82" s="49">
        <v>-1.3299999999999999E-2</v>
      </c>
      <c r="D82" s="49">
        <v>-1.23E-2</v>
      </c>
      <c r="E82" s="49">
        <v>-1.12E-2</v>
      </c>
      <c r="F82" s="49">
        <v>-1.01E-2</v>
      </c>
      <c r="G82" s="49">
        <v>-8.9999999999999993E-3</v>
      </c>
      <c r="H82" s="49">
        <v>-7.9000000000000008E-3</v>
      </c>
      <c r="I82" s="49">
        <v>-6.7000000000000002E-3</v>
      </c>
      <c r="J82" s="49">
        <v>-5.4000000000000003E-3</v>
      </c>
      <c r="K82" s="49">
        <v>-4.1999999999999997E-3</v>
      </c>
      <c r="L82" s="49">
        <v>-2.8E-3</v>
      </c>
      <c r="M82" s="49">
        <v>-1.5E-3</v>
      </c>
      <c r="N82" s="49">
        <v>-1E-4</v>
      </c>
      <c r="O82" s="49">
        <v>1.2999999999999999E-3</v>
      </c>
      <c r="P82" s="49">
        <v>2.7000000000000001E-3</v>
      </c>
      <c r="Q82" s="49">
        <v>4.0000000000000001E-3</v>
      </c>
      <c r="R82" s="49">
        <v>5.3E-3</v>
      </c>
      <c r="S82" s="49">
        <v>6.4000000000000003E-3</v>
      </c>
      <c r="T82" s="49">
        <v>7.4000000000000003E-3</v>
      </c>
      <c r="U82" s="49">
        <v>8.3000000000000001E-3</v>
      </c>
      <c r="V82" s="49">
        <v>8.9999999999999993E-3</v>
      </c>
      <c r="W82" s="49">
        <v>9.4000000000000004E-3</v>
      </c>
      <c r="X82" s="49">
        <v>9.7000000000000003E-3</v>
      </c>
      <c r="Y82" s="49">
        <v>9.7999999999999997E-3</v>
      </c>
      <c r="Z82" s="49">
        <v>9.5999999999999992E-3</v>
      </c>
      <c r="AA82" s="49">
        <v>9.1999999999999998E-3</v>
      </c>
      <c r="AB82" s="49">
        <v>8.6999999999999994E-3</v>
      </c>
      <c r="AC82" s="49">
        <v>7.9000000000000008E-3</v>
      </c>
      <c r="AD82" s="49">
        <v>7.0000000000000001E-3</v>
      </c>
      <c r="AE82" s="49">
        <v>5.8999999999999999E-3</v>
      </c>
      <c r="AF82" s="49">
        <v>4.7000000000000002E-3</v>
      </c>
      <c r="AG82" s="49">
        <v>3.5000000000000001E-3</v>
      </c>
      <c r="AH82" s="49">
        <v>2.0999999999999999E-3</v>
      </c>
      <c r="AI82" s="49">
        <v>8.0000000000000004E-4</v>
      </c>
      <c r="AJ82" s="49">
        <v>-5.0000000000000001E-4</v>
      </c>
      <c r="AK82" s="49">
        <v>-1.8E-3</v>
      </c>
      <c r="AL82" s="49">
        <v>-2.8999999999999998E-3</v>
      </c>
      <c r="AM82" s="49">
        <v>-4.0000000000000001E-3</v>
      </c>
      <c r="AN82" s="49">
        <v>-4.7999999999999996E-3</v>
      </c>
      <c r="AO82" s="49">
        <v>-5.5999999999999999E-3</v>
      </c>
      <c r="AP82" s="49">
        <v>-6.1999999999999998E-3</v>
      </c>
      <c r="AQ82" s="49">
        <v>-6.6E-3</v>
      </c>
      <c r="AR82" s="49">
        <v>-6.7000000000000002E-3</v>
      </c>
      <c r="AS82" s="49">
        <v>-6.7000000000000002E-3</v>
      </c>
      <c r="AT82" s="49">
        <v>-6.4999999999999997E-3</v>
      </c>
      <c r="AU82" s="49">
        <v>-6.1000000000000004E-3</v>
      </c>
      <c r="AV82" s="49">
        <v>-5.4999999999999997E-3</v>
      </c>
      <c r="AW82" s="49">
        <v>-4.7000000000000002E-3</v>
      </c>
      <c r="AX82" s="49">
        <v>-3.8E-3</v>
      </c>
      <c r="AY82" s="49">
        <v>-2.7000000000000001E-3</v>
      </c>
      <c r="AZ82" s="49">
        <v>-1.6000000000000001E-3</v>
      </c>
      <c r="BA82" s="49">
        <v>-4.0000000000000002E-4</v>
      </c>
      <c r="BB82" s="49">
        <v>6.9999999999999999E-4</v>
      </c>
      <c r="BC82" s="49">
        <v>1.8E-3</v>
      </c>
      <c r="BD82" s="49">
        <v>2.8999999999999998E-3</v>
      </c>
      <c r="BE82" s="49">
        <v>3.8E-3</v>
      </c>
      <c r="BF82" s="49">
        <v>4.4999999999999997E-3</v>
      </c>
      <c r="BG82" s="49">
        <v>5.1000000000000004E-3</v>
      </c>
      <c r="BH82" s="49">
        <v>5.4999999999999997E-3</v>
      </c>
      <c r="BI82" s="49">
        <v>5.7999999999999996E-3</v>
      </c>
      <c r="BJ82" s="49">
        <v>6.0000000000000001E-3</v>
      </c>
      <c r="BK82" s="49">
        <v>6.1000000000000004E-3</v>
      </c>
      <c r="BL82" s="49">
        <v>6.1000000000000004E-3</v>
      </c>
      <c r="BM82" s="49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</row>
    <row r="83" spans="1:108" x14ac:dyDescent="0.2">
      <c r="A83" s="13">
        <v>101</v>
      </c>
      <c r="B83" s="49">
        <v>-1.34E-2</v>
      </c>
      <c r="C83" s="49">
        <v>-1.24E-2</v>
      </c>
      <c r="D83" s="49">
        <v>-1.14E-2</v>
      </c>
      <c r="E83" s="49">
        <v>-1.0500000000000001E-2</v>
      </c>
      <c r="F83" s="49">
        <v>-9.4000000000000004E-3</v>
      </c>
      <c r="G83" s="49">
        <v>-8.3999999999999995E-3</v>
      </c>
      <c r="H83" s="49">
        <v>-7.3000000000000001E-3</v>
      </c>
      <c r="I83" s="49">
        <v>-6.1999999999999998E-3</v>
      </c>
      <c r="J83" s="49">
        <v>-5.1000000000000004E-3</v>
      </c>
      <c r="K83" s="49">
        <v>-3.8999999999999998E-3</v>
      </c>
      <c r="L83" s="49">
        <v>-2.5999999999999999E-3</v>
      </c>
      <c r="M83" s="49">
        <v>-1.4E-3</v>
      </c>
      <c r="N83" s="49">
        <v>-1E-4</v>
      </c>
      <c r="O83" s="49">
        <v>1.1999999999999999E-3</v>
      </c>
      <c r="P83" s="49">
        <v>2.5000000000000001E-3</v>
      </c>
      <c r="Q83" s="49">
        <v>3.8E-3</v>
      </c>
      <c r="R83" s="49">
        <v>4.8999999999999998E-3</v>
      </c>
      <c r="S83" s="49">
        <v>6.0000000000000001E-3</v>
      </c>
      <c r="T83" s="49">
        <v>6.8999999999999999E-3</v>
      </c>
      <c r="U83" s="49">
        <v>7.7000000000000002E-3</v>
      </c>
      <c r="V83" s="49">
        <v>8.3999999999999995E-3</v>
      </c>
      <c r="W83" s="49">
        <v>8.8000000000000005E-3</v>
      </c>
      <c r="X83" s="49">
        <v>8.9999999999999993E-3</v>
      </c>
      <c r="Y83" s="49">
        <v>9.1000000000000004E-3</v>
      </c>
      <c r="Z83" s="49">
        <v>8.9999999999999993E-3</v>
      </c>
      <c r="AA83" s="49">
        <v>8.6E-3</v>
      </c>
      <c r="AB83" s="49">
        <v>8.0999999999999996E-3</v>
      </c>
      <c r="AC83" s="49">
        <v>7.4000000000000003E-3</v>
      </c>
      <c r="AD83" s="49">
        <v>6.4999999999999997E-3</v>
      </c>
      <c r="AE83" s="49">
        <v>5.4999999999999997E-3</v>
      </c>
      <c r="AF83" s="49">
        <v>4.4000000000000003E-3</v>
      </c>
      <c r="AG83" s="49">
        <v>3.2000000000000002E-3</v>
      </c>
      <c r="AH83" s="49">
        <v>2E-3</v>
      </c>
      <c r="AI83" s="49">
        <v>6.9999999999999999E-4</v>
      </c>
      <c r="AJ83" s="49">
        <v>-5.0000000000000001E-4</v>
      </c>
      <c r="AK83" s="49">
        <v>-1.6999999999999999E-3</v>
      </c>
      <c r="AL83" s="49">
        <v>-2.7000000000000001E-3</v>
      </c>
      <c r="AM83" s="49">
        <v>-3.7000000000000002E-3</v>
      </c>
      <c r="AN83" s="49">
        <v>-4.4999999999999997E-3</v>
      </c>
      <c r="AO83" s="49">
        <v>-5.1999999999999998E-3</v>
      </c>
      <c r="AP83" s="49">
        <v>-5.7000000000000002E-3</v>
      </c>
      <c r="AQ83" s="49">
        <v>-6.1000000000000004E-3</v>
      </c>
      <c r="AR83" s="49">
        <v>-6.3E-3</v>
      </c>
      <c r="AS83" s="49">
        <v>-6.3E-3</v>
      </c>
      <c r="AT83" s="49">
        <v>-6.1000000000000004E-3</v>
      </c>
      <c r="AU83" s="49">
        <v>-5.7000000000000002E-3</v>
      </c>
      <c r="AV83" s="49">
        <v>-5.1000000000000004E-3</v>
      </c>
      <c r="AW83" s="49">
        <v>-4.4000000000000003E-3</v>
      </c>
      <c r="AX83" s="49">
        <v>-3.5000000000000001E-3</v>
      </c>
      <c r="AY83" s="49">
        <v>-2.5999999999999999E-3</v>
      </c>
      <c r="AZ83" s="49">
        <v>-1.5E-3</v>
      </c>
      <c r="BA83" s="49">
        <v>-4.0000000000000002E-4</v>
      </c>
      <c r="BB83" s="49">
        <v>6.9999999999999999E-4</v>
      </c>
      <c r="BC83" s="49">
        <v>1.6999999999999999E-3</v>
      </c>
      <c r="BD83" s="49">
        <v>2.7000000000000001E-3</v>
      </c>
      <c r="BE83" s="49">
        <v>3.5000000000000001E-3</v>
      </c>
      <c r="BF83" s="49">
        <v>4.1999999999999997E-3</v>
      </c>
      <c r="BG83" s="49">
        <v>4.7999999999999996E-3</v>
      </c>
      <c r="BH83" s="49">
        <v>5.1999999999999998E-3</v>
      </c>
      <c r="BI83" s="49">
        <v>5.4000000000000003E-3</v>
      </c>
      <c r="BJ83" s="49">
        <v>5.5999999999999999E-3</v>
      </c>
      <c r="BK83" s="49">
        <v>5.7000000000000002E-3</v>
      </c>
      <c r="BL83" s="49">
        <v>5.7000000000000002E-3</v>
      </c>
      <c r="BM83" s="49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</row>
    <row r="84" spans="1:108" x14ac:dyDescent="0.2">
      <c r="A84" s="13">
        <v>102</v>
      </c>
      <c r="B84" s="49">
        <v>-1.2500000000000001E-2</v>
      </c>
      <c r="C84" s="49">
        <v>-1.15E-2</v>
      </c>
      <c r="D84" s="49">
        <v>-1.06E-2</v>
      </c>
      <c r="E84" s="49">
        <v>-9.7000000000000003E-3</v>
      </c>
      <c r="F84" s="49">
        <v>-8.8000000000000005E-3</v>
      </c>
      <c r="G84" s="49">
        <v>-7.7999999999999996E-3</v>
      </c>
      <c r="H84" s="49">
        <v>-6.7999999999999996E-3</v>
      </c>
      <c r="I84" s="49">
        <v>-5.7999999999999996E-3</v>
      </c>
      <c r="J84" s="49">
        <v>-4.7000000000000002E-3</v>
      </c>
      <c r="K84" s="49">
        <v>-3.5999999999999999E-3</v>
      </c>
      <c r="L84" s="49">
        <v>-2.5000000000000001E-3</v>
      </c>
      <c r="M84" s="49">
        <v>-1.2999999999999999E-3</v>
      </c>
      <c r="N84" s="49">
        <v>-1E-4</v>
      </c>
      <c r="O84" s="49">
        <v>1.1999999999999999E-3</v>
      </c>
      <c r="P84" s="49">
        <v>2.3E-3</v>
      </c>
      <c r="Q84" s="49">
        <v>3.5000000000000001E-3</v>
      </c>
      <c r="R84" s="49">
        <v>4.5999999999999999E-3</v>
      </c>
      <c r="S84" s="49">
        <v>5.5999999999999999E-3</v>
      </c>
      <c r="T84" s="49">
        <v>6.4000000000000003E-3</v>
      </c>
      <c r="U84" s="49">
        <v>7.1999999999999998E-3</v>
      </c>
      <c r="V84" s="49">
        <v>7.7999999999999996E-3</v>
      </c>
      <c r="W84" s="49">
        <v>8.2000000000000007E-3</v>
      </c>
      <c r="X84" s="49">
        <v>8.3999999999999995E-3</v>
      </c>
      <c r="Y84" s="49">
        <v>8.5000000000000006E-3</v>
      </c>
      <c r="Z84" s="49">
        <v>8.3000000000000001E-3</v>
      </c>
      <c r="AA84" s="49">
        <v>8.0000000000000002E-3</v>
      </c>
      <c r="AB84" s="49">
        <v>7.4999999999999997E-3</v>
      </c>
      <c r="AC84" s="49">
        <v>6.8999999999999999E-3</v>
      </c>
      <c r="AD84" s="49">
        <v>6.1000000000000004E-3</v>
      </c>
      <c r="AE84" s="49">
        <v>5.1000000000000004E-3</v>
      </c>
      <c r="AF84" s="49">
        <v>4.1000000000000003E-3</v>
      </c>
      <c r="AG84" s="49">
        <v>3.0000000000000001E-3</v>
      </c>
      <c r="AH84" s="49">
        <v>1.8E-3</v>
      </c>
      <c r="AI84" s="49">
        <v>6.9999999999999999E-4</v>
      </c>
      <c r="AJ84" s="49">
        <v>-5.0000000000000001E-4</v>
      </c>
      <c r="AK84" s="49">
        <v>-1.5E-3</v>
      </c>
      <c r="AL84" s="49">
        <v>-2.5000000000000001E-3</v>
      </c>
      <c r="AM84" s="49">
        <v>-3.3999999999999998E-3</v>
      </c>
      <c r="AN84" s="49">
        <v>-4.1999999999999997E-3</v>
      </c>
      <c r="AO84" s="49">
        <v>-4.7999999999999996E-3</v>
      </c>
      <c r="AP84" s="49">
        <v>-5.3E-3</v>
      </c>
      <c r="AQ84" s="49">
        <v>-5.7000000000000002E-3</v>
      </c>
      <c r="AR84" s="49">
        <v>-5.7999999999999996E-3</v>
      </c>
      <c r="AS84" s="49">
        <v>-5.7999999999999996E-3</v>
      </c>
      <c r="AT84" s="49">
        <v>-5.7000000000000002E-3</v>
      </c>
      <c r="AU84" s="49">
        <v>-5.3E-3</v>
      </c>
      <c r="AV84" s="49">
        <v>-4.7999999999999996E-3</v>
      </c>
      <c r="AW84" s="49">
        <v>-4.1000000000000003E-3</v>
      </c>
      <c r="AX84" s="49">
        <v>-3.3E-3</v>
      </c>
      <c r="AY84" s="49">
        <v>-2.3999999999999998E-3</v>
      </c>
      <c r="AZ84" s="49">
        <v>-1.4E-3</v>
      </c>
      <c r="BA84" s="49">
        <v>-4.0000000000000002E-4</v>
      </c>
      <c r="BB84" s="49">
        <v>5.9999999999999995E-4</v>
      </c>
      <c r="BC84" s="49">
        <v>1.6000000000000001E-3</v>
      </c>
      <c r="BD84" s="49">
        <v>2.5000000000000001E-3</v>
      </c>
      <c r="BE84" s="49">
        <v>3.3E-3</v>
      </c>
      <c r="BF84" s="49">
        <v>3.8999999999999998E-3</v>
      </c>
      <c r="BG84" s="49">
        <v>4.4000000000000003E-3</v>
      </c>
      <c r="BH84" s="49">
        <v>4.7999999999999996E-3</v>
      </c>
      <c r="BI84" s="49">
        <v>5.0000000000000001E-3</v>
      </c>
      <c r="BJ84" s="49">
        <v>5.1999999999999998E-3</v>
      </c>
      <c r="BK84" s="49">
        <v>5.3E-3</v>
      </c>
      <c r="BL84" s="49">
        <v>5.3E-3</v>
      </c>
      <c r="BM84" s="49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</row>
    <row r="85" spans="1:108" x14ac:dyDescent="0.2">
      <c r="A85" s="13">
        <v>103</v>
      </c>
      <c r="B85" s="49">
        <v>-1.15E-2</v>
      </c>
      <c r="C85" s="49">
        <v>-1.0699999999999999E-2</v>
      </c>
      <c r="D85" s="49">
        <v>-9.7999999999999997E-3</v>
      </c>
      <c r="E85" s="49">
        <v>-8.9999999999999993E-3</v>
      </c>
      <c r="F85" s="49">
        <v>-8.0999999999999996E-3</v>
      </c>
      <c r="G85" s="49">
        <v>-7.1999999999999998E-3</v>
      </c>
      <c r="H85" s="49">
        <v>-6.3E-3</v>
      </c>
      <c r="I85" s="49">
        <v>-5.3E-3</v>
      </c>
      <c r="J85" s="49">
        <v>-4.4000000000000003E-3</v>
      </c>
      <c r="K85" s="49">
        <v>-3.3E-3</v>
      </c>
      <c r="L85" s="49">
        <v>-2.3E-3</v>
      </c>
      <c r="M85" s="49">
        <v>-1.1999999999999999E-3</v>
      </c>
      <c r="N85" s="49">
        <v>0</v>
      </c>
      <c r="O85" s="49">
        <v>1.1000000000000001E-3</v>
      </c>
      <c r="P85" s="49">
        <v>2.2000000000000001E-3</v>
      </c>
      <c r="Q85" s="49">
        <v>3.2000000000000002E-3</v>
      </c>
      <c r="R85" s="49">
        <v>4.1999999999999997E-3</v>
      </c>
      <c r="S85" s="49">
        <v>5.1000000000000004E-3</v>
      </c>
      <c r="T85" s="49">
        <v>5.8999999999999999E-3</v>
      </c>
      <c r="U85" s="49">
        <v>6.6E-3</v>
      </c>
      <c r="V85" s="49">
        <v>7.1999999999999998E-3</v>
      </c>
      <c r="W85" s="49">
        <v>7.4999999999999997E-3</v>
      </c>
      <c r="X85" s="49">
        <v>7.7999999999999996E-3</v>
      </c>
      <c r="Y85" s="49">
        <v>7.7999999999999996E-3</v>
      </c>
      <c r="Z85" s="49">
        <v>7.7000000000000002E-3</v>
      </c>
      <c r="AA85" s="49">
        <v>7.4000000000000003E-3</v>
      </c>
      <c r="AB85" s="49">
        <v>6.8999999999999999E-3</v>
      </c>
      <c r="AC85" s="49">
        <v>6.3E-3</v>
      </c>
      <c r="AD85" s="49">
        <v>5.5999999999999999E-3</v>
      </c>
      <c r="AE85" s="49">
        <v>4.7000000000000002E-3</v>
      </c>
      <c r="AF85" s="49">
        <v>3.8E-3</v>
      </c>
      <c r="AG85" s="49">
        <v>2.8E-3</v>
      </c>
      <c r="AH85" s="49">
        <v>1.6999999999999999E-3</v>
      </c>
      <c r="AI85" s="49">
        <v>5.9999999999999995E-4</v>
      </c>
      <c r="AJ85" s="49">
        <v>-4.0000000000000002E-4</v>
      </c>
      <c r="AK85" s="49">
        <v>-1.4E-3</v>
      </c>
      <c r="AL85" s="49">
        <v>-2.3E-3</v>
      </c>
      <c r="AM85" s="49">
        <v>-3.2000000000000002E-3</v>
      </c>
      <c r="AN85" s="49">
        <v>-3.8999999999999998E-3</v>
      </c>
      <c r="AO85" s="49">
        <v>-4.4999999999999997E-3</v>
      </c>
      <c r="AP85" s="49">
        <v>-4.8999999999999998E-3</v>
      </c>
      <c r="AQ85" s="49">
        <v>-5.1999999999999998E-3</v>
      </c>
      <c r="AR85" s="49">
        <v>-5.4000000000000003E-3</v>
      </c>
      <c r="AS85" s="49">
        <v>-5.4000000000000003E-3</v>
      </c>
      <c r="AT85" s="49">
        <v>-5.1999999999999998E-3</v>
      </c>
      <c r="AU85" s="49">
        <v>-4.8999999999999998E-3</v>
      </c>
      <c r="AV85" s="49">
        <v>-4.4000000000000003E-3</v>
      </c>
      <c r="AW85" s="49">
        <v>-3.8E-3</v>
      </c>
      <c r="AX85" s="49">
        <v>-3.0000000000000001E-3</v>
      </c>
      <c r="AY85" s="49">
        <v>-2.2000000000000001E-3</v>
      </c>
      <c r="AZ85" s="49">
        <v>-1.2999999999999999E-3</v>
      </c>
      <c r="BA85" s="49">
        <v>-4.0000000000000002E-4</v>
      </c>
      <c r="BB85" s="49">
        <v>5.9999999999999995E-4</v>
      </c>
      <c r="BC85" s="49">
        <v>1.5E-3</v>
      </c>
      <c r="BD85" s="49">
        <v>2.3E-3</v>
      </c>
      <c r="BE85" s="49">
        <v>3.0000000000000001E-3</v>
      </c>
      <c r="BF85" s="49">
        <v>3.5999999999999999E-3</v>
      </c>
      <c r="BG85" s="49">
        <v>4.1000000000000003E-3</v>
      </c>
      <c r="BH85" s="49">
        <v>4.4000000000000003E-3</v>
      </c>
      <c r="BI85" s="49">
        <v>4.7000000000000002E-3</v>
      </c>
      <c r="BJ85" s="49">
        <v>4.7999999999999996E-3</v>
      </c>
      <c r="BK85" s="49">
        <v>4.8999999999999998E-3</v>
      </c>
      <c r="BL85" s="49">
        <v>4.8999999999999998E-3</v>
      </c>
      <c r="BM85" s="49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</row>
    <row r="86" spans="1:108" x14ac:dyDescent="0.2">
      <c r="A86" s="13">
        <v>104</v>
      </c>
      <c r="B86" s="49">
        <v>-1.0500000000000001E-2</v>
      </c>
      <c r="C86" s="49">
        <v>-9.7999999999999997E-3</v>
      </c>
      <c r="D86" s="49">
        <v>-8.9999999999999993E-3</v>
      </c>
      <c r="E86" s="49">
        <v>-8.2000000000000007E-3</v>
      </c>
      <c r="F86" s="49">
        <v>-7.4000000000000003E-3</v>
      </c>
      <c r="G86" s="49">
        <v>-6.6E-3</v>
      </c>
      <c r="H86" s="49">
        <v>-5.7999999999999996E-3</v>
      </c>
      <c r="I86" s="49">
        <v>-4.8999999999999998E-3</v>
      </c>
      <c r="J86" s="49">
        <v>-4.0000000000000001E-3</v>
      </c>
      <c r="K86" s="49">
        <v>-3.0999999999999999E-3</v>
      </c>
      <c r="L86" s="49">
        <v>-2.0999999999999999E-3</v>
      </c>
      <c r="M86" s="49">
        <v>-1.1000000000000001E-3</v>
      </c>
      <c r="N86" s="49">
        <v>0</v>
      </c>
      <c r="O86" s="49">
        <v>1E-3</v>
      </c>
      <c r="P86" s="49">
        <v>2E-3</v>
      </c>
      <c r="Q86" s="49">
        <v>3.0000000000000001E-3</v>
      </c>
      <c r="R86" s="49">
        <v>3.8999999999999998E-3</v>
      </c>
      <c r="S86" s="49">
        <v>4.7000000000000002E-3</v>
      </c>
      <c r="T86" s="49">
        <v>5.4999999999999997E-3</v>
      </c>
      <c r="U86" s="49">
        <v>6.1000000000000004E-3</v>
      </c>
      <c r="V86" s="49">
        <v>6.6E-3</v>
      </c>
      <c r="W86" s="49">
        <v>6.8999999999999999E-3</v>
      </c>
      <c r="X86" s="49">
        <v>7.1000000000000004E-3</v>
      </c>
      <c r="Y86" s="49">
        <v>7.1999999999999998E-3</v>
      </c>
      <c r="Z86" s="49">
        <v>7.0000000000000001E-3</v>
      </c>
      <c r="AA86" s="49">
        <v>6.7999999999999996E-3</v>
      </c>
      <c r="AB86" s="49">
        <v>6.4000000000000003E-3</v>
      </c>
      <c r="AC86" s="49">
        <v>5.7999999999999996E-3</v>
      </c>
      <c r="AD86" s="49">
        <v>5.1000000000000004E-3</v>
      </c>
      <c r="AE86" s="49">
        <v>4.3E-3</v>
      </c>
      <c r="AF86" s="49">
        <v>3.5000000000000001E-3</v>
      </c>
      <c r="AG86" s="49">
        <v>2.5000000000000001E-3</v>
      </c>
      <c r="AH86" s="49">
        <v>1.6000000000000001E-3</v>
      </c>
      <c r="AI86" s="49">
        <v>5.9999999999999995E-4</v>
      </c>
      <c r="AJ86" s="49">
        <v>-4.0000000000000002E-4</v>
      </c>
      <c r="AK86" s="49">
        <v>-1.2999999999999999E-3</v>
      </c>
      <c r="AL86" s="49">
        <v>-2.0999999999999999E-3</v>
      </c>
      <c r="AM86" s="49">
        <v>-2.8999999999999998E-3</v>
      </c>
      <c r="AN86" s="49">
        <v>-3.5999999999999999E-3</v>
      </c>
      <c r="AO86" s="49">
        <v>-4.1000000000000003E-3</v>
      </c>
      <c r="AP86" s="49">
        <v>-4.4999999999999997E-3</v>
      </c>
      <c r="AQ86" s="49">
        <v>-4.7999999999999996E-3</v>
      </c>
      <c r="AR86" s="49">
        <v>-4.8999999999999998E-3</v>
      </c>
      <c r="AS86" s="49">
        <v>-4.8999999999999998E-3</v>
      </c>
      <c r="AT86" s="49">
        <v>-4.7999999999999996E-3</v>
      </c>
      <c r="AU86" s="49">
        <v>-4.4999999999999997E-3</v>
      </c>
      <c r="AV86" s="49">
        <v>-4.0000000000000001E-3</v>
      </c>
      <c r="AW86" s="49">
        <v>-3.5000000000000001E-3</v>
      </c>
      <c r="AX86" s="49">
        <v>-2.8E-3</v>
      </c>
      <c r="AY86" s="49">
        <v>-2E-3</v>
      </c>
      <c r="AZ86" s="49">
        <v>-1.1999999999999999E-3</v>
      </c>
      <c r="BA86" s="49">
        <v>-2.9999999999999997E-4</v>
      </c>
      <c r="BB86" s="49">
        <v>5.0000000000000001E-4</v>
      </c>
      <c r="BC86" s="49">
        <v>1.2999999999999999E-3</v>
      </c>
      <c r="BD86" s="49">
        <v>2.0999999999999999E-3</v>
      </c>
      <c r="BE86" s="49">
        <v>2.8E-3</v>
      </c>
      <c r="BF86" s="49">
        <v>3.3E-3</v>
      </c>
      <c r="BG86" s="49">
        <v>3.7000000000000002E-3</v>
      </c>
      <c r="BH86" s="49">
        <v>4.1000000000000003E-3</v>
      </c>
      <c r="BI86" s="49">
        <v>4.3E-3</v>
      </c>
      <c r="BJ86" s="49">
        <v>4.4000000000000003E-3</v>
      </c>
      <c r="BK86" s="49">
        <v>4.4000000000000003E-3</v>
      </c>
      <c r="BL86" s="49">
        <v>4.4999999999999997E-3</v>
      </c>
      <c r="BM86" s="49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</row>
    <row r="87" spans="1:108" x14ac:dyDescent="0.2">
      <c r="A87" s="13">
        <v>105</v>
      </c>
      <c r="B87" s="49">
        <v>-9.5999999999999992E-3</v>
      </c>
      <c r="C87" s="49">
        <v>-8.8999999999999999E-3</v>
      </c>
      <c r="D87" s="49">
        <v>-8.2000000000000007E-3</v>
      </c>
      <c r="E87" s="49">
        <v>-7.4999999999999997E-3</v>
      </c>
      <c r="F87" s="49">
        <v>-6.7000000000000002E-3</v>
      </c>
      <c r="G87" s="49">
        <v>-6.0000000000000001E-3</v>
      </c>
      <c r="H87" s="49">
        <v>-5.1999999999999998E-3</v>
      </c>
      <c r="I87" s="49">
        <v>-4.4999999999999997E-3</v>
      </c>
      <c r="J87" s="49">
        <v>-3.5999999999999999E-3</v>
      </c>
      <c r="K87" s="49">
        <v>-2.8E-3</v>
      </c>
      <c r="L87" s="49">
        <v>-1.9E-3</v>
      </c>
      <c r="M87" s="49">
        <v>-1E-3</v>
      </c>
      <c r="N87" s="49">
        <v>0</v>
      </c>
      <c r="O87" s="49">
        <v>8.9999999999999998E-4</v>
      </c>
      <c r="P87" s="49">
        <v>1.8E-3</v>
      </c>
      <c r="Q87" s="49">
        <v>2.7000000000000001E-3</v>
      </c>
      <c r="R87" s="49">
        <v>3.5000000000000001E-3</v>
      </c>
      <c r="S87" s="49">
        <v>4.3E-3</v>
      </c>
      <c r="T87" s="49">
        <v>5.0000000000000001E-3</v>
      </c>
      <c r="U87" s="49">
        <v>5.4999999999999997E-3</v>
      </c>
      <c r="V87" s="49">
        <v>6.0000000000000001E-3</v>
      </c>
      <c r="W87" s="49">
        <v>6.3E-3</v>
      </c>
      <c r="X87" s="49">
        <v>6.4999999999999997E-3</v>
      </c>
      <c r="Y87" s="49">
        <v>6.4999999999999997E-3</v>
      </c>
      <c r="Z87" s="49">
        <v>6.4000000000000003E-3</v>
      </c>
      <c r="AA87" s="49">
        <v>6.1999999999999998E-3</v>
      </c>
      <c r="AB87" s="49">
        <v>5.7999999999999996E-3</v>
      </c>
      <c r="AC87" s="49">
        <v>5.3E-3</v>
      </c>
      <c r="AD87" s="49">
        <v>4.7000000000000002E-3</v>
      </c>
      <c r="AE87" s="49">
        <v>3.8999999999999998E-3</v>
      </c>
      <c r="AF87" s="49">
        <v>3.2000000000000002E-3</v>
      </c>
      <c r="AG87" s="49">
        <v>2.3E-3</v>
      </c>
      <c r="AH87" s="49">
        <v>1.4E-3</v>
      </c>
      <c r="AI87" s="49">
        <v>5.0000000000000001E-4</v>
      </c>
      <c r="AJ87" s="49">
        <v>-2.9999999999999997E-4</v>
      </c>
      <c r="AK87" s="49">
        <v>-1.1999999999999999E-3</v>
      </c>
      <c r="AL87" s="49">
        <v>-1.9E-3</v>
      </c>
      <c r="AM87" s="49">
        <v>-2.5999999999999999E-3</v>
      </c>
      <c r="AN87" s="49">
        <v>-3.2000000000000002E-3</v>
      </c>
      <c r="AO87" s="49">
        <v>-3.7000000000000002E-3</v>
      </c>
      <c r="AP87" s="49">
        <v>-4.1000000000000003E-3</v>
      </c>
      <c r="AQ87" s="49">
        <v>-4.4000000000000003E-3</v>
      </c>
      <c r="AR87" s="49">
        <v>-4.4999999999999997E-3</v>
      </c>
      <c r="AS87" s="49">
        <v>-4.4999999999999997E-3</v>
      </c>
      <c r="AT87" s="49">
        <v>-4.4000000000000003E-3</v>
      </c>
      <c r="AU87" s="49">
        <v>-4.1000000000000003E-3</v>
      </c>
      <c r="AV87" s="49">
        <v>-3.7000000000000002E-3</v>
      </c>
      <c r="AW87" s="49">
        <v>-3.2000000000000002E-3</v>
      </c>
      <c r="AX87" s="49">
        <v>-2.5000000000000001E-3</v>
      </c>
      <c r="AY87" s="49">
        <v>-1.8E-3</v>
      </c>
      <c r="AZ87" s="49">
        <v>-1.1000000000000001E-3</v>
      </c>
      <c r="BA87" s="49">
        <v>-2.9999999999999997E-4</v>
      </c>
      <c r="BB87" s="49">
        <v>5.0000000000000001E-4</v>
      </c>
      <c r="BC87" s="49">
        <v>1.1999999999999999E-3</v>
      </c>
      <c r="BD87" s="49">
        <v>1.9E-3</v>
      </c>
      <c r="BE87" s="49">
        <v>2.5000000000000001E-3</v>
      </c>
      <c r="BF87" s="49">
        <v>3.0000000000000001E-3</v>
      </c>
      <c r="BG87" s="49">
        <v>3.3999999999999998E-3</v>
      </c>
      <c r="BH87" s="49">
        <v>3.7000000000000002E-3</v>
      </c>
      <c r="BI87" s="49">
        <v>3.8999999999999998E-3</v>
      </c>
      <c r="BJ87" s="49">
        <v>4.0000000000000001E-3</v>
      </c>
      <c r="BK87" s="49">
        <v>4.0000000000000001E-3</v>
      </c>
      <c r="BL87" s="49">
        <v>4.1000000000000003E-3</v>
      </c>
      <c r="BM87" s="49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</row>
    <row r="88" spans="1:108" x14ac:dyDescent="0.2">
      <c r="A88" s="13">
        <v>106</v>
      </c>
      <c r="B88" s="49">
        <v>-8.6E-3</v>
      </c>
      <c r="C88" s="49">
        <v>-8.0000000000000002E-3</v>
      </c>
      <c r="D88" s="49">
        <v>-7.4000000000000003E-3</v>
      </c>
      <c r="E88" s="49">
        <v>-6.7000000000000002E-3</v>
      </c>
      <c r="F88" s="49">
        <v>-6.1000000000000004E-3</v>
      </c>
      <c r="G88" s="49">
        <v>-5.4000000000000003E-3</v>
      </c>
      <c r="H88" s="49">
        <v>-4.7000000000000002E-3</v>
      </c>
      <c r="I88" s="49">
        <v>-4.0000000000000001E-3</v>
      </c>
      <c r="J88" s="49">
        <v>-3.3E-3</v>
      </c>
      <c r="K88" s="49">
        <v>-2.5000000000000001E-3</v>
      </c>
      <c r="L88" s="49">
        <v>-1.6999999999999999E-3</v>
      </c>
      <c r="M88" s="49">
        <v>-8.9999999999999998E-4</v>
      </c>
      <c r="N88" s="49">
        <v>0</v>
      </c>
      <c r="O88" s="49">
        <v>8.0000000000000004E-4</v>
      </c>
      <c r="P88" s="49">
        <v>1.6000000000000001E-3</v>
      </c>
      <c r="Q88" s="49">
        <v>2.3999999999999998E-3</v>
      </c>
      <c r="R88" s="49">
        <v>3.2000000000000002E-3</v>
      </c>
      <c r="S88" s="49">
        <v>3.8999999999999998E-3</v>
      </c>
      <c r="T88" s="49">
        <v>4.4999999999999997E-3</v>
      </c>
      <c r="U88" s="49">
        <v>5.0000000000000001E-3</v>
      </c>
      <c r="V88" s="49">
        <v>5.4000000000000003E-3</v>
      </c>
      <c r="W88" s="49">
        <v>5.7000000000000002E-3</v>
      </c>
      <c r="X88" s="49">
        <v>5.7999999999999996E-3</v>
      </c>
      <c r="Y88" s="49">
        <v>5.8999999999999999E-3</v>
      </c>
      <c r="Z88" s="49">
        <v>5.7999999999999996E-3</v>
      </c>
      <c r="AA88" s="49">
        <v>5.4999999999999997E-3</v>
      </c>
      <c r="AB88" s="49">
        <v>5.1999999999999998E-3</v>
      </c>
      <c r="AC88" s="49">
        <v>4.7000000000000002E-3</v>
      </c>
      <c r="AD88" s="49">
        <v>4.1999999999999997E-3</v>
      </c>
      <c r="AE88" s="49">
        <v>3.5000000000000001E-3</v>
      </c>
      <c r="AF88" s="49">
        <v>2.8E-3</v>
      </c>
      <c r="AG88" s="49">
        <v>2.0999999999999999E-3</v>
      </c>
      <c r="AH88" s="49">
        <v>1.2999999999999999E-3</v>
      </c>
      <c r="AI88" s="49">
        <v>5.0000000000000001E-4</v>
      </c>
      <c r="AJ88" s="49">
        <v>-2.9999999999999997E-4</v>
      </c>
      <c r="AK88" s="49">
        <v>-1.1000000000000001E-3</v>
      </c>
      <c r="AL88" s="49">
        <v>-1.8E-3</v>
      </c>
      <c r="AM88" s="49">
        <v>-2.3999999999999998E-3</v>
      </c>
      <c r="AN88" s="49">
        <v>-2.8999999999999998E-3</v>
      </c>
      <c r="AO88" s="49">
        <v>-3.3999999999999998E-3</v>
      </c>
      <c r="AP88" s="49">
        <v>-3.7000000000000002E-3</v>
      </c>
      <c r="AQ88" s="49">
        <v>-3.8999999999999998E-3</v>
      </c>
      <c r="AR88" s="49">
        <v>-4.0000000000000001E-3</v>
      </c>
      <c r="AS88" s="49">
        <v>-4.0000000000000001E-3</v>
      </c>
      <c r="AT88" s="49">
        <v>-3.8999999999999998E-3</v>
      </c>
      <c r="AU88" s="49">
        <v>-3.7000000000000002E-3</v>
      </c>
      <c r="AV88" s="49">
        <v>-3.3E-3</v>
      </c>
      <c r="AW88" s="49">
        <v>-2.8E-3</v>
      </c>
      <c r="AX88" s="49">
        <v>-2.3E-3</v>
      </c>
      <c r="AY88" s="49">
        <v>-1.6000000000000001E-3</v>
      </c>
      <c r="AZ88" s="49">
        <v>-1E-3</v>
      </c>
      <c r="BA88" s="49">
        <v>-2.9999999999999997E-4</v>
      </c>
      <c r="BB88" s="49">
        <v>4.0000000000000002E-4</v>
      </c>
      <c r="BC88" s="49">
        <v>1.1000000000000001E-3</v>
      </c>
      <c r="BD88" s="49">
        <v>1.6999999999999999E-3</v>
      </c>
      <c r="BE88" s="49">
        <v>2.3E-3</v>
      </c>
      <c r="BF88" s="49">
        <v>2.7000000000000001E-3</v>
      </c>
      <c r="BG88" s="49">
        <v>3.0999999999999999E-3</v>
      </c>
      <c r="BH88" s="49">
        <v>3.3E-3</v>
      </c>
      <c r="BI88" s="49">
        <v>3.5000000000000001E-3</v>
      </c>
      <c r="BJ88" s="49">
        <v>3.5999999999999999E-3</v>
      </c>
      <c r="BK88" s="49">
        <v>3.5999999999999999E-3</v>
      </c>
      <c r="BL88" s="49">
        <v>3.5999999999999999E-3</v>
      </c>
      <c r="BM88" s="49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</row>
    <row r="89" spans="1:108" x14ac:dyDescent="0.2">
      <c r="A89" s="13">
        <v>107</v>
      </c>
      <c r="B89" s="49">
        <v>-7.7000000000000002E-3</v>
      </c>
      <c r="C89" s="49">
        <v>-7.1000000000000004E-3</v>
      </c>
      <c r="D89" s="49">
        <v>-6.4999999999999997E-3</v>
      </c>
      <c r="E89" s="49">
        <v>-6.0000000000000001E-3</v>
      </c>
      <c r="F89" s="49">
        <v>-5.4000000000000003E-3</v>
      </c>
      <c r="G89" s="49">
        <v>-4.7999999999999996E-3</v>
      </c>
      <c r="H89" s="49">
        <v>-4.1999999999999997E-3</v>
      </c>
      <c r="I89" s="49">
        <v>-3.5999999999999999E-3</v>
      </c>
      <c r="J89" s="49">
        <v>-2.8999999999999998E-3</v>
      </c>
      <c r="K89" s="49">
        <v>-2.2000000000000001E-3</v>
      </c>
      <c r="L89" s="49">
        <v>-1.5E-3</v>
      </c>
      <c r="M89" s="49">
        <v>-8.0000000000000004E-4</v>
      </c>
      <c r="N89" s="49">
        <v>0</v>
      </c>
      <c r="O89" s="49">
        <v>6.9999999999999999E-4</v>
      </c>
      <c r="P89" s="49">
        <v>1.4E-3</v>
      </c>
      <c r="Q89" s="49">
        <v>2.2000000000000001E-3</v>
      </c>
      <c r="R89" s="49">
        <v>2.8E-3</v>
      </c>
      <c r="S89" s="49">
        <v>3.3999999999999998E-3</v>
      </c>
      <c r="T89" s="49">
        <v>4.0000000000000001E-3</v>
      </c>
      <c r="U89" s="49">
        <v>4.4000000000000003E-3</v>
      </c>
      <c r="V89" s="49">
        <v>4.7999999999999996E-3</v>
      </c>
      <c r="W89" s="49">
        <v>5.0000000000000001E-3</v>
      </c>
      <c r="X89" s="49">
        <v>5.1999999999999998E-3</v>
      </c>
      <c r="Y89" s="49">
        <v>5.1999999999999998E-3</v>
      </c>
      <c r="Z89" s="49">
        <v>5.1000000000000004E-3</v>
      </c>
      <c r="AA89" s="49">
        <v>4.8999999999999998E-3</v>
      </c>
      <c r="AB89" s="49">
        <v>4.5999999999999999E-3</v>
      </c>
      <c r="AC89" s="49">
        <v>4.1999999999999997E-3</v>
      </c>
      <c r="AD89" s="49">
        <v>3.7000000000000002E-3</v>
      </c>
      <c r="AE89" s="49">
        <v>3.2000000000000002E-3</v>
      </c>
      <c r="AF89" s="49">
        <v>2.5000000000000001E-3</v>
      </c>
      <c r="AG89" s="49">
        <v>1.8E-3</v>
      </c>
      <c r="AH89" s="49">
        <v>1.1000000000000001E-3</v>
      </c>
      <c r="AI89" s="49">
        <v>4.0000000000000002E-4</v>
      </c>
      <c r="AJ89" s="49">
        <v>-2.9999999999999997E-4</v>
      </c>
      <c r="AK89" s="49">
        <v>-8.9999999999999998E-4</v>
      </c>
      <c r="AL89" s="49">
        <v>-1.6000000000000001E-3</v>
      </c>
      <c r="AM89" s="49">
        <v>-2.0999999999999999E-3</v>
      </c>
      <c r="AN89" s="49">
        <v>-2.5999999999999999E-3</v>
      </c>
      <c r="AO89" s="49">
        <v>-3.0000000000000001E-3</v>
      </c>
      <c r="AP89" s="49">
        <v>-3.3E-3</v>
      </c>
      <c r="AQ89" s="49">
        <v>-3.5000000000000001E-3</v>
      </c>
      <c r="AR89" s="49">
        <v>-3.5999999999999999E-3</v>
      </c>
      <c r="AS89" s="49">
        <v>-3.5999999999999999E-3</v>
      </c>
      <c r="AT89" s="49">
        <v>-3.5000000000000001E-3</v>
      </c>
      <c r="AU89" s="49">
        <v>-3.3E-3</v>
      </c>
      <c r="AV89" s="49">
        <v>-2.8999999999999998E-3</v>
      </c>
      <c r="AW89" s="49">
        <v>-2.5000000000000001E-3</v>
      </c>
      <c r="AX89" s="49">
        <v>-2E-3</v>
      </c>
      <c r="AY89" s="49">
        <v>-1.5E-3</v>
      </c>
      <c r="AZ89" s="49">
        <v>-8.9999999999999998E-4</v>
      </c>
      <c r="BA89" s="49">
        <v>-2.0000000000000001E-4</v>
      </c>
      <c r="BB89" s="49">
        <v>4.0000000000000002E-4</v>
      </c>
      <c r="BC89" s="49">
        <v>1E-3</v>
      </c>
      <c r="BD89" s="49">
        <v>1.5E-3</v>
      </c>
      <c r="BE89" s="49">
        <v>2E-3</v>
      </c>
      <c r="BF89" s="49">
        <v>2.3999999999999998E-3</v>
      </c>
      <c r="BG89" s="49">
        <v>2.7000000000000001E-3</v>
      </c>
      <c r="BH89" s="49">
        <v>2.8999999999999998E-3</v>
      </c>
      <c r="BI89" s="49">
        <v>3.0999999999999999E-3</v>
      </c>
      <c r="BJ89" s="49">
        <v>3.2000000000000002E-3</v>
      </c>
      <c r="BK89" s="49">
        <v>3.2000000000000002E-3</v>
      </c>
      <c r="BL89" s="49">
        <v>3.2000000000000002E-3</v>
      </c>
      <c r="BM89" s="49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</row>
    <row r="90" spans="1:108" x14ac:dyDescent="0.2">
      <c r="A90" s="13">
        <v>108</v>
      </c>
      <c r="B90" s="49">
        <v>-6.7000000000000002E-3</v>
      </c>
      <c r="C90" s="49">
        <v>-6.1999999999999998E-3</v>
      </c>
      <c r="D90" s="49">
        <v>-5.7000000000000002E-3</v>
      </c>
      <c r="E90" s="49">
        <v>-5.1999999999999998E-3</v>
      </c>
      <c r="F90" s="49">
        <v>-4.7000000000000002E-3</v>
      </c>
      <c r="G90" s="49">
        <v>-4.1999999999999997E-3</v>
      </c>
      <c r="H90" s="49">
        <v>-3.7000000000000002E-3</v>
      </c>
      <c r="I90" s="49">
        <v>-3.0999999999999999E-3</v>
      </c>
      <c r="J90" s="49">
        <v>-2.5000000000000001E-3</v>
      </c>
      <c r="K90" s="49">
        <v>-1.9E-3</v>
      </c>
      <c r="L90" s="49">
        <v>-1.2999999999999999E-3</v>
      </c>
      <c r="M90" s="49">
        <v>-6.9999999999999999E-4</v>
      </c>
      <c r="N90" s="49">
        <v>0</v>
      </c>
      <c r="O90" s="49">
        <v>5.9999999999999995E-4</v>
      </c>
      <c r="P90" s="49">
        <v>1.2999999999999999E-3</v>
      </c>
      <c r="Q90" s="49">
        <v>1.9E-3</v>
      </c>
      <c r="R90" s="49">
        <v>2.5000000000000001E-3</v>
      </c>
      <c r="S90" s="49">
        <v>3.0000000000000001E-3</v>
      </c>
      <c r="T90" s="49">
        <v>3.5000000000000001E-3</v>
      </c>
      <c r="U90" s="49">
        <v>3.8999999999999998E-3</v>
      </c>
      <c r="V90" s="49">
        <v>4.1999999999999997E-3</v>
      </c>
      <c r="W90" s="49">
        <v>4.4000000000000003E-3</v>
      </c>
      <c r="X90" s="49">
        <v>4.4999999999999997E-3</v>
      </c>
      <c r="Y90" s="49">
        <v>4.5999999999999999E-3</v>
      </c>
      <c r="Z90" s="49">
        <v>4.4999999999999997E-3</v>
      </c>
      <c r="AA90" s="49">
        <v>4.3E-3</v>
      </c>
      <c r="AB90" s="49">
        <v>4.0000000000000001E-3</v>
      </c>
      <c r="AC90" s="49">
        <v>3.7000000000000002E-3</v>
      </c>
      <c r="AD90" s="49">
        <v>3.3E-3</v>
      </c>
      <c r="AE90" s="49">
        <v>2.8E-3</v>
      </c>
      <c r="AF90" s="49">
        <v>2.2000000000000001E-3</v>
      </c>
      <c r="AG90" s="49">
        <v>1.6000000000000001E-3</v>
      </c>
      <c r="AH90" s="49">
        <v>1E-3</v>
      </c>
      <c r="AI90" s="49">
        <v>4.0000000000000002E-4</v>
      </c>
      <c r="AJ90" s="49">
        <v>-2.0000000000000001E-4</v>
      </c>
      <c r="AK90" s="49">
        <v>-8.0000000000000004E-4</v>
      </c>
      <c r="AL90" s="49">
        <v>-1.4E-3</v>
      </c>
      <c r="AM90" s="49">
        <v>-1.8E-3</v>
      </c>
      <c r="AN90" s="49">
        <v>-2.3E-3</v>
      </c>
      <c r="AO90" s="49">
        <v>-2.5999999999999999E-3</v>
      </c>
      <c r="AP90" s="49">
        <v>-2.8999999999999998E-3</v>
      </c>
      <c r="AQ90" s="49">
        <v>-3.0999999999999999E-3</v>
      </c>
      <c r="AR90" s="49">
        <v>-3.0999999999999999E-3</v>
      </c>
      <c r="AS90" s="49">
        <v>-3.0999999999999999E-3</v>
      </c>
      <c r="AT90" s="49">
        <v>-3.0000000000000001E-3</v>
      </c>
      <c r="AU90" s="49">
        <v>-2.8999999999999998E-3</v>
      </c>
      <c r="AV90" s="49">
        <v>-2.5999999999999999E-3</v>
      </c>
      <c r="AW90" s="49">
        <v>-2.2000000000000001E-3</v>
      </c>
      <c r="AX90" s="49">
        <v>-1.8E-3</v>
      </c>
      <c r="AY90" s="49">
        <v>-1.2999999999999999E-3</v>
      </c>
      <c r="AZ90" s="49">
        <v>-8.0000000000000004E-4</v>
      </c>
      <c r="BA90" s="49">
        <v>-2.0000000000000001E-4</v>
      </c>
      <c r="BB90" s="49">
        <v>2.9999999999999997E-4</v>
      </c>
      <c r="BC90" s="49">
        <v>8.9999999999999998E-4</v>
      </c>
      <c r="BD90" s="49">
        <v>1.2999999999999999E-3</v>
      </c>
      <c r="BE90" s="49">
        <v>1.8E-3</v>
      </c>
      <c r="BF90" s="49">
        <v>2.0999999999999999E-3</v>
      </c>
      <c r="BG90" s="49">
        <v>2.3999999999999998E-3</v>
      </c>
      <c r="BH90" s="49">
        <v>2.5999999999999999E-3</v>
      </c>
      <c r="BI90" s="49">
        <v>2.7000000000000001E-3</v>
      </c>
      <c r="BJ90" s="49">
        <v>2.8E-3</v>
      </c>
      <c r="BK90" s="49">
        <v>2.8E-3</v>
      </c>
      <c r="BL90" s="49">
        <v>2.8E-3</v>
      </c>
      <c r="BM90" s="49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</row>
    <row r="91" spans="1:108" x14ac:dyDescent="0.2">
      <c r="A91" s="13">
        <v>109</v>
      </c>
      <c r="B91" s="49">
        <v>-5.7999999999999996E-3</v>
      </c>
      <c r="C91" s="49">
        <v>-5.3E-3</v>
      </c>
      <c r="D91" s="49">
        <v>-4.8999999999999998E-3</v>
      </c>
      <c r="E91" s="49">
        <v>-4.4999999999999997E-3</v>
      </c>
      <c r="F91" s="49">
        <v>-4.0000000000000001E-3</v>
      </c>
      <c r="G91" s="49">
        <v>-3.5999999999999999E-3</v>
      </c>
      <c r="H91" s="49">
        <v>-3.0999999999999999E-3</v>
      </c>
      <c r="I91" s="49">
        <v>-2.7000000000000001E-3</v>
      </c>
      <c r="J91" s="49">
        <v>-2.2000000000000001E-3</v>
      </c>
      <c r="K91" s="49">
        <v>-1.6999999999999999E-3</v>
      </c>
      <c r="L91" s="49">
        <v>-1.1000000000000001E-3</v>
      </c>
      <c r="M91" s="49">
        <v>-5.9999999999999995E-4</v>
      </c>
      <c r="N91" s="49">
        <v>0</v>
      </c>
      <c r="O91" s="49">
        <v>5.0000000000000001E-4</v>
      </c>
      <c r="P91" s="49">
        <v>1.1000000000000001E-3</v>
      </c>
      <c r="Q91" s="49">
        <v>1.6000000000000001E-3</v>
      </c>
      <c r="R91" s="49">
        <v>2.0999999999999999E-3</v>
      </c>
      <c r="S91" s="49">
        <v>2.5999999999999999E-3</v>
      </c>
      <c r="T91" s="49">
        <v>3.0000000000000001E-3</v>
      </c>
      <c r="U91" s="49">
        <v>3.3E-3</v>
      </c>
      <c r="V91" s="49">
        <v>3.5999999999999999E-3</v>
      </c>
      <c r="W91" s="49">
        <v>3.8E-3</v>
      </c>
      <c r="X91" s="49">
        <v>3.8999999999999998E-3</v>
      </c>
      <c r="Y91" s="49">
        <v>3.8999999999999998E-3</v>
      </c>
      <c r="Z91" s="49">
        <v>3.8E-3</v>
      </c>
      <c r="AA91" s="49">
        <v>3.7000000000000002E-3</v>
      </c>
      <c r="AB91" s="49">
        <v>3.5000000000000001E-3</v>
      </c>
      <c r="AC91" s="49">
        <v>3.2000000000000002E-3</v>
      </c>
      <c r="AD91" s="49">
        <v>2.8E-3</v>
      </c>
      <c r="AE91" s="49">
        <v>2.3999999999999998E-3</v>
      </c>
      <c r="AF91" s="49">
        <v>1.9E-3</v>
      </c>
      <c r="AG91" s="49">
        <v>1.4E-3</v>
      </c>
      <c r="AH91" s="49">
        <v>8.9999999999999998E-4</v>
      </c>
      <c r="AI91" s="49">
        <v>2.9999999999999997E-4</v>
      </c>
      <c r="AJ91" s="49">
        <v>-2.0000000000000001E-4</v>
      </c>
      <c r="AK91" s="49">
        <v>-6.9999999999999999E-4</v>
      </c>
      <c r="AL91" s="49">
        <v>-1.1999999999999999E-3</v>
      </c>
      <c r="AM91" s="49">
        <v>-1.6000000000000001E-3</v>
      </c>
      <c r="AN91" s="49">
        <v>-1.9E-3</v>
      </c>
      <c r="AO91" s="49">
        <v>-2.2000000000000001E-3</v>
      </c>
      <c r="AP91" s="49">
        <v>-2.5000000000000001E-3</v>
      </c>
      <c r="AQ91" s="49">
        <v>-2.5999999999999999E-3</v>
      </c>
      <c r="AR91" s="49">
        <v>-2.7000000000000001E-3</v>
      </c>
      <c r="AS91" s="49">
        <v>-2.7000000000000001E-3</v>
      </c>
      <c r="AT91" s="49">
        <v>-2.5999999999999999E-3</v>
      </c>
      <c r="AU91" s="49">
        <v>-2.3999999999999998E-3</v>
      </c>
      <c r="AV91" s="49">
        <v>-2.2000000000000001E-3</v>
      </c>
      <c r="AW91" s="49">
        <v>-1.9E-3</v>
      </c>
      <c r="AX91" s="49">
        <v>-1.5E-3</v>
      </c>
      <c r="AY91" s="49">
        <v>-1.1000000000000001E-3</v>
      </c>
      <c r="AZ91" s="49">
        <v>-5.9999999999999995E-4</v>
      </c>
      <c r="BA91" s="49">
        <v>-2.0000000000000001E-4</v>
      </c>
      <c r="BB91" s="49">
        <v>2.9999999999999997E-4</v>
      </c>
      <c r="BC91" s="49">
        <v>6.9999999999999999E-4</v>
      </c>
      <c r="BD91" s="49">
        <v>1.1000000000000001E-3</v>
      </c>
      <c r="BE91" s="49">
        <v>1.5E-3</v>
      </c>
      <c r="BF91" s="49">
        <v>1.8E-3</v>
      </c>
      <c r="BG91" s="49">
        <v>2E-3</v>
      </c>
      <c r="BH91" s="49">
        <v>2.2000000000000001E-3</v>
      </c>
      <c r="BI91" s="49">
        <v>2.3E-3</v>
      </c>
      <c r="BJ91" s="49">
        <v>2.3999999999999998E-3</v>
      </c>
      <c r="BK91" s="49">
        <v>2.3999999999999998E-3</v>
      </c>
      <c r="BL91" s="49">
        <v>2.3999999999999998E-3</v>
      </c>
      <c r="BM91" s="49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</row>
    <row r="92" spans="1:108" x14ac:dyDescent="0.2">
      <c r="A92" s="13">
        <v>110</v>
      </c>
      <c r="B92" s="49">
        <v>-4.7999999999999996E-3</v>
      </c>
      <c r="C92" s="49">
        <v>-4.4000000000000003E-3</v>
      </c>
      <c r="D92" s="49">
        <v>-4.1000000000000003E-3</v>
      </c>
      <c r="E92" s="49">
        <v>-3.7000000000000002E-3</v>
      </c>
      <c r="F92" s="49">
        <v>-3.3999999999999998E-3</v>
      </c>
      <c r="G92" s="49">
        <v>-3.0000000000000001E-3</v>
      </c>
      <c r="H92" s="49">
        <v>-2.5999999999999999E-3</v>
      </c>
      <c r="I92" s="49">
        <v>-2.2000000000000001E-3</v>
      </c>
      <c r="J92" s="49">
        <v>-1.8E-3</v>
      </c>
      <c r="K92" s="49">
        <v>-1.4E-3</v>
      </c>
      <c r="L92" s="49">
        <v>-8.9999999999999998E-4</v>
      </c>
      <c r="M92" s="49">
        <v>-5.0000000000000001E-4</v>
      </c>
      <c r="N92" s="49">
        <v>0</v>
      </c>
      <c r="O92" s="49">
        <v>4.0000000000000002E-4</v>
      </c>
      <c r="P92" s="49">
        <v>8.9999999999999998E-4</v>
      </c>
      <c r="Q92" s="49">
        <v>1.2999999999999999E-3</v>
      </c>
      <c r="R92" s="49">
        <v>1.8E-3</v>
      </c>
      <c r="S92" s="49">
        <v>2.0999999999999999E-3</v>
      </c>
      <c r="T92" s="49">
        <v>2.5000000000000001E-3</v>
      </c>
      <c r="U92" s="49">
        <v>2.8E-3</v>
      </c>
      <c r="V92" s="49">
        <v>3.0000000000000001E-3</v>
      </c>
      <c r="W92" s="49">
        <v>3.0999999999999999E-3</v>
      </c>
      <c r="X92" s="49">
        <v>3.2000000000000002E-3</v>
      </c>
      <c r="Y92" s="49">
        <v>3.3E-3</v>
      </c>
      <c r="Z92" s="49">
        <v>3.2000000000000002E-3</v>
      </c>
      <c r="AA92" s="49">
        <v>3.0999999999999999E-3</v>
      </c>
      <c r="AB92" s="49">
        <v>2.8999999999999998E-3</v>
      </c>
      <c r="AC92" s="49">
        <v>2.5999999999999999E-3</v>
      </c>
      <c r="AD92" s="49">
        <v>2.3E-3</v>
      </c>
      <c r="AE92" s="49">
        <v>2E-3</v>
      </c>
      <c r="AF92" s="49">
        <v>1.6000000000000001E-3</v>
      </c>
      <c r="AG92" s="49">
        <v>1.1999999999999999E-3</v>
      </c>
      <c r="AH92" s="49">
        <v>6.9999999999999999E-4</v>
      </c>
      <c r="AI92" s="49">
        <v>2.9999999999999997E-4</v>
      </c>
      <c r="AJ92" s="49">
        <v>-2.0000000000000001E-4</v>
      </c>
      <c r="AK92" s="49">
        <v>-5.9999999999999995E-4</v>
      </c>
      <c r="AL92" s="49">
        <v>-1E-3</v>
      </c>
      <c r="AM92" s="49">
        <v>-1.2999999999999999E-3</v>
      </c>
      <c r="AN92" s="49">
        <v>-1.6000000000000001E-3</v>
      </c>
      <c r="AO92" s="49">
        <v>-1.9E-3</v>
      </c>
      <c r="AP92" s="49">
        <v>-2.0999999999999999E-3</v>
      </c>
      <c r="AQ92" s="49">
        <v>-2.2000000000000001E-3</v>
      </c>
      <c r="AR92" s="49">
        <v>-2.2000000000000001E-3</v>
      </c>
      <c r="AS92" s="49">
        <v>-2.2000000000000001E-3</v>
      </c>
      <c r="AT92" s="49">
        <v>-2.2000000000000001E-3</v>
      </c>
      <c r="AU92" s="49">
        <v>-2E-3</v>
      </c>
      <c r="AV92" s="49">
        <v>-1.8E-3</v>
      </c>
      <c r="AW92" s="49">
        <v>-1.6000000000000001E-3</v>
      </c>
      <c r="AX92" s="49">
        <v>-1.2999999999999999E-3</v>
      </c>
      <c r="AY92" s="49">
        <v>-8.9999999999999998E-4</v>
      </c>
      <c r="AZ92" s="49">
        <v>-5.0000000000000001E-4</v>
      </c>
      <c r="BA92" s="49">
        <v>-1E-4</v>
      </c>
      <c r="BB92" s="49">
        <v>2.0000000000000001E-4</v>
      </c>
      <c r="BC92" s="49">
        <v>5.9999999999999995E-4</v>
      </c>
      <c r="BD92" s="49">
        <v>1E-3</v>
      </c>
      <c r="BE92" s="49">
        <v>1.2999999999999999E-3</v>
      </c>
      <c r="BF92" s="49">
        <v>1.5E-3</v>
      </c>
      <c r="BG92" s="49">
        <v>1.6999999999999999E-3</v>
      </c>
      <c r="BH92" s="49">
        <v>1.8E-3</v>
      </c>
      <c r="BI92" s="49">
        <v>1.9E-3</v>
      </c>
      <c r="BJ92" s="49">
        <v>2E-3</v>
      </c>
      <c r="BK92" s="49">
        <v>2E-3</v>
      </c>
      <c r="BL92" s="49">
        <v>2E-3</v>
      </c>
      <c r="BM92" s="49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</row>
    <row r="93" spans="1:108" x14ac:dyDescent="0.2">
      <c r="A93" s="13">
        <v>111</v>
      </c>
      <c r="B93" s="49">
        <v>-3.8E-3</v>
      </c>
      <c r="C93" s="49">
        <v>-3.5999999999999999E-3</v>
      </c>
      <c r="D93" s="49">
        <v>-3.3E-3</v>
      </c>
      <c r="E93" s="49">
        <v>-3.0000000000000001E-3</v>
      </c>
      <c r="F93" s="49">
        <v>-2.7000000000000001E-3</v>
      </c>
      <c r="G93" s="49">
        <v>-2.3999999999999998E-3</v>
      </c>
      <c r="H93" s="49">
        <v>-2.0999999999999999E-3</v>
      </c>
      <c r="I93" s="49">
        <v>-1.8E-3</v>
      </c>
      <c r="J93" s="49">
        <v>-1.5E-3</v>
      </c>
      <c r="K93" s="49">
        <v>-1.1000000000000001E-3</v>
      </c>
      <c r="L93" s="49">
        <v>-8.0000000000000004E-4</v>
      </c>
      <c r="M93" s="49">
        <v>-4.0000000000000002E-4</v>
      </c>
      <c r="N93" s="49">
        <v>0</v>
      </c>
      <c r="O93" s="49">
        <v>4.0000000000000002E-4</v>
      </c>
      <c r="P93" s="49">
        <v>6.9999999999999999E-4</v>
      </c>
      <c r="Q93" s="49">
        <v>1.1000000000000001E-3</v>
      </c>
      <c r="R93" s="49">
        <v>1.4E-3</v>
      </c>
      <c r="S93" s="49">
        <v>1.6999999999999999E-3</v>
      </c>
      <c r="T93" s="49">
        <v>2E-3</v>
      </c>
      <c r="U93" s="49">
        <v>2.2000000000000001E-3</v>
      </c>
      <c r="V93" s="49">
        <v>2.3999999999999998E-3</v>
      </c>
      <c r="W93" s="49">
        <v>2.5000000000000001E-3</v>
      </c>
      <c r="X93" s="49">
        <v>2.5999999999999999E-3</v>
      </c>
      <c r="Y93" s="49">
        <v>2.5999999999999999E-3</v>
      </c>
      <c r="Z93" s="49">
        <v>2.5999999999999999E-3</v>
      </c>
      <c r="AA93" s="49">
        <v>2.5000000000000001E-3</v>
      </c>
      <c r="AB93" s="49">
        <v>2.3E-3</v>
      </c>
      <c r="AC93" s="49">
        <v>2.0999999999999999E-3</v>
      </c>
      <c r="AD93" s="49">
        <v>1.9E-3</v>
      </c>
      <c r="AE93" s="49">
        <v>1.6000000000000001E-3</v>
      </c>
      <c r="AF93" s="49">
        <v>1.2999999999999999E-3</v>
      </c>
      <c r="AG93" s="49">
        <v>8.9999999999999998E-4</v>
      </c>
      <c r="AH93" s="49">
        <v>5.9999999999999995E-4</v>
      </c>
      <c r="AI93" s="49">
        <v>2.0000000000000001E-4</v>
      </c>
      <c r="AJ93" s="49">
        <v>-1E-4</v>
      </c>
      <c r="AK93" s="49">
        <v>-5.0000000000000001E-4</v>
      </c>
      <c r="AL93" s="49">
        <v>-8.0000000000000004E-4</v>
      </c>
      <c r="AM93" s="49">
        <v>-1.1000000000000001E-3</v>
      </c>
      <c r="AN93" s="49">
        <v>-1.2999999999999999E-3</v>
      </c>
      <c r="AO93" s="49">
        <v>-1.5E-3</v>
      </c>
      <c r="AP93" s="49">
        <v>-1.6000000000000001E-3</v>
      </c>
      <c r="AQ93" s="49">
        <v>-1.6999999999999999E-3</v>
      </c>
      <c r="AR93" s="49">
        <v>-1.8E-3</v>
      </c>
      <c r="AS93" s="49">
        <v>-1.8E-3</v>
      </c>
      <c r="AT93" s="49">
        <v>-1.6999999999999999E-3</v>
      </c>
      <c r="AU93" s="49">
        <v>-1.6000000000000001E-3</v>
      </c>
      <c r="AV93" s="49">
        <v>-1.5E-3</v>
      </c>
      <c r="AW93" s="49">
        <v>-1.2999999999999999E-3</v>
      </c>
      <c r="AX93" s="49">
        <v>-1E-3</v>
      </c>
      <c r="AY93" s="49">
        <v>-6.9999999999999999E-4</v>
      </c>
      <c r="AZ93" s="49">
        <v>-4.0000000000000002E-4</v>
      </c>
      <c r="BA93" s="49">
        <v>-1E-4</v>
      </c>
      <c r="BB93" s="49">
        <v>2.0000000000000001E-4</v>
      </c>
      <c r="BC93" s="49">
        <v>5.0000000000000001E-4</v>
      </c>
      <c r="BD93" s="49">
        <v>8.0000000000000004E-4</v>
      </c>
      <c r="BE93" s="49">
        <v>1E-3</v>
      </c>
      <c r="BF93" s="49">
        <v>1.1999999999999999E-3</v>
      </c>
      <c r="BG93" s="49">
        <v>1.4E-3</v>
      </c>
      <c r="BH93" s="49">
        <v>1.5E-3</v>
      </c>
      <c r="BI93" s="49">
        <v>1.6000000000000001E-3</v>
      </c>
      <c r="BJ93" s="49">
        <v>1.6000000000000001E-3</v>
      </c>
      <c r="BK93" s="49">
        <v>1.6000000000000001E-3</v>
      </c>
      <c r="BL93" s="49">
        <v>1.6000000000000001E-3</v>
      </c>
      <c r="BM93" s="49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</row>
    <row r="94" spans="1:108" x14ac:dyDescent="0.2">
      <c r="A94" s="13">
        <v>112</v>
      </c>
      <c r="B94" s="49">
        <v>-2.8999999999999998E-3</v>
      </c>
      <c r="C94" s="49">
        <v>-2.7000000000000001E-3</v>
      </c>
      <c r="D94" s="49">
        <v>-2.5000000000000001E-3</v>
      </c>
      <c r="E94" s="49">
        <v>-2.2000000000000001E-3</v>
      </c>
      <c r="F94" s="49">
        <v>-2E-3</v>
      </c>
      <c r="G94" s="49">
        <v>-1.8E-3</v>
      </c>
      <c r="H94" s="49">
        <v>-1.6000000000000001E-3</v>
      </c>
      <c r="I94" s="49">
        <v>-1.2999999999999999E-3</v>
      </c>
      <c r="J94" s="49">
        <v>-1.1000000000000001E-3</v>
      </c>
      <c r="K94" s="49">
        <v>-8.0000000000000004E-4</v>
      </c>
      <c r="L94" s="49">
        <v>-5.9999999999999995E-4</v>
      </c>
      <c r="M94" s="49">
        <v>-2.9999999999999997E-4</v>
      </c>
      <c r="N94" s="49">
        <v>0</v>
      </c>
      <c r="O94" s="49">
        <v>2.9999999999999997E-4</v>
      </c>
      <c r="P94" s="49">
        <v>5.0000000000000001E-4</v>
      </c>
      <c r="Q94" s="49">
        <v>8.0000000000000004E-4</v>
      </c>
      <c r="R94" s="49">
        <v>1.1000000000000001E-3</v>
      </c>
      <c r="S94" s="49">
        <v>1.2999999999999999E-3</v>
      </c>
      <c r="T94" s="49">
        <v>1.5E-3</v>
      </c>
      <c r="U94" s="49">
        <v>1.6999999999999999E-3</v>
      </c>
      <c r="V94" s="49">
        <v>1.8E-3</v>
      </c>
      <c r="W94" s="49">
        <v>1.9E-3</v>
      </c>
      <c r="X94" s="49">
        <v>1.9E-3</v>
      </c>
      <c r="Y94" s="49">
        <v>2E-3</v>
      </c>
      <c r="Z94" s="49">
        <v>1.9E-3</v>
      </c>
      <c r="AA94" s="49">
        <v>1.8E-3</v>
      </c>
      <c r="AB94" s="49">
        <v>1.6999999999999999E-3</v>
      </c>
      <c r="AC94" s="49">
        <v>1.6000000000000001E-3</v>
      </c>
      <c r="AD94" s="49">
        <v>1.4E-3</v>
      </c>
      <c r="AE94" s="49">
        <v>1.1999999999999999E-3</v>
      </c>
      <c r="AF94" s="49">
        <v>8.9999999999999998E-4</v>
      </c>
      <c r="AG94" s="49">
        <v>6.9999999999999999E-4</v>
      </c>
      <c r="AH94" s="49">
        <v>4.0000000000000002E-4</v>
      </c>
      <c r="AI94" s="49">
        <v>2.0000000000000001E-4</v>
      </c>
      <c r="AJ94" s="49">
        <v>-1E-4</v>
      </c>
      <c r="AK94" s="49">
        <v>-4.0000000000000002E-4</v>
      </c>
      <c r="AL94" s="49">
        <v>-5.9999999999999995E-4</v>
      </c>
      <c r="AM94" s="49">
        <v>-8.0000000000000004E-4</v>
      </c>
      <c r="AN94" s="49">
        <v>-1E-3</v>
      </c>
      <c r="AO94" s="49">
        <v>-1.1000000000000001E-3</v>
      </c>
      <c r="AP94" s="49">
        <v>-1.1999999999999999E-3</v>
      </c>
      <c r="AQ94" s="49">
        <v>-1.2999999999999999E-3</v>
      </c>
      <c r="AR94" s="49">
        <v>-1.2999999999999999E-3</v>
      </c>
      <c r="AS94" s="49">
        <v>-1.2999999999999999E-3</v>
      </c>
      <c r="AT94" s="49">
        <v>-1.2999999999999999E-3</v>
      </c>
      <c r="AU94" s="49">
        <v>-1.1999999999999999E-3</v>
      </c>
      <c r="AV94" s="49">
        <v>-1.1000000000000001E-3</v>
      </c>
      <c r="AW94" s="49">
        <v>-8.9999999999999998E-4</v>
      </c>
      <c r="AX94" s="49">
        <v>-8.0000000000000004E-4</v>
      </c>
      <c r="AY94" s="49">
        <v>-5.0000000000000001E-4</v>
      </c>
      <c r="AZ94" s="49">
        <v>-2.9999999999999997E-4</v>
      </c>
      <c r="BA94" s="49">
        <v>-1E-4</v>
      </c>
      <c r="BB94" s="49">
        <v>1E-4</v>
      </c>
      <c r="BC94" s="49">
        <v>4.0000000000000002E-4</v>
      </c>
      <c r="BD94" s="49">
        <v>5.9999999999999995E-4</v>
      </c>
      <c r="BE94" s="49">
        <v>8.0000000000000004E-4</v>
      </c>
      <c r="BF94" s="49">
        <v>8.9999999999999998E-4</v>
      </c>
      <c r="BG94" s="49">
        <v>1E-3</v>
      </c>
      <c r="BH94" s="49">
        <v>1.1000000000000001E-3</v>
      </c>
      <c r="BI94" s="49">
        <v>1.1999999999999999E-3</v>
      </c>
      <c r="BJ94" s="49">
        <v>1.1999999999999999E-3</v>
      </c>
      <c r="BK94" s="49">
        <v>1.1999999999999999E-3</v>
      </c>
      <c r="BL94" s="49">
        <v>1.1999999999999999E-3</v>
      </c>
      <c r="BM94" s="49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</row>
    <row r="95" spans="1:108" x14ac:dyDescent="0.2">
      <c r="A95" s="13">
        <v>113</v>
      </c>
      <c r="B95" s="49">
        <v>-1.9E-3</v>
      </c>
      <c r="C95" s="49">
        <v>-1.8E-3</v>
      </c>
      <c r="D95" s="49">
        <v>-1.6000000000000001E-3</v>
      </c>
      <c r="E95" s="49">
        <v>-1.5E-3</v>
      </c>
      <c r="F95" s="49">
        <v>-1.2999999999999999E-3</v>
      </c>
      <c r="G95" s="49">
        <v>-1.1999999999999999E-3</v>
      </c>
      <c r="H95" s="49">
        <v>-1E-3</v>
      </c>
      <c r="I95" s="49">
        <v>-8.9999999999999998E-4</v>
      </c>
      <c r="J95" s="49">
        <v>-6.9999999999999999E-4</v>
      </c>
      <c r="K95" s="49">
        <v>-5.9999999999999995E-4</v>
      </c>
      <c r="L95" s="49">
        <v>-4.0000000000000002E-4</v>
      </c>
      <c r="M95" s="49">
        <v>-2.0000000000000001E-4</v>
      </c>
      <c r="N95" s="49">
        <v>0</v>
      </c>
      <c r="O95" s="49">
        <v>2.0000000000000001E-4</v>
      </c>
      <c r="P95" s="49">
        <v>4.0000000000000002E-4</v>
      </c>
      <c r="Q95" s="49">
        <v>5.0000000000000001E-4</v>
      </c>
      <c r="R95" s="49">
        <v>6.9999999999999999E-4</v>
      </c>
      <c r="S95" s="49">
        <v>8.9999999999999998E-4</v>
      </c>
      <c r="T95" s="49">
        <v>1E-3</v>
      </c>
      <c r="U95" s="49">
        <v>1.1000000000000001E-3</v>
      </c>
      <c r="V95" s="49">
        <v>1.1999999999999999E-3</v>
      </c>
      <c r="W95" s="49">
        <v>1.2999999999999999E-3</v>
      </c>
      <c r="X95" s="49">
        <v>1.2999999999999999E-3</v>
      </c>
      <c r="Y95" s="49">
        <v>1.2999999999999999E-3</v>
      </c>
      <c r="Z95" s="49">
        <v>1.2999999999999999E-3</v>
      </c>
      <c r="AA95" s="49">
        <v>1.1999999999999999E-3</v>
      </c>
      <c r="AB95" s="49">
        <v>1.1999999999999999E-3</v>
      </c>
      <c r="AC95" s="49">
        <v>1.1000000000000001E-3</v>
      </c>
      <c r="AD95" s="49">
        <v>8.9999999999999998E-4</v>
      </c>
      <c r="AE95" s="49">
        <v>8.0000000000000004E-4</v>
      </c>
      <c r="AF95" s="49">
        <v>5.9999999999999995E-4</v>
      </c>
      <c r="AG95" s="49">
        <v>5.0000000000000001E-4</v>
      </c>
      <c r="AH95" s="49">
        <v>2.9999999999999997E-4</v>
      </c>
      <c r="AI95" s="49">
        <v>1E-4</v>
      </c>
      <c r="AJ95" s="49">
        <v>-1E-4</v>
      </c>
      <c r="AK95" s="49">
        <v>-2.0000000000000001E-4</v>
      </c>
      <c r="AL95" s="49">
        <v>-4.0000000000000002E-4</v>
      </c>
      <c r="AM95" s="49">
        <v>-5.0000000000000001E-4</v>
      </c>
      <c r="AN95" s="49">
        <v>-5.9999999999999995E-4</v>
      </c>
      <c r="AO95" s="49">
        <v>-6.9999999999999999E-4</v>
      </c>
      <c r="AP95" s="49">
        <v>-8.0000000000000004E-4</v>
      </c>
      <c r="AQ95" s="49">
        <v>-8.9999999999999998E-4</v>
      </c>
      <c r="AR95" s="49">
        <v>-8.9999999999999998E-4</v>
      </c>
      <c r="AS95" s="49">
        <v>-8.9999999999999998E-4</v>
      </c>
      <c r="AT95" s="49">
        <v>-8.9999999999999998E-4</v>
      </c>
      <c r="AU95" s="49">
        <v>-8.0000000000000004E-4</v>
      </c>
      <c r="AV95" s="49">
        <v>-6.9999999999999999E-4</v>
      </c>
      <c r="AW95" s="49">
        <v>-5.9999999999999995E-4</v>
      </c>
      <c r="AX95" s="49">
        <v>-5.0000000000000001E-4</v>
      </c>
      <c r="AY95" s="49">
        <v>-4.0000000000000002E-4</v>
      </c>
      <c r="AZ95" s="49">
        <v>-2.0000000000000001E-4</v>
      </c>
      <c r="BA95" s="49">
        <v>-1E-4</v>
      </c>
      <c r="BB95" s="49">
        <v>1E-4</v>
      </c>
      <c r="BC95" s="49">
        <v>2.0000000000000001E-4</v>
      </c>
      <c r="BD95" s="49">
        <v>4.0000000000000002E-4</v>
      </c>
      <c r="BE95" s="49">
        <v>5.0000000000000001E-4</v>
      </c>
      <c r="BF95" s="49">
        <v>5.9999999999999995E-4</v>
      </c>
      <c r="BG95" s="49">
        <v>6.9999999999999999E-4</v>
      </c>
      <c r="BH95" s="49">
        <v>6.9999999999999999E-4</v>
      </c>
      <c r="BI95" s="49">
        <v>8.0000000000000004E-4</v>
      </c>
      <c r="BJ95" s="49">
        <v>8.0000000000000004E-4</v>
      </c>
      <c r="BK95" s="49">
        <v>8.0000000000000004E-4</v>
      </c>
      <c r="BL95" s="49">
        <v>8.0000000000000004E-4</v>
      </c>
      <c r="BM95" s="49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</row>
    <row r="96" spans="1:108" x14ac:dyDescent="0.2">
      <c r="A96" s="13">
        <v>114</v>
      </c>
      <c r="B96" s="49">
        <v>-1E-3</v>
      </c>
      <c r="C96" s="49">
        <v>-8.9999999999999998E-4</v>
      </c>
      <c r="D96" s="49">
        <v>-8.0000000000000004E-4</v>
      </c>
      <c r="E96" s="49">
        <v>-6.9999999999999999E-4</v>
      </c>
      <c r="F96" s="49">
        <v>-6.9999999999999999E-4</v>
      </c>
      <c r="G96" s="49">
        <v>-5.9999999999999995E-4</v>
      </c>
      <c r="H96" s="49">
        <v>-5.0000000000000001E-4</v>
      </c>
      <c r="I96" s="49">
        <v>-4.0000000000000002E-4</v>
      </c>
      <c r="J96" s="49">
        <v>-4.0000000000000002E-4</v>
      </c>
      <c r="K96" s="49">
        <v>-2.9999999999999997E-4</v>
      </c>
      <c r="L96" s="49">
        <v>-2.0000000000000001E-4</v>
      </c>
      <c r="M96" s="49">
        <v>-1E-4</v>
      </c>
      <c r="N96" s="49">
        <v>0</v>
      </c>
      <c r="O96" s="49">
        <v>1E-4</v>
      </c>
      <c r="P96" s="49">
        <v>2.0000000000000001E-4</v>
      </c>
      <c r="Q96" s="49">
        <v>2.9999999999999997E-4</v>
      </c>
      <c r="R96" s="49">
        <v>4.0000000000000002E-4</v>
      </c>
      <c r="S96" s="49">
        <v>4.0000000000000002E-4</v>
      </c>
      <c r="T96" s="49">
        <v>5.0000000000000001E-4</v>
      </c>
      <c r="U96" s="49">
        <v>5.9999999999999995E-4</v>
      </c>
      <c r="V96" s="49">
        <v>5.9999999999999995E-4</v>
      </c>
      <c r="W96" s="49">
        <v>5.9999999999999995E-4</v>
      </c>
      <c r="X96" s="49">
        <v>5.9999999999999995E-4</v>
      </c>
      <c r="Y96" s="49">
        <v>6.9999999999999999E-4</v>
      </c>
      <c r="Z96" s="49">
        <v>5.9999999999999995E-4</v>
      </c>
      <c r="AA96" s="49">
        <v>5.9999999999999995E-4</v>
      </c>
      <c r="AB96" s="49">
        <v>5.9999999999999995E-4</v>
      </c>
      <c r="AC96" s="49">
        <v>5.0000000000000001E-4</v>
      </c>
      <c r="AD96" s="49">
        <v>5.0000000000000001E-4</v>
      </c>
      <c r="AE96" s="49">
        <v>4.0000000000000002E-4</v>
      </c>
      <c r="AF96" s="49">
        <v>2.9999999999999997E-4</v>
      </c>
      <c r="AG96" s="49">
        <v>2.0000000000000001E-4</v>
      </c>
      <c r="AH96" s="49">
        <v>1E-4</v>
      </c>
      <c r="AI96" s="49">
        <v>1E-4</v>
      </c>
      <c r="AJ96" s="49">
        <v>0</v>
      </c>
      <c r="AK96" s="49">
        <v>-1E-4</v>
      </c>
      <c r="AL96" s="49">
        <v>-2.0000000000000001E-4</v>
      </c>
      <c r="AM96" s="49">
        <v>-2.9999999999999997E-4</v>
      </c>
      <c r="AN96" s="49">
        <v>-2.9999999999999997E-4</v>
      </c>
      <c r="AO96" s="49">
        <v>-4.0000000000000002E-4</v>
      </c>
      <c r="AP96" s="49">
        <v>-4.0000000000000002E-4</v>
      </c>
      <c r="AQ96" s="49">
        <v>-4.0000000000000002E-4</v>
      </c>
      <c r="AR96" s="49">
        <v>-4.0000000000000002E-4</v>
      </c>
      <c r="AS96" s="49">
        <v>-4.0000000000000002E-4</v>
      </c>
      <c r="AT96" s="49">
        <v>-4.0000000000000002E-4</v>
      </c>
      <c r="AU96" s="49">
        <v>-4.0000000000000002E-4</v>
      </c>
      <c r="AV96" s="49">
        <v>-4.0000000000000002E-4</v>
      </c>
      <c r="AW96" s="49">
        <v>-2.9999999999999997E-4</v>
      </c>
      <c r="AX96" s="49">
        <v>-2.9999999999999997E-4</v>
      </c>
      <c r="AY96" s="49">
        <v>-2.0000000000000001E-4</v>
      </c>
      <c r="AZ96" s="49">
        <v>-1E-4</v>
      </c>
      <c r="BA96" s="49">
        <v>0</v>
      </c>
      <c r="BB96" s="49">
        <v>0</v>
      </c>
      <c r="BC96" s="49">
        <v>1E-4</v>
      </c>
      <c r="BD96" s="49">
        <v>2.0000000000000001E-4</v>
      </c>
      <c r="BE96" s="49">
        <v>2.9999999999999997E-4</v>
      </c>
      <c r="BF96" s="49">
        <v>2.9999999999999997E-4</v>
      </c>
      <c r="BG96" s="49">
        <v>2.9999999999999997E-4</v>
      </c>
      <c r="BH96" s="49">
        <v>4.0000000000000002E-4</v>
      </c>
      <c r="BI96" s="49">
        <v>4.0000000000000002E-4</v>
      </c>
      <c r="BJ96" s="49">
        <v>4.0000000000000002E-4</v>
      </c>
      <c r="BK96" s="49">
        <v>4.0000000000000002E-4</v>
      </c>
      <c r="BL96" s="49">
        <v>4.0000000000000002E-4</v>
      </c>
      <c r="BM96" s="49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</row>
    <row r="97" spans="1:108" x14ac:dyDescent="0.2">
      <c r="A97" s="13">
        <v>115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>
        <v>0</v>
      </c>
      <c r="BJ97" s="49">
        <v>0</v>
      </c>
      <c r="BK97" s="49">
        <v>0</v>
      </c>
      <c r="BL97" s="49">
        <v>0</v>
      </c>
      <c r="BM97" s="49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</row>
    <row r="98" spans="1:108" x14ac:dyDescent="0.2">
      <c r="A98" s="13">
        <v>116</v>
      </c>
      <c r="B98" s="4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</row>
    <row r="99" spans="1:108" x14ac:dyDescent="0.2">
      <c r="A99" s="13">
        <v>117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>
        <v>0</v>
      </c>
      <c r="BJ99" s="49">
        <v>0</v>
      </c>
      <c r="BK99" s="49">
        <v>0</v>
      </c>
      <c r="BL99" s="49">
        <v>0</v>
      </c>
      <c r="BM99" s="49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</row>
    <row r="100" spans="1:108" x14ac:dyDescent="0.2">
      <c r="A100" s="13">
        <v>118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>
        <v>0</v>
      </c>
      <c r="BJ100" s="49">
        <v>0</v>
      </c>
      <c r="BK100" s="49">
        <v>0</v>
      </c>
      <c r="BL100" s="49">
        <v>0</v>
      </c>
      <c r="BM100" s="49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</row>
    <row r="101" spans="1:108" x14ac:dyDescent="0.2">
      <c r="A101" s="13">
        <v>119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>
        <v>0</v>
      </c>
      <c r="BJ101" s="49">
        <v>0</v>
      </c>
      <c r="BK101" s="49">
        <v>0</v>
      </c>
      <c r="BL101" s="49">
        <v>0</v>
      </c>
      <c r="BM101" s="49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</row>
    <row r="102" spans="1:108" x14ac:dyDescent="0.2">
      <c r="A102" s="13">
        <v>120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0</v>
      </c>
      <c r="AH102" s="49">
        <v>0</v>
      </c>
      <c r="AI102" s="49">
        <v>0</v>
      </c>
      <c r="AJ102" s="49">
        <v>0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0</v>
      </c>
      <c r="AW102" s="49">
        <v>0</v>
      </c>
      <c r="AX102" s="49">
        <v>0</v>
      </c>
      <c r="AY102" s="49">
        <v>0</v>
      </c>
      <c r="AZ102" s="49">
        <v>0</v>
      </c>
      <c r="BA102" s="49">
        <v>0</v>
      </c>
      <c r="BB102" s="49">
        <v>0</v>
      </c>
      <c r="BC102" s="49">
        <v>0</v>
      </c>
      <c r="BD102" s="49">
        <v>0</v>
      </c>
      <c r="BE102" s="49">
        <v>0</v>
      </c>
      <c r="BF102" s="49">
        <v>0</v>
      </c>
      <c r="BG102" s="49">
        <v>0</v>
      </c>
      <c r="BH102" s="49">
        <v>0</v>
      </c>
      <c r="BI102" s="49">
        <v>0</v>
      </c>
      <c r="BJ102" s="49">
        <v>0</v>
      </c>
      <c r="BK102" s="49">
        <v>0</v>
      </c>
      <c r="BL102" s="49">
        <v>0</v>
      </c>
      <c r="BM102" s="49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DG102"/>
  <sheetViews>
    <sheetView topLeftCell="BW1" workbookViewId="0">
      <selection activeCell="CP35" sqref="CP35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9" customWidth="1"/>
    <col min="79" max="81" width="8.83203125" style="9"/>
  </cols>
  <sheetData>
    <row r="1" spans="1:111" s="10" customFormat="1" x14ac:dyDescent="0.2">
      <c r="A1" s="46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0">
        <v>2005</v>
      </c>
      <c r="BE1" s="10">
        <v>2006</v>
      </c>
      <c r="BF1" s="15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 x14ac:dyDescent="0.2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 x14ac:dyDescent="0.2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 x14ac:dyDescent="0.2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 x14ac:dyDescent="0.2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 x14ac:dyDescent="0.2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 x14ac:dyDescent="0.2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 x14ac:dyDescent="0.2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 x14ac:dyDescent="0.2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 x14ac:dyDescent="0.2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 x14ac:dyDescent="0.2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 x14ac:dyDescent="0.2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 x14ac:dyDescent="0.2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 x14ac:dyDescent="0.2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 x14ac:dyDescent="0.2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 x14ac:dyDescent="0.2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 x14ac:dyDescent="0.2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 x14ac:dyDescent="0.2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 x14ac:dyDescent="0.2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 x14ac:dyDescent="0.2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 x14ac:dyDescent="0.2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 x14ac:dyDescent="0.2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 x14ac:dyDescent="0.2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 x14ac:dyDescent="0.2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 x14ac:dyDescent="0.2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2022-06-20T15:45:46Z</dcterms:modified>
</cp:coreProperties>
</file>