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C15F7843-4C99-8B40-A028-D69A09AD98AC}" xr6:coauthVersionLast="47" xr6:coauthVersionMax="47" xr10:uidLastSave="{00000000-0000-0000-0000-000000000000}"/>
  <bookViews>
    <workbookView xWindow="0" yWindow="0" windowWidth="27320" windowHeight="15360" activeTab="1" xr2:uid="{00000000-000D-0000-FFFF-FFFF00000000}"/>
  </bookViews>
  <sheets>
    <sheet name="triangle" sheetId="1" r:id="rId1"/>
    <sheet name="Cumulative Somme" sheetId="2" r:id="rId2"/>
    <sheet name="fdi" sheetId="3" r:id="rId3"/>
    <sheet name="fdc" sheetId="4" r:id="rId4"/>
    <sheet name="Reglements  futurs" sheetId="5" r:id="rId5"/>
    <sheet name="Feuil5" sheetId="10" r:id="rId6"/>
    <sheet name="Triangle décumulé" sheetId="7" r:id="rId7"/>
    <sheet name="Reserv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4" l="1"/>
  <c r="E9" i="4"/>
  <c r="F9" i="4"/>
  <c r="G9" i="4"/>
  <c r="H9" i="4"/>
  <c r="I9" i="4"/>
  <c r="J9" i="4"/>
  <c r="K9" i="4"/>
  <c r="L9" i="4"/>
  <c r="C9" i="4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M12" i="5" s="1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K3" i="7" s="1"/>
  <c r="J3" i="5"/>
  <c r="I3" i="5"/>
  <c r="H3" i="5"/>
  <c r="G3" i="5"/>
  <c r="G3" i="7" s="1"/>
  <c r="F3" i="5"/>
  <c r="E3" i="5"/>
  <c r="D3" i="5"/>
  <c r="C3" i="5"/>
  <c r="C3" i="7" s="1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B2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H3" i="4" s="1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D3" i="4" l="1"/>
  <c r="L3" i="10"/>
  <c r="L3" i="4"/>
  <c r="E10" i="10"/>
  <c r="E3" i="4"/>
  <c r="I3" i="4"/>
  <c r="F3" i="4"/>
  <c r="J3" i="4"/>
  <c r="C3" i="4"/>
  <c r="G8" i="5"/>
  <c r="G8" i="7" s="1"/>
  <c r="G3" i="4"/>
  <c r="K3" i="4"/>
  <c r="M9" i="5"/>
  <c r="M10" i="5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M4" i="5"/>
  <c r="F4" i="7"/>
  <c r="J4" i="7"/>
  <c r="E5" i="7"/>
  <c r="I5" i="7"/>
  <c r="E6" i="7"/>
  <c r="M7" i="5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M5" i="5"/>
  <c r="F5" i="7"/>
  <c r="M6" i="5"/>
  <c r="F6" i="7"/>
  <c r="C7" i="7"/>
  <c r="G7" i="7"/>
  <c r="E8" i="7"/>
  <c r="D9" i="7"/>
  <c r="D10" i="7"/>
  <c r="M3" i="5"/>
  <c r="M8" i="5"/>
  <c r="M11" i="5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M2" i="5"/>
  <c r="L3" i="5"/>
  <c r="H7" i="5"/>
  <c r="D11" i="5"/>
  <c r="K4" i="5"/>
  <c r="J5" i="5"/>
  <c r="F9" i="5"/>
  <c r="E10" i="5"/>
  <c r="C2" i="7"/>
  <c r="C12" i="5"/>
  <c r="N2" i="5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O2" i="5" l="1"/>
  <c r="J6" i="5"/>
  <c r="K6" i="5" s="1"/>
  <c r="G9" i="5"/>
  <c r="F9" i="7"/>
  <c r="K5" i="5"/>
  <c r="J5" i="7"/>
  <c r="E11" i="5"/>
  <c r="D11" i="7"/>
  <c r="L4" i="5"/>
  <c r="L4" i="7" s="1"/>
  <c r="K4" i="7"/>
  <c r="I7" i="5"/>
  <c r="H7" i="7"/>
  <c r="F10" i="5"/>
  <c r="E10" i="7"/>
  <c r="B3" i="6"/>
  <c r="L3" i="7"/>
  <c r="N3" i="5"/>
  <c r="O3" i="5" s="1"/>
  <c r="I8" i="5"/>
  <c r="H8" i="7"/>
  <c r="D12" i="5"/>
  <c r="C12" i="7"/>
  <c r="B4" i="6"/>
  <c r="N4" i="5" l="1"/>
  <c r="O4" i="5" s="1"/>
  <c r="J6" i="7"/>
  <c r="J7" i="5"/>
  <c r="I7" i="7"/>
  <c r="G10" i="5"/>
  <c r="F10" i="7"/>
  <c r="L5" i="5"/>
  <c r="K5" i="7"/>
  <c r="F11" i="5"/>
  <c r="E11" i="7"/>
  <c r="H9" i="5"/>
  <c r="G9" i="7"/>
  <c r="J8" i="5"/>
  <c r="I8" i="7"/>
  <c r="N5" i="5"/>
  <c r="O5" i="5" s="1"/>
  <c r="L6" i="5"/>
  <c r="L6" i="7" s="1"/>
  <c r="K6" i="7"/>
  <c r="E12" i="5"/>
  <c r="D12" i="7"/>
  <c r="B6" i="6"/>
  <c r="N6" i="5" l="1"/>
  <c r="O6" i="5" s="1"/>
  <c r="I9" i="5"/>
  <c r="H9" i="7"/>
  <c r="L5" i="7"/>
  <c r="B5" i="6"/>
  <c r="K7" i="5"/>
  <c r="J7" i="7"/>
  <c r="K8" i="5"/>
  <c r="J8" i="7"/>
  <c r="G11" i="5"/>
  <c r="F11" i="7"/>
  <c r="H10" i="5"/>
  <c r="G10" i="7"/>
  <c r="F12" i="5"/>
  <c r="E12" i="7"/>
  <c r="H11" i="5" l="1"/>
  <c r="G11" i="7"/>
  <c r="L7" i="5"/>
  <c r="K7" i="7"/>
  <c r="J9" i="5"/>
  <c r="I9" i="7"/>
  <c r="I10" i="5"/>
  <c r="H10" i="7"/>
  <c r="L8" i="5"/>
  <c r="B8" i="6" s="1"/>
  <c r="K8" i="7"/>
  <c r="G12" i="5"/>
  <c r="F12" i="7"/>
  <c r="J10" i="5" l="1"/>
  <c r="I10" i="7"/>
  <c r="L7" i="7"/>
  <c r="B7" i="6"/>
  <c r="N7" i="5"/>
  <c r="O7" i="5" s="1"/>
  <c r="L8" i="7"/>
  <c r="N8" i="5"/>
  <c r="O8" i="5" s="1"/>
  <c r="K9" i="5"/>
  <c r="J9" i="7"/>
  <c r="I11" i="5"/>
  <c r="H11" i="7"/>
  <c r="H12" i="5"/>
  <c r="G12" i="7"/>
  <c r="J11" i="5" l="1"/>
  <c r="I11" i="7"/>
  <c r="L9" i="5"/>
  <c r="K9" i="7"/>
  <c r="K10" i="5"/>
  <c r="J10" i="7"/>
  <c r="I12" i="5"/>
  <c r="H12" i="7"/>
  <c r="L9" i="7" l="1"/>
  <c r="B9" i="6"/>
  <c r="L10" i="5"/>
  <c r="K10" i="7"/>
  <c r="N9" i="5"/>
  <c r="O9" i="5" s="1"/>
  <c r="K11" i="5"/>
  <c r="J11" i="7"/>
  <c r="J12" i="5"/>
  <c r="I12" i="7"/>
  <c r="L11" i="5" l="1"/>
  <c r="K11" i="7"/>
  <c r="L10" i="7"/>
  <c r="B10" i="6"/>
  <c r="N10" i="5"/>
  <c r="O10" i="5" s="1"/>
  <c r="K12" i="5"/>
  <c r="J12" i="7"/>
  <c r="L11" i="7" l="1"/>
  <c r="N11" i="5"/>
  <c r="O11" i="5" s="1"/>
  <c r="B11" i="6"/>
  <c r="L12" i="5"/>
  <c r="K12" i="7"/>
  <c r="L12" i="7" l="1"/>
  <c r="N12" i="5"/>
  <c r="O12" i="5" s="1"/>
  <c r="B12" i="6"/>
  <c r="B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8" authorId="0" shapeId="0" xr:uid="{B92093ED-BD41-A048-831D-5B4197179A66}">
      <text>
        <r>
          <rPr>
            <b/>
            <sz val="10"/>
            <color rgb="FF000000"/>
            <rFont val="Tahoma"/>
            <family val="2"/>
          </rPr>
          <t>Abdoul: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Facteurs cumulés
</t>
        </r>
      </text>
    </comment>
  </commentList>
</comments>
</file>

<file path=xl/sharedStrings.xml><?xml version="1.0" encoding="utf-8"?>
<sst xmlns="http://schemas.openxmlformats.org/spreadsheetml/2006/main" count="5" uniqueCount="5">
  <si>
    <t>fdc</t>
  </si>
  <si>
    <t>Total</t>
  </si>
  <si>
    <t>PSAP</t>
  </si>
  <si>
    <t>F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</si>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</sst>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9" formatCode="#\ ###\ ##0.00"/>
    <numFmt numFmtId="179" formatCode="_ * #,##0.0000_)\ _M_A_D_ ;_ * \(#,##0.0000\)\ _M_A_D_ ;_ * &quot;-&quot;????_)\ _M_A_D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9" fontId="0" fillId="0" borderId="1" xfId="1" applyNumberFormat="1" applyFont="1" applyBorder="1" applyAlignment="1">
      <alignment horizontal="center" vertical="center"/>
    </xf>
    <xf numFmtId="169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79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zoomScale="150" zoomScaleNormal="150" workbookViewId="0">
      <selection activeCell="A2" sqref="A2:A1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0093-19E7-FE42-A77C-3B1A0DA36EB9}">
  <dimension ref="A1:L19"/>
  <sheetViews>
    <sheetView tabSelected="1" zoomScale="150" zoomScaleNormal="150" workbookViewId="0">
      <selection activeCell="B15" sqref="B15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DD7F-70EE-F14D-ABA0-A3A8981DA74C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BB43-4DA8-B54E-AEFF-B6A6C5AF1249}">
  <dimension ref="A1:L9"/>
  <sheetViews>
    <sheetView zoomScale="150" zoomScaleNormal="150" workbookViewId="0">
      <selection activeCell="C3" sqref="C3"/>
    </sheetView>
  </sheetViews>
  <sheetFormatPr baseColWidth="10" defaultRowHeight="15" x14ac:dyDescent="0.2"/>
  <cols>
    <col min="3" max="3" width="13.33203125" bestFit="1" customWidth="1"/>
    <col min="4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>
        <f>PRODUCT(C2:$L2)</f>
        <v>12.854742101781781</v>
      </c>
      <c r="D3" s="16">
        <f>PRODUCT(D2:$L2)</f>
        <v>3.4452284780434743</v>
      </c>
      <c r="E3" s="16">
        <f>PRODUCT(E2:$L2)</f>
        <v>2.039748467626016</v>
      </c>
      <c r="F3" s="16">
        <f>PRODUCT(F2:$L2)</f>
        <v>1.5379616654777539</v>
      </c>
      <c r="G3" s="16">
        <f>PRODUCT(G2:$L2)</f>
        <v>1.3066756184693624</v>
      </c>
      <c r="H3" s="16">
        <f>PRODUCT(H2:$L2)</f>
        <v>1.1707807266378751</v>
      </c>
      <c r="I3" s="16">
        <f>PRODUCT(I2:$L2)</f>
        <v>1.1060793346723803</v>
      </c>
      <c r="J3" s="16">
        <f>PRODUCT(J2:$L2)</f>
        <v>1.0584421106493604</v>
      </c>
      <c r="K3" s="16">
        <f>PRODUCT(K2:$L2)</f>
        <v>1.0342345033394433</v>
      </c>
      <c r="L3" s="16">
        <f>PRODUCT($L2:L2)</f>
        <v>1.0163622910852779</v>
      </c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  <row r="7" spans="1:12" x14ac:dyDescent="0.2">
      <c r="B7" s="3">
        <v>2011</v>
      </c>
      <c r="C7" s="3">
        <v>2012</v>
      </c>
      <c r="D7" s="3">
        <v>2013</v>
      </c>
      <c r="E7" s="3">
        <v>2014</v>
      </c>
      <c r="F7" s="3">
        <v>2015</v>
      </c>
      <c r="G7" s="3">
        <v>2016</v>
      </c>
      <c r="H7" s="3">
        <v>2017</v>
      </c>
      <c r="I7" s="3">
        <v>2018</v>
      </c>
      <c r="J7" s="3">
        <v>2019</v>
      </c>
      <c r="K7" s="3">
        <v>2020</v>
      </c>
      <c r="L7" s="3">
        <v>2021</v>
      </c>
    </row>
    <row r="8" spans="1:12" x14ac:dyDescent="0.2">
      <c r="A8" t="s">
        <v>3</v>
      </c>
      <c r="B8">
        <v>1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">
      <c r="A9" t="s">
        <v>4</v>
      </c>
      <c r="C9">
        <f>1/C8</f>
        <v>0.98390112341947855</v>
      </c>
      <c r="D9">
        <f t="shared" ref="D9:L9" si="0">1/D8</f>
        <v>0.96689870311916359</v>
      </c>
      <c r="E9">
        <f t="shared" si="0"/>
        <v>0.94478478316258041</v>
      </c>
      <c r="F9">
        <f t="shared" si="0"/>
        <v>0.90409428026805971</v>
      </c>
      <c r="G9">
        <f t="shared" si="0"/>
        <v>0.85413090363359045</v>
      </c>
      <c r="H9">
        <f t="shared" si="0"/>
        <v>0.76530087947259495</v>
      </c>
      <c r="I9">
        <f t="shared" si="0"/>
        <v>0.65021126497932513</v>
      </c>
      <c r="J9">
        <f t="shared" si="0"/>
        <v>0.49025652715104678</v>
      </c>
      <c r="K9">
        <f t="shared" si="0"/>
        <v>0.29025651168653244</v>
      </c>
      <c r="L9">
        <f t="shared" si="0"/>
        <v>7.7792303578100658E-2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D2 E2:K2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27FB-03A8-5744-A2CF-F947B91DF9B7}">
  <dimension ref="A1:O13"/>
  <sheetViews>
    <sheetView zoomScale="150" zoomScaleNormal="150" workbookViewId="0">
      <selection activeCell="B13" sqref="B13"/>
    </sheetView>
  </sheetViews>
  <sheetFormatPr baseColWidth="10" defaultRowHeight="15" x14ac:dyDescent="0.2"/>
  <sheetData>
    <row r="1" spans="1:1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5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SUM(B2:L2)</f>
        <v>520915.15974999993</v>
      </c>
      <c r="N2" s="10">
        <f>SUM(B2:L2)</f>
        <v>520915.15974999993</v>
      </c>
      <c r="O2">
        <f>M2/N2</f>
        <v>1</v>
      </c>
    </row>
    <row r="3" spans="1:15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SUM(B3:K3)</f>
        <v>428747.36074000003</v>
      </c>
      <c r="N3" s="10">
        <f t="shared" ref="N3:N12" si="0">SUM(B3:L3)</f>
        <v>494105.88594069087</v>
      </c>
      <c r="O3">
        <f t="shared" ref="O3:O12" si="1">M3/N3</f>
        <v>0.86772364576013972</v>
      </c>
    </row>
    <row r="4" spans="1:15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SUM(B4:J4)</f>
        <v>346325.68111</v>
      </c>
      <c r="N4" s="10">
        <f t="shared" si="0"/>
        <v>460757.69920277654</v>
      </c>
      <c r="O4">
        <f t="shared" si="1"/>
        <v>0.7516438286527346</v>
      </c>
    </row>
    <row r="5" spans="1:15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SUM(B5:I5)</f>
        <v>358428.40081999998</v>
      </c>
      <c r="N5" s="10">
        <f t="shared" si="0"/>
        <v>560420.17664962728</v>
      </c>
      <c r="O5">
        <f t="shared" si="1"/>
        <v>0.63957083587318475</v>
      </c>
    </row>
    <row r="6" spans="1:15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SUM(B6:H6)</f>
        <v>313153.59048000001</v>
      </c>
      <c r="N6" s="10">
        <f t="shared" si="0"/>
        <v>613252.78126777685</v>
      </c>
      <c r="O6">
        <f t="shared" si="1"/>
        <v>0.51064357153442974</v>
      </c>
    </row>
    <row r="7" spans="1:15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SUM(B7:G7)</f>
        <v>162306.04853999999</v>
      </c>
      <c r="N7" s="10">
        <f t="shared" si="0"/>
        <v>396349.58555834746</v>
      </c>
      <c r="O7">
        <f t="shared" si="1"/>
        <v>0.40950225370200766</v>
      </c>
    </row>
    <row r="8" spans="1:15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SUM(B8:F8)</f>
        <v>159930.90086999998</v>
      </c>
      <c r="N8" s="10">
        <f t="shared" si="0"/>
        <v>538046.26194706874</v>
      </c>
      <c r="O8">
        <f t="shared" si="1"/>
        <v>0.29724377285188436</v>
      </c>
    </row>
    <row r="9" spans="1:15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SUM(B9:E9)</f>
        <v>137029.20567</v>
      </c>
      <c r="N9" s="10">
        <f t="shared" si="0"/>
        <v>698476.30514951074</v>
      </c>
      <c r="O9">
        <f t="shared" si="1"/>
        <v>0.19618304108493489</v>
      </c>
    </row>
    <row r="10" spans="1:15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SUM(B10:D10)</f>
        <v>79596.056849999994</v>
      </c>
      <c r="N10" s="10">
        <f t="shared" si="0"/>
        <v>694961.31741089746</v>
      </c>
      <c r="O10">
        <f t="shared" si="1"/>
        <v>0.11453307523149327</v>
      </c>
    </row>
    <row r="11" spans="1:15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SUM(B11:C11)</f>
        <v>26134.784199999987</v>
      </c>
      <c r="N11" s="10">
        <f t="shared" si="0"/>
        <v>577100.68714350893</v>
      </c>
      <c r="O11">
        <f t="shared" si="1"/>
        <v>4.5286350860817795E-2</v>
      </c>
    </row>
    <row r="12" spans="1:15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SUM(B12)</f>
        <v>5818.6407599999984</v>
      </c>
      <c r="N12" s="10">
        <f t="shared" si="0"/>
        <v>592963.73937458463</v>
      </c>
      <c r="O12">
        <f t="shared" si="1"/>
        <v>9.8128104192966008E-3</v>
      </c>
    </row>
    <row r="13" spans="1:15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A670-46BA-1D49-9194-BC40D2498B2F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ADE9-5ADD-954E-81FC-C51BD67139AC}">
  <dimension ref="A1:N26"/>
  <sheetViews>
    <sheetView zoomScale="150" zoomScaleNormal="150" workbookViewId="0">
      <selection activeCell="L15" sqref="L15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/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8">
        <f>'Reglements  futurs'!L3-'Reglements  futurs'!K3</f>
        <v>1052.198830690817</v>
      </c>
      <c r="M3" s="10"/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8">
        <f>'Reglements  futurs'!K4-'Reglements  futurs'!J4</f>
        <v>980.70475612873997</v>
      </c>
      <c r="L4" s="8">
        <f>'Reglements  futurs'!L4-'Reglements  futurs'!K4</f>
        <v>928.58808051900996</v>
      </c>
      <c r="M4" s="10"/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8">
        <f>'Reglements  futurs'!J5-'Reglements  futurs'!I5</f>
        <v>1513.7692236562798</v>
      </c>
      <c r="K5" s="8">
        <f>'Reglements  futurs'!K5-'Reglements  futurs'!J5</f>
        <v>1163.8705678964616</v>
      </c>
      <c r="L5" s="8">
        <f>'Reglements  futurs'!L5-'Reglements  futurs'!K5</f>
        <v>1102.0200828654633</v>
      </c>
      <c r="M5" s="10"/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8">
        <f>'Reglements  futurs'!I6-'Reglements  futurs'!H6</f>
        <v>3134.6224546076264</v>
      </c>
      <c r="J6" s="8">
        <f>'Reglements  futurs'!J6-'Reglements  futurs'!I6</f>
        <v>1703.5618909648765</v>
      </c>
      <c r="K6" s="8">
        <f>'Reglements  futurs'!K6-'Reglements  futurs'!J6</f>
        <v>1309.7938011284859</v>
      </c>
      <c r="L6" s="8">
        <f>'Reglements  futurs'!L6-'Reglements  futurs'!K6</f>
        <v>1240.1886541946587</v>
      </c>
      <c r="M6" s="10"/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8">
        <f>'Reglements  futurs'!H7-'Reglements  futurs'!G7</f>
        <v>2436.3307748252046</v>
      </c>
      <c r="I7" s="8">
        <f>'Reglements  futurs'!I7-'Reglements  futurs'!H7</f>
        <v>1984.1638240407119</v>
      </c>
      <c r="J7" s="8">
        <f>'Reglements  futurs'!J7-'Reglements  futurs'!I7</f>
        <v>1078.3263136198075</v>
      </c>
      <c r="K7" s="8">
        <f>'Reglements  futurs'!K7-'Reglements  futurs'!J7</f>
        <v>829.07766877373797</v>
      </c>
      <c r="L7" s="8">
        <f>'Reglements  futurs'!L7-'Reglements  futurs'!K7</f>
        <v>785.01876965173142</v>
      </c>
      <c r="M7" s="10"/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8">
        <f>'Reglements  futurs'!G8-'Reglements  futurs'!F8</f>
        <v>5940.7723086339756</v>
      </c>
      <c r="H8" s="8">
        <f>'Reglements  futurs'!H8-'Reglements  futurs'!G8</f>
        <v>3341.4495510881097</v>
      </c>
      <c r="I8" s="8">
        <f>'Reglements  futurs'!I8-'Reglements  futurs'!H8</f>
        <v>2721.2985148134467</v>
      </c>
      <c r="J8" s="8">
        <f>'Reglements  futurs'!J8-'Reglements  futurs'!I8</f>
        <v>1478.9342292119254</v>
      </c>
      <c r="K8" s="8">
        <f>'Reglements  futurs'!K8-'Reglements  futurs'!J8</f>
        <v>1137.0874730012656</v>
      </c>
      <c r="L8" s="8">
        <f>'Reglements  futurs'!L8-'Reglements  futurs'!K8</f>
        <v>1076.6602969322703</v>
      </c>
      <c r="M8" s="10"/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8">
        <f>'Reglements  futurs'!F9-'Reglements  futurs'!E9</f>
        <v>10066.305681329344</v>
      </c>
      <c r="G9" s="8">
        <f>'Reglements  futurs'!G9-'Reglements  futurs'!F9</f>
        <v>7769.5123128311534</v>
      </c>
      <c r="H9" s="8">
        <f>'Reglements  futurs'!H9-'Reglements  futurs'!G9</f>
        <v>4370.0435029553919</v>
      </c>
      <c r="I9" s="8">
        <f>'Reglements  futurs'!I9-'Reglements  futurs'!H9</f>
        <v>3558.992201570145</v>
      </c>
      <c r="J9" s="8">
        <f>'Reglements  futurs'!J9-'Reglements  futurs'!I9</f>
        <v>1934.1925774582778</v>
      </c>
      <c r="K9" s="8">
        <f>'Reglements  futurs'!K9-'Reglements  futurs'!J9</f>
        <v>1487.1155909156223</v>
      </c>
      <c r="L9" s="8">
        <f>'Reglements  futurs'!L9-'Reglements  futurs'!K9</f>
        <v>1408.0871979547665</v>
      </c>
      <c r="M9" s="10"/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8">
        <f>'Reglements  futurs'!E10-'Reglements  futurs'!D10</f>
        <v>13923.625177089176</v>
      </c>
      <c r="F10" s="8">
        <f>'Reglements  futurs'!F10-'Reglements  futurs'!E10</f>
        <v>10018.238132466744</v>
      </c>
      <c r="G10" s="8">
        <f>'Reglements  futurs'!G10-'Reglements  futurs'!F10</f>
        <v>7732.4121666048886</v>
      </c>
      <c r="H10" s="8">
        <f>'Reglements  futurs'!H10-'Reglements  futurs'!G10</f>
        <v>4349.1761374829221</v>
      </c>
      <c r="I10" s="8">
        <f>'Reglements  futurs'!I10-'Reglements  futurs'!H10</f>
        <v>3541.9976817367278</v>
      </c>
      <c r="J10" s="8">
        <f>'Reglements  futurs'!J10-'Reglements  futurs'!I10</f>
        <v>1924.9566274315293</v>
      </c>
      <c r="K10" s="8">
        <f>'Reglements  futurs'!K10-'Reglements  futurs'!J10</f>
        <v>1480.0144752140332</v>
      </c>
      <c r="L10" s="8">
        <f>'Reglements  futurs'!L10-'Reglements  futurs'!K10</f>
        <v>1401.3634502032946</v>
      </c>
      <c r="M10" s="10"/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8">
        <f>'Reglements  futurs'!D11-'Reglements  futurs'!C11</f>
        <v>14576.631437361695</v>
      </c>
      <c r="E11" s="8">
        <f>'Reglements  futurs'!E11-'Reglements  futurs'!D11</f>
        <v>11658.005398486195</v>
      </c>
      <c r="F11" s="8">
        <f>'Reglements  futurs'!F11-'Reglements  futurs'!E11</f>
        <v>8388.0938150931906</v>
      </c>
      <c r="G11" s="8">
        <f>'Reglements  futurs'!G11-'Reglements  futurs'!F11</f>
        <v>6474.2121132310858</v>
      </c>
      <c r="H11" s="8">
        <f>'Reglements  futurs'!H11-'Reglements  futurs'!G11</f>
        <v>3641.4883512644883</v>
      </c>
      <c r="I11" s="8">
        <f>'Reglements  futurs'!I11-'Reglements  futurs'!H11</f>
        <v>2965.6520891597902</v>
      </c>
      <c r="J11" s="8">
        <f>'Reglements  futurs'!J11-'Reglements  futurs'!I11</f>
        <v>1611.7321795888856</v>
      </c>
      <c r="K11" s="8">
        <f>'Reglements  futurs'!K11-'Reglements  futurs'!J11</f>
        <v>1239.1899754866754</v>
      </c>
      <c r="L11" s="8">
        <f>'Reglements  futurs'!L11-'Reglements  futurs'!K11</f>
        <v>1173.3368616237422</v>
      </c>
      <c r="M11" s="10"/>
      <c r="N11" s="10"/>
    </row>
    <row r="12" spans="1:14" x14ac:dyDescent="0.2">
      <c r="A12" s="3">
        <v>2021</v>
      </c>
      <c r="B12" s="8">
        <f>'Cumulative Somme'!B12</f>
        <v>5818.6407599999984</v>
      </c>
      <c r="C12" s="8">
        <f>'Reglements  futurs'!C12-'Reglements  futurs'!B12</f>
        <v>15891.712219316021</v>
      </c>
      <c r="D12" s="8">
        <f>'Reglements  futurs'!D12-'Reglements  futurs'!C12</f>
        <v>14959.42642724434</v>
      </c>
      <c r="E12" s="8">
        <f>'Reglements  futurs'!E12-'Reglements  futurs'!D12</f>
        <v>11964.154736057229</v>
      </c>
      <c r="F12" s="8">
        <f>'Reglements  futurs'!F12-'Reglements  futurs'!E12</f>
        <v>8608.3724371384305</v>
      </c>
      <c r="G12" s="8">
        <f>'Reglements  futurs'!G12-'Reglements  futurs'!F12</f>
        <v>6644.2305410847475</v>
      </c>
      <c r="H12" s="8">
        <f>'Reglements  futurs'!H12-'Reglements  futurs'!G12</f>
        <v>3737.1169951367119</v>
      </c>
      <c r="I12" s="8">
        <f>'Reglements  futurs'!I12-'Reglements  futurs'!H12</f>
        <v>3043.5326863570081</v>
      </c>
      <c r="J12" s="8">
        <f>'Reglements  futurs'!J12-'Reglements  futurs'!I12</f>
        <v>1654.0576651463925</v>
      </c>
      <c r="K12" s="8">
        <f>'Reglements  futurs'!K12-'Reglements  futurs'!J12</f>
        <v>1271.73217950463</v>
      </c>
      <c r="L12" s="8">
        <f>'Reglements  futurs'!L12-'Reglements  futurs'!K12</f>
        <v>1204.1497057300294</v>
      </c>
      <c r="M12" s="10"/>
      <c r="N12" s="10"/>
    </row>
    <row r="15" spans="1:14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4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2:12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2:12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2:12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2:12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2:12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2:12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D066-EADC-4940-B7D7-74684C89AA43}">
  <dimension ref="A1:B13"/>
  <sheetViews>
    <sheetView zoomScale="150" zoomScaleNormal="150" workbookViewId="0">
      <selection activeCell="F13" sqref="F13"/>
    </sheetView>
  </sheetViews>
  <sheetFormatPr baseColWidth="10" defaultRowHeight="15" x14ac:dyDescent="0.2"/>
  <cols>
    <col min="2" max="2" width="11.33203125" bestFit="1" customWidth="1"/>
  </cols>
  <sheetData>
    <row r="1" spans="1:2" x14ac:dyDescent="0.2">
      <c r="A1" s="1"/>
      <c r="B1" s="15" t="s">
        <v>2</v>
      </c>
    </row>
    <row r="2" spans="1:2" x14ac:dyDescent="0.2">
      <c r="A2" s="3">
        <v>2011</v>
      </c>
      <c r="B2" s="11">
        <f>'Reglements  futurs'!L2-'Reglements  futurs'!L2</f>
        <v>0</v>
      </c>
    </row>
    <row r="3" spans="1:2" x14ac:dyDescent="0.2">
      <c r="A3" s="3">
        <v>2012</v>
      </c>
      <c r="B3" s="11">
        <f>'Reglements  futurs'!L3-'Reglements  futurs'!K3</f>
        <v>1052.198830690817</v>
      </c>
    </row>
    <row r="4" spans="1:2" x14ac:dyDescent="0.2">
      <c r="A4" s="3">
        <v>2013</v>
      </c>
      <c r="B4" s="11">
        <f>'Reglements  futurs'!L4-'Reglements  futurs'!J4</f>
        <v>1909.2928366477499</v>
      </c>
    </row>
    <row r="5" spans="1:2" x14ac:dyDescent="0.2">
      <c r="A5" s="3">
        <v>2014</v>
      </c>
      <c r="B5" s="11">
        <f>'Reglements  futurs'!L5-'Reglements  futurs'!I5</f>
        <v>3779.6598744182047</v>
      </c>
    </row>
    <row r="6" spans="1:2" x14ac:dyDescent="0.2">
      <c r="A6" s="3">
        <v>2015</v>
      </c>
      <c r="B6" s="11">
        <f>'Reglements  futurs'!L6-'Reglements  futurs'!H6</f>
        <v>7388.1668008956476</v>
      </c>
    </row>
    <row r="7" spans="1:2" x14ac:dyDescent="0.2">
      <c r="A7" s="3">
        <v>2016</v>
      </c>
      <c r="B7" s="11">
        <f>'Reglements  futurs'!L7-'Reglements  futurs'!G7</f>
        <v>7112.9173509111934</v>
      </c>
    </row>
    <row r="8" spans="1:2" x14ac:dyDescent="0.2">
      <c r="A8" s="3">
        <v>2017</v>
      </c>
      <c r="B8" s="11">
        <f>'Reglements  futurs'!L8-'Reglements  futurs'!F8</f>
        <v>15696.202373680993</v>
      </c>
    </row>
    <row r="9" spans="1:2" x14ac:dyDescent="0.2">
      <c r="A9" s="3">
        <v>2018</v>
      </c>
      <c r="B9" s="11">
        <f>'Reglements  futurs'!L9-'Reglements  futurs'!E9</f>
        <v>30594.249065014701</v>
      </c>
    </row>
    <row r="10" spans="1:2" x14ac:dyDescent="0.2">
      <c r="A10" s="3">
        <v>2019</v>
      </c>
      <c r="B10" s="11">
        <f>'Reglements  futurs'!L10-'Reglements  futurs'!D10</f>
        <v>44371.783848229315</v>
      </c>
    </row>
    <row r="11" spans="1:2" x14ac:dyDescent="0.2">
      <c r="A11" s="3">
        <v>2020</v>
      </c>
      <c r="B11" s="11">
        <f>'Reglements  futurs'!L11-'Reglements  futurs'!C11</f>
        <v>51728.342221295752</v>
      </c>
    </row>
    <row r="12" spans="1:2" x14ac:dyDescent="0.2">
      <c r="A12" s="3">
        <v>2021</v>
      </c>
      <c r="B12" s="11">
        <f>'Reglements  futurs'!L12-'Reglements  futurs'!B12</f>
        <v>68978.485592715544</v>
      </c>
    </row>
    <row r="13" spans="1:2" x14ac:dyDescent="0.2">
      <c r="A13" t="s">
        <v>1</v>
      </c>
      <c r="B13" s="12">
        <f>SUM(B2:B12)</f>
        <v>232611.29879449995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2023-05-16T21:51:30Z</dcterms:modified>
</cp:coreProperties>
</file>