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9c4df678e79d81/Documents/"/>
    </mc:Choice>
  </mc:AlternateContent>
  <xr:revisionPtr revIDLastSave="0" documentId="8_{342ABB4B-4E57-4806-B5A2-67EF5F73D74D}" xr6:coauthVersionLast="47" xr6:coauthVersionMax="47" xr10:uidLastSave="{00000000-0000-0000-0000-000000000000}"/>
  <bookViews>
    <workbookView xWindow="-108" yWindow="-108" windowWidth="23256" windowHeight="12456" activeTab="2" xr2:uid="{CCEA621B-ABF3-4A11-BAEF-7E78BD615668}"/>
  </bookViews>
  <sheets>
    <sheet name="dataset" sheetId="3" r:id="rId1"/>
    <sheet name="reg" sheetId="4" r:id="rId2"/>
    <sheet name="foreca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5" l="1"/>
  <c r="Q9" i="5" s="1"/>
  <c r="Q10" i="5" s="1"/>
  <c r="Q11" i="5" s="1"/>
  <c r="Q12" i="5" s="1"/>
  <c r="Q13" i="5" s="1"/>
  <c r="Q14" i="5" s="1"/>
  <c r="Q15" i="5" s="1"/>
  <c r="Q16" i="5" s="1"/>
  <c r="Q17" i="5" s="1"/>
  <c r="P17" i="5"/>
  <c r="P16" i="5"/>
  <c r="P8" i="5"/>
  <c r="P9" i="5"/>
  <c r="P10" i="5"/>
  <c r="P11" i="5" s="1"/>
  <c r="P12" i="5" s="1"/>
  <c r="P13" i="5" s="1"/>
  <c r="P14" i="5" s="1"/>
  <c r="P15" i="5" s="1"/>
  <c r="P7" i="5"/>
  <c r="I24" i="5"/>
  <c r="K13" i="5"/>
  <c r="K14" i="5"/>
  <c r="K15" i="5"/>
  <c r="K16" i="5"/>
  <c r="K17" i="5"/>
  <c r="K18" i="5"/>
  <c r="K19" i="5"/>
  <c r="K20" i="5"/>
  <c r="K21" i="5"/>
  <c r="K22" i="5"/>
  <c r="K23" i="5"/>
  <c r="K12" i="5"/>
  <c r="D7" i="5"/>
  <c r="D8" i="5"/>
  <c r="D9" i="5"/>
  <c r="D10" i="5"/>
  <c r="D11" i="5"/>
  <c r="D12" i="5"/>
  <c r="C4" i="5"/>
  <c r="C5" i="5"/>
  <c r="C6" i="5"/>
  <c r="C7" i="5"/>
  <c r="C8" i="5"/>
  <c r="C9" i="5"/>
  <c r="C10" i="5"/>
  <c r="C11" i="5"/>
  <c r="C12" i="5"/>
  <c r="G21" i="3" l="1"/>
  <c r="F21" i="3"/>
  <c r="F20" i="3"/>
  <c r="E20" i="3"/>
  <c r="E21" i="3"/>
  <c r="E19" i="3"/>
  <c r="D18" i="3"/>
  <c r="D19" i="3"/>
  <c r="D20" i="3"/>
  <c r="D21" i="3"/>
  <c r="C18" i="3"/>
  <c r="C19" i="3"/>
  <c r="C20" i="3"/>
  <c r="C21" i="3"/>
  <c r="C17" i="3"/>
  <c r="B17" i="3"/>
  <c r="B18" i="3"/>
  <c r="B19" i="3"/>
  <c r="B20" i="3"/>
  <c r="B21" i="3"/>
  <c r="B16" i="3"/>
</calcChain>
</file>

<file path=xl/sharedStrings.xml><?xml version="1.0" encoding="utf-8"?>
<sst xmlns="http://schemas.openxmlformats.org/spreadsheetml/2006/main" count="137" uniqueCount="70">
  <si>
    <t>Product Category</t>
  </si>
  <si>
    <t>Ceramic</t>
  </si>
  <si>
    <t>Glass Product</t>
  </si>
  <si>
    <t>Porcelain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</si>
  <si>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</si>
  <si>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</si>
  <si>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</si>
  <si>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</si>
  <si>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</si>
  <si>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</si>
  <si>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</si>
  <si>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</si>
  <si>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</si>
  <si>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</si>
  <si>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</si>
  <si>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</si>
  <si>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Engineer Stone</t>
  </si>
  <si>
    <t>Home Centre</t>
  </si>
  <si>
    <t>Installation Product</t>
  </si>
  <si>
    <t>Natural Stone</t>
  </si>
  <si>
    <t>Other</t>
  </si>
  <si>
    <t>Home</t>
  </si>
  <si>
    <t>Sales ($000)</t>
  </si>
  <si>
    <t>SQFT</t>
  </si>
  <si>
    <t>Bathroom</t>
  </si>
  <si>
    <t>School District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</si>
  <si>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</si>
  <si>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</si>
  <si>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</si>
  <si>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</si>
  <si>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</si>
  <si>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</si>
  <si>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</si>
  <si>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</si>
  <si>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</si>
  <si>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</si>
  <si>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</si>
  <si>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</si>
  <si>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</si>
  <si>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</si>
  <si>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</si>
  <si>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</si>
  <si>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</si>
  <si>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</si>
  <si>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</si>
  <si>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</si>
  <si>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</si>
  <si>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</si>
  <si>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</si>
  <si>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</si>
  <si>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</si>
  <si>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</si>
  <si>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</si>
  <si>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</si>
  <si>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</si>
  <si>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</si>
  <si>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</si>
  <si>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</si>
  <si>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</si>
  <si>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</si>
  <si>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</si>
  <si>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</si>
  <si>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</t>
  </si>
  <si>
    <t>3 MONTH MOVING AVERAGE</t>
  </si>
  <si>
    <t>6 MONTH MOVING AVERAGE</t>
  </si>
  <si>
    <t>weight</t>
  </si>
  <si>
    <t>demand*weight</t>
  </si>
  <si>
    <t>M13</t>
  </si>
  <si>
    <t>SMOOTHING 0.1 ALPHA</t>
  </si>
  <si>
    <t>0.5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</si>
</sst>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9" fontId="0" fillId="0" borderId="0" xfId="1" applyFont="1" applyFill="1" applyBorder="1" applyAlignment="1"/>
    <xf numFmtId="2" fontId="0" fillId="0" borderId="0" xfId="0" applyNumberFormat="1"/>
    <xf numFmtId="17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FORECAST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forecast!$O$5</c:f>
              <c:strCache>
                <c:ptCount val="1"/>
                <c:pt idx="0">
                  <c:v>DEMAND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forecast!$N$6:$N$17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forecast!$O$6:$O$17</c:f>
              <c:numCache>
                <c:formatCode>General</c:formatCode>
                <c:ptCount val="12"/>
                <c:pt idx="0">
                  <c:v>234</c:v>
                </c:pt>
                <c:pt idx="1">
                  <c:v>534</c:v>
                </c:pt>
                <c:pt idx="2">
                  <c:v>434</c:v>
                </c:pt>
                <c:pt idx="3">
                  <c:v>656</c:v>
                </c:pt>
                <c:pt idx="4">
                  <c:v>433</c:v>
                </c:pt>
                <c:pt idx="5">
                  <c:v>643</c:v>
                </c:pt>
                <c:pt idx="6">
                  <c:v>534</c:v>
                </c:pt>
                <c:pt idx="7">
                  <c:v>532</c:v>
                </c:pt>
                <c:pt idx="8">
                  <c:v>254</c:v>
                </c:pt>
                <c:pt idx="9">
                  <c:v>355</c:v>
                </c:pt>
                <c:pt idx="10">
                  <c:v>424</c:v>
                </c:pt>
                <c:pt idx="11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8-4289-A2F4-8C8848B57601}"/>
            </c:ext>
          </c:extLst>
        </c:ser>
        <c:ser>
          <c:idx val="1"/>
          <c:order val="1"/>
          <c:tx>
            <c:strRef>
              <c:f>forecast!$P$5</c:f>
              <c:strCache>
                <c:ptCount val="1"/>
                <c:pt idx="0">
                  <c:v>SMOOTHING 0.1 ALPHA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forecast!$N$6:$N$17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forecast!$P$6:$P$17</c:f>
              <c:numCache>
                <c:formatCode>0</c:formatCode>
                <c:ptCount val="12"/>
                <c:pt idx="0">
                  <c:v>234</c:v>
                </c:pt>
                <c:pt idx="1">
                  <c:v>264</c:v>
                </c:pt>
                <c:pt idx="2">
                  <c:v>281</c:v>
                </c:pt>
                <c:pt idx="3">
                  <c:v>318.5</c:v>
                </c:pt>
                <c:pt idx="4">
                  <c:v>329.95000000000005</c:v>
                </c:pt>
                <c:pt idx="5">
                  <c:v>361.25500000000005</c:v>
                </c:pt>
                <c:pt idx="6">
                  <c:v>378.5295000000001</c:v>
                </c:pt>
                <c:pt idx="7">
                  <c:v>393.87655000000007</c:v>
                </c:pt>
                <c:pt idx="8">
                  <c:v>379.88889500000005</c:v>
                </c:pt>
                <c:pt idx="9">
                  <c:v>377.40000550000008</c:v>
                </c:pt>
                <c:pt idx="10">
                  <c:v>382.06000495000012</c:v>
                </c:pt>
                <c:pt idx="11">
                  <c:v>397.25400445500009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8-4289-A2F4-8C8848B57601}"/>
            </c:ext>
          </c:extLst>
        </c:ser>
        <c:ser>
          <c:idx val="2"/>
          <c:order val="2"/>
          <c:tx>
            <c:strRef>
              <c:f>forecast!$Q$5</c:f>
              <c:strCache>
                <c:ptCount val="1"/>
                <c:pt idx="0">
                  <c:v>0.5 ALPHA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forecast!$N$6:$N$17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forecast!$Q$6:$Q$17</c:f>
              <c:numCache>
                <c:formatCode>General</c:formatCode>
                <c:ptCount val="12"/>
                <c:pt idx="1">
                  <c:v>534</c:v>
                </c:pt>
                <c:pt idx="2" formatCode="0">
                  <c:v>444</c:v>
                </c:pt>
                <c:pt idx="3" formatCode="0">
                  <c:v>634.79999999999995</c:v>
                </c:pt>
                <c:pt idx="4" formatCode="0">
                  <c:v>453.17999999999995</c:v>
                </c:pt>
                <c:pt idx="5" formatCode="0">
                  <c:v>624.01800000000003</c:v>
                </c:pt>
                <c:pt idx="6" formatCode="0">
                  <c:v>543.0018</c:v>
                </c:pt>
                <c:pt idx="7" formatCode="0">
                  <c:v>533.10018000000002</c:v>
                </c:pt>
                <c:pt idx="8" formatCode="0">
                  <c:v>281.91001799999998</c:v>
                </c:pt>
                <c:pt idx="9" formatCode="0">
                  <c:v>347.69100179999998</c:v>
                </c:pt>
                <c:pt idx="10" formatCode="0">
                  <c:v>416.36910018000003</c:v>
                </c:pt>
                <c:pt idx="11" formatCode="0">
                  <c:v>522.236910018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8-4289-A2F4-8C8848B5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28031"/>
        <c:axId val="835745311"/>
      </c:lineChart>
      <c:catAx>
        <c:axId val="8357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5311"/>
        <c:crosses val="autoZero"/>
        <c:auto val="1"/>
        <c:lblAlgn val="ctr"/>
        <c:lblOffset val="100"/>
        <c:noMultiLvlLbl val="0"/>
      </c:catAx>
      <c:valAx>
        <c:axId val="835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205740</xdr:colOff>
      <xdr:row>2</xdr:row>
      <xdr:rowOff>114300</xdr:rowOff>
    </xdr:from>
    <xdr:to>
      <xdr:col>27</xdr:col>
      <xdr:colOff>510540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E8923-F593-237C-428C-4F0D4C922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1FD6-71E2-498D-A6F8-442412A69B24}">
  <dimension ref="A1:AK21"/>
  <sheetViews>
    <sheetView workbookViewId="0">
      <selection activeCell="K17" sqref="K17"/>
    </sheetView>
  </sheetViews>
  <sheetFormatPr defaultRowHeight="14.4" x14ac:dyDescent="0.3"/>
  <cols>
    <col min="1" max="1" width="20.21875" customWidth="1"/>
  </cols>
  <sheetData>
    <row r="1" spans="1:37" x14ac:dyDescent="0.3">
      <c r="B1" s="3">
        <v>2020</v>
      </c>
      <c r="N1" s="4">
        <v>2021</v>
      </c>
      <c r="Z1" s="4">
        <v>2022</v>
      </c>
    </row>
    <row r="2" spans="1:37" x14ac:dyDescent="0.3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15</v>
      </c>
    </row>
    <row r="3" spans="1:37" x14ac:dyDescent="0.3">
      <c r="A3" s="2" t="s">
        <v>1</v>
      </c>
      <c r="B3">
        <v>-4158709</v>
      </c>
      <c r="C3">
        <v>-3395205</v>
      </c>
      <c r="D3">
        <v>-4482994</v>
      </c>
      <c r="E3">
        <v>-4646460</v>
      </c>
      <c r="F3">
        <v>-4221187</v>
      </c>
      <c r="G3">
        <v>-3991680</v>
      </c>
      <c r="H3">
        <v>-4146328</v>
      </c>
      <c r="I3">
        <v>-4154500</v>
      </c>
      <c r="J3">
        <v>-3451530</v>
      </c>
      <c r="K3">
        <v>-3908440</v>
      </c>
      <c r="L3">
        <v>-3913007</v>
      </c>
      <c r="M3">
        <v>-2416950</v>
      </c>
      <c r="N3">
        <v>-4261993</v>
      </c>
      <c r="O3">
        <v>-3371733</v>
      </c>
      <c r="P3">
        <v>-4628173</v>
      </c>
      <c r="Q3">
        <v>-5000294</v>
      </c>
      <c r="R3">
        <v>-4171766</v>
      </c>
      <c r="S3">
        <v>-3944950</v>
      </c>
      <c r="T3">
        <v>-4473724</v>
      </c>
      <c r="U3">
        <v>-4313915</v>
      </c>
      <c r="V3">
        <v>-3370509</v>
      </c>
      <c r="W3">
        <v>-4014468</v>
      </c>
      <c r="X3">
        <v>-3822339</v>
      </c>
      <c r="Y3">
        <v>-2360667</v>
      </c>
      <c r="Z3">
        <v>-4332049</v>
      </c>
      <c r="AA3">
        <v>-3282422</v>
      </c>
      <c r="AB3">
        <v>-4746947</v>
      </c>
      <c r="AC3">
        <v>-5024564</v>
      </c>
      <c r="AD3">
        <v>-4373814</v>
      </c>
      <c r="AE3">
        <v>-3806471</v>
      </c>
      <c r="AF3">
        <v>-4400430</v>
      </c>
      <c r="AG3">
        <v>-4229338</v>
      </c>
      <c r="AH3">
        <v>-3123869</v>
      </c>
      <c r="AI3">
        <v>-4073906</v>
      </c>
      <c r="AJ3">
        <v>-3872231</v>
      </c>
    </row>
    <row r="4" spans="1:37" x14ac:dyDescent="0.3">
      <c r="A4" s="2" t="s">
        <v>16</v>
      </c>
      <c r="K4">
        <v>-1390</v>
      </c>
      <c r="L4">
        <v>-3820</v>
      </c>
      <c r="M4">
        <v>-1136</v>
      </c>
      <c r="W4">
        <v>-1406</v>
      </c>
      <c r="X4">
        <v>-3454</v>
      </c>
      <c r="Y4">
        <v>-1038</v>
      </c>
      <c r="AI4">
        <v>-1389</v>
      </c>
      <c r="AJ4">
        <v>-3209</v>
      </c>
    </row>
    <row r="5" spans="1:37" x14ac:dyDescent="0.3">
      <c r="A5" s="2" t="s">
        <v>2</v>
      </c>
      <c r="B5">
        <v>-506110</v>
      </c>
      <c r="C5">
        <v>-472647</v>
      </c>
      <c r="D5">
        <v>-593261</v>
      </c>
      <c r="E5">
        <v>-575491</v>
      </c>
      <c r="F5">
        <v>-619748</v>
      </c>
      <c r="G5">
        <v>-532042</v>
      </c>
      <c r="H5">
        <v>-563699</v>
      </c>
      <c r="I5">
        <v>-554634</v>
      </c>
      <c r="J5">
        <v>-579797</v>
      </c>
      <c r="K5">
        <v>-476976</v>
      </c>
      <c r="L5">
        <v>-488976</v>
      </c>
      <c r="M5">
        <v>-280723</v>
      </c>
      <c r="N5">
        <v>-491881</v>
      </c>
      <c r="O5">
        <v>-448711</v>
      </c>
      <c r="P5">
        <v>-602582</v>
      </c>
      <c r="Q5">
        <v>-549363</v>
      </c>
      <c r="R5">
        <v>-575984</v>
      </c>
      <c r="S5">
        <v>-571031</v>
      </c>
      <c r="T5">
        <v>-557335</v>
      </c>
      <c r="U5">
        <v>-556506</v>
      </c>
      <c r="V5">
        <v>-538493</v>
      </c>
      <c r="W5">
        <v>-463993</v>
      </c>
      <c r="X5">
        <v>-491687</v>
      </c>
      <c r="Y5">
        <v>-264567</v>
      </c>
      <c r="Z5">
        <v>-483452</v>
      </c>
      <c r="AA5">
        <v>-430711</v>
      </c>
      <c r="AB5">
        <v>-597722</v>
      </c>
      <c r="AC5">
        <v>-560461</v>
      </c>
      <c r="AD5">
        <v>-630304</v>
      </c>
      <c r="AE5">
        <v>-576015</v>
      </c>
      <c r="AF5">
        <v>-564512</v>
      </c>
      <c r="AG5">
        <v>-554434</v>
      </c>
      <c r="AH5">
        <v>-486830</v>
      </c>
      <c r="AI5">
        <v>-463377</v>
      </c>
      <c r="AJ5">
        <v>-493167</v>
      </c>
    </row>
    <row r="6" spans="1:37" x14ac:dyDescent="0.3">
      <c r="A6" s="2" t="s">
        <v>17</v>
      </c>
      <c r="B6">
        <v>-2277933</v>
      </c>
      <c r="C6">
        <v>-2647542</v>
      </c>
      <c r="D6">
        <v>-3094429</v>
      </c>
      <c r="E6">
        <v>-2961696</v>
      </c>
      <c r="F6">
        <v>-2445437</v>
      </c>
      <c r="G6">
        <v>-2844421</v>
      </c>
      <c r="H6">
        <v>-1740015</v>
      </c>
      <c r="I6">
        <v>-2663763</v>
      </c>
      <c r="J6">
        <v>-2105167</v>
      </c>
      <c r="K6">
        <v>-2612766</v>
      </c>
      <c r="L6">
        <v>-2737079</v>
      </c>
      <c r="M6">
        <v>-1860498</v>
      </c>
      <c r="N6">
        <v>-2320723</v>
      </c>
      <c r="O6">
        <v>-2568031</v>
      </c>
      <c r="P6">
        <v>-3049297</v>
      </c>
      <c r="Q6">
        <v>-2872592</v>
      </c>
      <c r="R6">
        <v>-2671918</v>
      </c>
      <c r="S6">
        <v>-2842501</v>
      </c>
      <c r="T6">
        <v>-1647993</v>
      </c>
      <c r="U6">
        <v>-2773316</v>
      </c>
      <c r="V6">
        <v>-1976663</v>
      </c>
      <c r="W6">
        <v>-2640051</v>
      </c>
      <c r="X6">
        <v>-2468890</v>
      </c>
      <c r="Y6">
        <v>-1736943</v>
      </c>
      <c r="Z6">
        <v>-2298402</v>
      </c>
      <c r="AA6">
        <v>-2606750</v>
      </c>
      <c r="AB6">
        <v>-3044004</v>
      </c>
      <c r="AC6">
        <v>-2704735</v>
      </c>
      <c r="AD6">
        <v>-2824594</v>
      </c>
      <c r="AE6">
        <v>-2949369</v>
      </c>
      <c r="AF6">
        <v>-1713173</v>
      </c>
      <c r="AG6">
        <v>-2647215</v>
      </c>
      <c r="AH6">
        <v>-2115305</v>
      </c>
      <c r="AI6">
        <v>-2455003</v>
      </c>
      <c r="AJ6">
        <v>-2541334</v>
      </c>
    </row>
    <row r="7" spans="1:37" x14ac:dyDescent="0.3">
      <c r="A7" s="2" t="s">
        <v>18</v>
      </c>
      <c r="B7">
        <v>-48575</v>
      </c>
      <c r="C7">
        <v>-28669</v>
      </c>
      <c r="D7">
        <v>-50740</v>
      </c>
      <c r="E7">
        <v>-30849</v>
      </c>
      <c r="F7">
        <v>-55176</v>
      </c>
      <c r="G7">
        <v>-65022</v>
      </c>
      <c r="H7">
        <v>-36673</v>
      </c>
      <c r="I7">
        <v>-46467</v>
      </c>
      <c r="J7">
        <v>-21297</v>
      </c>
      <c r="K7">
        <v>-24507</v>
      </c>
      <c r="L7">
        <v>-28779</v>
      </c>
      <c r="M7">
        <v>-20983</v>
      </c>
      <c r="N7">
        <v>-49053</v>
      </c>
      <c r="O7">
        <v>-29727</v>
      </c>
      <c r="P7">
        <v>-51174</v>
      </c>
      <c r="Q7">
        <v>-30670</v>
      </c>
      <c r="R7">
        <v>-54345</v>
      </c>
      <c r="S7">
        <v>-60215</v>
      </c>
      <c r="T7">
        <v>-35353</v>
      </c>
      <c r="U7">
        <v>-45396</v>
      </c>
      <c r="V7">
        <v>-22422</v>
      </c>
      <c r="W7">
        <v>-24928</v>
      </c>
      <c r="X7">
        <v>-26242</v>
      </c>
      <c r="Y7">
        <v>-21323</v>
      </c>
      <c r="Z7">
        <v>-46623</v>
      </c>
      <c r="AA7">
        <v>-28885</v>
      </c>
      <c r="AB7">
        <v>-51428</v>
      </c>
      <c r="AC7">
        <v>-29897</v>
      </c>
      <c r="AD7">
        <v>-50131</v>
      </c>
      <c r="AE7">
        <v>-60421</v>
      </c>
      <c r="AF7">
        <v>-33475</v>
      </c>
      <c r="AG7">
        <v>-46470</v>
      </c>
      <c r="AH7">
        <v>-21391</v>
      </c>
      <c r="AI7">
        <v>-26859</v>
      </c>
      <c r="AJ7">
        <v>-25214</v>
      </c>
    </row>
    <row r="8" spans="1:37" x14ac:dyDescent="0.3">
      <c r="A8" s="2" t="s">
        <v>19</v>
      </c>
      <c r="B8">
        <v>-834253</v>
      </c>
      <c r="C8">
        <v>-802689</v>
      </c>
      <c r="D8">
        <v>-845967</v>
      </c>
      <c r="E8">
        <v>-748944</v>
      </c>
      <c r="F8">
        <v>-862792</v>
      </c>
      <c r="G8">
        <v>-751180</v>
      </c>
      <c r="H8">
        <v>-655745</v>
      </c>
      <c r="I8">
        <v>-525355</v>
      </c>
      <c r="J8">
        <v>-743656</v>
      </c>
      <c r="K8">
        <v>-620199</v>
      </c>
      <c r="L8">
        <v>-624275</v>
      </c>
      <c r="M8">
        <v>-517902</v>
      </c>
      <c r="N8">
        <v>-818190</v>
      </c>
      <c r="O8">
        <v>-775521</v>
      </c>
      <c r="P8">
        <v>-871839</v>
      </c>
      <c r="Q8">
        <v>-787552</v>
      </c>
      <c r="R8">
        <v>-902967</v>
      </c>
      <c r="S8">
        <v>-719659</v>
      </c>
      <c r="T8">
        <v>-645606</v>
      </c>
      <c r="U8">
        <v>-534056</v>
      </c>
      <c r="V8">
        <v>-779929</v>
      </c>
      <c r="W8">
        <v>-605339</v>
      </c>
      <c r="X8">
        <v>-618479</v>
      </c>
      <c r="Y8">
        <v>-489253</v>
      </c>
      <c r="Z8">
        <v>-851470</v>
      </c>
      <c r="AA8">
        <v>-727792</v>
      </c>
      <c r="AB8">
        <v>-881754</v>
      </c>
      <c r="AC8">
        <v>-839024</v>
      </c>
      <c r="AD8">
        <v>-830391</v>
      </c>
      <c r="AE8">
        <v>-726302</v>
      </c>
      <c r="AF8">
        <v>-653995</v>
      </c>
      <c r="AG8">
        <v>-554932</v>
      </c>
      <c r="AH8">
        <v>-731692</v>
      </c>
      <c r="AI8">
        <v>-565372</v>
      </c>
      <c r="AJ8">
        <v>-634619</v>
      </c>
    </row>
    <row r="9" spans="1:37" x14ac:dyDescent="0.3">
      <c r="A9" s="2" t="s">
        <v>20</v>
      </c>
      <c r="B9">
        <v>-16597</v>
      </c>
      <c r="C9">
        <v>-23114</v>
      </c>
      <c r="D9">
        <v>-15208</v>
      </c>
      <c r="E9">
        <v>-11569</v>
      </c>
      <c r="F9">
        <v>-16714</v>
      </c>
      <c r="G9">
        <v>-13581</v>
      </c>
      <c r="H9">
        <v>-16503</v>
      </c>
      <c r="I9">
        <v>-14233</v>
      </c>
      <c r="J9">
        <v>-9707</v>
      </c>
      <c r="K9">
        <v>-12411</v>
      </c>
      <c r="L9">
        <v>-20633</v>
      </c>
      <c r="M9">
        <v>-13076</v>
      </c>
      <c r="N9">
        <v>-15604</v>
      </c>
      <c r="O9">
        <v>-24053</v>
      </c>
      <c r="P9">
        <v>-16239</v>
      </c>
      <c r="Q9">
        <v>-11527</v>
      </c>
      <c r="R9">
        <v>-17552</v>
      </c>
      <c r="S9">
        <v>-13826</v>
      </c>
      <c r="T9">
        <v>-15970</v>
      </c>
      <c r="U9">
        <v>-14490</v>
      </c>
      <c r="V9">
        <v>-10453</v>
      </c>
      <c r="W9">
        <v>-12388</v>
      </c>
      <c r="X9">
        <v>-22247</v>
      </c>
      <c r="Y9">
        <v>-11363</v>
      </c>
      <c r="Z9">
        <v>-15799</v>
      </c>
      <c r="AA9">
        <v>-24469</v>
      </c>
      <c r="AB9">
        <v>-15686</v>
      </c>
      <c r="AC9">
        <v>-11660</v>
      </c>
      <c r="AD9">
        <v>-17809</v>
      </c>
      <c r="AE9">
        <v>-13332</v>
      </c>
      <c r="AF9">
        <v>-17459</v>
      </c>
      <c r="AG9">
        <v>-14833</v>
      </c>
      <c r="AH9">
        <v>-9830</v>
      </c>
      <c r="AI9">
        <v>-12794</v>
      </c>
      <c r="AJ9">
        <v>-21162</v>
      </c>
    </row>
    <row r="10" spans="1:37" x14ac:dyDescent="0.3">
      <c r="A10" s="2" t="s">
        <v>3</v>
      </c>
      <c r="B10">
        <v>-2337797</v>
      </c>
      <c r="C10">
        <v>-2326880</v>
      </c>
      <c r="D10">
        <v>-2691774</v>
      </c>
      <c r="E10">
        <v>-2919231</v>
      </c>
      <c r="F10">
        <v>-2476349</v>
      </c>
      <c r="G10">
        <v>-2328999</v>
      </c>
      <c r="H10">
        <v>-2066666</v>
      </c>
      <c r="I10">
        <v>-2382253</v>
      </c>
      <c r="J10">
        <v>-2056076</v>
      </c>
      <c r="K10">
        <v>-2315515</v>
      </c>
      <c r="L10">
        <v>-2156402</v>
      </c>
      <c r="M10">
        <v>-1454443</v>
      </c>
      <c r="N10">
        <v>-2433869</v>
      </c>
      <c r="O10">
        <v>-2337007</v>
      </c>
      <c r="P10">
        <v>-2651530</v>
      </c>
      <c r="Q10">
        <v>-2932624</v>
      </c>
      <c r="R10">
        <v>-2230253</v>
      </c>
      <c r="S10">
        <v>-2303418</v>
      </c>
      <c r="T10">
        <v>-2103567</v>
      </c>
      <c r="U10">
        <v>-2558288</v>
      </c>
      <c r="V10">
        <v>-2002795</v>
      </c>
      <c r="W10">
        <v>-2221911</v>
      </c>
      <c r="X10">
        <v>-2102302</v>
      </c>
      <c r="Y10">
        <v>-1521013</v>
      </c>
      <c r="Z10">
        <v>-2574862</v>
      </c>
      <c r="AA10">
        <v>-2241109</v>
      </c>
      <c r="AB10">
        <v>-2779251</v>
      </c>
      <c r="AC10">
        <v>-2993150</v>
      </c>
      <c r="AD10">
        <v>-2321923</v>
      </c>
      <c r="AE10">
        <v>-2521873</v>
      </c>
      <c r="AF10">
        <v>-2077757</v>
      </c>
      <c r="AG10">
        <v>-2461874</v>
      </c>
      <c r="AH10">
        <v>-1913719</v>
      </c>
      <c r="AI10">
        <v>-2131278</v>
      </c>
      <c r="AJ10">
        <v>-2094197</v>
      </c>
    </row>
    <row r="15" spans="1:37" ht="43.2" x14ac:dyDescent="0.3">
      <c r="A15" s="1"/>
      <c r="B15" s="1" t="s">
        <v>1</v>
      </c>
      <c r="C15" s="1" t="s">
        <v>2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3</v>
      </c>
    </row>
    <row r="16" spans="1:37" ht="19.2" customHeight="1" x14ac:dyDescent="0.3">
      <c r="A16" s="5" t="s">
        <v>2</v>
      </c>
      <c r="B16" s="6">
        <f>CORREL($B$3:$AJ$3,B5:AJ5)</f>
        <v>0.76965207371834288</v>
      </c>
    </row>
    <row r="17" spans="1:7" ht="19.2" customHeight="1" x14ac:dyDescent="0.3">
      <c r="A17" s="5" t="s">
        <v>17</v>
      </c>
      <c r="B17" s="6">
        <f t="shared" ref="B17:B21" si="0">CORREL($B$3:$AJ$3,B6:AJ6)</f>
        <v>0.46895485934382009</v>
      </c>
      <c r="C17" s="6">
        <f>CORREL($B$5:$AJ$5, B6:AJ6)</f>
        <v>0.43204340603855584</v>
      </c>
    </row>
    <row r="18" spans="1:7" ht="19.2" customHeight="1" x14ac:dyDescent="0.3">
      <c r="A18" s="5" t="s">
        <v>18</v>
      </c>
      <c r="B18" s="6">
        <f t="shared" si="0"/>
        <v>0.46330733196753687</v>
      </c>
      <c r="C18" s="6">
        <f t="shared" ref="C18:C21" si="1">CORREL($B$5:$AJ$5, B7:AJ7)</f>
        <v>0.56900097624600143</v>
      </c>
      <c r="D18" s="6">
        <f>CORREL($B$6:$AJ$6,B7:AJ7)</f>
        <v>0.47404988215554461</v>
      </c>
    </row>
    <row r="19" spans="1:7" ht="19.2" customHeight="1" x14ac:dyDescent="0.3">
      <c r="A19" s="5" t="s">
        <v>19</v>
      </c>
      <c r="B19" s="6">
        <f t="shared" si="0"/>
        <v>0.42532329712065592</v>
      </c>
      <c r="C19" s="6">
        <f t="shared" si="1"/>
        <v>0.52473963052789341</v>
      </c>
      <c r="D19" s="6">
        <f t="shared" ref="D19:D21" si="2">CORREL($B$6:$AJ$6,B8:AJ8)</f>
        <v>0.35919207788706703</v>
      </c>
      <c r="E19" s="6">
        <f>CORREL($B$7:$AJ$7, B8:AJ8)</f>
        <v>0.43297829004662686</v>
      </c>
    </row>
    <row r="20" spans="1:7" ht="19.2" customHeight="1" x14ac:dyDescent="0.3">
      <c r="A20" s="5" t="s">
        <v>20</v>
      </c>
      <c r="B20" s="6">
        <f t="shared" si="0"/>
        <v>-4.8388221157437052E-2</v>
      </c>
      <c r="C20" s="6">
        <f t="shared" si="1"/>
        <v>-5.4194988642339223E-2</v>
      </c>
      <c r="D20" s="6">
        <f t="shared" si="2"/>
        <v>0.11741831031590806</v>
      </c>
      <c r="E20" s="6">
        <f t="shared" ref="E20:E21" si="3">CORREL($B$7:$AJ$7, B9:AJ9)</f>
        <v>5.0496642065523505E-2</v>
      </c>
      <c r="F20" s="6">
        <f>CORREL($B$8:$AJ$8,B9:AJ9)</f>
        <v>0.1257711216473098</v>
      </c>
    </row>
    <row r="21" spans="1:7" ht="19.2" customHeight="1" x14ac:dyDescent="0.3">
      <c r="A21" s="5" t="s">
        <v>3</v>
      </c>
      <c r="B21" s="6">
        <f t="shared" si="0"/>
        <v>0.83158085719645181</v>
      </c>
      <c r="C21" s="6">
        <f t="shared" si="1"/>
        <v>0.64992943607913867</v>
      </c>
      <c r="D21" s="6">
        <f t="shared" si="2"/>
        <v>0.72893908510393812</v>
      </c>
      <c r="E21" s="6">
        <f t="shared" si="3"/>
        <v>0.4558357560566374</v>
      </c>
      <c r="F21" s="6">
        <f>CORREL($B$8:$AJ$8,B10:AJ10)</f>
        <v>0.5485447951513408</v>
      </c>
      <c r="G21" s="6">
        <f>CORREL($B$9:$AJ$9,B10:AJ10)</f>
        <v>-2.4591045302036568E-2</v>
      </c>
    </row>
  </sheetData>
  <conditionalFormatting sqref="A15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C8A-9D77-4311-8CD2-2FD2DDB0AB27}">
  <dimension ref="B4:Q23"/>
  <sheetViews>
    <sheetView workbookViewId="0">
      <selection activeCell="L10" sqref="L10"/>
    </sheetView>
  </sheetViews>
  <sheetFormatPr defaultRowHeight="14.4" x14ac:dyDescent="0.3"/>
  <cols>
    <col min="2" max="2" width="5.88671875" bestFit="1" customWidth="1"/>
    <col min="3" max="3" width="10.77734375" bestFit="1" customWidth="1"/>
    <col min="4" max="4" width="5.21875" bestFit="1" customWidth="1"/>
    <col min="6" max="6" width="12.5546875" bestFit="1" customWidth="1"/>
    <col min="9" max="9" width="17.6640625" customWidth="1"/>
    <col min="10" max="10" width="16.44140625" bestFit="1" customWidth="1"/>
    <col min="11" max="11" width="18.109375" customWidth="1"/>
    <col min="14" max="14" width="12" bestFit="1" customWidth="1"/>
    <col min="15" max="15" width="12.77734375" bestFit="1" customWidth="1"/>
    <col min="16" max="16" width="12" bestFit="1" customWidth="1"/>
    <col min="17" max="17" width="12.6640625" bestFit="1" customWidth="1"/>
    <col min="18" max="18" width="12" bestFit="1" customWidth="1"/>
  </cols>
  <sheetData>
    <row r="4" spans="2:14" x14ac:dyDescent="0.3">
      <c r="B4" t="s">
        <v>21</v>
      </c>
      <c r="C4" t="s">
        <v>22</v>
      </c>
      <c r="D4" t="s">
        <v>23</v>
      </c>
      <c r="E4" t="s">
        <v>24</v>
      </c>
      <c r="F4" t="s">
        <v>25</v>
      </c>
      <c r="I4" t="s">
        <v>26</v>
      </c>
    </row>
    <row r="5" spans="2:14" ht="15" thickBot="1" x14ac:dyDescent="0.35">
      <c r="B5">
        <v>1</v>
      </c>
      <c r="C5">
        <v>182.5</v>
      </c>
      <c r="D5">
        <v>1510</v>
      </c>
      <c r="E5">
        <v>1.25</v>
      </c>
      <c r="F5">
        <v>1</v>
      </c>
    </row>
    <row r="6" spans="2:14" x14ac:dyDescent="0.3">
      <c r="B6">
        <v>2</v>
      </c>
      <c r="C6">
        <v>227.3</v>
      </c>
      <c r="D6">
        <v>2150</v>
      </c>
      <c r="E6">
        <v>1.75</v>
      </c>
      <c r="F6">
        <v>0</v>
      </c>
      <c r="I6" s="10" t="s">
        <v>27</v>
      </c>
      <c r="J6" s="10"/>
    </row>
    <row r="7" spans="2:14" x14ac:dyDescent="0.3">
      <c r="B7">
        <v>3</v>
      </c>
      <c r="C7">
        <v>251.9</v>
      </c>
      <c r="D7">
        <v>1930</v>
      </c>
      <c r="E7">
        <v>2</v>
      </c>
      <c r="F7">
        <v>1</v>
      </c>
      <c r="I7" s="7" t="s">
        <v>28</v>
      </c>
      <c r="J7" s="11">
        <v>0.95720055845500374</v>
      </c>
    </row>
    <row r="8" spans="2:14" x14ac:dyDescent="0.3">
      <c r="B8">
        <v>4</v>
      </c>
      <c r="C8">
        <v>325.89999999999998</v>
      </c>
      <c r="D8">
        <v>2390</v>
      </c>
      <c r="E8">
        <v>3.25</v>
      </c>
      <c r="F8">
        <v>1</v>
      </c>
      <c r="I8" s="7" t="s">
        <v>29</v>
      </c>
      <c r="J8" s="11">
        <v>0.91623290910657107</v>
      </c>
    </row>
    <row r="9" spans="2:14" x14ac:dyDescent="0.3">
      <c r="B9">
        <v>5</v>
      </c>
      <c r="C9">
        <v>225.1</v>
      </c>
      <c r="D9">
        <v>2009</v>
      </c>
      <c r="E9">
        <v>2.25</v>
      </c>
      <c r="F9">
        <v>0</v>
      </c>
      <c r="I9" s="7" t="s">
        <v>30</v>
      </c>
      <c r="J9" s="11">
        <v>0.88482025002153519</v>
      </c>
    </row>
    <row r="10" spans="2:14" x14ac:dyDescent="0.3">
      <c r="B10">
        <v>6</v>
      </c>
      <c r="C10">
        <v>315</v>
      </c>
      <c r="D10">
        <v>2500</v>
      </c>
      <c r="E10">
        <v>4.5</v>
      </c>
      <c r="F10">
        <v>1</v>
      </c>
      <c r="I10" s="7" t="s">
        <v>31</v>
      </c>
      <c r="J10" s="7">
        <v>19.393224637511608</v>
      </c>
    </row>
    <row r="11" spans="2:14" ht="15" thickBot="1" x14ac:dyDescent="0.35">
      <c r="B11">
        <v>7</v>
      </c>
      <c r="C11">
        <v>367.5</v>
      </c>
      <c r="D11">
        <v>2720</v>
      </c>
      <c r="E11">
        <v>5</v>
      </c>
      <c r="F11">
        <v>1</v>
      </c>
      <c r="I11" s="8" t="s">
        <v>32</v>
      </c>
      <c r="J11" s="8">
        <v>12</v>
      </c>
    </row>
    <row r="12" spans="2:14" x14ac:dyDescent="0.3">
      <c r="B12">
        <v>8</v>
      </c>
      <c r="C12">
        <v>220.8</v>
      </c>
      <c r="D12">
        <v>1870</v>
      </c>
      <c r="E12">
        <v>1.25</v>
      </c>
      <c r="F12">
        <v>1</v>
      </c>
    </row>
    <row r="13" spans="2:14" ht="15" thickBot="1" x14ac:dyDescent="0.35">
      <c r="B13">
        <v>9</v>
      </c>
      <c r="C13">
        <v>266.5</v>
      </c>
      <c r="D13">
        <v>2410</v>
      </c>
      <c r="E13">
        <v>2.5</v>
      </c>
      <c r="F13">
        <v>0</v>
      </c>
      <c r="I13" t="s">
        <v>33</v>
      </c>
    </row>
    <row r="14" spans="2:14" x14ac:dyDescent="0.3">
      <c r="B14">
        <v>10</v>
      </c>
      <c r="C14">
        <v>261</v>
      </c>
      <c r="D14">
        <v>2060</v>
      </c>
      <c r="E14">
        <v>3</v>
      </c>
      <c r="F14">
        <v>0</v>
      </c>
      <c r="I14" s="9"/>
      <c r="J14" s="9" t="s">
        <v>38</v>
      </c>
      <c r="K14" s="9" t="s">
        <v>39</v>
      </c>
      <c r="L14" s="9" t="s">
        <v>40</v>
      </c>
      <c r="M14" s="9" t="s">
        <v>41</v>
      </c>
      <c r="N14" s="9" t="s">
        <v>42</v>
      </c>
    </row>
    <row r="15" spans="2:14" x14ac:dyDescent="0.3">
      <c r="B15">
        <v>11</v>
      </c>
      <c r="C15">
        <v>177.5</v>
      </c>
      <c r="D15">
        <v>1750</v>
      </c>
      <c r="E15">
        <v>1.5</v>
      </c>
      <c r="F15">
        <v>0</v>
      </c>
      <c r="I15" s="7" t="s">
        <v>34</v>
      </c>
      <c r="J15" s="7">
        <v>3</v>
      </c>
      <c r="K15" s="7">
        <v>32909.591871938756</v>
      </c>
      <c r="L15" s="7">
        <v>10969.863957312919</v>
      </c>
      <c r="M15" s="7">
        <v>29.167632915961605</v>
      </c>
      <c r="N15" s="7">
        <v>1.1703624358013695E-4</v>
      </c>
    </row>
    <row r="16" spans="2:14" x14ac:dyDescent="0.3">
      <c r="B16">
        <v>12</v>
      </c>
      <c r="C16">
        <v>235.9</v>
      </c>
      <c r="D16">
        <v>2910</v>
      </c>
      <c r="E16">
        <v>2</v>
      </c>
      <c r="F16">
        <v>0</v>
      </c>
      <c r="I16" s="7" t="s">
        <v>35</v>
      </c>
      <c r="J16" s="7">
        <v>8</v>
      </c>
      <c r="K16" s="7">
        <v>3008.7772947278982</v>
      </c>
      <c r="L16" s="7">
        <v>376.09716184098727</v>
      </c>
      <c r="M16" s="7"/>
      <c r="N16" s="7"/>
    </row>
    <row r="17" spans="9:17" ht="15" thickBot="1" x14ac:dyDescent="0.35">
      <c r="I17" s="8" t="s">
        <v>36</v>
      </c>
      <c r="J17" s="8">
        <v>11</v>
      </c>
      <c r="K17" s="8">
        <v>35918.369166666656</v>
      </c>
      <c r="L17" s="8"/>
      <c r="M17" s="8"/>
      <c r="N17" s="8"/>
    </row>
    <row r="18" spans="9:17" ht="15" thickBot="1" x14ac:dyDescent="0.35"/>
    <row r="19" spans="9:17" x14ac:dyDescent="0.3">
      <c r="I19" s="9"/>
      <c r="J19" s="9" t="s">
        <v>43</v>
      </c>
      <c r="K19" s="9" t="s">
        <v>31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</row>
    <row r="20" spans="9:17" x14ac:dyDescent="0.3">
      <c r="I20" s="7" t="s">
        <v>37</v>
      </c>
      <c r="J20" s="7">
        <v>74.842241719201809</v>
      </c>
      <c r="K20" s="7">
        <v>36.331073622166457</v>
      </c>
      <c r="L20" s="7">
        <v>2.0600063322526965</v>
      </c>
      <c r="M20" s="7">
        <v>7.3359277044208721E-2</v>
      </c>
      <c r="N20" s="7">
        <v>-8.9373642899210779</v>
      </c>
      <c r="O20" s="7">
        <v>158.6218477283247</v>
      </c>
      <c r="P20" s="7">
        <v>-8.9373642899210779</v>
      </c>
      <c r="Q20" s="7">
        <v>158.6218477283247</v>
      </c>
    </row>
    <row r="21" spans="9:17" x14ac:dyDescent="0.3">
      <c r="I21" s="7" t="s">
        <v>23</v>
      </c>
      <c r="J21" s="7">
        <v>4.0507903727401602E-2</v>
      </c>
      <c r="K21" s="7">
        <v>2.0156321919801296E-2</v>
      </c>
      <c r="L21" s="7">
        <v>2.009687277697584</v>
      </c>
      <c r="M21" s="7">
        <v>7.9316625576868222E-2</v>
      </c>
      <c r="N21" s="7">
        <v>-5.9726579701665852E-3</v>
      </c>
      <c r="O21" s="7">
        <v>8.6988465424969796E-2</v>
      </c>
      <c r="P21" s="7">
        <v>-5.9726579701665852E-3</v>
      </c>
      <c r="Q21" s="7">
        <v>8.6988465424969796E-2</v>
      </c>
    </row>
    <row r="22" spans="9:17" x14ac:dyDescent="0.3">
      <c r="I22" s="7" t="s">
        <v>24</v>
      </c>
      <c r="J22" s="7">
        <v>31.225924388565332</v>
      </c>
      <c r="K22" s="7">
        <v>7.1244749425650635</v>
      </c>
      <c r="L22" s="7">
        <v>4.3829088656072797</v>
      </c>
      <c r="M22" s="7">
        <v>2.3396536065976802E-3</v>
      </c>
      <c r="N22" s="7">
        <v>14.796855709851823</v>
      </c>
      <c r="O22" s="7">
        <v>47.654993067278838</v>
      </c>
      <c r="P22" s="7">
        <v>14.796855709851823</v>
      </c>
      <c r="Q22" s="7">
        <v>47.654993067278838</v>
      </c>
    </row>
    <row r="23" spans="9:17" ht="15" thickBot="1" x14ac:dyDescent="0.35">
      <c r="I23" s="8" t="s">
        <v>25</v>
      </c>
      <c r="J23" s="8">
        <v>25.422872970668081</v>
      </c>
      <c r="K23" s="8">
        <v>12.696903597131927</v>
      </c>
      <c r="L23" s="8">
        <v>2.0022892019445426</v>
      </c>
      <c r="M23" s="8">
        <v>8.0231181432308243E-2</v>
      </c>
      <c r="N23" s="8">
        <v>-3.8562392286068068</v>
      </c>
      <c r="O23" s="8">
        <v>54.701985169942972</v>
      </c>
      <c r="P23" s="8">
        <v>-3.8562392286068068</v>
      </c>
      <c r="Q23" s="8">
        <v>54.701985169942972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680B-9AA4-45FF-B654-1B4C9952F6DA}">
  <dimension ref="A1:Q24"/>
  <sheetViews>
    <sheetView tabSelected="1" topLeftCell="H1" workbookViewId="0">
      <selection activeCell="Q21" sqref="Q21"/>
    </sheetView>
  </sheetViews>
  <sheetFormatPr defaultRowHeight="14.4" x14ac:dyDescent="0.3"/>
  <cols>
    <col min="3" max="3" width="25.44140625" customWidth="1"/>
    <col min="4" max="4" width="24.33203125" customWidth="1"/>
    <col min="11" max="11" width="13.88671875" bestFit="1" customWidth="1"/>
    <col min="16" max="16" width="20.44140625" bestFit="1" customWidth="1"/>
    <col min="17" max="17" width="16" customWidth="1"/>
  </cols>
  <sheetData>
    <row r="1" spans="1:17" x14ac:dyDescent="0.3">
      <c r="B1" t="s">
        <v>62</v>
      </c>
      <c r="C1" t="s">
        <v>63</v>
      </c>
      <c r="D1" t="s">
        <v>64</v>
      </c>
    </row>
    <row r="2" spans="1:17" x14ac:dyDescent="0.3">
      <c r="A2" t="s">
        <v>50</v>
      </c>
      <c r="B2">
        <v>234</v>
      </c>
    </row>
    <row r="3" spans="1:17" x14ac:dyDescent="0.3">
      <c r="A3" t="s">
        <v>51</v>
      </c>
      <c r="B3">
        <v>534</v>
      </c>
      <c r="P3">
        <v>0.1</v>
      </c>
      <c r="Q3">
        <v>0.9</v>
      </c>
    </row>
    <row r="4" spans="1:17" x14ac:dyDescent="0.3">
      <c r="A4" t="s">
        <v>52</v>
      </c>
      <c r="B4">
        <v>434</v>
      </c>
      <c r="C4" s="13">
        <f t="shared" ref="C4:C12" si="0">AVERAGE(B3:B5)</f>
        <v>541.33333333333337</v>
      </c>
    </row>
    <row r="5" spans="1:17" x14ac:dyDescent="0.3">
      <c r="A5" t="s">
        <v>53</v>
      </c>
      <c r="B5">
        <v>656</v>
      </c>
      <c r="C5" s="13">
        <f t="shared" si="0"/>
        <v>507.66666666666669</v>
      </c>
      <c r="O5" t="s">
        <v>62</v>
      </c>
      <c r="P5" t="s">
        <v>68</v>
      </c>
      <c r="Q5" t="s">
        <v>69</v>
      </c>
    </row>
    <row r="6" spans="1:17" x14ac:dyDescent="0.3">
      <c r="A6" t="s">
        <v>54</v>
      </c>
      <c r="B6">
        <v>433</v>
      </c>
      <c r="C6" s="13">
        <f t="shared" si="0"/>
        <v>577.33333333333337</v>
      </c>
      <c r="N6" t="s">
        <v>50</v>
      </c>
      <c r="O6">
        <v>234</v>
      </c>
      <c r="P6" s="14">
        <v>234</v>
      </c>
    </row>
    <row r="7" spans="1:17" x14ac:dyDescent="0.3">
      <c r="A7" t="s">
        <v>55</v>
      </c>
      <c r="B7">
        <v>643</v>
      </c>
      <c r="C7" s="13">
        <f t="shared" si="0"/>
        <v>536.66666666666663</v>
      </c>
      <c r="D7" s="12">
        <f t="shared" ref="D7:D12" si="1">AVERAGE(B3:B8)</f>
        <v>539</v>
      </c>
      <c r="N7" t="s">
        <v>51</v>
      </c>
      <c r="O7">
        <v>534</v>
      </c>
      <c r="P7" s="14">
        <f>$P$3*O7+(1-$P$3)*P6</f>
        <v>264</v>
      </c>
      <c r="Q7">
        <v>534</v>
      </c>
    </row>
    <row r="8" spans="1:17" x14ac:dyDescent="0.3">
      <c r="A8" t="s">
        <v>56</v>
      </c>
      <c r="B8">
        <v>534</v>
      </c>
      <c r="C8" s="13">
        <f t="shared" si="0"/>
        <v>569.66666666666663</v>
      </c>
      <c r="D8" s="12">
        <f t="shared" si="1"/>
        <v>538.66666666666663</v>
      </c>
      <c r="N8" t="s">
        <v>52</v>
      </c>
      <c r="O8">
        <v>434</v>
      </c>
      <c r="P8" s="14">
        <f t="shared" ref="P8:P16" si="2">$P$3*O8+(1-$P$3)*P7</f>
        <v>281</v>
      </c>
      <c r="Q8" s="14">
        <f>$Q$3*O8+(1-$Q$3)*Q7</f>
        <v>444</v>
      </c>
    </row>
    <row r="9" spans="1:17" x14ac:dyDescent="0.3">
      <c r="A9" t="s">
        <v>57</v>
      </c>
      <c r="B9">
        <v>532</v>
      </c>
      <c r="C9" s="13">
        <f t="shared" si="0"/>
        <v>440</v>
      </c>
      <c r="D9" s="12">
        <f t="shared" si="1"/>
        <v>508.66666666666669</v>
      </c>
      <c r="N9" t="s">
        <v>53</v>
      </c>
      <c r="O9">
        <v>656</v>
      </c>
      <c r="P9" s="14">
        <f t="shared" si="2"/>
        <v>318.5</v>
      </c>
      <c r="Q9" s="14">
        <f t="shared" ref="Q9:Q17" si="3">$Q$3*O9+(1-$Q$3)*Q8</f>
        <v>634.79999999999995</v>
      </c>
    </row>
    <row r="10" spans="1:17" x14ac:dyDescent="0.3">
      <c r="A10" t="s">
        <v>58</v>
      </c>
      <c r="B10">
        <v>254</v>
      </c>
      <c r="C10" s="13">
        <f t="shared" si="0"/>
        <v>380.33333333333331</v>
      </c>
      <c r="D10" s="12">
        <f t="shared" si="1"/>
        <v>458.5</v>
      </c>
      <c r="N10" t="s">
        <v>54</v>
      </c>
      <c r="O10">
        <v>433</v>
      </c>
      <c r="P10" s="14">
        <f t="shared" si="2"/>
        <v>329.95000000000005</v>
      </c>
      <c r="Q10" s="14">
        <f t="shared" si="3"/>
        <v>453.17999999999995</v>
      </c>
    </row>
    <row r="11" spans="1:17" x14ac:dyDescent="0.3">
      <c r="A11" t="s">
        <v>59</v>
      </c>
      <c r="B11">
        <v>355</v>
      </c>
      <c r="C11" s="13">
        <f t="shared" si="0"/>
        <v>344.33333333333331</v>
      </c>
      <c r="D11" s="12">
        <f t="shared" si="1"/>
        <v>457</v>
      </c>
      <c r="I11" t="s">
        <v>62</v>
      </c>
      <c r="J11" t="s">
        <v>65</v>
      </c>
      <c r="K11" t="s">
        <v>66</v>
      </c>
      <c r="N11" t="s">
        <v>55</v>
      </c>
      <c r="O11">
        <v>643</v>
      </c>
      <c r="P11" s="14">
        <f t="shared" si="2"/>
        <v>361.25500000000005</v>
      </c>
      <c r="Q11" s="14">
        <f t="shared" si="3"/>
        <v>624.01800000000003</v>
      </c>
    </row>
    <row r="12" spans="1:17" x14ac:dyDescent="0.3">
      <c r="A12" t="s">
        <v>60</v>
      </c>
      <c r="B12">
        <v>424</v>
      </c>
      <c r="C12" s="13">
        <f t="shared" si="0"/>
        <v>437.66666666666669</v>
      </c>
      <c r="D12" s="12">
        <f t="shared" si="1"/>
        <v>438.83333333333331</v>
      </c>
      <c r="H12" t="s">
        <v>50</v>
      </c>
      <c r="I12">
        <v>234</v>
      </c>
      <c r="J12">
        <v>4.444E-2</v>
      </c>
      <c r="K12">
        <f>I12*J12</f>
        <v>10.398960000000001</v>
      </c>
      <c r="N12" t="s">
        <v>56</v>
      </c>
      <c r="O12">
        <v>534</v>
      </c>
      <c r="P12" s="14">
        <f t="shared" si="2"/>
        <v>378.5295000000001</v>
      </c>
      <c r="Q12" s="14">
        <f t="shared" si="3"/>
        <v>543.0018</v>
      </c>
    </row>
    <row r="13" spans="1:17" x14ac:dyDescent="0.3">
      <c r="A13" t="s">
        <v>61</v>
      </c>
      <c r="B13">
        <v>534</v>
      </c>
      <c r="H13" t="s">
        <v>51</v>
      </c>
      <c r="I13">
        <v>534</v>
      </c>
      <c r="J13">
        <v>4.444E-2</v>
      </c>
      <c r="K13">
        <f t="shared" ref="K13:K23" si="4">I13*J13</f>
        <v>23.73096</v>
      </c>
      <c r="N13" t="s">
        <v>57</v>
      </c>
      <c r="O13">
        <v>532</v>
      </c>
      <c r="P13" s="14">
        <f t="shared" si="2"/>
        <v>393.87655000000007</v>
      </c>
      <c r="Q13" s="14">
        <f t="shared" si="3"/>
        <v>533.10018000000002</v>
      </c>
    </row>
    <row r="14" spans="1:17" x14ac:dyDescent="0.3">
      <c r="H14" t="s">
        <v>52</v>
      </c>
      <c r="I14">
        <v>434</v>
      </c>
      <c r="J14">
        <v>4.444E-2</v>
      </c>
      <c r="K14">
        <f t="shared" si="4"/>
        <v>19.286960000000001</v>
      </c>
      <c r="N14" t="s">
        <v>58</v>
      </c>
      <c r="O14">
        <v>254</v>
      </c>
      <c r="P14" s="14">
        <f t="shared" si="2"/>
        <v>379.88889500000005</v>
      </c>
      <c r="Q14" s="14">
        <f t="shared" si="3"/>
        <v>281.91001799999998</v>
      </c>
    </row>
    <row r="15" spans="1:17" x14ac:dyDescent="0.3">
      <c r="H15" t="s">
        <v>53</v>
      </c>
      <c r="I15">
        <v>656</v>
      </c>
      <c r="J15">
        <v>4.444E-2</v>
      </c>
      <c r="K15">
        <f t="shared" si="4"/>
        <v>29.152640000000002</v>
      </c>
      <c r="N15" t="s">
        <v>59</v>
      </c>
      <c r="O15">
        <v>355</v>
      </c>
      <c r="P15" s="14">
        <f t="shared" si="2"/>
        <v>377.40000550000008</v>
      </c>
      <c r="Q15" s="14">
        <f t="shared" si="3"/>
        <v>347.69100179999998</v>
      </c>
    </row>
    <row r="16" spans="1:17" x14ac:dyDescent="0.3">
      <c r="H16" t="s">
        <v>54</v>
      </c>
      <c r="I16">
        <v>433</v>
      </c>
      <c r="J16">
        <v>4.444E-2</v>
      </c>
      <c r="K16">
        <f t="shared" si="4"/>
        <v>19.242519999999999</v>
      </c>
      <c r="N16" t="s">
        <v>60</v>
      </c>
      <c r="O16">
        <v>424</v>
      </c>
      <c r="P16" s="14">
        <f>$P$3*O16+(1-$P$3)*P15</f>
        <v>382.06000495000012</v>
      </c>
      <c r="Q16" s="14">
        <f t="shared" si="3"/>
        <v>416.36910018000003</v>
      </c>
    </row>
    <row r="17" spans="8:17" x14ac:dyDescent="0.3">
      <c r="H17" t="s">
        <v>55</v>
      </c>
      <c r="I17">
        <v>643</v>
      </c>
      <c r="J17">
        <v>4.444E-2</v>
      </c>
      <c r="K17">
        <f t="shared" si="4"/>
        <v>28.574919999999999</v>
      </c>
      <c r="N17" t="s">
        <v>61</v>
      </c>
      <c r="O17">
        <v>534</v>
      </c>
      <c r="P17" s="14">
        <f>$P$3*O17+(1-$P$3)*P16</f>
        <v>397.25400445500009</v>
      </c>
      <c r="Q17" s="14">
        <f t="shared" si="3"/>
        <v>522.236910018</v>
      </c>
    </row>
    <row r="18" spans="8:17" x14ac:dyDescent="0.3">
      <c r="H18" t="s">
        <v>56</v>
      </c>
      <c r="I18">
        <v>534</v>
      </c>
      <c r="J18">
        <v>4.444E-2</v>
      </c>
      <c r="K18">
        <f t="shared" si="4"/>
        <v>23.73096</v>
      </c>
    </row>
    <row r="19" spans="8:17" x14ac:dyDescent="0.3">
      <c r="H19" t="s">
        <v>57</v>
      </c>
      <c r="I19">
        <v>532</v>
      </c>
      <c r="J19">
        <v>4.444E-2</v>
      </c>
      <c r="K19">
        <f t="shared" si="4"/>
        <v>23.64208</v>
      </c>
    </row>
    <row r="20" spans="8:17" x14ac:dyDescent="0.3">
      <c r="H20" t="s">
        <v>58</v>
      </c>
      <c r="I20">
        <v>254</v>
      </c>
      <c r="J20">
        <v>4.444E-2</v>
      </c>
      <c r="K20">
        <f t="shared" si="4"/>
        <v>11.28776</v>
      </c>
    </row>
    <row r="21" spans="8:17" x14ac:dyDescent="0.3">
      <c r="H21" t="s">
        <v>59</v>
      </c>
      <c r="I21">
        <v>355</v>
      </c>
      <c r="J21">
        <v>0.1004</v>
      </c>
      <c r="K21">
        <f t="shared" si="4"/>
        <v>35.642000000000003</v>
      </c>
    </row>
    <row r="22" spans="8:17" x14ac:dyDescent="0.3">
      <c r="H22" t="s">
        <v>60</v>
      </c>
      <c r="I22">
        <v>424</v>
      </c>
      <c r="J22">
        <v>0.2</v>
      </c>
      <c r="K22">
        <f t="shared" si="4"/>
        <v>84.800000000000011</v>
      </c>
    </row>
    <row r="23" spans="8:17" x14ac:dyDescent="0.3">
      <c r="H23" t="s">
        <v>61</v>
      </c>
      <c r="I23">
        <v>534</v>
      </c>
      <c r="J23">
        <v>0.3</v>
      </c>
      <c r="K23">
        <f t="shared" si="4"/>
        <v>160.19999999999999</v>
      </c>
    </row>
    <row r="24" spans="8:17" x14ac:dyDescent="0.3">
      <c r="H24" t="s">
        <v>67</v>
      </c>
      <c r="I24" s="13">
        <f>SUM(K12:K23)</f>
        <v>469.68975999999998</v>
      </c>
    </row>
  </sheetData>
  <phoneticPr fontId="4" type="noConversion"/>
  <pageMargins left="0.7" right="0.7" top="0.75" bottom="0.75" header="0.3" footer="0.3"/>
  <ignoredErrors>
    <ignoredError sqref="C4:C12 D7:D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reg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Abdirahim Omar Mahdi</dc:creator>
  <cp:lastModifiedBy>Abdirahim Omar Mahdi</cp:lastModifiedBy>
  <dcterms:created xsi:type="dcterms:W3CDTF">2025-04-23T09:38:30Z</dcterms:created>
  <dcterms:modified xsi:type="dcterms:W3CDTF">2025-04-23T22:03:16Z</dcterms:modified>
</cp:coreProperties>
</file>