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Ambrose/Google Drive/UBC/Supermileage/VehicleSimulator/new/"/>
    </mc:Choice>
  </mc:AlternateContent>
  <xr:revisionPtr revIDLastSave="0" documentId="13_ncr:1_{C8CC0B4E-2920-FD42-8A20-FE10D568A7B9}" xr6:coauthVersionLast="45" xr6:coauthVersionMax="45" xr10:uidLastSave="{00000000-0000-0000-0000-000000000000}"/>
  <bookViews>
    <workbookView xWindow="1120" yWindow="460" windowWidth="39840" windowHeight="22520" activeTab="3" xr2:uid="{00000000-000D-0000-FFFF-FFFF00000000}"/>
  </bookViews>
  <sheets>
    <sheet name="SAE_Data" sheetId="1" r:id="rId1"/>
    <sheet name="Sonoma_Data" sheetId="2" r:id="rId2"/>
    <sheet name="Urban_Motor" sheetId="3" r:id="rId3"/>
    <sheet name="FCV_Mot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i7Mw4Jk5Mgy5koD/bjAHLosCIhQw=="/>
    </ext>
  </extLst>
</workbook>
</file>

<file path=xl/calcChain.xml><?xml version="1.0" encoding="utf-8"?>
<calcChain xmlns="http://schemas.openxmlformats.org/spreadsheetml/2006/main">
  <c r="C3" i="4" l="1"/>
  <c r="G3" i="4" s="1"/>
  <c r="D3" i="4"/>
  <c r="C4" i="4"/>
  <c r="D4" i="4"/>
  <c r="G4" i="4"/>
  <c r="M4" i="4"/>
  <c r="C5" i="4"/>
  <c r="G5" i="4" s="1"/>
  <c r="D5" i="4"/>
  <c r="C6" i="4"/>
  <c r="G6" i="4" s="1"/>
  <c r="D6" i="4"/>
  <c r="C7" i="4"/>
  <c r="D7" i="4"/>
  <c r="G7" i="4"/>
  <c r="C8" i="4"/>
  <c r="G8" i="4" s="1"/>
  <c r="D8" i="4"/>
  <c r="C9" i="4"/>
  <c r="D9" i="4"/>
  <c r="G9" i="4"/>
  <c r="C10" i="4"/>
  <c r="D10" i="4"/>
  <c r="G10" i="4"/>
  <c r="C11" i="4"/>
  <c r="G11" i="4" s="1"/>
  <c r="D11" i="4"/>
  <c r="C12" i="4"/>
  <c r="D12" i="4"/>
  <c r="G12" i="4"/>
  <c r="C13" i="4"/>
  <c r="G13" i="4" s="1"/>
  <c r="D13" i="4"/>
  <c r="C14" i="4"/>
  <c r="G14" i="4" s="1"/>
  <c r="D14" i="4"/>
  <c r="C15" i="4"/>
  <c r="D15" i="4"/>
  <c r="G15" i="4"/>
  <c r="C16" i="4"/>
  <c r="G16" i="4" s="1"/>
  <c r="D16" i="4"/>
  <c r="C17" i="4"/>
  <c r="D17" i="4"/>
  <c r="G17" i="4"/>
  <c r="C18" i="4"/>
  <c r="D18" i="4"/>
  <c r="G18" i="4"/>
  <c r="C19" i="4"/>
  <c r="G19" i="4" s="1"/>
  <c r="D19" i="4"/>
  <c r="C20" i="4"/>
  <c r="D20" i="4"/>
  <c r="G20" i="4"/>
  <c r="C21" i="4"/>
  <c r="G21" i="4" s="1"/>
  <c r="D21" i="4"/>
  <c r="A22" i="4"/>
  <c r="C22" i="4" s="1"/>
  <c r="G22" i="4" s="1"/>
  <c r="D22" i="4"/>
  <c r="M38" i="4" l="1"/>
  <c r="K27" i="4" l="1"/>
  <c r="K25" i="4"/>
  <c r="N24" i="4" s="1"/>
  <c r="E40" i="3"/>
  <c r="E39" i="3"/>
  <c r="M28" i="4"/>
  <c r="M29" i="4"/>
  <c r="M30" i="4"/>
  <c r="K34" i="4"/>
  <c r="K33" i="4"/>
  <c r="I26" i="4"/>
  <c r="M34" i="4"/>
  <c r="M32" i="4"/>
  <c r="B53" i="3" l="1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6" i="4"/>
  <c r="D45" i="4" l="1"/>
  <c r="D44" i="4"/>
  <c r="A44" i="4"/>
  <c r="C44" i="4" s="1"/>
  <c r="G44" i="4" s="1"/>
  <c r="I44" i="4" s="1"/>
  <c r="D43" i="4"/>
  <c r="A43" i="4"/>
  <c r="C43" i="4" s="1"/>
  <c r="G43" i="4" s="1"/>
  <c r="I43" i="4" s="1"/>
  <c r="D42" i="4"/>
  <c r="A42" i="4"/>
  <c r="C42" i="4" s="1"/>
  <c r="D41" i="4"/>
  <c r="A41" i="4"/>
  <c r="C41" i="4" s="1"/>
  <c r="D40" i="4"/>
  <c r="A40" i="4"/>
  <c r="C40" i="4" s="1"/>
  <c r="D39" i="4"/>
  <c r="A39" i="4"/>
  <c r="C39" i="4" s="1"/>
  <c r="G39" i="4" s="1"/>
  <c r="I39" i="4" s="1"/>
  <c r="D38" i="4"/>
  <c r="A38" i="4"/>
  <c r="C38" i="4" s="1"/>
  <c r="D37" i="4"/>
  <c r="A37" i="4"/>
  <c r="C37" i="4" s="1"/>
  <c r="G37" i="4" s="1"/>
  <c r="I37" i="4" s="1"/>
  <c r="D36" i="4"/>
  <c r="A36" i="4"/>
  <c r="C36" i="4" s="1"/>
  <c r="D35" i="4"/>
  <c r="A35" i="4"/>
  <c r="C35" i="4" s="1"/>
  <c r="G35" i="4" s="1"/>
  <c r="I35" i="4" s="1"/>
  <c r="D34" i="4"/>
  <c r="A34" i="4"/>
  <c r="C34" i="4" s="1"/>
  <c r="G34" i="4" s="1"/>
  <c r="I34" i="4" s="1"/>
  <c r="D33" i="4"/>
  <c r="A33" i="4"/>
  <c r="C33" i="4" s="1"/>
  <c r="G33" i="4" s="1"/>
  <c r="I33" i="4" s="1"/>
  <c r="D32" i="4"/>
  <c r="A32" i="4"/>
  <c r="C32" i="4" s="1"/>
  <c r="D31" i="4"/>
  <c r="A31" i="4"/>
  <c r="C31" i="4" s="1"/>
  <c r="G31" i="4" s="1"/>
  <c r="I31" i="4" s="1"/>
  <c r="D30" i="4"/>
  <c r="A30" i="4"/>
  <c r="C30" i="4" s="1"/>
  <c r="G30" i="4" s="1"/>
  <c r="I30" i="4" s="1"/>
  <c r="D29" i="4"/>
  <c r="A29" i="4"/>
  <c r="C29" i="4" s="1"/>
  <c r="D28" i="4"/>
  <c r="A28" i="4"/>
  <c r="C28" i="4" s="1"/>
  <c r="D27" i="4"/>
  <c r="A27" i="4"/>
  <c r="C27" i="4" s="1"/>
  <c r="D26" i="4"/>
  <c r="A26" i="4"/>
  <c r="C26" i="4" s="1"/>
  <c r="D34" i="3"/>
  <c r="B34" i="3"/>
  <c r="D33" i="3"/>
  <c r="I33" i="3" s="1"/>
  <c r="B33" i="3"/>
  <c r="I32" i="3"/>
  <c r="D32" i="3"/>
  <c r="B32" i="3"/>
  <c r="D31" i="3"/>
  <c r="I31" i="3" s="1"/>
  <c r="B31" i="3"/>
  <c r="D30" i="3"/>
  <c r="I30" i="3" s="1"/>
  <c r="B30" i="3"/>
  <c r="D29" i="3"/>
  <c r="I29" i="3" s="1"/>
  <c r="B29" i="3"/>
  <c r="I28" i="3"/>
  <c r="D28" i="3"/>
  <c r="B28" i="3"/>
  <c r="I27" i="3"/>
  <c r="D27" i="3"/>
  <c r="B27" i="3"/>
  <c r="D26" i="3"/>
  <c r="I26" i="3" s="1"/>
  <c r="B26" i="3"/>
  <c r="D25" i="3"/>
  <c r="I25" i="3" s="1"/>
  <c r="B25" i="3"/>
  <c r="I24" i="3"/>
  <c r="D24" i="3"/>
  <c r="B24" i="3"/>
  <c r="D23" i="3"/>
  <c r="B23" i="3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3" i="1"/>
  <c r="D3" i="1"/>
  <c r="E3" i="1" s="1"/>
  <c r="G2" i="1"/>
  <c r="E2" i="1"/>
  <c r="G27" i="4" l="1"/>
  <c r="I27" i="4" s="1"/>
  <c r="G28" i="4"/>
  <c r="I28" i="4" s="1"/>
  <c r="G29" i="4"/>
  <c r="I29" i="4" s="1"/>
  <c r="G41" i="4"/>
  <c r="I41" i="4" s="1"/>
  <c r="G38" i="4"/>
  <c r="I38" i="4" s="1"/>
  <c r="G42" i="4"/>
  <c r="I42" i="4" s="1"/>
  <c r="G32" i="4"/>
  <c r="I32" i="4" s="1"/>
  <c r="G36" i="4"/>
  <c r="I36" i="4" s="1"/>
  <c r="G40" i="4"/>
  <c r="I40" i="4" s="1"/>
  <c r="F4" i="1"/>
  <c r="F5" i="1" s="1"/>
  <c r="G3" i="1"/>
  <c r="E34" i="3"/>
  <c r="I34" i="3"/>
  <c r="K26" i="1"/>
  <c r="M26" i="1" s="1"/>
  <c r="D4" i="1"/>
  <c r="G4" i="1"/>
  <c r="G5" i="1"/>
  <c r="A45" i="4"/>
  <c r="C45" i="4" s="1"/>
  <c r="G45" i="4" s="1"/>
  <c r="D53" i="3"/>
  <c r="F6" i="1" l="1"/>
  <c r="D5" i="1"/>
  <c r="E4" i="1"/>
  <c r="G6" i="1" l="1"/>
  <c r="F7" i="1"/>
  <c r="D6" i="1"/>
  <c r="E5" i="1"/>
  <c r="F8" i="1" l="1"/>
  <c r="G7" i="1"/>
  <c r="D7" i="1"/>
  <c r="E6" i="1"/>
  <c r="G8" i="1" l="1"/>
  <c r="F9" i="1"/>
  <c r="D8" i="1"/>
  <c r="E7" i="1"/>
  <c r="F10" i="1" l="1"/>
  <c r="G9" i="1"/>
  <c r="D9" i="1"/>
  <c r="E8" i="1"/>
  <c r="G10" i="1" l="1"/>
  <c r="F11" i="1"/>
  <c r="E9" i="1"/>
  <c r="D10" i="1"/>
  <c r="G11" i="1" l="1"/>
  <c r="F12" i="1"/>
  <c r="D11" i="1"/>
  <c r="E10" i="1"/>
  <c r="G12" i="1" l="1"/>
  <c r="F13" i="1"/>
  <c r="D12" i="1"/>
  <c r="E11" i="1"/>
  <c r="G13" i="1" l="1"/>
  <c r="F14" i="1"/>
  <c r="D13" i="1"/>
  <c r="E12" i="1"/>
  <c r="F15" i="1" l="1"/>
  <c r="G14" i="1"/>
  <c r="D14" i="1"/>
  <c r="E13" i="1"/>
  <c r="G15" i="1" l="1"/>
  <c r="F16" i="1"/>
  <c r="D15" i="1"/>
  <c r="E14" i="1"/>
  <c r="G16" i="1" l="1"/>
  <c r="F17" i="1"/>
  <c r="D16" i="1"/>
  <c r="E15" i="1"/>
  <c r="F18" i="1" l="1"/>
  <c r="G17" i="1"/>
  <c r="D17" i="1"/>
  <c r="E16" i="1"/>
  <c r="G18" i="1" l="1"/>
  <c r="F19" i="1"/>
  <c r="D18" i="1"/>
  <c r="E17" i="1"/>
  <c r="G19" i="1" l="1"/>
  <c r="F20" i="1"/>
  <c r="D19" i="1"/>
  <c r="E18" i="1"/>
  <c r="G20" i="1" l="1"/>
  <c r="F21" i="1"/>
  <c r="D20" i="1"/>
  <c r="E19" i="1"/>
  <c r="F22" i="1" l="1"/>
  <c r="G21" i="1"/>
  <c r="D21" i="1"/>
  <c r="E20" i="1"/>
  <c r="F23" i="1" l="1"/>
  <c r="G22" i="1"/>
  <c r="D22" i="1"/>
  <c r="E21" i="1"/>
  <c r="F24" i="1" l="1"/>
  <c r="G23" i="1"/>
  <c r="D23" i="1"/>
  <c r="E22" i="1"/>
  <c r="G24" i="1" l="1"/>
  <c r="D24" i="1"/>
  <c r="E23" i="1"/>
  <c r="E24" i="1" l="1"/>
</calcChain>
</file>

<file path=xl/sharedStrings.xml><?xml version="1.0" encoding="utf-8"?>
<sst xmlns="http://schemas.openxmlformats.org/spreadsheetml/2006/main" count="140" uniqueCount="92">
  <si>
    <t>Point</t>
  </si>
  <si>
    <t>Elevation</t>
  </si>
  <si>
    <t>Distance between point [ft]</t>
  </si>
  <si>
    <t>Distance from start [m]</t>
  </si>
  <si>
    <t>Elevation from start [m]</t>
  </si>
  <si>
    <t>ΔElevation [ft]</t>
  </si>
  <si>
    <t>15A</t>
  </si>
  <si>
    <t>18A</t>
  </si>
  <si>
    <t>Total Dist</t>
  </si>
  <si>
    <t>ft</t>
  </si>
  <si>
    <t>m</t>
  </si>
  <si>
    <t>x(m)</t>
  </si>
  <si>
    <t>Altitude(m)</t>
  </si>
  <si>
    <t>Rpm</t>
  </si>
  <si>
    <t>Angular Velocity</t>
  </si>
  <si>
    <t>Torque (oz-in)</t>
  </si>
  <si>
    <t>Torque (N-m)</t>
  </si>
  <si>
    <t>Watts Out</t>
  </si>
  <si>
    <t>Efficiency %</t>
  </si>
  <si>
    <t>Amps</t>
  </si>
  <si>
    <t>48V</t>
  </si>
  <si>
    <t>Angular Velocity (rad/s)</t>
  </si>
  <si>
    <t>ang. Vel.</t>
  </si>
  <si>
    <t>Power</t>
  </si>
  <si>
    <t>rpm</t>
  </si>
  <si>
    <t>No-load rpm</t>
  </si>
  <si>
    <t>stall torque (w/ heat sink)</t>
  </si>
  <si>
    <t>oz-in</t>
  </si>
  <si>
    <t>speed-torque slope</t>
  </si>
  <si>
    <t>rpm/oz-in</t>
  </si>
  <si>
    <t>torque (oz-in)</t>
  </si>
  <si>
    <t>24V - 60LS350A</t>
  </si>
  <si>
    <t>No-load speed</t>
  </si>
  <si>
    <t>RPM</t>
  </si>
  <si>
    <t>Torque Oz-in</t>
  </si>
  <si>
    <t>Torque N-m</t>
  </si>
  <si>
    <t>Eff %</t>
  </si>
  <si>
    <t>Speed-torque slope</t>
  </si>
  <si>
    <t>Max Eff.</t>
  </si>
  <si>
    <t>%</t>
  </si>
  <si>
    <t>Rated Torque</t>
  </si>
  <si>
    <t>Rated power</t>
  </si>
  <si>
    <t>W</t>
  </si>
  <si>
    <t>Speed @ rated power</t>
  </si>
  <si>
    <t>12V</t>
  </si>
  <si>
    <t>N-m</t>
  </si>
  <si>
    <t>Motor Model</t>
  </si>
  <si>
    <t>has potential</t>
  </si>
  <si>
    <t>Koford 60LS350A</t>
  </si>
  <si>
    <t>inputs</t>
  </si>
  <si>
    <t>Winding resistance</t>
  </si>
  <si>
    <t>ohms</t>
  </si>
  <si>
    <t>damping factor</t>
  </si>
  <si>
    <t>static friction</t>
  </si>
  <si>
    <t>velocity constant</t>
  </si>
  <si>
    <t>speed/torque slope</t>
  </si>
  <si>
    <t>Kt (torque constant)</t>
  </si>
  <si>
    <t>Power supply</t>
  </si>
  <si>
    <t>V</t>
  </si>
  <si>
    <t>In load to the shaft</t>
  </si>
  <si>
    <t>Conversion factor</t>
  </si>
  <si>
    <t>Outputs</t>
  </si>
  <si>
    <t>no load speed</t>
  </si>
  <si>
    <t>under load speed</t>
  </si>
  <si>
    <t>power output</t>
  </si>
  <si>
    <t>Current</t>
  </si>
  <si>
    <t>A</t>
  </si>
  <si>
    <t>Loses due to current</t>
  </si>
  <si>
    <t>damping</t>
  </si>
  <si>
    <t>Total no load losses</t>
  </si>
  <si>
    <t>Total Losses</t>
  </si>
  <si>
    <t>input power</t>
  </si>
  <si>
    <t>efficiency</t>
  </si>
  <si>
    <t>rad/s</t>
  </si>
  <si>
    <t>Amps = Power/V/Eff</t>
  </si>
  <si>
    <t>Rated current</t>
  </si>
  <si>
    <t>rad/s / N-m</t>
  </si>
  <si>
    <t>y = -74.15x + 439.82</t>
  </si>
  <si>
    <t>Stall torque</t>
  </si>
  <si>
    <t>Stall current</t>
  </si>
  <si>
    <t>no load current</t>
  </si>
  <si>
    <t>Winding resis</t>
  </si>
  <si>
    <t>stall current</t>
  </si>
  <si>
    <t>Winding Resis</t>
  </si>
  <si>
    <t>power in</t>
  </si>
  <si>
    <t>motor torque constant</t>
  </si>
  <si>
    <t>oz-in/amp</t>
  </si>
  <si>
    <t>Static Friction</t>
  </si>
  <si>
    <t>Distance from start (ft)</t>
  </si>
  <si>
    <t>Elevation from start (ft)</t>
  </si>
  <si>
    <t>Actual Distance</t>
  </si>
  <si>
    <t>Speed-torque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</si>
</sst>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6FC"/>
        <bgColor rgb="FFD9E6F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9" fontId="0" fillId="0" borderId="0" xfId="0" applyNumberFormat="1" applyFont="1"/>
    <xf numFmtId="10" fontId="0" fillId="0" borderId="0" xfId="0" applyNumberFormat="1" applyFont="1"/>
    <xf numFmtId="0" fontId="0" fillId="2" borderId="1" xfId="0" applyFont="1" applyFill="1" applyBorder="1"/>
    <xf numFmtId="0" fontId="4" fillId="3" borderId="1" xfId="0" applyFont="1" applyFill="1" applyBorder="1"/>
    <xf numFmtId="0" fontId="0" fillId="3" borderId="1" xfId="0" applyFont="1" applyFill="1" applyBorder="1"/>
    <xf numFmtId="9" fontId="0" fillId="3" borderId="1" xfId="0" applyNumberFormat="1" applyFont="1" applyFill="1" applyBorder="1"/>
    <xf numFmtId="10" fontId="0" fillId="3" borderId="1" xfId="0" applyNumberFormat="1" applyFont="1" applyFill="1" applyBorder="1"/>
    <xf numFmtId="0" fontId="4" fillId="0" borderId="0" xfId="0" applyFont="1"/>
    <xf numFmtId="2" fontId="0" fillId="0" borderId="0" xfId="0" applyNumberFormat="1" applyFont="1"/>
    <xf numFmtId="164" fontId="0" fillId="0" borderId="0" xfId="0" applyNumberFormat="1" applyFont="1"/>
    <xf numFmtId="0" fontId="3" fillId="4" borderId="0" xfId="0" applyFont="1" applyFill="1"/>
    <xf numFmtId="0" fontId="0" fillId="4" borderId="0" xfId="0" applyFont="1" applyFill="1" applyAlignment="1"/>
    <xf numFmtId="0" fontId="4" fillId="3" borderId="1" xfId="0" applyFont="1" applyFill="1" applyBorder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10" fontId="5" fillId="5" borderId="0" xfId="0" applyNumberFormat="1" applyFont="1" applyFill="1" applyAlignment="1">
      <alignment wrapText="1"/>
    </xf>
    <xf numFmtId="0" fontId="1" fillId="0" borderId="0" xfId="0" applyFont="1" applyAlignment="1"/>
    <xf numFmtId="0" fontId="4" fillId="6" borderId="0" xfId="0" applyFont="1" applyFill="1"/>
    <xf numFmtId="0" fontId="4" fillId="6" borderId="0" xfId="0" applyFont="1" applyFill="1" applyAlignment="1"/>
    <xf numFmtId="0" fontId="3" fillId="6" borderId="0" xfId="0" applyFont="1" applyFill="1"/>
    <xf numFmtId="2" fontId="0" fillId="6" borderId="0" xfId="0" applyNumberFormat="1" applyFont="1" applyFill="1"/>
    <xf numFmtId="9" fontId="0" fillId="6" borderId="0" xfId="0" applyNumberFormat="1" applyFont="1" applyFill="1" applyAlignment="1"/>
    <xf numFmtId="0" fontId="0" fillId="6" borderId="0" xfId="0" applyFont="1" applyFill="1" applyAlignment="1"/>
    <xf numFmtId="10" fontId="0" fillId="6" borderId="0" xfId="0" applyNumberFormat="1" applyFont="1" applyFill="1" applyAlignment="1"/>
    <xf numFmtId="0" fontId="1" fillId="0" borderId="0" xfId="0" applyFont="1" applyAlignment="1">
      <alignment horizontal="right"/>
    </xf>
    <xf numFmtId="0" fontId="2" fillId="7" borderId="0" xfId="0" applyFont="1" applyFill="1"/>
    <xf numFmtId="0" fontId="3" fillId="7" borderId="0" xfId="0" applyFont="1" applyFill="1"/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48V - RPM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Urban_Motor!$D$22</c:f>
              <c:strCache>
                <c:ptCount val="1"/>
                <c:pt idx="0">
                  <c:v>Torque (N-m)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644907289814574"/>
                  <c:y val="-0.15455406623790346"/>
                </c:manualLayout>
              </c:layout>
              <c:numFmt formatCode="General" sourceLinked="0"/>
            </c:trendlineLbl>
          </c:trendline>
          <c:xVal>
            <c:numRef>
              <c:f>Urban_Motor!$B$23:$B$34</c:f>
              <c:numCache>
                <c:formatCode>General</c:formatCode>
                <c:ptCount val="12"/>
                <c:pt idx="0">
                  <c:v>851.16216961259465</c:v>
                </c:pt>
                <c:pt idx="1">
                  <c:v>817.3376887089446</c:v>
                </c:pt>
                <c:pt idx="2">
                  <c:v>794.08990307238003</c:v>
                </c:pt>
                <c:pt idx="3">
                  <c:v>771.36571621141388</c:v>
                </c:pt>
                <c:pt idx="4">
                  <c:v>749.06040837092633</c:v>
                </c:pt>
                <c:pt idx="5">
                  <c:v>728.22117710211398</c:v>
                </c:pt>
                <c:pt idx="6">
                  <c:v>709.68578044593426</c:v>
                </c:pt>
                <c:pt idx="7">
                  <c:v>702.56483709779741</c:v>
                </c:pt>
                <c:pt idx="8">
                  <c:v>681.72560582898518</c:v>
                </c:pt>
                <c:pt idx="9">
                  <c:v>666.01764256103604</c:v>
                </c:pt>
                <c:pt idx="10">
                  <c:v>635.0205950456168</c:v>
                </c:pt>
                <c:pt idx="11">
                  <c:v>0</c:v>
                </c:pt>
              </c:numCache>
            </c:numRef>
          </c:xVal>
          <c:yVal>
            <c:numRef>
              <c:f>Urban_Motor!$D$23:$D$34</c:f>
              <c:numCache>
                <c:formatCode>General</c:formatCode>
                <c:ptCount val="12"/>
                <c:pt idx="0">
                  <c:v>0</c:v>
                </c:pt>
                <c:pt idx="1">
                  <c:v>0.14815135746333177</c:v>
                </c:pt>
                <c:pt idx="2">
                  <c:v>0.27250528524833051</c:v>
                </c:pt>
                <c:pt idx="3">
                  <c:v>0.39975444928499582</c:v>
                </c:pt>
                <c:pt idx="4">
                  <c:v>0.53703101692499433</c:v>
                </c:pt>
                <c:pt idx="5">
                  <c:v>0.67324835178999298</c:v>
                </c:pt>
                <c:pt idx="6">
                  <c:v>0.81214907635165812</c:v>
                </c:pt>
                <c:pt idx="7">
                  <c:v>0.94949625950999006</c:v>
                </c:pt>
                <c:pt idx="8">
                  <c:v>1.0782283494316554</c:v>
                </c:pt>
                <c:pt idx="9">
                  <c:v>1.2255323206749873</c:v>
                </c:pt>
                <c:pt idx="10">
                  <c:v>1.4039777355033185</c:v>
                </c:pt>
                <c:pt idx="11">
                  <c:v>2.916420907166636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02-E14E-B9B0-CDE7F228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13072"/>
        <c:axId val="786007568"/>
      </c:scatterChart>
      <c:scatterChart>
        <c:scatterStyle val="lineMarker"/>
        <c:varyColors val="0"/>
        <c:ser>
          <c:idx val="0"/>
          <c:order val="1"/>
          <c:tx>
            <c:strRef>
              <c:f>Urban_Motor!$E$22</c:f>
              <c:strCache>
                <c:ptCount val="1"/>
                <c:pt idx="0">
                  <c:v>Watts 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2498945897891795"/>
                  <c:y val="-0.73288549618320609"/>
                </c:manualLayout>
              </c:layout>
              <c:numFmt formatCode="General" sourceLinked="0"/>
            </c:trendlineLbl>
          </c:trendline>
          <c:xVal>
            <c:numRef>
              <c:f>Urban_Motor!$B$23:$B$34</c:f>
              <c:numCache>
                <c:formatCode>General</c:formatCode>
                <c:ptCount val="12"/>
                <c:pt idx="0">
                  <c:v>851.16216961259465</c:v>
                </c:pt>
                <c:pt idx="1">
                  <c:v>817.3376887089446</c:v>
                </c:pt>
                <c:pt idx="2">
                  <c:v>794.08990307238003</c:v>
                </c:pt>
                <c:pt idx="3">
                  <c:v>771.36571621141388</c:v>
                </c:pt>
                <c:pt idx="4">
                  <c:v>749.06040837092633</c:v>
                </c:pt>
                <c:pt idx="5">
                  <c:v>728.22117710211398</c:v>
                </c:pt>
                <c:pt idx="6">
                  <c:v>709.68578044593426</c:v>
                </c:pt>
                <c:pt idx="7">
                  <c:v>702.56483709779741</c:v>
                </c:pt>
                <c:pt idx="8">
                  <c:v>681.72560582898518</c:v>
                </c:pt>
                <c:pt idx="9">
                  <c:v>666.01764256103604</c:v>
                </c:pt>
                <c:pt idx="10">
                  <c:v>635.0205950456168</c:v>
                </c:pt>
                <c:pt idx="11">
                  <c:v>0</c:v>
                </c:pt>
              </c:numCache>
            </c:numRef>
          </c:xVal>
          <c:yVal>
            <c:numRef>
              <c:f>Urban_Motor!$E$23:$E$34</c:f>
              <c:numCache>
                <c:formatCode>General</c:formatCode>
                <c:ptCount val="12"/>
                <c:pt idx="0">
                  <c:v>0</c:v>
                </c:pt>
                <c:pt idx="1">
                  <c:v>121.2</c:v>
                </c:pt>
                <c:pt idx="2">
                  <c:v>216.54</c:v>
                </c:pt>
                <c:pt idx="3">
                  <c:v>308.61</c:v>
                </c:pt>
                <c:pt idx="4">
                  <c:v>402.56</c:v>
                </c:pt>
                <c:pt idx="5">
                  <c:v>490.72</c:v>
                </c:pt>
                <c:pt idx="6">
                  <c:v>576.85</c:v>
                </c:pt>
                <c:pt idx="7">
                  <c:v>663.36</c:v>
                </c:pt>
                <c:pt idx="8">
                  <c:v>735.63</c:v>
                </c:pt>
                <c:pt idx="9">
                  <c:v>816.83</c:v>
                </c:pt>
                <c:pt idx="10">
                  <c:v>896.31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02-E14E-B9B0-CDE7F228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991168"/>
        <c:axId val="785315264"/>
      </c:scatterChart>
      <c:valAx>
        <c:axId val="7819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568"/>
        <c:crosses val="autoZero"/>
        <c:crossBetween val="midCat"/>
      </c:valAx>
      <c:valAx>
        <c:axId val="7860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13072"/>
        <c:crosses val="autoZero"/>
        <c:crossBetween val="midCat"/>
      </c:valAx>
      <c:valAx>
        <c:axId val="78531526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780991168"/>
        <c:crosses val="max"/>
        <c:crossBetween val="midCat"/>
      </c:valAx>
      <c:valAx>
        <c:axId val="78099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53152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48V -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Urban_Motor!$B$22</c:f>
              <c:strCache>
                <c:ptCount val="1"/>
                <c:pt idx="0">
                  <c:v>Angular Velocity (rad/s)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1236715773431546"/>
                  <c:y val="-7.4674520646751216E-2"/>
                </c:manualLayout>
              </c:layout>
              <c:numFmt formatCode="General" sourceLinked="0"/>
            </c:trendlineLbl>
          </c:trendline>
          <c:xVal>
            <c:numRef>
              <c:f>Urban_Motor!$D$23:$D$34</c:f>
              <c:numCache>
                <c:formatCode>General</c:formatCode>
                <c:ptCount val="12"/>
                <c:pt idx="0">
                  <c:v>0</c:v>
                </c:pt>
                <c:pt idx="1">
                  <c:v>0.14815135746333177</c:v>
                </c:pt>
                <c:pt idx="2">
                  <c:v>0.27250528524833051</c:v>
                </c:pt>
                <c:pt idx="3">
                  <c:v>0.39975444928499582</c:v>
                </c:pt>
                <c:pt idx="4">
                  <c:v>0.53703101692499433</c:v>
                </c:pt>
                <c:pt idx="5">
                  <c:v>0.67324835178999298</c:v>
                </c:pt>
                <c:pt idx="6">
                  <c:v>0.81214907635165812</c:v>
                </c:pt>
                <c:pt idx="7">
                  <c:v>0.94949625950999006</c:v>
                </c:pt>
                <c:pt idx="8">
                  <c:v>1.0782283494316554</c:v>
                </c:pt>
                <c:pt idx="9">
                  <c:v>1.2255323206749873</c:v>
                </c:pt>
                <c:pt idx="10">
                  <c:v>1.4039777355033185</c:v>
                </c:pt>
                <c:pt idx="11">
                  <c:v>2.916420907166636</c:v>
                </c:pt>
              </c:numCache>
            </c:numRef>
          </c:xVal>
          <c:yVal>
            <c:numRef>
              <c:f>Urban_Motor!$B$23:$B$34</c:f>
              <c:numCache>
                <c:formatCode>General</c:formatCode>
                <c:ptCount val="12"/>
                <c:pt idx="0">
                  <c:v>851.16216961259465</c:v>
                </c:pt>
                <c:pt idx="1">
                  <c:v>817.3376887089446</c:v>
                </c:pt>
                <c:pt idx="2">
                  <c:v>794.08990307238003</c:v>
                </c:pt>
                <c:pt idx="3">
                  <c:v>771.36571621141388</c:v>
                </c:pt>
                <c:pt idx="4">
                  <c:v>749.06040837092633</c:v>
                </c:pt>
                <c:pt idx="5">
                  <c:v>728.22117710211398</c:v>
                </c:pt>
                <c:pt idx="6">
                  <c:v>709.68578044593426</c:v>
                </c:pt>
                <c:pt idx="7">
                  <c:v>702.56483709779741</c:v>
                </c:pt>
                <c:pt idx="8">
                  <c:v>681.72560582898518</c:v>
                </c:pt>
                <c:pt idx="9">
                  <c:v>666.01764256103604</c:v>
                </c:pt>
                <c:pt idx="10">
                  <c:v>635.0205950456168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4-9F4C-A6B3-3F2CB3D42CC8}"/>
            </c:ext>
          </c:extLst>
        </c:ser>
        <c:ser>
          <c:idx val="0"/>
          <c:order val="1"/>
          <c:tx>
            <c:strRef>
              <c:f>Urban_Motor!$E$22</c:f>
              <c:strCache>
                <c:ptCount val="1"/>
                <c:pt idx="0">
                  <c:v>Watts Out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6.6068834137668273E-2"/>
                  <c:y val="-0.64128244274809165"/>
                </c:manualLayout>
              </c:layout>
              <c:numFmt formatCode="General" sourceLinked="0"/>
            </c:trendlineLbl>
          </c:trendline>
          <c:xVal>
            <c:numRef>
              <c:f>Urban_Motor!$D$23:$D$34</c:f>
              <c:numCache>
                <c:formatCode>General</c:formatCode>
                <c:ptCount val="12"/>
                <c:pt idx="0">
                  <c:v>0</c:v>
                </c:pt>
                <c:pt idx="1">
                  <c:v>0.14815135746333177</c:v>
                </c:pt>
                <c:pt idx="2">
                  <c:v>0.27250528524833051</c:v>
                </c:pt>
                <c:pt idx="3">
                  <c:v>0.39975444928499582</c:v>
                </c:pt>
                <c:pt idx="4">
                  <c:v>0.53703101692499433</c:v>
                </c:pt>
                <c:pt idx="5">
                  <c:v>0.67324835178999298</c:v>
                </c:pt>
                <c:pt idx="6">
                  <c:v>0.81214907635165812</c:v>
                </c:pt>
                <c:pt idx="7">
                  <c:v>0.94949625950999006</c:v>
                </c:pt>
                <c:pt idx="8">
                  <c:v>1.0782283494316554</c:v>
                </c:pt>
                <c:pt idx="9">
                  <c:v>1.2255323206749873</c:v>
                </c:pt>
                <c:pt idx="10">
                  <c:v>1.4039777355033185</c:v>
                </c:pt>
                <c:pt idx="11">
                  <c:v>2.916420907166636</c:v>
                </c:pt>
              </c:numCache>
            </c:numRef>
          </c:xVal>
          <c:yVal>
            <c:numRef>
              <c:f>Urban_Motor!$E$23:$E$34</c:f>
              <c:numCache>
                <c:formatCode>General</c:formatCode>
                <c:ptCount val="12"/>
                <c:pt idx="0">
                  <c:v>0</c:v>
                </c:pt>
                <c:pt idx="1">
                  <c:v>121.2</c:v>
                </c:pt>
                <c:pt idx="2">
                  <c:v>216.54</c:v>
                </c:pt>
                <c:pt idx="3">
                  <c:v>308.61</c:v>
                </c:pt>
                <c:pt idx="4">
                  <c:v>402.56</c:v>
                </c:pt>
                <c:pt idx="5">
                  <c:v>490.72</c:v>
                </c:pt>
                <c:pt idx="6">
                  <c:v>576.85</c:v>
                </c:pt>
                <c:pt idx="7">
                  <c:v>663.36</c:v>
                </c:pt>
                <c:pt idx="8">
                  <c:v>735.63</c:v>
                </c:pt>
                <c:pt idx="9">
                  <c:v>816.83</c:v>
                </c:pt>
                <c:pt idx="10">
                  <c:v>896.31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A4-9F4C-A6B3-3F2CB3D4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13072"/>
        <c:axId val="786007568"/>
      </c:scatterChart>
      <c:scatterChart>
        <c:scatterStyle val="lineMarker"/>
        <c:varyColors val="0"/>
        <c:ser>
          <c:idx val="2"/>
          <c:order val="2"/>
          <c:tx>
            <c:strRef>
              <c:f>Urban_Motor!$F$22</c:f>
              <c:strCache>
                <c:ptCount val="1"/>
                <c:pt idx="0">
                  <c:v>Efficiency %</c:v>
                </c:pt>
              </c:strCache>
            </c:strRef>
          </c:tx>
          <c:spPr>
            <a:ln w="19050">
              <a:noFill/>
            </a:ln>
          </c:spPr>
          <c:xVal>
            <c:numRef>
              <c:f>Urban_Motor!$D$23:$D$34</c:f>
              <c:numCache>
                <c:formatCode>General</c:formatCode>
                <c:ptCount val="12"/>
                <c:pt idx="0">
                  <c:v>0</c:v>
                </c:pt>
                <c:pt idx="1">
                  <c:v>0.14815135746333177</c:v>
                </c:pt>
                <c:pt idx="2">
                  <c:v>0.27250528524833051</c:v>
                </c:pt>
                <c:pt idx="3">
                  <c:v>0.39975444928499582</c:v>
                </c:pt>
                <c:pt idx="4">
                  <c:v>0.53703101692499433</c:v>
                </c:pt>
                <c:pt idx="5">
                  <c:v>0.67324835178999298</c:v>
                </c:pt>
                <c:pt idx="6">
                  <c:v>0.81214907635165812</c:v>
                </c:pt>
                <c:pt idx="7">
                  <c:v>0.94949625950999006</c:v>
                </c:pt>
                <c:pt idx="8">
                  <c:v>1.0782283494316554</c:v>
                </c:pt>
                <c:pt idx="9">
                  <c:v>1.2255323206749873</c:v>
                </c:pt>
                <c:pt idx="10">
                  <c:v>1.4039777355033185</c:v>
                </c:pt>
                <c:pt idx="11">
                  <c:v>2.916420907166636</c:v>
                </c:pt>
              </c:numCache>
            </c:numRef>
          </c:xVal>
          <c:yVal>
            <c:numRef>
              <c:f>Urban_Motor!$F$23:$F$34</c:f>
              <c:numCache>
                <c:formatCode>0.00%</c:formatCode>
                <c:ptCount val="12"/>
                <c:pt idx="0" formatCode="0%">
                  <c:v>0</c:v>
                </c:pt>
                <c:pt idx="1">
                  <c:v>0.63100000000000001</c:v>
                </c:pt>
                <c:pt idx="2">
                  <c:v>0.752</c:v>
                </c:pt>
                <c:pt idx="3">
                  <c:v>0.80400000000000005</c:v>
                </c:pt>
                <c:pt idx="4">
                  <c:v>0.83899999999999997</c:v>
                </c:pt>
                <c:pt idx="5">
                  <c:v>0.85199999999999998</c:v>
                </c:pt>
                <c:pt idx="6">
                  <c:v>0.85799999999999998</c:v>
                </c:pt>
                <c:pt idx="7">
                  <c:v>0.86399999999999999</c:v>
                </c:pt>
                <c:pt idx="8">
                  <c:v>0.85099999999999998</c:v>
                </c:pt>
                <c:pt idx="9">
                  <c:v>0.85099999999999998</c:v>
                </c:pt>
                <c:pt idx="10">
                  <c:v>0.84899999999999998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A4-9F4C-A6B3-3F2CB3D4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95120"/>
        <c:axId val="785447040"/>
      </c:scatterChart>
      <c:valAx>
        <c:axId val="7819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568"/>
        <c:crosses val="autoZero"/>
        <c:crossBetween val="midCat"/>
      </c:valAx>
      <c:valAx>
        <c:axId val="7860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13072"/>
        <c:crosses val="autoZero"/>
        <c:crossBetween val="midCat"/>
      </c:valAx>
      <c:valAx>
        <c:axId val="7854470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785895120"/>
        <c:crosses val="max"/>
        <c:crossBetween val="midCat"/>
      </c:valAx>
      <c:valAx>
        <c:axId val="78589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54470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12v - torque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FCV_Motor!$C$25</c:f>
              <c:strCache>
                <c:ptCount val="1"/>
                <c:pt idx="0">
                  <c:v>Angular Velocity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(RPM)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2309966061832051"/>
                  <c:y val="-9.0188773457459487E-2"/>
                </c:manualLayout>
              </c:layout>
              <c:numFmt formatCode="General" sourceLinked="0"/>
            </c:trendlineLbl>
          </c:trendline>
          <c:xVal>
            <c:numRef>
              <c:f>FCV_Motor!$D$26:$D$45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8.92580151733324E-2</c:v>
                </c:pt>
                <c:pt idx="2">
                  <c:v>0.14575042983999847</c:v>
                </c:pt>
                <c:pt idx="3">
                  <c:v>0.20224284450666455</c:v>
                </c:pt>
                <c:pt idx="4">
                  <c:v>0.25873525917333062</c:v>
                </c:pt>
                <c:pt idx="5">
                  <c:v>0.31522767383999667</c:v>
                </c:pt>
                <c:pt idx="6">
                  <c:v>0.37172008850666277</c:v>
                </c:pt>
                <c:pt idx="7">
                  <c:v>0.42821250317332882</c:v>
                </c:pt>
                <c:pt idx="8">
                  <c:v>0.48470491783999492</c:v>
                </c:pt>
                <c:pt idx="9">
                  <c:v>0.54119733250666102</c:v>
                </c:pt>
                <c:pt idx="10">
                  <c:v>0.59768974717332701</c:v>
                </c:pt>
                <c:pt idx="11">
                  <c:v>0.65418216183999311</c:v>
                </c:pt>
                <c:pt idx="12">
                  <c:v>0.71067457650665922</c:v>
                </c:pt>
                <c:pt idx="13">
                  <c:v>0.76716699117332532</c:v>
                </c:pt>
                <c:pt idx="14">
                  <c:v>0.82365940583999131</c:v>
                </c:pt>
                <c:pt idx="15">
                  <c:v>0.88015182050665741</c:v>
                </c:pt>
                <c:pt idx="16">
                  <c:v>0.9366442351733234</c:v>
                </c:pt>
                <c:pt idx="17">
                  <c:v>0.9931366498399895</c:v>
                </c:pt>
                <c:pt idx="18">
                  <c:v>1.0530186093866556</c:v>
                </c:pt>
                <c:pt idx="19">
                  <c:v>5.9317035399999378</c:v>
                </c:pt>
              </c:numCache>
            </c:numRef>
          </c:xVal>
          <c:yVal>
            <c:numRef>
              <c:f>FCV_Motor!$C$26:$C$45</c:f>
              <c:numCache>
                <c:formatCode>General</c:formatCode>
                <c:ptCount val="20"/>
                <c:pt idx="0">
                  <c:v>439.82297150257102</c:v>
                </c:pt>
                <c:pt idx="1">
                  <c:v>431.86427011347689</c:v>
                </c:pt>
                <c:pt idx="2">
                  <c:v>427.25660088821189</c:v>
                </c:pt>
                <c:pt idx="3">
                  <c:v>423.48668970390406</c:v>
                </c:pt>
                <c:pt idx="4">
                  <c:v>419.29789949911776</c:v>
                </c:pt>
                <c:pt idx="5">
                  <c:v>415.10910929433135</c:v>
                </c:pt>
                <c:pt idx="6">
                  <c:v>410.92031908954493</c:v>
                </c:pt>
                <c:pt idx="7">
                  <c:v>406.73152888475857</c:v>
                </c:pt>
                <c:pt idx="8">
                  <c:v>402.54273867997216</c:v>
                </c:pt>
                <c:pt idx="9">
                  <c:v>398.35394847518575</c:v>
                </c:pt>
                <c:pt idx="10">
                  <c:v>394.16515827039933</c:v>
                </c:pt>
                <c:pt idx="11">
                  <c:v>389.97636806561303</c:v>
                </c:pt>
                <c:pt idx="12">
                  <c:v>385.78757786082662</c:v>
                </c:pt>
                <c:pt idx="13">
                  <c:v>381.5987876560402</c:v>
                </c:pt>
                <c:pt idx="14">
                  <c:v>377.40999745125379</c:v>
                </c:pt>
                <c:pt idx="15">
                  <c:v>373.22120724646743</c:v>
                </c:pt>
                <c:pt idx="16">
                  <c:v>369.03241704168101</c:v>
                </c:pt>
                <c:pt idx="17">
                  <c:v>364.84362683689466</c:v>
                </c:pt>
                <c:pt idx="18">
                  <c:v>360.60247675454843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5-41CD-B417-56DB378C80DA}"/>
            </c:ext>
          </c:extLst>
        </c:ser>
        <c:ser>
          <c:idx val="2"/>
          <c:order val="2"/>
          <c:tx>
            <c:strRef>
              <c:f>FCV_Motor!$E$25</c:f>
              <c:strCache>
                <c:ptCount val="1"/>
                <c:pt idx="0">
                  <c:v>Watts Out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6.9098559303444995E-2"/>
                  <c:y val="-0.52328085002806357"/>
                </c:manualLayout>
              </c:layout>
              <c:numFmt formatCode="General" sourceLinked="0"/>
            </c:trendlineLbl>
          </c:trendline>
          <c:xVal>
            <c:numRef>
              <c:f>FCV_Motor!$D$26:$D$45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8.92580151733324E-2</c:v>
                </c:pt>
                <c:pt idx="2">
                  <c:v>0.14575042983999847</c:v>
                </c:pt>
                <c:pt idx="3">
                  <c:v>0.20224284450666455</c:v>
                </c:pt>
                <c:pt idx="4">
                  <c:v>0.25873525917333062</c:v>
                </c:pt>
                <c:pt idx="5">
                  <c:v>0.31522767383999667</c:v>
                </c:pt>
                <c:pt idx="6">
                  <c:v>0.37172008850666277</c:v>
                </c:pt>
                <c:pt idx="7">
                  <c:v>0.42821250317332882</c:v>
                </c:pt>
                <c:pt idx="8">
                  <c:v>0.48470491783999492</c:v>
                </c:pt>
                <c:pt idx="9">
                  <c:v>0.54119733250666102</c:v>
                </c:pt>
                <c:pt idx="10">
                  <c:v>0.59768974717332701</c:v>
                </c:pt>
                <c:pt idx="11">
                  <c:v>0.65418216183999311</c:v>
                </c:pt>
                <c:pt idx="12">
                  <c:v>0.71067457650665922</c:v>
                </c:pt>
                <c:pt idx="13">
                  <c:v>0.76716699117332532</c:v>
                </c:pt>
                <c:pt idx="14">
                  <c:v>0.82365940583999131</c:v>
                </c:pt>
                <c:pt idx="15">
                  <c:v>0.88015182050665741</c:v>
                </c:pt>
                <c:pt idx="16">
                  <c:v>0.9366442351733234</c:v>
                </c:pt>
                <c:pt idx="17">
                  <c:v>0.9931366498399895</c:v>
                </c:pt>
                <c:pt idx="18">
                  <c:v>1.0530186093866556</c:v>
                </c:pt>
                <c:pt idx="19">
                  <c:v>5.9317035399999378</c:v>
                </c:pt>
              </c:numCache>
            </c:numRef>
          </c:xVal>
          <c:yVal>
            <c:numRef>
              <c:f>FCV_Motor!$E$26:$E$45</c:f>
              <c:numCache>
                <c:formatCode>0.00</c:formatCode>
                <c:ptCount val="20"/>
                <c:pt idx="0">
                  <c:v>0</c:v>
                </c:pt>
                <c:pt idx="1">
                  <c:v>38.44</c:v>
                </c:pt>
                <c:pt idx="2">
                  <c:v>62.094999999999999</c:v>
                </c:pt>
                <c:pt idx="3">
                  <c:v>85.405000000000001</c:v>
                </c:pt>
                <c:pt idx="4">
                  <c:v>108.18</c:v>
                </c:pt>
                <c:pt idx="5">
                  <c:v>130.48500000000001</c:v>
                </c:pt>
                <c:pt idx="6">
                  <c:v>152.315</c:v>
                </c:pt>
                <c:pt idx="7">
                  <c:v>173.67500000000001</c:v>
                </c:pt>
                <c:pt idx="8">
                  <c:v>194.565</c:v>
                </c:pt>
                <c:pt idx="9">
                  <c:v>214.98</c:v>
                </c:pt>
                <c:pt idx="10">
                  <c:v>234.92500000000001</c:v>
                </c:pt>
                <c:pt idx="11">
                  <c:v>254.39500000000001</c:v>
                </c:pt>
                <c:pt idx="12">
                  <c:v>273.39499999999998</c:v>
                </c:pt>
                <c:pt idx="13">
                  <c:v>291.92500000000001</c:v>
                </c:pt>
                <c:pt idx="14">
                  <c:v>309.98</c:v>
                </c:pt>
                <c:pt idx="15">
                  <c:v>327.565</c:v>
                </c:pt>
                <c:pt idx="16">
                  <c:v>344.68</c:v>
                </c:pt>
                <c:pt idx="17">
                  <c:v>361.32</c:v>
                </c:pt>
                <c:pt idx="18">
                  <c:v>378.65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0C-CD4B-A16C-F180C80D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079"/>
        <c:axId val="998335907"/>
      </c:scatterChart>
      <c:scatterChart>
        <c:scatterStyle val="lineMarker"/>
        <c:varyColors val="0"/>
        <c:ser>
          <c:idx val="1"/>
          <c:order val="1"/>
          <c:tx>
            <c:strRef>
              <c:f>FCV_Motor!$F$25</c:f>
              <c:strCache>
                <c:ptCount val="1"/>
                <c:pt idx="0">
                  <c:v>Eff %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FCV_Motor!$D$26:$D$45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8.92580151733324E-2</c:v>
                </c:pt>
                <c:pt idx="2">
                  <c:v>0.14575042983999847</c:v>
                </c:pt>
                <c:pt idx="3">
                  <c:v>0.20224284450666455</c:v>
                </c:pt>
                <c:pt idx="4">
                  <c:v>0.25873525917333062</c:v>
                </c:pt>
                <c:pt idx="5">
                  <c:v>0.31522767383999667</c:v>
                </c:pt>
                <c:pt idx="6">
                  <c:v>0.37172008850666277</c:v>
                </c:pt>
                <c:pt idx="7">
                  <c:v>0.42821250317332882</c:v>
                </c:pt>
                <c:pt idx="8">
                  <c:v>0.48470491783999492</c:v>
                </c:pt>
                <c:pt idx="9">
                  <c:v>0.54119733250666102</c:v>
                </c:pt>
                <c:pt idx="10">
                  <c:v>0.59768974717332701</c:v>
                </c:pt>
                <c:pt idx="11">
                  <c:v>0.65418216183999311</c:v>
                </c:pt>
                <c:pt idx="12">
                  <c:v>0.71067457650665922</c:v>
                </c:pt>
                <c:pt idx="13">
                  <c:v>0.76716699117332532</c:v>
                </c:pt>
                <c:pt idx="14">
                  <c:v>0.82365940583999131</c:v>
                </c:pt>
                <c:pt idx="15">
                  <c:v>0.88015182050665741</c:v>
                </c:pt>
                <c:pt idx="16">
                  <c:v>0.9366442351733234</c:v>
                </c:pt>
                <c:pt idx="17">
                  <c:v>0.9931366498399895</c:v>
                </c:pt>
                <c:pt idx="18">
                  <c:v>1.0530186093866556</c:v>
                </c:pt>
                <c:pt idx="19">
                  <c:v>5.9317035399999378</c:v>
                </c:pt>
              </c:numCache>
            </c:numRef>
          </c:xVal>
          <c:yVal>
            <c:numRef>
              <c:f>FCV_Motor!$F$26:$F$45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 formatCode="0.00%">
                  <c:v>0.86199999999999999</c:v>
                </c:pt>
                <c:pt idx="3">
                  <c:v>0.89</c:v>
                </c:pt>
                <c:pt idx="4" formatCode="0.00%">
                  <c:v>0.90200000000000002</c:v>
                </c:pt>
                <c:pt idx="5" formatCode="0.00%">
                  <c:v>0.90600000000000003</c:v>
                </c:pt>
                <c:pt idx="6" formatCode="0.00%">
                  <c:v>0.90700000000000003</c:v>
                </c:pt>
                <c:pt idx="7" formatCode="0.00%">
                  <c:v>0.90400000000000003</c:v>
                </c:pt>
                <c:pt idx="8">
                  <c:v>0.9</c:v>
                </c:pt>
                <c:pt idx="9" formatCode="0.00%">
                  <c:v>0.89600000000000002</c:v>
                </c:pt>
                <c:pt idx="10">
                  <c:v>0.89</c:v>
                </c:pt>
                <c:pt idx="11" formatCode="0.00%">
                  <c:v>0.88300000000000001</c:v>
                </c:pt>
                <c:pt idx="12" formatCode="0.00%">
                  <c:v>0.876</c:v>
                </c:pt>
                <c:pt idx="13" formatCode="0.00%">
                  <c:v>0.86899999999999999</c:v>
                </c:pt>
                <c:pt idx="14" formatCode="0.00%">
                  <c:v>0.86099999999999999</c:v>
                </c:pt>
                <c:pt idx="15" formatCode="0.00%">
                  <c:v>0.85299999999999998</c:v>
                </c:pt>
                <c:pt idx="16" formatCode="0.00%">
                  <c:v>0.84499999999999997</c:v>
                </c:pt>
                <c:pt idx="17" formatCode="0.00%">
                  <c:v>0.83599999999999997</c:v>
                </c:pt>
                <c:pt idx="18">
                  <c:v>0.83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C-CD4B-A16C-F180C80D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35856"/>
        <c:axId val="784852144"/>
      </c:scatterChart>
      <c:valAx>
        <c:axId val="638570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8335907"/>
        <c:crosses val="autoZero"/>
        <c:crossBetween val="midCat"/>
      </c:valAx>
      <c:valAx>
        <c:axId val="99833590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857079"/>
        <c:crosses val="autoZero"/>
        <c:crossBetween val="midCat"/>
      </c:valAx>
      <c:valAx>
        <c:axId val="78485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783235856"/>
        <c:crosses val="max"/>
        <c:crossBetween val="midCat"/>
      </c:valAx>
      <c:valAx>
        <c:axId val="78323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8521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12v - RPM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FCV_Motor!$D$25</c:f>
              <c:strCache>
                <c:ptCount val="1"/>
                <c:pt idx="0">
                  <c:v>Torque N-m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959886264216976"/>
                  <c:y val="-0.43801035287255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FCV_Motor!$C$26:$C$45</c:f>
              <c:numCache>
                <c:formatCode>General</c:formatCode>
                <c:ptCount val="20"/>
                <c:pt idx="0">
                  <c:v>439.82297150257102</c:v>
                </c:pt>
                <c:pt idx="1">
                  <c:v>431.86427011347689</c:v>
                </c:pt>
                <c:pt idx="2">
                  <c:v>427.25660088821189</c:v>
                </c:pt>
                <c:pt idx="3">
                  <c:v>423.48668970390406</c:v>
                </c:pt>
                <c:pt idx="4">
                  <c:v>419.29789949911776</c:v>
                </c:pt>
                <c:pt idx="5">
                  <c:v>415.10910929433135</c:v>
                </c:pt>
                <c:pt idx="6">
                  <c:v>410.92031908954493</c:v>
                </c:pt>
                <c:pt idx="7">
                  <c:v>406.73152888475857</c:v>
                </c:pt>
                <c:pt idx="8">
                  <c:v>402.54273867997216</c:v>
                </c:pt>
                <c:pt idx="9">
                  <c:v>398.35394847518575</c:v>
                </c:pt>
                <c:pt idx="10">
                  <c:v>394.16515827039933</c:v>
                </c:pt>
                <c:pt idx="11">
                  <c:v>389.97636806561303</c:v>
                </c:pt>
                <c:pt idx="12">
                  <c:v>385.78757786082662</c:v>
                </c:pt>
                <c:pt idx="13">
                  <c:v>381.5987876560402</c:v>
                </c:pt>
                <c:pt idx="14">
                  <c:v>377.40999745125379</c:v>
                </c:pt>
                <c:pt idx="15">
                  <c:v>373.22120724646743</c:v>
                </c:pt>
                <c:pt idx="16">
                  <c:v>369.03241704168101</c:v>
                </c:pt>
                <c:pt idx="17">
                  <c:v>364.84362683689466</c:v>
                </c:pt>
                <c:pt idx="18">
                  <c:v>360.60247675454843</c:v>
                </c:pt>
                <c:pt idx="19">
                  <c:v>0</c:v>
                </c:pt>
              </c:numCache>
            </c:numRef>
          </c:xVal>
          <c:yVal>
            <c:numRef>
              <c:f>FCV_Motor!$D$26:$D$45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8.92580151733324E-2</c:v>
                </c:pt>
                <c:pt idx="2">
                  <c:v>0.14575042983999847</c:v>
                </c:pt>
                <c:pt idx="3">
                  <c:v>0.20224284450666455</c:v>
                </c:pt>
                <c:pt idx="4">
                  <c:v>0.25873525917333062</c:v>
                </c:pt>
                <c:pt idx="5">
                  <c:v>0.31522767383999667</c:v>
                </c:pt>
                <c:pt idx="6">
                  <c:v>0.37172008850666277</c:v>
                </c:pt>
                <c:pt idx="7">
                  <c:v>0.42821250317332882</c:v>
                </c:pt>
                <c:pt idx="8">
                  <c:v>0.48470491783999492</c:v>
                </c:pt>
                <c:pt idx="9">
                  <c:v>0.54119733250666102</c:v>
                </c:pt>
                <c:pt idx="10">
                  <c:v>0.59768974717332701</c:v>
                </c:pt>
                <c:pt idx="11">
                  <c:v>0.65418216183999311</c:v>
                </c:pt>
                <c:pt idx="12">
                  <c:v>0.71067457650665922</c:v>
                </c:pt>
                <c:pt idx="13">
                  <c:v>0.76716699117332532</c:v>
                </c:pt>
                <c:pt idx="14">
                  <c:v>0.82365940583999131</c:v>
                </c:pt>
                <c:pt idx="15">
                  <c:v>0.88015182050665741</c:v>
                </c:pt>
                <c:pt idx="16">
                  <c:v>0.9366442351733234</c:v>
                </c:pt>
                <c:pt idx="17">
                  <c:v>0.9931366498399895</c:v>
                </c:pt>
                <c:pt idx="18">
                  <c:v>1.0530186093866556</c:v>
                </c:pt>
                <c:pt idx="19">
                  <c:v>5.9317035399999378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A943-B0B0-0FA135CF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018864"/>
        <c:axId val="820020496"/>
      </c:scatterChart>
      <c:scatterChart>
        <c:scatterStyle val="lineMarker"/>
        <c:varyColors val="0"/>
        <c:ser>
          <c:idx val="1"/>
          <c:order val="1"/>
          <c:tx>
            <c:strRef>
              <c:f>FCV_Motor!$E$25</c:f>
              <c:strCache>
                <c:ptCount val="1"/>
                <c:pt idx="0">
                  <c:v>Watts 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23906386701663"/>
                  <c:y val="-0.14628244386118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FCV_Motor!$C$26:$C$45</c:f>
              <c:numCache>
                <c:formatCode>General</c:formatCode>
                <c:ptCount val="20"/>
                <c:pt idx="0">
                  <c:v>439.82297150257102</c:v>
                </c:pt>
                <c:pt idx="1">
                  <c:v>431.86427011347689</c:v>
                </c:pt>
                <c:pt idx="2">
                  <c:v>427.25660088821189</c:v>
                </c:pt>
                <c:pt idx="3">
                  <c:v>423.48668970390406</c:v>
                </c:pt>
                <c:pt idx="4">
                  <c:v>419.29789949911776</c:v>
                </c:pt>
                <c:pt idx="5">
                  <c:v>415.10910929433135</c:v>
                </c:pt>
                <c:pt idx="6">
                  <c:v>410.92031908954493</c:v>
                </c:pt>
                <c:pt idx="7">
                  <c:v>406.73152888475857</c:v>
                </c:pt>
                <c:pt idx="8">
                  <c:v>402.54273867997216</c:v>
                </c:pt>
                <c:pt idx="9">
                  <c:v>398.35394847518575</c:v>
                </c:pt>
                <c:pt idx="10">
                  <c:v>394.16515827039933</c:v>
                </c:pt>
                <c:pt idx="11">
                  <c:v>389.97636806561303</c:v>
                </c:pt>
                <c:pt idx="12">
                  <c:v>385.78757786082662</c:v>
                </c:pt>
                <c:pt idx="13">
                  <c:v>381.5987876560402</c:v>
                </c:pt>
                <c:pt idx="14">
                  <c:v>377.40999745125379</c:v>
                </c:pt>
                <c:pt idx="15">
                  <c:v>373.22120724646743</c:v>
                </c:pt>
                <c:pt idx="16">
                  <c:v>369.03241704168101</c:v>
                </c:pt>
                <c:pt idx="17">
                  <c:v>364.84362683689466</c:v>
                </c:pt>
                <c:pt idx="18">
                  <c:v>360.60247675454843</c:v>
                </c:pt>
                <c:pt idx="19">
                  <c:v>0</c:v>
                </c:pt>
              </c:numCache>
            </c:numRef>
          </c:xVal>
          <c:yVal>
            <c:numRef>
              <c:f>FCV_Motor!$E$26:$E$45</c:f>
              <c:numCache>
                <c:formatCode>0.00</c:formatCode>
                <c:ptCount val="20"/>
                <c:pt idx="0">
                  <c:v>0</c:v>
                </c:pt>
                <c:pt idx="1">
                  <c:v>38.44</c:v>
                </c:pt>
                <c:pt idx="2">
                  <c:v>62.094999999999999</c:v>
                </c:pt>
                <c:pt idx="3">
                  <c:v>85.405000000000001</c:v>
                </c:pt>
                <c:pt idx="4">
                  <c:v>108.18</c:v>
                </c:pt>
                <c:pt idx="5">
                  <c:v>130.48500000000001</c:v>
                </c:pt>
                <c:pt idx="6">
                  <c:v>152.315</c:v>
                </c:pt>
                <c:pt idx="7">
                  <c:v>173.67500000000001</c:v>
                </c:pt>
                <c:pt idx="8">
                  <c:v>194.565</c:v>
                </c:pt>
                <c:pt idx="9">
                  <c:v>214.98</c:v>
                </c:pt>
                <c:pt idx="10">
                  <c:v>234.92500000000001</c:v>
                </c:pt>
                <c:pt idx="11">
                  <c:v>254.39500000000001</c:v>
                </c:pt>
                <c:pt idx="12">
                  <c:v>273.39499999999998</c:v>
                </c:pt>
                <c:pt idx="13">
                  <c:v>291.92500000000001</c:v>
                </c:pt>
                <c:pt idx="14">
                  <c:v>309.98</c:v>
                </c:pt>
                <c:pt idx="15">
                  <c:v>327.565</c:v>
                </c:pt>
                <c:pt idx="16">
                  <c:v>344.68</c:v>
                </c:pt>
                <c:pt idx="17">
                  <c:v>361.32</c:v>
                </c:pt>
                <c:pt idx="18">
                  <c:v>378.65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A-A943-B0B0-0FA135CF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32144"/>
        <c:axId val="820362096"/>
      </c:scatterChart>
      <c:valAx>
        <c:axId val="8200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20496"/>
        <c:crosses val="autoZero"/>
        <c:crossBetween val="midCat"/>
      </c:valAx>
      <c:valAx>
        <c:axId val="8200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18864"/>
        <c:crosses val="autoZero"/>
        <c:crossBetween val="midCat"/>
      </c:valAx>
      <c:valAx>
        <c:axId val="8203620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32144"/>
        <c:crosses val="max"/>
        <c:crossBetween val="midCat"/>
      </c:valAx>
      <c:valAx>
        <c:axId val="81483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03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292100</xdr:colOff>
      <xdr:row>3</xdr:row>
      <xdr:rowOff>127000</xdr:rowOff>
    </xdr:from>
    <xdr:ext cx="6534150" cy="41719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04700" y="584200"/>
          <a:ext cx="6534150" cy="417195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546100</xdr:colOff>
      <xdr:row>56</xdr:row>
      <xdr:rowOff>133350</xdr:rowOff>
    </xdr:from>
    <xdr:to>
      <xdr:col>19</xdr:col>
      <xdr:colOff>342900</xdr:colOff>
      <xdr:row>84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7A5F86-37D1-E147-A263-D80CA62F8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56</xdr:row>
      <xdr:rowOff>76200</xdr:rowOff>
    </xdr:from>
    <xdr:to>
      <xdr:col>7</xdr:col>
      <xdr:colOff>266700</xdr:colOff>
      <xdr:row>83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F03033-48F5-244F-B444-3713D9298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118383</xdr:colOff>
      <xdr:row>46</xdr:row>
      <xdr:rowOff>14966</xdr:rowOff>
    </xdr:from>
    <xdr:ext cx="5251904" cy="3196318"/>
    <xdr:graphicFrame macro="">
      <xdr:nvGraphicFramePr>
        <xdr:cNvPr id="265259833" name="Chart 6">
          <a:extLst>
            <a:ext uri="{FF2B5EF4-FFF2-40B4-BE49-F238E27FC236}">
              <a16:creationId xmlns:a16="http://schemas.microsoft.com/office/drawing/2014/main" id="{00000000-0008-0000-0300-0000398BC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567871</xdr:colOff>
      <xdr:row>0</xdr:row>
      <xdr:rowOff>56244</xdr:rowOff>
    </xdr:from>
    <xdr:ext cx="4486275" cy="33909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723585" y="56244"/>
          <a:ext cx="4486275" cy="3390900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893535</xdr:colOff>
      <xdr:row>46</xdr:row>
      <xdr:rowOff>7256</xdr:rowOff>
    </xdr:from>
    <xdr:to>
      <xdr:col>16</xdr:col>
      <xdr:colOff>476249</xdr:colOff>
      <xdr:row>57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62D58-8813-F046-BA50-819480E59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workbookViewId="0">
      <selection activeCell="D33" sqref="D33"/>
    </sheetView>
  </sheetViews>
  <sheetFormatPr baseColWidth="10" defaultColWidth="14.33203125" defaultRowHeight="15" customHeight="1" x14ac:dyDescent="0.15"/>
  <cols>
    <col min="1" max="2" width="14.33203125" customWidth="1"/>
    <col min="3" max="5" width="22.33203125" customWidth="1"/>
    <col min="6" max="6" width="27.83203125" customWidth="1"/>
    <col min="7" max="7" width="26.1640625" customWidth="1"/>
    <col min="8" max="31" width="14.3320312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2" t="s">
        <v>88</v>
      </c>
      <c r="E1" s="35" t="s">
        <v>3</v>
      </c>
      <c r="F1" s="2" t="s">
        <v>89</v>
      </c>
      <c r="G1" s="35" t="s">
        <v>4</v>
      </c>
      <c r="H1" s="1" t="s">
        <v>5</v>
      </c>
      <c r="J1" s="1"/>
      <c r="K1" s="1" t="s">
        <v>90</v>
      </c>
      <c r="O1" s="3"/>
      <c r="P1" s="3"/>
      <c r="Q1" s="3"/>
      <c r="R1" s="3"/>
      <c r="S1" s="3"/>
      <c r="T1" s="3"/>
      <c r="U1" s="3"/>
      <c r="V1" s="3"/>
      <c r="W1" s="3"/>
      <c r="AA1" s="3"/>
      <c r="AB1" s="3"/>
      <c r="AD1" s="4"/>
      <c r="AE1" s="3"/>
    </row>
    <row r="2" spans="1:31" ht="15.75" customHeight="1" x14ac:dyDescent="0.15">
      <c r="A2" s="1">
        <v>2</v>
      </c>
      <c r="B2" s="1">
        <v>939.1</v>
      </c>
      <c r="D2" s="5">
        <v>0</v>
      </c>
      <c r="E2" s="36">
        <f t="shared" ref="E2:E24" si="0">D2/3.281</f>
        <v>0</v>
      </c>
      <c r="F2" s="5">
        <v>0</v>
      </c>
      <c r="G2" s="36">
        <f t="shared" ref="G2:G24" si="1">F2/3.281</f>
        <v>0</v>
      </c>
      <c r="Q2" s="5"/>
      <c r="R2" s="5"/>
      <c r="S2" s="5"/>
      <c r="T2" s="5"/>
      <c r="U2" s="5"/>
      <c r="AA2" s="5"/>
      <c r="AB2" s="5"/>
      <c r="AD2" s="5"/>
    </row>
    <row r="3" spans="1:31" ht="15.75" customHeight="1" x14ac:dyDescent="0.15">
      <c r="A3" s="1">
        <v>3</v>
      </c>
      <c r="B3" s="1">
        <v>938.68</v>
      </c>
      <c r="C3" s="1">
        <v>347.47</v>
      </c>
      <c r="D3" s="1">
        <f t="shared" ref="D3:D24" si="2">C3+D2</f>
        <v>347.47</v>
      </c>
      <c r="E3" s="36">
        <f t="shared" si="0"/>
        <v>105.90368790003048</v>
      </c>
      <c r="F3" s="1">
        <f t="shared" ref="F3:F24" si="3">H3+F2</f>
        <v>-0.42</v>
      </c>
      <c r="G3" s="36">
        <f t="shared" si="1"/>
        <v>-0.12800975312404753</v>
      </c>
      <c r="H3" s="1">
        <v>-0.42</v>
      </c>
      <c r="I3" s="5"/>
      <c r="K3" s="5">
        <f t="shared" ref="K3:K24" si="4">SQRT(C3^2 +(B3-B2)^2)</f>
        <v>347.47025383477074</v>
      </c>
      <c r="Q3" s="5"/>
      <c r="R3" s="5"/>
      <c r="S3" s="5"/>
      <c r="T3" s="5"/>
      <c r="U3" s="5"/>
      <c r="V3" s="5"/>
      <c r="W3" s="5"/>
      <c r="AA3" s="5"/>
      <c r="AB3" s="5"/>
      <c r="AD3" s="5"/>
      <c r="AE3" s="5"/>
    </row>
    <row r="4" spans="1:31" ht="15.75" customHeight="1" x14ac:dyDescent="0.15">
      <c r="A4" s="1">
        <v>4</v>
      </c>
      <c r="B4" s="1">
        <v>938.16</v>
      </c>
      <c r="C4" s="1">
        <v>347.14</v>
      </c>
      <c r="D4" s="1">
        <f t="shared" si="2"/>
        <v>694.61</v>
      </c>
      <c r="E4" s="36">
        <f t="shared" si="0"/>
        <v>211.70679670832064</v>
      </c>
      <c r="F4" s="1">
        <f t="shared" si="3"/>
        <v>-0.94</v>
      </c>
      <c r="G4" s="36">
        <f t="shared" si="1"/>
        <v>-0.28649801889667781</v>
      </c>
      <c r="H4" s="1">
        <v>-0.52</v>
      </c>
      <c r="I4" s="5"/>
      <c r="K4" s="5">
        <f t="shared" si="4"/>
        <v>347.14038946800758</v>
      </c>
      <c r="Q4" s="5"/>
      <c r="R4" s="5"/>
      <c r="S4" s="5"/>
      <c r="T4" s="5"/>
      <c r="U4" s="5"/>
      <c r="V4" s="5"/>
      <c r="W4" s="5"/>
      <c r="AA4" s="5"/>
      <c r="AB4" s="5"/>
      <c r="AD4" s="5"/>
      <c r="AE4" s="5"/>
    </row>
    <row r="5" spans="1:31" ht="15.75" customHeight="1" x14ac:dyDescent="0.15">
      <c r="A5" s="1">
        <v>5</v>
      </c>
      <c r="B5" s="1">
        <v>937.55</v>
      </c>
      <c r="C5" s="1">
        <v>347.22</v>
      </c>
      <c r="D5" s="1">
        <f t="shared" si="2"/>
        <v>1041.83</v>
      </c>
      <c r="E5" s="36">
        <f t="shared" si="0"/>
        <v>317.53428832672961</v>
      </c>
      <c r="F5" s="1">
        <f t="shared" si="3"/>
        <v>-1.5499999999999998</v>
      </c>
      <c r="G5" s="36">
        <f t="shared" si="1"/>
        <v>-0.47241694605303253</v>
      </c>
      <c r="H5" s="1">
        <v>-0.61</v>
      </c>
      <c r="K5" s="5">
        <f t="shared" si="4"/>
        <v>347.22053582701585</v>
      </c>
      <c r="Q5" s="5"/>
      <c r="R5" s="5"/>
      <c r="S5" s="5"/>
      <c r="T5" s="5"/>
      <c r="U5" s="5"/>
      <c r="V5" s="5"/>
      <c r="W5" s="5"/>
      <c r="AA5" s="5"/>
      <c r="AB5" s="5"/>
      <c r="AD5" s="5"/>
      <c r="AE5" s="5"/>
    </row>
    <row r="6" spans="1:31" ht="15.75" customHeight="1" x14ac:dyDescent="0.15">
      <c r="A6" s="1">
        <v>6</v>
      </c>
      <c r="B6" s="1">
        <v>936.7</v>
      </c>
      <c r="C6" s="1">
        <v>446.24</v>
      </c>
      <c r="D6" s="1">
        <f t="shared" si="2"/>
        <v>1488.07</v>
      </c>
      <c r="E6" s="36">
        <f t="shared" si="0"/>
        <v>453.54160316976527</v>
      </c>
      <c r="F6" s="1">
        <f t="shared" si="3"/>
        <v>-2.4</v>
      </c>
      <c r="G6" s="36">
        <f t="shared" si="1"/>
        <v>-0.73148430356598593</v>
      </c>
      <c r="H6" s="1">
        <v>-0.85</v>
      </c>
      <c r="K6" s="5">
        <f t="shared" si="4"/>
        <v>446.24080954121621</v>
      </c>
      <c r="Q6" s="5"/>
      <c r="R6" s="5"/>
      <c r="S6" s="5"/>
      <c r="T6" s="5"/>
      <c r="U6" s="5"/>
      <c r="V6" s="5"/>
      <c r="W6" s="5"/>
      <c r="AA6" s="5"/>
      <c r="AB6" s="5"/>
      <c r="AD6" s="5"/>
      <c r="AE6" s="5"/>
    </row>
    <row r="7" spans="1:31" ht="15.75" customHeight="1" x14ac:dyDescent="0.15">
      <c r="A7" s="1">
        <v>7</v>
      </c>
      <c r="B7" s="1">
        <v>935.67</v>
      </c>
      <c r="C7" s="1">
        <v>397.3</v>
      </c>
      <c r="D7" s="1">
        <f t="shared" si="2"/>
        <v>1885.37</v>
      </c>
      <c r="E7" s="36">
        <f t="shared" si="0"/>
        <v>574.63273392258452</v>
      </c>
      <c r="F7" s="1">
        <f t="shared" si="3"/>
        <v>-3.4299999999999997</v>
      </c>
      <c r="G7" s="36">
        <f t="shared" si="1"/>
        <v>-1.0454129838463881</v>
      </c>
      <c r="H7" s="1">
        <v>-1.03</v>
      </c>
      <c r="K7" s="5">
        <f t="shared" si="4"/>
        <v>397.30133513493257</v>
      </c>
      <c r="Q7" s="5"/>
      <c r="R7" s="5"/>
      <c r="S7" s="5"/>
      <c r="T7" s="5"/>
      <c r="U7" s="5"/>
      <c r="V7" s="5"/>
      <c r="W7" s="5"/>
      <c r="AA7" s="5"/>
      <c r="AB7" s="5"/>
      <c r="AD7" s="5"/>
      <c r="AE7" s="5"/>
    </row>
    <row r="8" spans="1:31" ht="15.75" customHeight="1" x14ac:dyDescent="0.15">
      <c r="A8" s="1">
        <v>8</v>
      </c>
      <c r="B8" s="1">
        <v>935.01</v>
      </c>
      <c r="C8" s="1">
        <v>735.25</v>
      </c>
      <c r="D8" s="1">
        <f t="shared" si="2"/>
        <v>2620.62</v>
      </c>
      <c r="E8" s="36">
        <f t="shared" si="0"/>
        <v>798.72599817128912</v>
      </c>
      <c r="F8" s="1">
        <f t="shared" si="3"/>
        <v>-4.09</v>
      </c>
      <c r="G8" s="36">
        <f t="shared" si="1"/>
        <v>-1.2465711673270343</v>
      </c>
      <c r="H8" s="1">
        <v>-0.66</v>
      </c>
      <c r="K8" s="5">
        <f t="shared" si="4"/>
        <v>735.2502962257139</v>
      </c>
      <c r="Q8" s="5"/>
      <c r="R8" s="5"/>
      <c r="S8" s="5"/>
      <c r="T8" s="5"/>
      <c r="U8" s="5"/>
      <c r="V8" s="5"/>
      <c r="W8" s="5"/>
      <c r="AA8" s="5"/>
      <c r="AB8" s="5"/>
      <c r="AD8" s="5"/>
      <c r="AE8" s="5"/>
    </row>
    <row r="9" spans="1:31" ht="15.75" customHeight="1" x14ac:dyDescent="0.15">
      <c r="A9" s="1">
        <v>9</v>
      </c>
      <c r="B9" s="1">
        <v>935.5</v>
      </c>
      <c r="C9" s="1">
        <v>701.58</v>
      </c>
      <c r="D9" s="1">
        <f t="shared" si="2"/>
        <v>3322.2</v>
      </c>
      <c r="E9" s="36">
        <f t="shared" si="0"/>
        <v>1012.557147211216</v>
      </c>
      <c r="F9" s="1">
        <f t="shared" si="3"/>
        <v>-3.5999999999999996</v>
      </c>
      <c r="G9" s="36">
        <f t="shared" si="1"/>
        <v>-1.0972264553489788</v>
      </c>
      <c r="H9" s="1">
        <v>0.49</v>
      </c>
      <c r="K9" s="5">
        <f t="shared" si="4"/>
        <v>701.58017111375091</v>
      </c>
      <c r="Q9" s="5"/>
      <c r="R9" s="5"/>
      <c r="S9" s="5"/>
      <c r="T9" s="5"/>
      <c r="U9" s="5"/>
      <c r="V9" s="5"/>
      <c r="W9" s="5"/>
      <c r="AA9" s="5"/>
      <c r="AB9" s="5"/>
      <c r="AD9" s="5"/>
      <c r="AE9" s="5"/>
    </row>
    <row r="10" spans="1:31" ht="15.75" customHeight="1" x14ac:dyDescent="0.15">
      <c r="A10" s="1">
        <v>10</v>
      </c>
      <c r="B10" s="1">
        <v>941.4</v>
      </c>
      <c r="C10" s="1">
        <v>598.9</v>
      </c>
      <c r="D10" s="1">
        <f t="shared" si="2"/>
        <v>3921.1</v>
      </c>
      <c r="E10" s="36">
        <f t="shared" si="0"/>
        <v>1195.0929594635782</v>
      </c>
      <c r="F10" s="1">
        <f t="shared" si="3"/>
        <v>2.3000000000000007</v>
      </c>
      <c r="G10" s="36">
        <f t="shared" si="1"/>
        <v>0.70100579091740345</v>
      </c>
      <c r="H10" s="1">
        <v>5.9</v>
      </c>
      <c r="K10" s="5">
        <f t="shared" si="4"/>
        <v>598.92906090788415</v>
      </c>
      <c r="Q10" s="5"/>
      <c r="R10" s="5"/>
      <c r="S10" s="5"/>
      <c r="T10" s="5"/>
      <c r="U10" s="5"/>
      <c r="V10" s="5"/>
      <c r="W10" s="5"/>
      <c r="AA10" s="5"/>
      <c r="AB10" s="5"/>
      <c r="AD10" s="5"/>
      <c r="AE10" s="5"/>
    </row>
    <row r="11" spans="1:31" ht="15.75" customHeight="1" x14ac:dyDescent="0.15">
      <c r="A11" s="1">
        <v>11</v>
      </c>
      <c r="B11" s="1">
        <v>945.57</v>
      </c>
      <c r="C11" s="1">
        <v>397.38</v>
      </c>
      <c r="D11" s="1">
        <f t="shared" si="2"/>
        <v>4318.4799999999996</v>
      </c>
      <c r="E11" s="36">
        <f t="shared" si="0"/>
        <v>1316.2084730265162</v>
      </c>
      <c r="F11" s="1">
        <f t="shared" si="3"/>
        <v>6.4700000000000006</v>
      </c>
      <c r="G11" s="36">
        <f t="shared" si="1"/>
        <v>1.9719597683633039</v>
      </c>
      <c r="H11" s="1">
        <v>4.17</v>
      </c>
      <c r="K11" s="5">
        <f t="shared" si="4"/>
        <v>397.401878833002</v>
      </c>
      <c r="Q11" s="5"/>
      <c r="R11" s="5"/>
      <c r="S11" s="5"/>
      <c r="T11" s="5"/>
      <c r="U11" s="5"/>
      <c r="V11" s="5"/>
      <c r="W11" s="5"/>
      <c r="AA11" s="5"/>
      <c r="AB11" s="5"/>
      <c r="AD11" s="5"/>
      <c r="AE11" s="5"/>
    </row>
    <row r="12" spans="1:31" ht="15.75" customHeight="1" x14ac:dyDescent="0.15">
      <c r="A12" s="1">
        <v>12</v>
      </c>
      <c r="B12" s="1">
        <v>950.75</v>
      </c>
      <c r="C12" s="1">
        <v>545.27</v>
      </c>
      <c r="D12" s="1">
        <f t="shared" si="2"/>
        <v>4863.75</v>
      </c>
      <c r="E12" s="36">
        <f t="shared" si="0"/>
        <v>1482.3986589454435</v>
      </c>
      <c r="F12" s="1">
        <f t="shared" si="3"/>
        <v>11.65</v>
      </c>
      <c r="G12" s="36">
        <f t="shared" si="1"/>
        <v>3.5507467235598904</v>
      </c>
      <c r="H12" s="1">
        <v>5.18</v>
      </c>
      <c r="K12" s="5">
        <f t="shared" si="4"/>
        <v>545.29460413614947</v>
      </c>
      <c r="Q12" s="5"/>
      <c r="R12" s="5"/>
      <c r="S12" s="5"/>
      <c r="T12" s="5"/>
      <c r="U12" s="5"/>
      <c r="V12" s="5"/>
      <c r="W12" s="5"/>
      <c r="AA12" s="5"/>
      <c r="AB12" s="5"/>
      <c r="AD12" s="5"/>
      <c r="AE12" s="5"/>
    </row>
    <row r="13" spans="1:31" ht="15.75" customHeight="1" x14ac:dyDescent="0.15">
      <c r="A13" s="1">
        <v>13</v>
      </c>
      <c r="B13" s="1">
        <v>955.49</v>
      </c>
      <c r="C13" s="1">
        <v>495.79</v>
      </c>
      <c r="D13" s="1">
        <f t="shared" si="2"/>
        <v>5359.54</v>
      </c>
      <c r="E13" s="36">
        <f t="shared" si="0"/>
        <v>1633.5080768058517</v>
      </c>
      <c r="F13" s="1">
        <f t="shared" si="3"/>
        <v>16.39</v>
      </c>
      <c r="G13" s="36">
        <f t="shared" si="1"/>
        <v>4.9954282231027127</v>
      </c>
      <c r="H13" s="1">
        <v>4.74</v>
      </c>
      <c r="K13" s="5">
        <f t="shared" si="4"/>
        <v>495.81265786585163</v>
      </c>
      <c r="Q13" s="5"/>
      <c r="R13" s="5"/>
      <c r="S13" s="5"/>
      <c r="T13" s="5"/>
      <c r="U13" s="5"/>
      <c r="V13" s="5"/>
      <c r="W13" s="5"/>
      <c r="AA13" s="5"/>
      <c r="AB13" s="5"/>
      <c r="AD13" s="5"/>
      <c r="AE13" s="5"/>
    </row>
    <row r="14" spans="1:31" ht="15.75" customHeight="1" x14ac:dyDescent="0.15">
      <c r="A14" s="1">
        <v>14</v>
      </c>
      <c r="B14" s="1">
        <v>960.15</v>
      </c>
      <c r="C14" s="1">
        <v>495.79</v>
      </c>
      <c r="D14" s="1">
        <f t="shared" si="2"/>
        <v>5855.33</v>
      </c>
      <c r="E14" s="36">
        <f t="shared" si="0"/>
        <v>1784.6174946662602</v>
      </c>
      <c r="F14" s="1">
        <f t="shared" si="3"/>
        <v>21.05</v>
      </c>
      <c r="G14" s="36">
        <f t="shared" si="1"/>
        <v>6.4157269125266687</v>
      </c>
      <c r="H14" s="1">
        <v>4.66</v>
      </c>
      <c r="K14" s="5">
        <f t="shared" si="4"/>
        <v>495.81189951432191</v>
      </c>
      <c r="Q14" s="5"/>
      <c r="R14" s="5"/>
      <c r="S14" s="5"/>
      <c r="T14" s="5"/>
      <c r="U14" s="5"/>
      <c r="V14" s="5"/>
      <c r="W14" s="5"/>
      <c r="AA14" s="5"/>
      <c r="AB14" s="5"/>
      <c r="AD14" s="5"/>
      <c r="AE14" s="5"/>
    </row>
    <row r="15" spans="1:31" ht="15.75" customHeight="1" x14ac:dyDescent="0.15">
      <c r="A15" s="1">
        <v>15</v>
      </c>
      <c r="B15" s="1">
        <v>957.44</v>
      </c>
      <c r="C15" s="1">
        <v>248.52</v>
      </c>
      <c r="D15" s="1">
        <f t="shared" si="2"/>
        <v>6103.85</v>
      </c>
      <c r="E15" s="36">
        <f t="shared" si="0"/>
        <v>1860.3626943005181</v>
      </c>
      <c r="F15" s="1">
        <f t="shared" si="3"/>
        <v>18.34</v>
      </c>
      <c r="G15" s="36">
        <f t="shared" si="1"/>
        <v>5.5897592197500758</v>
      </c>
      <c r="H15" s="1">
        <v>-2.71</v>
      </c>
      <c r="K15" s="5">
        <f t="shared" si="4"/>
        <v>248.53477523276297</v>
      </c>
      <c r="Q15" s="5"/>
      <c r="R15" s="5"/>
      <c r="S15" s="5"/>
      <c r="T15" s="5"/>
      <c r="U15" s="5"/>
      <c r="V15" s="5"/>
      <c r="W15" s="5"/>
      <c r="AA15" s="5"/>
      <c r="AB15" s="5"/>
      <c r="AD15" s="5"/>
      <c r="AE15" s="5"/>
    </row>
    <row r="16" spans="1:31" ht="15.75" customHeight="1" x14ac:dyDescent="0.15">
      <c r="A16" s="34" t="s">
        <v>6</v>
      </c>
      <c r="B16" s="1">
        <v>954.43</v>
      </c>
      <c r="C16" s="1">
        <v>49.94</v>
      </c>
      <c r="D16" s="1">
        <f t="shared" si="2"/>
        <v>6153.79</v>
      </c>
      <c r="E16" s="36">
        <f t="shared" si="0"/>
        <v>1875.5836635172202</v>
      </c>
      <c r="F16" s="1">
        <f t="shared" si="3"/>
        <v>15.33</v>
      </c>
      <c r="G16" s="36">
        <f t="shared" si="1"/>
        <v>4.6723559890277349</v>
      </c>
      <c r="H16" s="1">
        <v>-3.01</v>
      </c>
      <c r="K16" s="5">
        <f t="shared" si="4"/>
        <v>50.030627619489245</v>
      </c>
      <c r="Q16" s="5"/>
      <c r="R16" s="5"/>
      <c r="S16" s="5"/>
      <c r="T16" s="5"/>
      <c r="U16" s="5"/>
      <c r="V16" s="5"/>
      <c r="W16" s="5"/>
      <c r="AA16" s="5"/>
      <c r="AB16" s="5"/>
      <c r="AD16" s="5"/>
      <c r="AE16" s="5"/>
    </row>
    <row r="17" spans="1:31" ht="15.75" customHeight="1" x14ac:dyDescent="0.15">
      <c r="A17" s="1">
        <v>16</v>
      </c>
      <c r="B17" s="1">
        <v>950.86</v>
      </c>
      <c r="C17" s="1">
        <v>49.83</v>
      </c>
      <c r="D17" s="1">
        <f t="shared" si="2"/>
        <v>6203.62</v>
      </c>
      <c r="E17" s="36">
        <f t="shared" si="0"/>
        <v>1890.771106370009</v>
      </c>
      <c r="F17" s="1">
        <f t="shared" si="3"/>
        <v>11.76</v>
      </c>
      <c r="G17" s="36">
        <f t="shared" si="1"/>
        <v>3.5842730874733313</v>
      </c>
      <c r="H17" s="1">
        <v>-3.57</v>
      </c>
      <c r="K17" s="5">
        <f t="shared" si="4"/>
        <v>49.957720124120954</v>
      </c>
      <c r="Q17" s="5"/>
      <c r="R17" s="5"/>
      <c r="S17" s="5"/>
      <c r="T17" s="5"/>
      <c r="U17" s="5"/>
      <c r="V17" s="5"/>
      <c r="W17" s="5"/>
      <c r="AA17" s="5"/>
      <c r="AB17" s="5"/>
      <c r="AD17" s="5"/>
      <c r="AE17" s="5"/>
    </row>
    <row r="18" spans="1:31" ht="15.75" customHeight="1" x14ac:dyDescent="0.15">
      <c r="A18" s="1">
        <v>17</v>
      </c>
      <c r="B18" s="1">
        <v>947.08</v>
      </c>
      <c r="C18" s="1">
        <v>49.86</v>
      </c>
      <c r="D18" s="1">
        <f t="shared" si="2"/>
        <v>6253.48</v>
      </c>
      <c r="E18" s="36">
        <f t="shared" si="0"/>
        <v>1905.9676927765922</v>
      </c>
      <c r="F18" s="1">
        <f t="shared" si="3"/>
        <v>7.98</v>
      </c>
      <c r="G18" s="36">
        <f t="shared" si="1"/>
        <v>2.4321853093569032</v>
      </c>
      <c r="H18" s="1">
        <v>-3.78</v>
      </c>
      <c r="K18" s="5">
        <f t="shared" si="4"/>
        <v>50.003079905141846</v>
      </c>
      <c r="Q18" s="5"/>
      <c r="R18" s="5"/>
      <c r="S18" s="5"/>
      <c r="T18" s="5"/>
      <c r="U18" s="5"/>
      <c r="V18" s="5"/>
      <c r="W18" s="5"/>
      <c r="AA18" s="5"/>
      <c r="AB18" s="5"/>
      <c r="AD18" s="5"/>
      <c r="AE18" s="5"/>
    </row>
    <row r="19" spans="1:31" ht="15.75" customHeight="1" x14ac:dyDescent="0.15">
      <c r="A19" s="1">
        <v>18</v>
      </c>
      <c r="B19" s="1">
        <v>943.55</v>
      </c>
      <c r="C19" s="1">
        <v>49.97</v>
      </c>
      <c r="D19" s="1">
        <f t="shared" si="2"/>
        <v>6303.45</v>
      </c>
      <c r="E19" s="36">
        <f t="shared" si="0"/>
        <v>1921.1978055470893</v>
      </c>
      <c r="F19" s="1">
        <f t="shared" si="3"/>
        <v>4.4500000000000011</v>
      </c>
      <c r="G19" s="36">
        <f t="shared" si="1"/>
        <v>1.3562938128619326</v>
      </c>
      <c r="H19" s="1">
        <v>-3.53</v>
      </c>
      <c r="K19" s="5">
        <f t="shared" si="4"/>
        <v>50.094528643355858</v>
      </c>
      <c r="Q19" s="5"/>
      <c r="R19" s="5"/>
      <c r="S19" s="5"/>
      <c r="T19" s="5"/>
      <c r="U19" s="5"/>
      <c r="V19" s="5"/>
      <c r="W19" s="5"/>
      <c r="AA19" s="5"/>
      <c r="AB19" s="5"/>
      <c r="AD19" s="5"/>
      <c r="AE19" s="5"/>
    </row>
    <row r="20" spans="1:31" ht="15.75" customHeight="1" x14ac:dyDescent="0.15">
      <c r="A20" s="34" t="s">
        <v>7</v>
      </c>
      <c r="B20" s="1">
        <v>940.69</v>
      </c>
      <c r="C20" s="1">
        <v>50.11</v>
      </c>
      <c r="D20" s="1">
        <f t="shared" si="2"/>
        <v>6353.5599999999995</v>
      </c>
      <c r="E20" s="36">
        <f t="shared" si="0"/>
        <v>1936.4705882352939</v>
      </c>
      <c r="F20" s="1">
        <f t="shared" si="3"/>
        <v>1.5900000000000012</v>
      </c>
      <c r="G20" s="36">
        <f t="shared" si="1"/>
        <v>0.48460835111246603</v>
      </c>
      <c r="H20" s="1">
        <v>-2.86</v>
      </c>
      <c r="K20" s="5">
        <f t="shared" si="4"/>
        <v>50.191550085646881</v>
      </c>
      <c r="Q20" s="5"/>
      <c r="R20" s="5"/>
      <c r="S20" s="5"/>
      <c r="T20" s="5"/>
      <c r="U20" s="5"/>
      <c r="V20" s="5"/>
      <c r="W20" s="5"/>
      <c r="AA20" s="5"/>
      <c r="AB20" s="5"/>
      <c r="AD20" s="5"/>
      <c r="AE20" s="5"/>
    </row>
    <row r="21" spans="1:31" ht="15.75" customHeight="1" x14ac:dyDescent="0.15">
      <c r="A21" s="1">
        <v>19</v>
      </c>
      <c r="B21" s="1">
        <v>939.64</v>
      </c>
      <c r="C21" s="1">
        <v>50.08</v>
      </c>
      <c r="D21" s="1">
        <f t="shared" si="2"/>
        <v>6403.6399999999994</v>
      </c>
      <c r="E21" s="36">
        <f t="shared" si="0"/>
        <v>1951.7342273697041</v>
      </c>
      <c r="F21" s="1">
        <f t="shared" si="3"/>
        <v>0.54000000000000115</v>
      </c>
      <c r="G21" s="36">
        <f t="shared" si="1"/>
        <v>0.1645839683023472</v>
      </c>
      <c r="H21" s="1">
        <v>-1.05</v>
      </c>
      <c r="K21" s="5">
        <f t="shared" si="4"/>
        <v>50.091006178754284</v>
      </c>
      <c r="Q21" s="5"/>
      <c r="R21" s="5"/>
      <c r="S21" s="5"/>
      <c r="T21" s="5"/>
      <c r="U21" s="5"/>
      <c r="V21" s="5"/>
      <c r="W21" s="5"/>
      <c r="AA21" s="5"/>
      <c r="AB21" s="5"/>
      <c r="AD21" s="5"/>
      <c r="AE21" s="5"/>
    </row>
    <row r="22" spans="1:31" ht="15.75" customHeight="1" x14ac:dyDescent="0.15">
      <c r="A22" s="1">
        <v>21</v>
      </c>
      <c r="B22" s="1">
        <v>939.25</v>
      </c>
      <c r="C22" s="1">
        <v>649.85</v>
      </c>
      <c r="D22" s="1">
        <f t="shared" si="2"/>
        <v>7053.49</v>
      </c>
      <c r="E22" s="36">
        <f t="shared" si="0"/>
        <v>2149.7988418165191</v>
      </c>
      <c r="F22" s="1">
        <f t="shared" si="3"/>
        <v>0.15000000000000113</v>
      </c>
      <c r="G22" s="36">
        <f t="shared" si="1"/>
        <v>4.5717768972874467E-2</v>
      </c>
      <c r="H22" s="1">
        <v>-0.39</v>
      </c>
      <c r="K22" s="5">
        <f t="shared" si="4"/>
        <v>649.85011702699569</v>
      </c>
      <c r="Q22" s="5"/>
      <c r="R22" s="5"/>
      <c r="S22" s="5"/>
      <c r="T22" s="5"/>
      <c r="U22" s="5"/>
      <c r="V22" s="5"/>
      <c r="W22" s="5"/>
      <c r="X22" s="5"/>
      <c r="AA22" s="5"/>
      <c r="AB22" s="5"/>
      <c r="AD22" s="5"/>
      <c r="AE22" s="5"/>
    </row>
    <row r="23" spans="1:31" ht="15.75" customHeight="1" x14ac:dyDescent="0.15">
      <c r="A23" s="1">
        <v>22</v>
      </c>
      <c r="B23" s="1">
        <v>939.46</v>
      </c>
      <c r="C23" s="1">
        <v>662.18</v>
      </c>
      <c r="D23" s="1">
        <f t="shared" si="2"/>
        <v>7715.67</v>
      </c>
      <c r="E23" s="36">
        <f t="shared" si="0"/>
        <v>2351.6214568729047</v>
      </c>
      <c r="F23" s="1">
        <f t="shared" si="3"/>
        <v>0.3600000000000011</v>
      </c>
      <c r="G23" s="36">
        <f t="shared" si="1"/>
        <v>0.10972264553489823</v>
      </c>
      <c r="H23" s="1">
        <v>0.21</v>
      </c>
      <c r="K23" s="5">
        <f t="shared" si="4"/>
        <v>662.18003329910209</v>
      </c>
      <c r="Q23" s="5"/>
      <c r="R23" s="5"/>
      <c r="S23" s="5"/>
      <c r="T23" s="5"/>
      <c r="U23" s="5"/>
      <c r="V23" s="5"/>
      <c r="W23" s="5"/>
      <c r="AA23" s="5"/>
      <c r="AB23" s="5"/>
      <c r="AD23" s="5"/>
      <c r="AE23" s="5"/>
    </row>
    <row r="24" spans="1:31" ht="15.75" customHeight="1" x14ac:dyDescent="0.15">
      <c r="A24" s="1">
        <v>2</v>
      </c>
      <c r="B24" s="1">
        <v>939.1</v>
      </c>
      <c r="C24" s="1">
        <v>717.7</v>
      </c>
      <c r="D24" s="1">
        <f t="shared" si="2"/>
        <v>8433.3700000000008</v>
      </c>
      <c r="E24" s="36">
        <f t="shared" si="0"/>
        <v>2570.3657421517833</v>
      </c>
      <c r="F24" s="1">
        <f t="shared" si="3"/>
        <v>1.1102230246251565E-15</v>
      </c>
      <c r="G24" s="36">
        <f t="shared" si="1"/>
        <v>3.3837946498785631E-16</v>
      </c>
      <c r="H24" s="1">
        <v>-0.36</v>
      </c>
      <c r="K24" s="5">
        <f t="shared" si="4"/>
        <v>717.70009028841571</v>
      </c>
      <c r="Q24" s="5"/>
      <c r="R24" s="5"/>
      <c r="S24" s="5"/>
      <c r="T24" s="5"/>
      <c r="U24" s="5"/>
      <c r="V24" s="5"/>
      <c r="W24" s="5"/>
      <c r="AA24" s="5"/>
      <c r="AB24" s="5"/>
      <c r="AD24" s="5"/>
      <c r="AE24" s="5"/>
    </row>
    <row r="25" spans="1:31" ht="15.75" customHeight="1" x14ac:dyDescent="0.15">
      <c r="Q25" s="5"/>
      <c r="R25" s="5"/>
      <c r="S25" s="5"/>
      <c r="T25" s="5"/>
      <c r="U25" s="5"/>
      <c r="V25" s="5"/>
      <c r="W25" s="5"/>
      <c r="AA25" s="5"/>
      <c r="AB25" s="5"/>
      <c r="AD25" s="5"/>
      <c r="AE25" s="5"/>
    </row>
    <row r="26" spans="1:31" ht="15.75" customHeight="1" x14ac:dyDescent="0.15">
      <c r="J26" s="3" t="s">
        <v>8</v>
      </c>
      <c r="K26" s="5">
        <f>SUM(K3:K24)</f>
        <v>8434.0874208064033</v>
      </c>
      <c r="L26" s="3" t="s">
        <v>9</v>
      </c>
      <c r="M26" s="2">
        <f>K26/3.281</f>
        <v>2570.584401343006</v>
      </c>
      <c r="N26" s="3" t="s">
        <v>10</v>
      </c>
      <c r="Q26" s="5"/>
      <c r="R26" s="5"/>
      <c r="S26" s="5"/>
      <c r="T26" s="5"/>
      <c r="U26" s="5"/>
      <c r="V26" s="5"/>
      <c r="W26" s="5"/>
      <c r="AA26" s="5"/>
      <c r="AB26" s="5"/>
      <c r="AD26" s="5"/>
      <c r="AE26" s="5"/>
    </row>
    <row r="27" spans="1:31" ht="15.75" customHeight="1" x14ac:dyDescent="0.15">
      <c r="D27" s="3"/>
      <c r="E27" s="3"/>
      <c r="Q27" s="5"/>
      <c r="R27" s="5"/>
      <c r="S27" s="5"/>
      <c r="T27" s="5"/>
      <c r="U27" s="5"/>
      <c r="V27" s="5"/>
      <c r="W27" s="5"/>
      <c r="AA27" s="5"/>
      <c r="AB27" s="5"/>
      <c r="AD27" s="5"/>
      <c r="AE27" s="5"/>
    </row>
    <row r="28" spans="1:31" ht="15.75" customHeight="1" x14ac:dyDescent="0.15">
      <c r="D28" s="3"/>
      <c r="E28" s="3"/>
      <c r="F28" s="3"/>
      <c r="G28" s="3"/>
      <c r="H28" s="3"/>
      <c r="I28" s="3"/>
      <c r="J28" s="3"/>
      <c r="Q28" s="5"/>
      <c r="R28" s="5"/>
      <c r="S28" s="5"/>
      <c r="T28" s="5"/>
      <c r="U28" s="5"/>
      <c r="V28" s="5"/>
      <c r="W28" s="5"/>
      <c r="AA28" s="5"/>
      <c r="AB28" s="5"/>
      <c r="AD28" s="5"/>
      <c r="AE28" s="5"/>
    </row>
    <row r="29" spans="1:31" ht="15.75" customHeight="1" x14ac:dyDescent="0.15">
      <c r="B29" s="1"/>
      <c r="C29" s="1"/>
      <c r="D29" s="5"/>
      <c r="F29" s="5"/>
      <c r="H29" s="5"/>
      <c r="I29" s="5"/>
      <c r="J29" s="5"/>
      <c r="Q29" s="5"/>
      <c r="R29" s="5"/>
      <c r="S29" s="5"/>
      <c r="T29" s="5"/>
      <c r="U29" s="5"/>
      <c r="V29" s="5"/>
      <c r="W29" s="5"/>
      <c r="AA29" s="5"/>
      <c r="AB29" s="5"/>
      <c r="AD29" s="5"/>
      <c r="AE29" s="5"/>
    </row>
    <row r="30" spans="1:31" ht="15.75" customHeight="1" x14ac:dyDescent="0.15">
      <c r="B30" s="1"/>
      <c r="D30" s="5"/>
      <c r="F30" s="5"/>
      <c r="H30" s="5"/>
      <c r="I30" s="5"/>
      <c r="J30" s="5"/>
      <c r="Q30" s="5"/>
      <c r="R30" s="5"/>
      <c r="S30" s="5"/>
      <c r="T30" s="5"/>
      <c r="U30" s="5"/>
      <c r="V30" s="5"/>
      <c r="W30" s="5"/>
      <c r="AA30" s="5"/>
      <c r="AB30" s="5"/>
      <c r="AD30" s="5"/>
      <c r="AE30" s="5"/>
    </row>
    <row r="31" spans="1:31" ht="15.75" customHeight="1" x14ac:dyDescent="0.15">
      <c r="B31" s="1"/>
      <c r="C31" s="1"/>
      <c r="D31" s="5"/>
      <c r="F31" s="5"/>
      <c r="H31" s="5"/>
      <c r="I31" s="5"/>
      <c r="J31" s="5"/>
      <c r="Q31" s="5"/>
      <c r="R31" s="5"/>
      <c r="S31" s="5"/>
      <c r="T31" s="5"/>
      <c r="U31" s="5"/>
      <c r="V31" s="5"/>
      <c r="W31" s="5"/>
      <c r="AA31" s="5"/>
      <c r="AB31" s="5"/>
      <c r="AD31" s="5"/>
      <c r="AE31" s="5"/>
    </row>
    <row r="32" spans="1:31" ht="15.75" customHeight="1" x14ac:dyDescent="0.15">
      <c r="B32" s="1"/>
      <c r="C32" s="1"/>
      <c r="D32" s="5"/>
      <c r="F32" s="5"/>
      <c r="H32" s="5"/>
      <c r="I32" s="5"/>
      <c r="J32" s="5"/>
      <c r="Q32" s="5"/>
      <c r="R32" s="5"/>
      <c r="S32" s="5"/>
      <c r="T32" s="5"/>
      <c r="U32" s="5"/>
      <c r="V32" s="5"/>
      <c r="W32" s="5"/>
      <c r="AA32" s="5"/>
      <c r="AB32" s="5"/>
      <c r="AD32" s="5"/>
      <c r="AE32" s="5"/>
    </row>
    <row r="33" spans="2:31" ht="15.75" customHeight="1" x14ac:dyDescent="0.15">
      <c r="B33" s="1"/>
      <c r="C33" s="1"/>
      <c r="D33" s="5"/>
      <c r="F33" s="5"/>
      <c r="H33" s="5"/>
      <c r="I33" s="5"/>
      <c r="J33" s="5"/>
      <c r="Q33" s="5"/>
      <c r="R33" s="5"/>
      <c r="S33" s="5"/>
      <c r="T33" s="5"/>
      <c r="U33" s="5"/>
      <c r="V33" s="5"/>
      <c r="W33" s="5"/>
      <c r="AA33" s="5"/>
      <c r="AB33" s="5"/>
      <c r="AD33" s="5"/>
      <c r="AE33" s="5"/>
    </row>
    <row r="34" spans="2:31" ht="15.75" customHeight="1" x14ac:dyDescent="0.15">
      <c r="B34" s="1"/>
      <c r="C34" s="1"/>
      <c r="D34" s="5"/>
      <c r="F34" s="5"/>
      <c r="H34" s="5"/>
      <c r="I34" s="5"/>
      <c r="J34" s="5"/>
      <c r="Q34" s="5"/>
      <c r="R34" s="5"/>
      <c r="S34" s="5"/>
      <c r="T34" s="5"/>
      <c r="U34" s="5"/>
      <c r="V34" s="5"/>
      <c r="W34" s="5"/>
      <c r="AA34" s="5"/>
      <c r="AB34" s="5"/>
      <c r="AD34" s="5"/>
      <c r="AE34" s="5"/>
    </row>
    <row r="35" spans="2:31" ht="15.75" customHeight="1" x14ac:dyDescent="0.15">
      <c r="B35" s="1"/>
      <c r="C35" s="1"/>
      <c r="D35" s="5"/>
      <c r="F35" s="5"/>
      <c r="H35" s="5"/>
      <c r="I35" s="5"/>
      <c r="J35" s="5"/>
      <c r="Q35" s="5"/>
      <c r="R35" s="5"/>
      <c r="S35" s="5"/>
      <c r="T35" s="5"/>
      <c r="U35" s="5"/>
      <c r="V35" s="5"/>
      <c r="W35" s="5"/>
      <c r="AA35" s="5"/>
      <c r="AB35" s="5"/>
      <c r="AD35" s="5"/>
      <c r="AE35" s="5"/>
    </row>
    <row r="36" spans="2:31" ht="15.75" customHeight="1" x14ac:dyDescent="0.15">
      <c r="B36" s="1"/>
      <c r="C36" s="1"/>
      <c r="D36" s="5"/>
      <c r="F36" s="5"/>
      <c r="H36" s="5"/>
      <c r="I36" s="5"/>
      <c r="J36" s="5"/>
      <c r="Q36" s="5"/>
      <c r="R36" s="5"/>
      <c r="S36" s="5"/>
      <c r="T36" s="5"/>
      <c r="U36" s="5"/>
      <c r="V36" s="5"/>
      <c r="W36" s="5"/>
      <c r="AA36" s="5"/>
      <c r="AB36" s="5"/>
      <c r="AD36" s="5"/>
      <c r="AE36" s="5"/>
    </row>
    <row r="37" spans="2:31" ht="15.75" customHeight="1" x14ac:dyDescent="0.15">
      <c r="B37" s="1"/>
      <c r="C37" s="1"/>
      <c r="D37" s="5"/>
      <c r="F37" s="5"/>
      <c r="H37" s="5"/>
      <c r="I37" s="5"/>
      <c r="J37" s="5"/>
      <c r="Q37" s="5"/>
      <c r="R37" s="5"/>
      <c r="S37" s="5"/>
      <c r="T37" s="5"/>
      <c r="U37" s="5"/>
      <c r="V37" s="5"/>
      <c r="W37" s="5"/>
      <c r="AA37" s="5"/>
      <c r="AB37" s="5"/>
      <c r="AD37" s="5"/>
      <c r="AE37" s="5"/>
    </row>
    <row r="38" spans="2:31" ht="15.75" customHeight="1" x14ac:dyDescent="0.15">
      <c r="B38" s="1"/>
      <c r="C38" s="1"/>
      <c r="D38" s="5"/>
      <c r="F38" s="5"/>
      <c r="H38" s="5"/>
      <c r="I38" s="5"/>
      <c r="J38" s="5"/>
      <c r="Q38" s="5"/>
      <c r="R38" s="5"/>
      <c r="S38" s="5"/>
      <c r="T38" s="5"/>
      <c r="U38" s="5"/>
      <c r="V38" s="5"/>
      <c r="W38" s="5"/>
      <c r="AA38" s="5"/>
      <c r="AB38" s="5"/>
      <c r="AD38" s="5"/>
      <c r="AE38" s="5"/>
    </row>
    <row r="39" spans="2:31" ht="15.75" customHeight="1" x14ac:dyDescent="0.15">
      <c r="B39" s="1"/>
      <c r="C39" s="1"/>
      <c r="D39" s="5"/>
      <c r="F39" s="5"/>
      <c r="H39" s="5"/>
      <c r="I39" s="5"/>
      <c r="J39" s="5"/>
      <c r="Q39" s="5"/>
      <c r="R39" s="5"/>
      <c r="S39" s="5"/>
      <c r="T39" s="5"/>
      <c r="U39" s="5"/>
      <c r="V39" s="5"/>
      <c r="W39" s="5"/>
      <c r="AA39" s="5"/>
      <c r="AB39" s="5"/>
      <c r="AD39" s="5"/>
      <c r="AE39" s="5"/>
    </row>
    <row r="40" spans="2:31" ht="15.75" customHeight="1" x14ac:dyDescent="0.15">
      <c r="B40" s="1"/>
      <c r="C40" s="1"/>
      <c r="D40" s="5"/>
      <c r="F40" s="5"/>
      <c r="H40" s="5"/>
      <c r="I40" s="5"/>
      <c r="J40" s="5"/>
      <c r="Q40" s="5"/>
      <c r="R40" s="5"/>
      <c r="S40" s="5"/>
      <c r="T40" s="5"/>
      <c r="U40" s="5"/>
      <c r="V40" s="5"/>
      <c r="W40" s="5"/>
      <c r="AA40" s="5"/>
      <c r="AB40" s="5"/>
      <c r="AD40" s="5"/>
      <c r="AE40" s="5"/>
    </row>
    <row r="41" spans="2:31" ht="15.75" customHeight="1" x14ac:dyDescent="0.15">
      <c r="B41" s="1"/>
      <c r="C41" s="1"/>
      <c r="D41" s="5"/>
      <c r="F41" s="5"/>
      <c r="H41" s="5"/>
      <c r="I41" s="5"/>
      <c r="J41" s="5"/>
      <c r="Q41" s="5"/>
      <c r="R41" s="5"/>
      <c r="S41" s="5"/>
      <c r="T41" s="5"/>
      <c r="U41" s="5"/>
      <c r="V41" s="5"/>
      <c r="W41" s="5"/>
      <c r="AA41" s="5"/>
      <c r="AB41" s="5"/>
      <c r="AD41" s="5"/>
      <c r="AE41" s="5"/>
    </row>
    <row r="42" spans="2:31" ht="15.75" customHeight="1" x14ac:dyDescent="0.15">
      <c r="B42" s="1"/>
      <c r="C42" s="1"/>
      <c r="D42" s="5"/>
      <c r="F42" s="5"/>
      <c r="H42" s="5"/>
      <c r="I42" s="5"/>
      <c r="J42" s="5"/>
      <c r="Q42" s="5"/>
      <c r="R42" s="5"/>
      <c r="S42" s="5"/>
      <c r="T42" s="5"/>
      <c r="U42" s="5"/>
      <c r="V42" s="5"/>
      <c r="W42" s="5"/>
      <c r="AA42" s="5"/>
      <c r="AB42" s="5"/>
      <c r="AD42" s="5"/>
      <c r="AE42" s="5"/>
    </row>
    <row r="43" spans="2:31" ht="15.75" customHeight="1" x14ac:dyDescent="0.15">
      <c r="B43" s="1"/>
      <c r="C43" s="1"/>
      <c r="D43" s="5"/>
      <c r="F43" s="5"/>
      <c r="H43" s="5"/>
      <c r="I43" s="5"/>
      <c r="J43" s="5"/>
      <c r="Q43" s="5"/>
      <c r="R43" s="5"/>
      <c r="S43" s="5"/>
      <c r="T43" s="5"/>
      <c r="U43" s="5"/>
      <c r="V43" s="5"/>
      <c r="W43" s="5"/>
      <c r="AA43" s="5"/>
      <c r="AB43" s="5"/>
      <c r="AD43" s="5"/>
      <c r="AE43" s="5"/>
    </row>
    <row r="44" spans="2:31" ht="15.75" customHeight="1" x14ac:dyDescent="0.15">
      <c r="B44" s="1"/>
      <c r="C44" s="1"/>
      <c r="D44" s="5"/>
      <c r="F44" s="5"/>
      <c r="H44" s="5"/>
      <c r="I44" s="5"/>
      <c r="J44" s="5"/>
      <c r="Q44" s="5"/>
      <c r="R44" s="5"/>
      <c r="S44" s="5"/>
      <c r="T44" s="5"/>
      <c r="U44" s="5"/>
      <c r="V44" s="5"/>
      <c r="W44" s="5"/>
      <c r="AA44" s="5"/>
      <c r="AB44" s="5"/>
      <c r="AD44" s="5"/>
      <c r="AE44" s="5"/>
    </row>
    <row r="45" spans="2:31" ht="15.75" customHeight="1" x14ac:dyDescent="0.15">
      <c r="B45" s="1"/>
      <c r="C45" s="1"/>
      <c r="D45" s="5"/>
      <c r="F45" s="5"/>
      <c r="H45" s="5"/>
      <c r="I45" s="5"/>
      <c r="J45" s="5"/>
      <c r="Q45" s="5"/>
      <c r="R45" s="5"/>
      <c r="S45" s="5"/>
      <c r="T45" s="5"/>
      <c r="U45" s="5"/>
      <c r="V45" s="5"/>
      <c r="W45" s="5"/>
      <c r="AA45" s="5"/>
      <c r="AB45" s="5"/>
      <c r="AD45" s="5"/>
      <c r="AE45" s="5"/>
    </row>
    <row r="46" spans="2:31" ht="15.75" customHeight="1" x14ac:dyDescent="0.15">
      <c r="B46" s="1"/>
      <c r="C46" s="1"/>
      <c r="D46" s="5"/>
      <c r="F46" s="5"/>
      <c r="H46" s="5"/>
      <c r="I46" s="5"/>
      <c r="J46" s="5"/>
      <c r="Q46" s="5"/>
      <c r="R46" s="5"/>
      <c r="S46" s="5"/>
      <c r="T46" s="5"/>
      <c r="U46" s="5"/>
      <c r="V46" s="5"/>
      <c r="W46" s="5"/>
      <c r="AA46" s="5"/>
      <c r="AB46" s="5"/>
      <c r="AD46" s="5"/>
      <c r="AE46" s="5"/>
    </row>
    <row r="47" spans="2:31" ht="15.75" customHeight="1" x14ac:dyDescent="0.15">
      <c r="B47" s="1"/>
      <c r="C47" s="1"/>
      <c r="D47" s="5"/>
      <c r="F47" s="5"/>
      <c r="H47" s="5"/>
      <c r="I47" s="5"/>
      <c r="J47" s="5"/>
      <c r="Q47" s="5"/>
      <c r="R47" s="5"/>
      <c r="S47" s="5"/>
      <c r="T47" s="5"/>
      <c r="U47" s="5"/>
      <c r="V47" s="5"/>
      <c r="W47" s="5"/>
      <c r="AA47" s="5"/>
      <c r="AB47" s="5"/>
      <c r="AD47" s="5"/>
      <c r="AE47" s="5"/>
    </row>
    <row r="48" spans="2:31" ht="15.75" customHeight="1" x14ac:dyDescent="0.15">
      <c r="B48" s="1"/>
      <c r="C48" s="1"/>
      <c r="D48" s="5"/>
      <c r="F48" s="5"/>
      <c r="H48" s="5"/>
      <c r="I48" s="5"/>
      <c r="J48" s="5"/>
      <c r="Q48" s="5"/>
      <c r="R48" s="5"/>
      <c r="S48" s="5"/>
      <c r="T48" s="5"/>
      <c r="U48" s="5"/>
      <c r="V48" s="5"/>
      <c r="W48" s="5"/>
      <c r="AA48" s="5"/>
      <c r="AB48" s="5"/>
      <c r="AD48" s="5"/>
      <c r="AE48" s="5"/>
    </row>
    <row r="49" spans="2:31" ht="15.75" customHeight="1" x14ac:dyDescent="0.15">
      <c r="B49" s="1"/>
      <c r="C49" s="1"/>
      <c r="D49" s="5"/>
      <c r="F49" s="5"/>
      <c r="H49" s="5"/>
      <c r="I49" s="5"/>
      <c r="J49" s="5"/>
      <c r="Q49" s="5"/>
      <c r="R49" s="5"/>
      <c r="S49" s="5"/>
      <c r="T49" s="5"/>
      <c r="U49" s="5"/>
      <c r="V49" s="5"/>
      <c r="W49" s="5"/>
      <c r="AA49" s="5"/>
      <c r="AB49" s="5"/>
      <c r="AD49" s="5"/>
      <c r="AE49" s="5"/>
    </row>
    <row r="50" spans="2:31" ht="15.75" customHeight="1" x14ac:dyDescent="0.15">
      <c r="B50" s="1"/>
      <c r="C50" s="1"/>
      <c r="D50" s="5"/>
      <c r="F50" s="5"/>
      <c r="H50" s="5"/>
      <c r="I50" s="5"/>
      <c r="J50" s="5"/>
      <c r="Q50" s="5"/>
      <c r="R50" s="5"/>
      <c r="S50" s="5"/>
      <c r="T50" s="5"/>
      <c r="U50" s="5"/>
      <c r="V50" s="5"/>
      <c r="W50" s="5"/>
      <c r="AA50" s="5"/>
      <c r="AB50" s="5"/>
      <c r="AD50" s="5"/>
      <c r="AE50" s="5"/>
    </row>
    <row r="51" spans="2:31" ht="15.75" customHeight="1" x14ac:dyDescent="0.15">
      <c r="B51" s="1"/>
      <c r="C51" s="1"/>
      <c r="D51" s="5"/>
      <c r="F51" s="5"/>
      <c r="H51" s="5"/>
      <c r="I51" s="5"/>
      <c r="J51" s="5"/>
      <c r="Q51" s="5"/>
      <c r="R51" s="5"/>
      <c r="S51" s="5"/>
      <c r="T51" s="5"/>
      <c r="U51" s="5"/>
      <c r="V51" s="5"/>
      <c r="W51" s="5"/>
      <c r="AA51" s="5"/>
      <c r="AB51" s="5"/>
      <c r="AD51" s="5"/>
      <c r="AE51" s="5"/>
    </row>
    <row r="52" spans="2:31" ht="15.75" customHeight="1" x14ac:dyDescent="0.15">
      <c r="B52" s="1"/>
      <c r="C52" s="1"/>
      <c r="D52" s="5"/>
      <c r="F52" s="5"/>
      <c r="H52" s="5"/>
      <c r="I52" s="5"/>
      <c r="J52" s="5"/>
      <c r="Q52" s="5"/>
      <c r="R52" s="5"/>
      <c r="S52" s="5"/>
      <c r="T52" s="5"/>
      <c r="U52" s="5"/>
      <c r="V52" s="5"/>
      <c r="W52" s="5"/>
      <c r="AA52" s="5"/>
      <c r="AB52" s="5"/>
      <c r="AD52" s="5"/>
      <c r="AE52" s="5"/>
    </row>
    <row r="53" spans="2:31" ht="15.75" customHeight="1" x14ac:dyDescent="0.15">
      <c r="D53" s="5"/>
      <c r="F53" s="5"/>
      <c r="H53" s="5"/>
      <c r="I53" s="5"/>
      <c r="J53" s="5"/>
      <c r="Q53" s="5"/>
      <c r="R53" s="5"/>
      <c r="S53" s="5"/>
      <c r="T53" s="5"/>
      <c r="U53" s="5"/>
      <c r="V53" s="5"/>
      <c r="W53" s="5"/>
      <c r="AA53" s="5"/>
      <c r="AB53" s="5"/>
      <c r="AD53" s="5"/>
      <c r="AE53" s="5"/>
    </row>
    <row r="54" spans="2:31" ht="15.75" customHeight="1" x14ac:dyDescent="0.15">
      <c r="D54" s="5"/>
      <c r="F54" s="5"/>
      <c r="H54" s="5"/>
      <c r="I54" s="5"/>
      <c r="J54" s="5"/>
      <c r="Q54" s="5"/>
      <c r="R54" s="5"/>
      <c r="S54" s="5"/>
      <c r="T54" s="5"/>
      <c r="U54" s="5"/>
      <c r="V54" s="5"/>
      <c r="W54" s="5"/>
      <c r="AA54" s="5"/>
      <c r="AB54" s="5"/>
      <c r="AD54" s="5"/>
      <c r="AE54" s="5"/>
    </row>
    <row r="55" spans="2:31" ht="15.75" customHeight="1" x14ac:dyDescent="0.15">
      <c r="D55" s="5"/>
      <c r="F55" s="5"/>
      <c r="H55" s="5"/>
      <c r="I55" s="5"/>
      <c r="J55" s="5"/>
      <c r="Q55" s="5"/>
      <c r="R55" s="5"/>
      <c r="S55" s="5"/>
      <c r="T55" s="5"/>
      <c r="U55" s="5"/>
      <c r="V55" s="5"/>
      <c r="W55" s="5"/>
      <c r="AA55" s="5"/>
      <c r="AB55" s="5"/>
      <c r="AD55" s="5"/>
      <c r="AE55" s="5"/>
    </row>
    <row r="56" spans="2:31" ht="15.75" customHeight="1" x14ac:dyDescent="0.15">
      <c r="D56" s="5"/>
      <c r="F56" s="5"/>
      <c r="H56" s="5"/>
      <c r="I56" s="5"/>
      <c r="J56" s="5"/>
      <c r="Q56" s="5"/>
      <c r="R56" s="5"/>
      <c r="S56" s="5"/>
      <c r="T56" s="5"/>
      <c r="U56" s="5"/>
      <c r="V56" s="5"/>
      <c r="W56" s="5"/>
      <c r="AA56" s="5"/>
      <c r="AB56" s="5"/>
      <c r="AD56" s="5"/>
      <c r="AE56" s="5"/>
    </row>
    <row r="57" spans="2:31" ht="15.75" customHeight="1" x14ac:dyDescent="0.15">
      <c r="D57" s="5"/>
      <c r="F57" s="5"/>
      <c r="H57" s="5"/>
      <c r="I57" s="5"/>
      <c r="J57" s="5"/>
      <c r="Q57" s="5"/>
      <c r="R57" s="5"/>
      <c r="S57" s="5"/>
      <c r="T57" s="5"/>
      <c r="U57" s="5"/>
      <c r="V57" s="5"/>
      <c r="W57" s="5"/>
      <c r="AA57" s="5"/>
      <c r="AB57" s="5"/>
      <c r="AD57" s="5"/>
      <c r="AE57" s="5"/>
    </row>
    <row r="58" spans="2:31" ht="15.75" customHeight="1" x14ac:dyDescent="0.15">
      <c r="D58" s="5"/>
      <c r="F58" s="5"/>
      <c r="H58" s="5"/>
      <c r="I58" s="5"/>
      <c r="J58" s="5"/>
      <c r="Q58" s="5"/>
      <c r="R58" s="5"/>
      <c r="S58" s="5"/>
      <c r="T58" s="5"/>
      <c r="U58" s="5"/>
      <c r="V58" s="5"/>
      <c r="W58" s="5"/>
      <c r="AA58" s="5"/>
      <c r="AB58" s="5"/>
      <c r="AD58" s="5"/>
      <c r="AE58" s="5"/>
    </row>
    <row r="59" spans="2:31" ht="15.75" customHeight="1" x14ac:dyDescent="0.15">
      <c r="D59" s="5"/>
      <c r="F59" s="5"/>
      <c r="H59" s="5"/>
      <c r="I59" s="5"/>
      <c r="J59" s="5"/>
      <c r="Q59" s="5"/>
      <c r="R59" s="5"/>
      <c r="S59" s="5"/>
      <c r="T59" s="5"/>
      <c r="U59" s="5"/>
      <c r="V59" s="5"/>
      <c r="W59" s="5"/>
      <c r="AA59" s="5"/>
      <c r="AB59" s="5"/>
      <c r="AD59" s="5"/>
      <c r="AE59" s="5"/>
    </row>
    <row r="60" spans="2:31" ht="15.75" customHeight="1" x14ac:dyDescent="0.15">
      <c r="D60" s="5"/>
      <c r="F60" s="5"/>
      <c r="H60" s="5"/>
      <c r="I60" s="5"/>
      <c r="J60" s="5"/>
      <c r="Q60" s="5"/>
      <c r="R60" s="5"/>
      <c r="S60" s="5"/>
      <c r="T60" s="5"/>
      <c r="U60" s="5"/>
      <c r="V60" s="5"/>
      <c r="W60" s="5"/>
      <c r="AA60" s="5"/>
      <c r="AB60" s="5"/>
      <c r="AD60" s="5"/>
      <c r="AE60" s="5"/>
    </row>
    <row r="61" spans="2:31" ht="15.75" customHeight="1" x14ac:dyDescent="0.15">
      <c r="D61" s="5"/>
      <c r="F61" s="5"/>
      <c r="H61" s="5"/>
      <c r="I61" s="5"/>
      <c r="J61" s="5"/>
      <c r="Q61" s="5"/>
      <c r="R61" s="5"/>
      <c r="S61" s="5"/>
      <c r="T61" s="5"/>
      <c r="U61" s="5"/>
      <c r="V61" s="5"/>
      <c r="W61" s="5"/>
      <c r="AA61" s="5"/>
      <c r="AB61" s="5"/>
      <c r="AD61" s="5"/>
      <c r="AE61" s="5"/>
    </row>
    <row r="62" spans="2:31" ht="15.75" customHeight="1" x14ac:dyDescent="0.15">
      <c r="D62" s="5"/>
      <c r="F62" s="5"/>
      <c r="H62" s="5"/>
      <c r="I62" s="5"/>
      <c r="J62" s="5"/>
      <c r="Q62" s="5"/>
      <c r="R62" s="5"/>
      <c r="S62" s="5"/>
      <c r="T62" s="5"/>
      <c r="U62" s="5"/>
      <c r="V62" s="5"/>
      <c r="W62" s="5"/>
      <c r="AA62" s="5"/>
      <c r="AB62" s="5"/>
      <c r="AD62" s="5"/>
      <c r="AE62" s="5"/>
    </row>
    <row r="63" spans="2:31" ht="15.75" customHeight="1" x14ac:dyDescent="0.15">
      <c r="D63" s="5"/>
      <c r="F63" s="5"/>
      <c r="H63" s="5"/>
      <c r="I63" s="5"/>
      <c r="J63" s="5"/>
      <c r="Q63" s="5"/>
      <c r="R63" s="5"/>
      <c r="S63" s="5"/>
      <c r="T63" s="5"/>
      <c r="U63" s="5"/>
      <c r="V63" s="5"/>
      <c r="W63" s="5"/>
      <c r="AA63" s="5"/>
      <c r="AB63" s="5"/>
      <c r="AD63" s="5"/>
      <c r="AE63" s="5"/>
    </row>
    <row r="64" spans="2:31" ht="15.75" customHeight="1" x14ac:dyDescent="0.15">
      <c r="D64" s="5"/>
      <c r="F64" s="5"/>
      <c r="H64" s="5"/>
      <c r="I64" s="5"/>
      <c r="J64" s="5"/>
      <c r="Q64" s="5"/>
      <c r="R64" s="5"/>
      <c r="S64" s="5"/>
      <c r="T64" s="5"/>
      <c r="U64" s="5"/>
      <c r="V64" s="5"/>
      <c r="W64" s="5"/>
      <c r="AA64" s="5"/>
      <c r="AB64" s="5"/>
      <c r="AD64" s="5"/>
      <c r="AE64" s="5"/>
    </row>
    <row r="65" spans="4:31" ht="15.75" customHeight="1" x14ac:dyDescent="0.15">
      <c r="D65" s="5"/>
      <c r="F65" s="5"/>
      <c r="H65" s="5"/>
      <c r="I65" s="5"/>
      <c r="J65" s="5"/>
      <c r="Q65" s="5"/>
      <c r="R65" s="5"/>
      <c r="S65" s="5"/>
      <c r="T65" s="5"/>
      <c r="U65" s="5"/>
      <c r="V65" s="5"/>
      <c r="W65" s="5"/>
      <c r="AA65" s="5"/>
      <c r="AB65" s="5"/>
      <c r="AD65" s="5"/>
      <c r="AE65" s="5"/>
    </row>
    <row r="66" spans="4:31" ht="15.75" customHeight="1" x14ac:dyDescent="0.15">
      <c r="D66" s="5"/>
      <c r="F66" s="5"/>
      <c r="H66" s="5"/>
      <c r="I66" s="5"/>
      <c r="J66" s="5"/>
      <c r="Q66" s="5"/>
      <c r="R66" s="5"/>
      <c r="S66" s="5"/>
      <c r="T66" s="5"/>
      <c r="U66" s="5"/>
      <c r="V66" s="5"/>
      <c r="W66" s="5"/>
      <c r="AA66" s="5"/>
      <c r="AB66" s="5"/>
      <c r="AD66" s="5"/>
      <c r="AE66" s="5"/>
    </row>
    <row r="67" spans="4:31" ht="15.75" customHeight="1" x14ac:dyDescent="0.15">
      <c r="D67" s="5"/>
      <c r="F67" s="5"/>
      <c r="H67" s="5"/>
      <c r="I67" s="5"/>
      <c r="J67" s="5"/>
      <c r="Q67" s="5"/>
      <c r="R67" s="5"/>
      <c r="S67" s="5"/>
      <c r="T67" s="5"/>
      <c r="U67" s="5"/>
      <c r="V67" s="5"/>
      <c r="W67" s="5"/>
      <c r="AA67" s="5"/>
      <c r="AB67" s="5"/>
      <c r="AD67" s="5"/>
      <c r="AE67" s="5"/>
    </row>
    <row r="68" spans="4:31" ht="15.75" customHeight="1" x14ac:dyDescent="0.15">
      <c r="D68" s="5"/>
      <c r="F68" s="5"/>
      <c r="H68" s="5"/>
      <c r="I68" s="5"/>
      <c r="J68" s="5"/>
      <c r="Q68" s="5"/>
      <c r="R68" s="5"/>
      <c r="S68" s="5"/>
      <c r="T68" s="5"/>
      <c r="U68" s="5"/>
      <c r="V68" s="5"/>
      <c r="W68" s="5"/>
      <c r="AA68" s="5"/>
      <c r="AB68" s="5"/>
      <c r="AD68" s="5"/>
      <c r="AE68" s="5"/>
    </row>
    <row r="69" spans="4:31" ht="15.75" customHeight="1" x14ac:dyDescent="0.15">
      <c r="D69" s="5"/>
      <c r="F69" s="5"/>
      <c r="H69" s="5"/>
      <c r="I69" s="5"/>
      <c r="J69" s="5"/>
      <c r="Q69" s="5"/>
      <c r="R69" s="5"/>
      <c r="S69" s="5"/>
      <c r="T69" s="5"/>
      <c r="U69" s="5"/>
      <c r="V69" s="5"/>
      <c r="W69" s="5"/>
      <c r="AA69" s="5"/>
      <c r="AB69" s="5"/>
      <c r="AD69" s="5"/>
      <c r="AE69" s="5"/>
    </row>
    <row r="70" spans="4:31" ht="15.75" customHeight="1" x14ac:dyDescent="0.15">
      <c r="D70" s="5"/>
      <c r="F70" s="5"/>
      <c r="H70" s="5"/>
      <c r="I70" s="5"/>
      <c r="J70" s="5"/>
      <c r="Q70" s="5"/>
      <c r="R70" s="5"/>
      <c r="S70" s="5"/>
      <c r="T70" s="5"/>
      <c r="U70" s="5"/>
      <c r="V70" s="5"/>
      <c r="W70" s="5"/>
      <c r="AA70" s="5"/>
      <c r="AB70" s="5"/>
      <c r="AD70" s="5"/>
      <c r="AE70" s="5"/>
    </row>
    <row r="71" spans="4:31" ht="15.75" customHeight="1" x14ac:dyDescent="0.15">
      <c r="D71" s="5"/>
      <c r="F71" s="5"/>
      <c r="H71" s="5"/>
      <c r="I71" s="5"/>
      <c r="J71" s="5"/>
      <c r="Q71" s="5"/>
      <c r="R71" s="5"/>
      <c r="S71" s="5"/>
      <c r="T71" s="5"/>
      <c r="U71" s="5"/>
      <c r="V71" s="5"/>
      <c r="W71" s="5"/>
      <c r="AA71" s="5"/>
      <c r="AB71" s="5"/>
      <c r="AD71" s="5"/>
      <c r="AE71" s="5"/>
    </row>
    <row r="72" spans="4:31" ht="15.75" customHeight="1" x14ac:dyDescent="0.15">
      <c r="D72" s="5"/>
      <c r="F72" s="5"/>
      <c r="H72" s="5"/>
      <c r="I72" s="5"/>
      <c r="J72" s="5"/>
      <c r="Q72" s="5"/>
      <c r="R72" s="5"/>
      <c r="S72" s="5"/>
      <c r="T72" s="5"/>
      <c r="U72" s="5"/>
      <c r="V72" s="5"/>
      <c r="W72" s="5"/>
      <c r="AA72" s="5"/>
      <c r="AB72" s="5"/>
      <c r="AD72" s="5"/>
      <c r="AE72" s="5"/>
    </row>
    <row r="73" spans="4:31" ht="15.75" customHeight="1" x14ac:dyDescent="0.15">
      <c r="D73" s="5"/>
      <c r="F73" s="5"/>
      <c r="H73" s="5"/>
      <c r="I73" s="5"/>
      <c r="J73" s="5"/>
      <c r="Q73" s="5"/>
      <c r="R73" s="5"/>
      <c r="S73" s="5"/>
      <c r="T73" s="5"/>
      <c r="U73" s="5"/>
      <c r="V73" s="5"/>
      <c r="W73" s="5"/>
      <c r="AA73" s="5"/>
      <c r="AB73" s="5"/>
      <c r="AD73" s="5"/>
      <c r="AE73" s="5"/>
    </row>
    <row r="74" spans="4:31" ht="15.75" customHeight="1" x14ac:dyDescent="0.15">
      <c r="Q74" s="5"/>
      <c r="R74" s="5"/>
      <c r="S74" s="5"/>
      <c r="T74" s="5"/>
      <c r="U74" s="5"/>
      <c r="V74" s="5"/>
      <c r="W74" s="5"/>
      <c r="AA74" s="5"/>
      <c r="AB74" s="5"/>
      <c r="AD74" s="5"/>
      <c r="AE74" s="5"/>
    </row>
    <row r="75" spans="4:31" ht="15.75" customHeight="1" x14ac:dyDescent="0.15">
      <c r="H75" s="3"/>
      <c r="I75" s="5"/>
      <c r="Q75" s="5"/>
      <c r="R75" s="5"/>
      <c r="S75" s="5"/>
      <c r="T75" s="5"/>
      <c r="U75" s="5"/>
      <c r="V75" s="5"/>
      <c r="W75" s="5"/>
      <c r="AA75" s="5"/>
      <c r="AB75" s="5"/>
      <c r="AD75" s="5"/>
      <c r="AE75" s="5"/>
    </row>
    <row r="76" spans="4:31" ht="15.75" customHeight="1" x14ac:dyDescent="0.15">
      <c r="Q76" s="5"/>
      <c r="R76" s="5"/>
      <c r="S76" s="5"/>
      <c r="T76" s="5"/>
      <c r="U76" s="5"/>
      <c r="V76" s="5"/>
      <c r="W76" s="5"/>
      <c r="AA76" s="5"/>
      <c r="AB76" s="5"/>
      <c r="AD76" s="5"/>
      <c r="AE76" s="5"/>
    </row>
    <row r="77" spans="4:31" ht="15.75" customHeight="1" x14ac:dyDescent="0.15">
      <c r="Q77" s="5"/>
      <c r="R77" s="5"/>
      <c r="S77" s="5"/>
      <c r="T77" s="5"/>
      <c r="U77" s="5"/>
      <c r="V77" s="5"/>
      <c r="W77" s="5"/>
      <c r="AA77" s="5"/>
      <c r="AB77" s="5"/>
      <c r="AD77" s="5"/>
      <c r="AE77" s="5"/>
    </row>
    <row r="78" spans="4:31" ht="15.75" customHeight="1" x14ac:dyDescent="0.15">
      <c r="Q78" s="5"/>
      <c r="R78" s="5"/>
      <c r="S78" s="5"/>
      <c r="T78" s="5"/>
      <c r="U78" s="5"/>
      <c r="V78" s="5"/>
      <c r="W78" s="5"/>
      <c r="AA78" s="5"/>
      <c r="AB78" s="5"/>
      <c r="AD78" s="5"/>
      <c r="AE78" s="5"/>
    </row>
    <row r="79" spans="4:31" ht="15.75" customHeight="1" x14ac:dyDescent="0.15">
      <c r="Q79" s="5"/>
      <c r="R79" s="5"/>
      <c r="S79" s="5"/>
      <c r="T79" s="5"/>
      <c r="U79" s="5"/>
      <c r="V79" s="5"/>
      <c r="W79" s="5"/>
      <c r="AA79" s="5"/>
      <c r="AB79" s="5"/>
      <c r="AD79" s="5"/>
      <c r="AE79" s="5"/>
    </row>
    <row r="80" spans="4:31" ht="15.75" customHeight="1" x14ac:dyDescent="0.15">
      <c r="Q80" s="5"/>
      <c r="R80" s="5"/>
      <c r="S80" s="5"/>
      <c r="T80" s="5"/>
      <c r="U80" s="5"/>
      <c r="V80" s="5"/>
      <c r="W80" s="5"/>
      <c r="AA80" s="5"/>
      <c r="AB80" s="5"/>
      <c r="AD80" s="5"/>
      <c r="AE80" s="5"/>
    </row>
    <row r="81" spans="17:31" ht="15.75" customHeight="1" x14ac:dyDescent="0.15">
      <c r="Q81" s="5"/>
      <c r="R81" s="5"/>
      <c r="S81" s="5"/>
      <c r="T81" s="5"/>
      <c r="U81" s="5"/>
      <c r="V81" s="5"/>
      <c r="W81" s="5"/>
      <c r="AA81" s="5"/>
      <c r="AB81" s="5"/>
      <c r="AD81" s="5"/>
      <c r="AE81" s="5"/>
    </row>
    <row r="82" spans="17:31" ht="15.75" customHeight="1" x14ac:dyDescent="0.15">
      <c r="Q82" s="5"/>
      <c r="R82" s="5"/>
      <c r="S82" s="5"/>
      <c r="T82" s="5"/>
      <c r="U82" s="5"/>
      <c r="V82" s="5"/>
      <c r="W82" s="5"/>
      <c r="AA82" s="5"/>
      <c r="AB82" s="5"/>
      <c r="AD82" s="5"/>
      <c r="AE82" s="5"/>
    </row>
    <row r="83" spans="17:31" ht="15.75" customHeight="1" x14ac:dyDescent="0.15">
      <c r="Q83" s="5"/>
      <c r="R83" s="5"/>
      <c r="S83" s="5"/>
      <c r="T83" s="5"/>
      <c r="U83" s="5"/>
      <c r="V83" s="5"/>
      <c r="W83" s="5"/>
      <c r="AA83" s="5"/>
      <c r="AB83" s="5"/>
      <c r="AD83" s="5"/>
      <c r="AE83" s="5"/>
    </row>
    <row r="84" spans="17:31" ht="15.75" customHeight="1" x14ac:dyDescent="0.15">
      <c r="Q84" s="5"/>
      <c r="R84" s="5"/>
      <c r="S84" s="5"/>
      <c r="T84" s="5"/>
      <c r="U84" s="5"/>
      <c r="V84" s="5"/>
      <c r="W84" s="5"/>
      <c r="AA84" s="5"/>
      <c r="AB84" s="5"/>
      <c r="AD84" s="5"/>
      <c r="AE84" s="5"/>
    </row>
    <row r="85" spans="17:31" ht="15.75" customHeight="1" x14ac:dyDescent="0.15">
      <c r="Q85" s="5"/>
      <c r="R85" s="5"/>
      <c r="S85" s="5"/>
      <c r="T85" s="5"/>
      <c r="U85" s="5"/>
      <c r="V85" s="5"/>
      <c r="W85" s="5"/>
      <c r="AA85" s="5"/>
      <c r="AB85" s="5"/>
      <c r="AD85" s="5"/>
      <c r="AE85" s="5"/>
    </row>
    <row r="86" spans="17:31" ht="15.75" customHeight="1" x14ac:dyDescent="0.15">
      <c r="Q86" s="5"/>
      <c r="R86" s="5"/>
      <c r="S86" s="5"/>
      <c r="T86" s="5"/>
      <c r="U86" s="5"/>
      <c r="V86" s="5"/>
      <c r="W86" s="5"/>
      <c r="AA86" s="5"/>
      <c r="AB86" s="5"/>
      <c r="AD86" s="5"/>
      <c r="AE86" s="5"/>
    </row>
    <row r="87" spans="17:31" ht="15.75" customHeight="1" x14ac:dyDescent="0.15">
      <c r="Q87" s="5"/>
      <c r="R87" s="5"/>
      <c r="S87" s="5"/>
      <c r="T87" s="5"/>
      <c r="U87" s="5"/>
      <c r="V87" s="5"/>
      <c r="W87" s="5"/>
      <c r="AA87" s="5"/>
      <c r="AB87" s="5"/>
      <c r="AD87" s="5"/>
      <c r="AE87" s="5"/>
    </row>
    <row r="88" spans="17:31" ht="15.75" customHeight="1" x14ac:dyDescent="0.15">
      <c r="Q88" s="5"/>
      <c r="R88" s="5"/>
      <c r="S88" s="5"/>
      <c r="T88" s="5"/>
      <c r="U88" s="5"/>
      <c r="V88" s="5"/>
      <c r="W88" s="5"/>
      <c r="AA88" s="5"/>
      <c r="AB88" s="5"/>
      <c r="AD88" s="5"/>
      <c r="AE88" s="5"/>
    </row>
    <row r="89" spans="17:31" ht="15.75" customHeight="1" x14ac:dyDescent="0.15">
      <c r="Q89" s="5"/>
      <c r="R89" s="5"/>
      <c r="S89" s="5"/>
      <c r="T89" s="5"/>
      <c r="U89" s="5"/>
      <c r="V89" s="5"/>
      <c r="W89" s="5"/>
      <c r="AA89" s="5"/>
      <c r="AB89" s="5"/>
      <c r="AD89" s="5"/>
      <c r="AE89" s="5"/>
    </row>
    <row r="90" spans="17:31" ht="15.75" customHeight="1" x14ac:dyDescent="0.15">
      <c r="Q90" s="5"/>
      <c r="R90" s="5"/>
      <c r="S90" s="5"/>
      <c r="T90" s="5"/>
      <c r="U90" s="5"/>
      <c r="V90" s="5"/>
      <c r="W90" s="5"/>
      <c r="AA90" s="5"/>
      <c r="AB90" s="5"/>
      <c r="AD90" s="5"/>
      <c r="AE90" s="5"/>
    </row>
    <row r="91" spans="17:31" ht="15.75" customHeight="1" x14ac:dyDescent="0.15">
      <c r="Q91" s="5"/>
      <c r="R91" s="5"/>
      <c r="S91" s="5"/>
      <c r="T91" s="5"/>
      <c r="U91" s="5"/>
      <c r="V91" s="5"/>
      <c r="W91" s="5"/>
      <c r="AA91" s="5"/>
      <c r="AB91" s="5"/>
      <c r="AD91" s="5"/>
      <c r="AE91" s="5"/>
    </row>
    <row r="92" spans="17:31" ht="15.75" customHeight="1" x14ac:dyDescent="0.15">
      <c r="Q92" s="5"/>
      <c r="R92" s="5"/>
      <c r="S92" s="5"/>
      <c r="T92" s="5"/>
      <c r="U92" s="5"/>
      <c r="V92" s="5"/>
      <c r="W92" s="5"/>
      <c r="AA92" s="5"/>
      <c r="AB92" s="5"/>
      <c r="AD92" s="5"/>
      <c r="AE92" s="5"/>
    </row>
    <row r="93" spans="17:31" ht="15.75" customHeight="1" x14ac:dyDescent="0.15">
      <c r="Q93" s="5"/>
      <c r="R93" s="5"/>
      <c r="S93" s="5"/>
      <c r="T93" s="5"/>
      <c r="U93" s="5"/>
      <c r="V93" s="5"/>
      <c r="W93" s="5"/>
      <c r="AA93" s="5"/>
      <c r="AB93" s="5"/>
      <c r="AD93" s="5"/>
      <c r="AE93" s="5"/>
    </row>
    <row r="94" spans="17:31" ht="15.75" customHeight="1" x14ac:dyDescent="0.15">
      <c r="Q94" s="5"/>
      <c r="R94" s="5"/>
      <c r="S94" s="5"/>
      <c r="T94" s="5"/>
      <c r="U94" s="5"/>
      <c r="V94" s="5"/>
      <c r="W94" s="5"/>
      <c r="AA94" s="5"/>
      <c r="AB94" s="5"/>
      <c r="AD94" s="5"/>
      <c r="AE94" s="5"/>
    </row>
    <row r="95" spans="17:31" ht="15.75" customHeight="1" x14ac:dyDescent="0.15">
      <c r="Q95" s="5"/>
      <c r="R95" s="5"/>
      <c r="S95" s="5"/>
      <c r="T95" s="5"/>
      <c r="U95" s="5"/>
      <c r="V95" s="5"/>
      <c r="W95" s="5"/>
      <c r="AA95" s="5"/>
      <c r="AB95" s="5"/>
      <c r="AD95" s="5"/>
      <c r="AE95" s="5"/>
    </row>
    <row r="96" spans="17:31" ht="15.75" customHeight="1" x14ac:dyDescent="0.15">
      <c r="Q96" s="5"/>
      <c r="R96" s="5"/>
      <c r="S96" s="5"/>
      <c r="T96" s="5"/>
      <c r="U96" s="5"/>
      <c r="V96" s="5"/>
      <c r="W96" s="5"/>
      <c r="AA96" s="5"/>
      <c r="AB96" s="5"/>
      <c r="AD96" s="5"/>
      <c r="AE96" s="5"/>
    </row>
    <row r="97" spans="17:31" ht="15.75" customHeight="1" x14ac:dyDescent="0.15">
      <c r="Q97" s="5"/>
      <c r="R97" s="5"/>
      <c r="S97" s="5"/>
      <c r="T97" s="5"/>
      <c r="U97" s="5"/>
      <c r="V97" s="5"/>
      <c r="W97" s="5"/>
      <c r="AA97" s="5"/>
      <c r="AB97" s="5"/>
      <c r="AD97" s="5"/>
      <c r="AE97" s="5"/>
    </row>
    <row r="98" spans="17:31" ht="15.75" customHeight="1" x14ac:dyDescent="0.15">
      <c r="Q98" s="5"/>
      <c r="R98" s="5"/>
      <c r="S98" s="5"/>
      <c r="T98" s="5"/>
      <c r="U98" s="5"/>
      <c r="V98" s="5"/>
      <c r="W98" s="5"/>
      <c r="AA98" s="5"/>
      <c r="AB98" s="5"/>
      <c r="AD98" s="5"/>
      <c r="AE98" s="5"/>
    </row>
    <row r="99" spans="17:31" ht="15.75" customHeight="1" x14ac:dyDescent="0.15">
      <c r="Q99" s="5"/>
      <c r="R99" s="5"/>
      <c r="S99" s="5"/>
      <c r="T99" s="5"/>
      <c r="U99" s="5"/>
      <c r="V99" s="5"/>
      <c r="W99" s="5"/>
      <c r="AA99" s="5"/>
      <c r="AB99" s="5"/>
      <c r="AD99" s="5"/>
      <c r="AE99" s="5"/>
    </row>
    <row r="100" spans="17:31" ht="15.75" customHeight="1" x14ac:dyDescent="0.15">
      <c r="Q100" s="5"/>
      <c r="R100" s="5"/>
      <c r="S100" s="5"/>
      <c r="T100" s="5"/>
      <c r="U100" s="5"/>
      <c r="V100" s="5"/>
      <c r="W100" s="5"/>
      <c r="AA100" s="5"/>
      <c r="AB100" s="5"/>
      <c r="AD100" s="5"/>
      <c r="AE100" s="5"/>
    </row>
    <row r="101" spans="17:31" ht="15.75" customHeight="1" x14ac:dyDescent="0.15">
      <c r="Q101" s="5"/>
      <c r="R101" s="5"/>
      <c r="S101" s="5"/>
      <c r="T101" s="5"/>
      <c r="U101" s="5"/>
      <c r="V101" s="5"/>
      <c r="W101" s="5"/>
      <c r="AA101" s="5"/>
      <c r="AB101" s="5"/>
      <c r="AD101" s="5"/>
      <c r="AE101" s="5"/>
    </row>
    <row r="102" spans="17:31" ht="15.75" customHeight="1" x14ac:dyDescent="0.15">
      <c r="Q102" s="5"/>
      <c r="R102" s="5"/>
      <c r="S102" s="5"/>
      <c r="T102" s="5"/>
      <c r="U102" s="5"/>
      <c r="V102" s="5"/>
      <c r="W102" s="5"/>
      <c r="AA102" s="5"/>
      <c r="AB102" s="5"/>
      <c r="AD102" s="5"/>
      <c r="AE102" s="5"/>
    </row>
    <row r="103" spans="17:31" ht="15.75" customHeight="1" x14ac:dyDescent="0.15">
      <c r="Q103" s="5"/>
      <c r="R103" s="5"/>
      <c r="S103" s="5"/>
      <c r="T103" s="5"/>
      <c r="U103" s="5"/>
      <c r="V103" s="5"/>
      <c r="W103" s="5"/>
      <c r="AA103" s="5"/>
      <c r="AB103" s="5"/>
      <c r="AD103" s="5"/>
      <c r="AE103" s="5"/>
    </row>
    <row r="104" spans="17:31" ht="15.75" customHeight="1" x14ac:dyDescent="0.15">
      <c r="Q104" s="5"/>
      <c r="R104" s="5"/>
      <c r="S104" s="5"/>
      <c r="T104" s="5"/>
      <c r="U104" s="5"/>
      <c r="V104" s="5"/>
      <c r="W104" s="5"/>
      <c r="AA104" s="5"/>
      <c r="AB104" s="5"/>
      <c r="AD104" s="5"/>
      <c r="AE104" s="5"/>
    </row>
    <row r="105" spans="17:31" ht="15.75" customHeight="1" x14ac:dyDescent="0.15">
      <c r="Q105" s="5"/>
      <c r="R105" s="5"/>
      <c r="S105" s="5"/>
      <c r="T105" s="5"/>
      <c r="U105" s="5"/>
      <c r="V105" s="5"/>
      <c r="W105" s="5"/>
      <c r="AA105" s="5"/>
      <c r="AB105" s="5"/>
      <c r="AD105" s="5"/>
      <c r="AE105" s="5"/>
    </row>
    <row r="106" spans="17:31" ht="15.75" customHeight="1" x14ac:dyDescent="0.15">
      <c r="Q106" s="5"/>
      <c r="R106" s="5"/>
      <c r="S106" s="5"/>
      <c r="T106" s="5"/>
      <c r="U106" s="5"/>
      <c r="V106" s="5"/>
      <c r="W106" s="5"/>
      <c r="AA106" s="5"/>
      <c r="AB106" s="5"/>
      <c r="AD106" s="5"/>
      <c r="AE106" s="5"/>
    </row>
    <row r="107" spans="17:31" ht="15.75" customHeight="1" x14ac:dyDescent="0.15">
      <c r="Q107" s="5"/>
      <c r="R107" s="5"/>
      <c r="S107" s="5"/>
      <c r="T107" s="5"/>
      <c r="U107" s="5"/>
      <c r="V107" s="5"/>
      <c r="W107" s="5"/>
      <c r="AA107" s="5"/>
      <c r="AB107" s="5"/>
      <c r="AD107" s="5"/>
      <c r="AE107" s="5"/>
    </row>
    <row r="108" spans="17:31" ht="15.75" customHeight="1" x14ac:dyDescent="0.15">
      <c r="Q108" s="5"/>
      <c r="R108" s="5"/>
      <c r="S108" s="5"/>
      <c r="T108" s="5"/>
      <c r="U108" s="5"/>
      <c r="V108" s="5"/>
      <c r="W108" s="5"/>
      <c r="AA108" s="5"/>
      <c r="AB108" s="5"/>
      <c r="AD108" s="5"/>
      <c r="AE108" s="5"/>
    </row>
    <row r="109" spans="17:31" ht="15.75" customHeight="1" x14ac:dyDescent="0.15">
      <c r="Q109" s="5"/>
      <c r="R109" s="5"/>
      <c r="S109" s="5"/>
      <c r="T109" s="5"/>
      <c r="U109" s="5"/>
      <c r="V109" s="5"/>
      <c r="W109" s="5"/>
      <c r="AA109" s="5"/>
      <c r="AB109" s="5"/>
      <c r="AD109" s="5"/>
      <c r="AE109" s="5"/>
    </row>
    <row r="110" spans="17:31" ht="15.75" customHeight="1" x14ac:dyDescent="0.15">
      <c r="Q110" s="5"/>
      <c r="R110" s="5"/>
      <c r="S110" s="5"/>
      <c r="T110" s="5"/>
      <c r="U110" s="5"/>
      <c r="V110" s="5"/>
      <c r="W110" s="5"/>
      <c r="AA110" s="5"/>
      <c r="AB110" s="5"/>
      <c r="AD110" s="5"/>
      <c r="AE110" s="5"/>
    </row>
    <row r="111" spans="17:31" ht="15.75" customHeight="1" x14ac:dyDescent="0.15">
      <c r="Q111" s="5"/>
      <c r="R111" s="5"/>
      <c r="S111" s="5"/>
      <c r="T111" s="5"/>
      <c r="U111" s="5"/>
      <c r="V111" s="5"/>
      <c r="W111" s="5"/>
      <c r="AA111" s="5"/>
      <c r="AB111" s="5"/>
      <c r="AD111" s="5"/>
      <c r="AE111" s="5"/>
    </row>
    <row r="112" spans="17:31" ht="15.75" customHeight="1" x14ac:dyDescent="0.15">
      <c r="Q112" s="5"/>
      <c r="R112" s="5"/>
      <c r="S112" s="5"/>
      <c r="T112" s="5"/>
      <c r="U112" s="5"/>
      <c r="V112" s="5"/>
      <c r="W112" s="5"/>
      <c r="AA112" s="5"/>
      <c r="AB112" s="5"/>
      <c r="AD112" s="5"/>
      <c r="AE112" s="5"/>
    </row>
    <row r="113" spans="17:31" ht="15.75" customHeight="1" x14ac:dyDescent="0.15">
      <c r="Q113" s="5"/>
      <c r="R113" s="5"/>
      <c r="S113" s="5"/>
      <c r="T113" s="5"/>
      <c r="U113" s="5"/>
      <c r="V113" s="5"/>
      <c r="W113" s="5"/>
      <c r="AA113" s="5"/>
      <c r="AB113" s="5"/>
      <c r="AD113" s="5"/>
      <c r="AE113" s="5"/>
    </row>
    <row r="114" spans="17:31" ht="15.75" customHeight="1" x14ac:dyDescent="0.15">
      <c r="Q114" s="5"/>
      <c r="R114" s="5"/>
      <c r="S114" s="5"/>
      <c r="T114" s="5"/>
      <c r="U114" s="5"/>
      <c r="V114" s="5"/>
      <c r="W114" s="5"/>
      <c r="AA114" s="5"/>
      <c r="AB114" s="5"/>
      <c r="AD114" s="5"/>
      <c r="AE114" s="5"/>
    </row>
    <row r="115" spans="17:31" ht="15.75" customHeight="1" x14ac:dyDescent="0.15">
      <c r="Q115" s="5"/>
      <c r="R115" s="5"/>
      <c r="S115" s="5"/>
      <c r="T115" s="5"/>
      <c r="U115" s="5"/>
      <c r="V115" s="5"/>
      <c r="W115" s="5"/>
      <c r="AA115" s="5"/>
      <c r="AB115" s="5"/>
      <c r="AD115" s="5"/>
      <c r="AE115" s="5"/>
    </row>
    <row r="116" spans="17:31" ht="15.75" customHeight="1" x14ac:dyDescent="0.15">
      <c r="Q116" s="5"/>
      <c r="R116" s="5"/>
      <c r="S116" s="5"/>
      <c r="T116" s="5"/>
      <c r="U116" s="5"/>
      <c r="V116" s="5"/>
      <c r="W116" s="5"/>
      <c r="AA116" s="5"/>
      <c r="AB116" s="5"/>
      <c r="AD116" s="5"/>
      <c r="AE116" s="5"/>
    </row>
    <row r="117" spans="17:31" ht="15.75" customHeight="1" x14ac:dyDescent="0.15">
      <c r="Q117" s="5"/>
      <c r="R117" s="5"/>
      <c r="S117" s="5"/>
      <c r="T117" s="5"/>
      <c r="U117" s="5"/>
      <c r="V117" s="5"/>
      <c r="W117" s="5"/>
      <c r="AA117" s="5"/>
      <c r="AB117" s="5"/>
      <c r="AD117" s="5"/>
      <c r="AE117" s="5"/>
    </row>
    <row r="118" spans="17:31" ht="15.75" customHeight="1" x14ac:dyDescent="0.15">
      <c r="Q118" s="5"/>
      <c r="R118" s="5"/>
      <c r="S118" s="5"/>
      <c r="T118" s="5"/>
      <c r="U118" s="5"/>
      <c r="V118" s="5"/>
      <c r="W118" s="5"/>
      <c r="AA118" s="5"/>
      <c r="AB118" s="5"/>
      <c r="AD118" s="5"/>
      <c r="AE118" s="5"/>
    </row>
    <row r="119" spans="17:31" ht="15.75" customHeight="1" x14ac:dyDescent="0.15">
      <c r="Q119" s="5"/>
      <c r="R119" s="5"/>
      <c r="S119" s="5"/>
      <c r="T119" s="5"/>
      <c r="U119" s="5"/>
      <c r="V119" s="5"/>
      <c r="W119" s="5"/>
      <c r="AA119" s="5"/>
      <c r="AB119" s="5"/>
      <c r="AD119" s="5"/>
      <c r="AE119" s="5"/>
    </row>
    <row r="120" spans="17:31" ht="15.75" customHeight="1" x14ac:dyDescent="0.15">
      <c r="Q120" s="5"/>
      <c r="R120" s="5"/>
      <c r="S120" s="5"/>
      <c r="T120" s="5"/>
      <c r="U120" s="5"/>
      <c r="V120" s="5"/>
      <c r="W120" s="5"/>
      <c r="AA120" s="5"/>
      <c r="AB120" s="5"/>
      <c r="AD120" s="5"/>
      <c r="AE120" s="5"/>
    </row>
    <row r="121" spans="17:31" ht="15.75" customHeight="1" x14ac:dyDescent="0.15">
      <c r="Q121" s="5"/>
      <c r="R121" s="5"/>
      <c r="S121" s="5"/>
      <c r="T121" s="5"/>
      <c r="U121" s="5"/>
      <c r="V121" s="5"/>
      <c r="W121" s="5"/>
      <c r="AA121" s="5"/>
      <c r="AB121" s="5"/>
      <c r="AD121" s="5"/>
      <c r="AE121" s="5"/>
    </row>
    <row r="122" spans="17:31" ht="15.75" customHeight="1" x14ac:dyDescent="0.15">
      <c r="Q122" s="5"/>
      <c r="R122" s="5"/>
      <c r="S122" s="5"/>
      <c r="T122" s="5"/>
      <c r="U122" s="5"/>
      <c r="V122" s="5"/>
      <c r="W122" s="5"/>
      <c r="AA122" s="5"/>
      <c r="AB122" s="5"/>
      <c r="AD122" s="5"/>
      <c r="AE122" s="5"/>
    </row>
    <row r="123" spans="17:31" ht="15.75" customHeight="1" x14ac:dyDescent="0.15">
      <c r="Q123" s="5"/>
      <c r="R123" s="5"/>
      <c r="S123" s="5"/>
      <c r="T123" s="5"/>
      <c r="U123" s="5"/>
      <c r="V123" s="5"/>
      <c r="W123" s="5"/>
      <c r="AA123" s="5"/>
      <c r="AB123" s="5"/>
      <c r="AD123" s="5"/>
      <c r="AE123" s="5"/>
    </row>
    <row r="124" spans="17:31" ht="15.75" customHeight="1" x14ac:dyDescent="0.15">
      <c r="Q124" s="5"/>
      <c r="R124" s="5"/>
      <c r="S124" s="5"/>
      <c r="T124" s="5"/>
      <c r="U124" s="5"/>
      <c r="V124" s="5"/>
      <c r="W124" s="5"/>
      <c r="AA124" s="5"/>
      <c r="AB124" s="5"/>
      <c r="AD124" s="5"/>
      <c r="AE124" s="5"/>
    </row>
    <row r="125" spans="17:31" ht="15.75" customHeight="1" x14ac:dyDescent="0.15">
      <c r="Q125" s="5"/>
      <c r="R125" s="5"/>
      <c r="S125" s="5"/>
      <c r="T125" s="5"/>
      <c r="U125" s="5"/>
      <c r="V125" s="5"/>
      <c r="W125" s="5"/>
      <c r="AA125" s="5"/>
      <c r="AB125" s="5"/>
      <c r="AD125" s="5"/>
      <c r="AE125" s="5"/>
    </row>
    <row r="126" spans="17:31" ht="15.75" customHeight="1" x14ac:dyDescent="0.15">
      <c r="Q126" s="5"/>
      <c r="R126" s="5"/>
      <c r="S126" s="5"/>
      <c r="T126" s="5"/>
      <c r="U126" s="5"/>
      <c r="V126" s="5"/>
      <c r="W126" s="5"/>
      <c r="AA126" s="5"/>
      <c r="AB126" s="5"/>
      <c r="AD126" s="5"/>
      <c r="AE126" s="5"/>
    </row>
    <row r="127" spans="17:31" ht="15.75" customHeight="1" x14ac:dyDescent="0.15">
      <c r="Q127" s="5"/>
      <c r="R127" s="5"/>
      <c r="S127" s="5"/>
      <c r="T127" s="5"/>
      <c r="U127" s="5"/>
      <c r="V127" s="5"/>
      <c r="W127" s="5"/>
      <c r="AA127" s="5"/>
      <c r="AB127" s="5"/>
      <c r="AD127" s="5"/>
      <c r="AE127" s="5"/>
    </row>
    <row r="128" spans="17:31" ht="15.75" customHeight="1" x14ac:dyDescent="0.15">
      <c r="Q128" s="5"/>
      <c r="R128" s="5"/>
      <c r="S128" s="5"/>
      <c r="T128" s="5"/>
      <c r="U128" s="5"/>
      <c r="V128" s="5"/>
      <c r="W128" s="5"/>
      <c r="AA128" s="5"/>
      <c r="AB128" s="5"/>
      <c r="AD128" s="5"/>
      <c r="AE128" s="5"/>
    </row>
    <row r="129" spans="17:31" ht="15.75" customHeight="1" x14ac:dyDescent="0.15">
      <c r="Q129" s="5"/>
      <c r="R129" s="5"/>
      <c r="S129" s="5"/>
      <c r="T129" s="5"/>
      <c r="U129" s="5"/>
      <c r="V129" s="5"/>
      <c r="W129" s="5"/>
      <c r="AA129" s="5"/>
      <c r="AB129" s="5"/>
      <c r="AD129" s="5"/>
      <c r="AE129" s="5"/>
    </row>
    <row r="130" spans="17:31" ht="15.75" customHeight="1" x14ac:dyDescent="0.15">
      <c r="Q130" s="5"/>
      <c r="R130" s="5"/>
      <c r="S130" s="5"/>
      <c r="T130" s="5"/>
      <c r="U130" s="5"/>
      <c r="V130" s="5"/>
      <c r="W130" s="5"/>
      <c r="AA130" s="5"/>
      <c r="AB130" s="5"/>
      <c r="AD130" s="5"/>
      <c r="AE130" s="5"/>
    </row>
    <row r="131" spans="17:31" ht="15.75" customHeight="1" x14ac:dyDescent="0.15">
      <c r="Q131" s="5"/>
      <c r="R131" s="5"/>
      <c r="S131" s="5"/>
      <c r="T131" s="5"/>
      <c r="U131" s="5"/>
      <c r="V131" s="5"/>
      <c r="W131" s="5"/>
      <c r="AA131" s="5"/>
      <c r="AB131" s="5"/>
      <c r="AD131" s="5"/>
      <c r="AE131" s="5"/>
    </row>
    <row r="132" spans="17:31" ht="15.75" customHeight="1" x14ac:dyDescent="0.15">
      <c r="Q132" s="5"/>
      <c r="R132" s="5"/>
      <c r="S132" s="5"/>
      <c r="T132" s="5"/>
      <c r="U132" s="5"/>
      <c r="V132" s="5"/>
      <c r="W132" s="5"/>
      <c r="AA132" s="5"/>
      <c r="AB132" s="5"/>
      <c r="AD132" s="5"/>
      <c r="AE132" s="5"/>
    </row>
    <row r="133" spans="17:31" ht="15.75" customHeight="1" x14ac:dyDescent="0.15">
      <c r="Q133" s="5"/>
      <c r="R133" s="5"/>
      <c r="S133" s="5"/>
      <c r="T133" s="5"/>
      <c r="U133" s="5"/>
      <c r="V133" s="5"/>
      <c r="W133" s="5"/>
      <c r="AA133" s="5"/>
      <c r="AB133" s="5"/>
      <c r="AD133" s="5"/>
      <c r="AE133" s="5"/>
    </row>
    <row r="134" spans="17:31" ht="15.75" customHeight="1" x14ac:dyDescent="0.15">
      <c r="Q134" s="5"/>
      <c r="R134" s="5"/>
      <c r="S134" s="5"/>
      <c r="T134" s="5"/>
      <c r="U134" s="5"/>
      <c r="V134" s="5"/>
      <c r="W134" s="5"/>
      <c r="AA134" s="5"/>
      <c r="AB134" s="5"/>
      <c r="AD134" s="5"/>
      <c r="AE134" s="5"/>
    </row>
    <row r="135" spans="17:31" ht="15.75" customHeight="1" x14ac:dyDescent="0.15">
      <c r="Q135" s="5"/>
      <c r="R135" s="5"/>
      <c r="S135" s="5"/>
      <c r="T135" s="5"/>
      <c r="U135" s="5"/>
      <c r="V135" s="5"/>
      <c r="W135" s="5"/>
      <c r="AA135" s="5"/>
      <c r="AB135" s="5"/>
      <c r="AD135" s="5"/>
      <c r="AE135" s="5"/>
    </row>
    <row r="136" spans="17:31" ht="15.75" customHeight="1" x14ac:dyDescent="0.15">
      <c r="Q136" s="5"/>
      <c r="R136" s="5"/>
      <c r="S136" s="5"/>
      <c r="T136" s="5"/>
      <c r="U136" s="5"/>
      <c r="V136" s="5"/>
      <c r="W136" s="5"/>
      <c r="AA136" s="5"/>
      <c r="AB136" s="5"/>
      <c r="AD136" s="5"/>
      <c r="AE136" s="5"/>
    </row>
    <row r="137" spans="17:31" ht="15.75" customHeight="1" x14ac:dyDescent="0.15">
      <c r="Q137" s="5"/>
      <c r="R137" s="5"/>
      <c r="S137" s="5"/>
      <c r="T137" s="5"/>
      <c r="U137" s="5"/>
      <c r="V137" s="5"/>
      <c r="W137" s="5"/>
      <c r="AA137" s="5"/>
      <c r="AB137" s="5"/>
      <c r="AD137" s="5"/>
      <c r="AE137" s="5"/>
    </row>
    <row r="138" spans="17:31" ht="15.75" customHeight="1" x14ac:dyDescent="0.15">
      <c r="Q138" s="5"/>
      <c r="R138" s="5"/>
      <c r="S138" s="5"/>
      <c r="T138" s="5"/>
      <c r="U138" s="5"/>
      <c r="V138" s="5"/>
      <c r="W138" s="5"/>
      <c r="AA138" s="5"/>
      <c r="AB138" s="5"/>
      <c r="AD138" s="5"/>
      <c r="AE138" s="5"/>
    </row>
    <row r="139" spans="17:31" ht="15.75" customHeight="1" x14ac:dyDescent="0.15">
      <c r="Q139" s="5"/>
      <c r="R139" s="5"/>
      <c r="S139" s="5"/>
      <c r="T139" s="5"/>
      <c r="U139" s="5"/>
      <c r="V139" s="5"/>
      <c r="W139" s="5"/>
      <c r="AA139" s="5"/>
      <c r="AB139" s="5"/>
      <c r="AD139" s="5"/>
      <c r="AE139" s="5"/>
    </row>
    <row r="140" spans="17:31" ht="15.75" customHeight="1" x14ac:dyDescent="0.15">
      <c r="Q140" s="5"/>
      <c r="R140" s="5"/>
      <c r="S140" s="5"/>
      <c r="T140" s="5"/>
      <c r="U140" s="5"/>
      <c r="V140" s="5"/>
      <c r="W140" s="5"/>
      <c r="AA140" s="5"/>
      <c r="AB140" s="5"/>
      <c r="AD140" s="5"/>
      <c r="AE140" s="5"/>
    </row>
    <row r="141" spans="17:31" ht="15.75" customHeight="1" x14ac:dyDescent="0.15">
      <c r="Q141" s="5"/>
      <c r="R141" s="5"/>
      <c r="S141" s="5"/>
      <c r="T141" s="5"/>
      <c r="U141" s="5"/>
      <c r="V141" s="5"/>
      <c r="W141" s="5"/>
      <c r="AA141" s="5"/>
      <c r="AB141" s="5"/>
      <c r="AD141" s="5"/>
      <c r="AE141" s="5"/>
    </row>
    <row r="142" spans="17:31" ht="15.75" customHeight="1" x14ac:dyDescent="0.15">
      <c r="Q142" s="5"/>
      <c r="R142" s="5"/>
      <c r="S142" s="5"/>
      <c r="T142" s="5"/>
      <c r="U142" s="5"/>
      <c r="V142" s="5"/>
      <c r="W142" s="5"/>
      <c r="AA142" s="5"/>
      <c r="AB142" s="5"/>
      <c r="AD142" s="5"/>
      <c r="AE142" s="5"/>
    </row>
    <row r="143" spans="17:31" ht="15.75" customHeight="1" x14ac:dyDescent="0.15">
      <c r="Q143" s="5"/>
      <c r="R143" s="5"/>
      <c r="S143" s="5"/>
      <c r="T143" s="5"/>
      <c r="U143" s="5"/>
      <c r="V143" s="5"/>
      <c r="W143" s="5"/>
      <c r="AA143" s="5"/>
      <c r="AB143" s="5"/>
      <c r="AD143" s="5"/>
      <c r="AE143" s="5"/>
    </row>
    <row r="144" spans="17:31" ht="15.75" customHeight="1" x14ac:dyDescent="0.15">
      <c r="Q144" s="5"/>
      <c r="R144" s="5"/>
      <c r="S144" s="5"/>
      <c r="T144" s="5"/>
      <c r="U144" s="5"/>
      <c r="V144" s="5"/>
      <c r="W144" s="5"/>
      <c r="AA144" s="5"/>
      <c r="AB144" s="5"/>
      <c r="AD144" s="5"/>
      <c r="AE144" s="5"/>
    </row>
    <row r="145" spans="17:31" ht="15.75" customHeight="1" x14ac:dyDescent="0.15">
      <c r="Q145" s="5"/>
      <c r="R145" s="5"/>
      <c r="S145" s="5"/>
      <c r="T145" s="5"/>
      <c r="U145" s="5"/>
      <c r="V145" s="5"/>
      <c r="W145" s="5"/>
      <c r="AA145" s="5"/>
      <c r="AB145" s="5"/>
      <c r="AD145" s="5"/>
      <c r="AE145" s="5"/>
    </row>
    <row r="146" spans="17:31" ht="15.75" customHeight="1" x14ac:dyDescent="0.15">
      <c r="Q146" s="5"/>
      <c r="R146" s="5"/>
      <c r="S146" s="5"/>
      <c r="T146" s="5"/>
      <c r="U146" s="5"/>
      <c r="V146" s="5"/>
      <c r="W146" s="5"/>
      <c r="AA146" s="5"/>
      <c r="AB146" s="5"/>
      <c r="AD146" s="5"/>
      <c r="AE146" s="5"/>
    </row>
    <row r="147" spans="17:31" ht="15.75" customHeight="1" x14ac:dyDescent="0.15">
      <c r="Q147" s="5"/>
      <c r="R147" s="5"/>
      <c r="S147" s="5"/>
      <c r="T147" s="5"/>
      <c r="U147" s="5"/>
      <c r="V147" s="5"/>
      <c r="W147" s="5"/>
      <c r="AA147" s="5"/>
      <c r="AB147" s="5"/>
      <c r="AD147" s="5"/>
      <c r="AE147" s="5"/>
    </row>
    <row r="148" spans="17:31" ht="15.75" customHeight="1" x14ac:dyDescent="0.15">
      <c r="Q148" s="5"/>
      <c r="R148" s="5"/>
      <c r="S148" s="5"/>
      <c r="T148" s="5"/>
      <c r="U148" s="5"/>
      <c r="V148" s="5"/>
      <c r="W148" s="5"/>
      <c r="AA148" s="5"/>
      <c r="AB148" s="5"/>
      <c r="AD148" s="5"/>
      <c r="AE148" s="5"/>
    </row>
    <row r="149" spans="17:31" ht="15.75" customHeight="1" x14ac:dyDescent="0.15">
      <c r="Q149" s="5"/>
      <c r="R149" s="5"/>
      <c r="S149" s="5"/>
      <c r="T149" s="5"/>
      <c r="U149" s="5"/>
      <c r="V149" s="5"/>
      <c r="W149" s="5"/>
      <c r="AA149" s="5"/>
      <c r="AB149" s="5"/>
      <c r="AD149" s="5"/>
      <c r="AE149" s="5"/>
    </row>
    <row r="150" spans="17:31" ht="15.75" customHeight="1" x14ac:dyDescent="0.15">
      <c r="Q150" s="5"/>
      <c r="R150" s="5"/>
      <c r="S150" s="5"/>
      <c r="T150" s="5"/>
      <c r="U150" s="5"/>
      <c r="V150" s="5"/>
      <c r="W150" s="5"/>
      <c r="AA150" s="5"/>
      <c r="AB150" s="5"/>
      <c r="AD150" s="5"/>
      <c r="AE150" s="5"/>
    </row>
    <row r="151" spans="17:31" ht="15.75" customHeight="1" x14ac:dyDescent="0.15">
      <c r="Q151" s="5"/>
      <c r="R151" s="5"/>
      <c r="S151" s="5"/>
      <c r="T151" s="5"/>
      <c r="U151" s="5"/>
      <c r="V151" s="5"/>
      <c r="W151" s="5"/>
      <c r="AA151" s="5"/>
      <c r="AB151" s="5"/>
      <c r="AD151" s="5"/>
      <c r="AE151" s="5"/>
    </row>
    <row r="152" spans="17:31" ht="15.75" customHeight="1" x14ac:dyDescent="0.15">
      <c r="Q152" s="5"/>
      <c r="R152" s="5"/>
      <c r="S152" s="5"/>
      <c r="T152" s="5"/>
      <c r="U152" s="5"/>
      <c r="V152" s="5"/>
      <c r="W152" s="5"/>
      <c r="AA152" s="5"/>
      <c r="AB152" s="5"/>
      <c r="AD152" s="5"/>
      <c r="AE152" s="5"/>
    </row>
    <row r="153" spans="17:31" ht="15.75" customHeight="1" x14ac:dyDescent="0.15">
      <c r="Q153" s="5"/>
      <c r="R153" s="5"/>
      <c r="S153" s="5"/>
      <c r="T153" s="5"/>
      <c r="U153" s="5"/>
      <c r="V153" s="5"/>
      <c r="W153" s="5"/>
      <c r="AA153" s="5"/>
      <c r="AB153" s="5"/>
      <c r="AD153" s="5"/>
      <c r="AE153" s="5"/>
    </row>
    <row r="154" spans="17:31" ht="15.75" customHeight="1" x14ac:dyDescent="0.15">
      <c r="Q154" s="5"/>
      <c r="R154" s="5"/>
      <c r="S154" s="5"/>
      <c r="T154" s="5"/>
      <c r="U154" s="5"/>
      <c r="V154" s="5"/>
      <c r="W154" s="5"/>
      <c r="AA154" s="5"/>
      <c r="AB154" s="5"/>
      <c r="AD154" s="5"/>
      <c r="AE154" s="5"/>
    </row>
    <row r="155" spans="17:31" ht="15.75" customHeight="1" x14ac:dyDescent="0.15">
      <c r="Q155" s="5"/>
      <c r="R155" s="5"/>
      <c r="S155" s="5"/>
      <c r="T155" s="5"/>
      <c r="U155" s="5"/>
      <c r="V155" s="5"/>
      <c r="W155" s="5"/>
      <c r="AA155" s="5"/>
      <c r="AB155" s="5"/>
      <c r="AD155" s="5"/>
      <c r="AE155" s="5"/>
    </row>
    <row r="156" spans="17:31" ht="15.75" customHeight="1" x14ac:dyDescent="0.15">
      <c r="Q156" s="5"/>
      <c r="R156" s="5"/>
      <c r="S156" s="5"/>
      <c r="T156" s="5"/>
      <c r="U156" s="5"/>
      <c r="V156" s="5"/>
      <c r="W156" s="5"/>
      <c r="AA156" s="5"/>
      <c r="AB156" s="5"/>
      <c r="AD156" s="5"/>
      <c r="AE156" s="5"/>
    </row>
    <row r="157" spans="17:31" ht="15.75" customHeight="1" x14ac:dyDescent="0.15">
      <c r="Q157" s="5"/>
      <c r="R157" s="5"/>
      <c r="S157" s="5"/>
      <c r="T157" s="5"/>
      <c r="U157" s="5"/>
      <c r="V157" s="5"/>
      <c r="W157" s="5"/>
      <c r="AA157" s="5"/>
      <c r="AB157" s="5"/>
      <c r="AD157" s="5"/>
      <c r="AE157" s="5"/>
    </row>
    <row r="158" spans="17:31" ht="15.75" customHeight="1" x14ac:dyDescent="0.15">
      <c r="Q158" s="5"/>
      <c r="R158" s="5"/>
      <c r="S158" s="5"/>
      <c r="T158" s="5"/>
      <c r="U158" s="5"/>
      <c r="V158" s="5"/>
      <c r="W158" s="5"/>
      <c r="AA158" s="5"/>
      <c r="AB158" s="5"/>
      <c r="AD158" s="5"/>
      <c r="AE158" s="5"/>
    </row>
    <row r="159" spans="17:31" ht="15.75" customHeight="1" x14ac:dyDescent="0.15">
      <c r="Q159" s="5"/>
      <c r="R159" s="5"/>
      <c r="S159" s="5"/>
      <c r="T159" s="5"/>
      <c r="U159" s="5"/>
      <c r="V159" s="5"/>
      <c r="W159" s="5"/>
      <c r="AA159" s="5"/>
      <c r="AB159" s="5"/>
      <c r="AD159" s="5"/>
      <c r="AE159" s="5"/>
    </row>
    <row r="160" spans="17:31" ht="15.75" customHeight="1" x14ac:dyDescent="0.15">
      <c r="Q160" s="5"/>
      <c r="R160" s="5"/>
      <c r="S160" s="5"/>
      <c r="T160" s="5"/>
      <c r="U160" s="5"/>
      <c r="V160" s="5"/>
      <c r="W160" s="5"/>
      <c r="AA160" s="5"/>
      <c r="AB160" s="5"/>
      <c r="AD160" s="5"/>
      <c r="AE160" s="5"/>
    </row>
    <row r="161" spans="17:31" ht="15.75" customHeight="1" x14ac:dyDescent="0.15">
      <c r="Q161" s="5"/>
      <c r="R161" s="5"/>
      <c r="S161" s="5"/>
      <c r="T161" s="5"/>
      <c r="U161" s="5"/>
      <c r="V161" s="5"/>
      <c r="W161" s="5"/>
      <c r="AA161" s="5"/>
      <c r="AB161" s="5"/>
      <c r="AD161" s="5"/>
      <c r="AE161" s="5"/>
    </row>
    <row r="162" spans="17:31" ht="15.75" customHeight="1" x14ac:dyDescent="0.15">
      <c r="Q162" s="5"/>
      <c r="R162" s="5"/>
      <c r="S162" s="5"/>
      <c r="T162" s="5"/>
      <c r="U162" s="5"/>
      <c r="V162" s="5"/>
      <c r="W162" s="5"/>
      <c r="AA162" s="5"/>
      <c r="AB162" s="5"/>
      <c r="AD162" s="5"/>
      <c r="AE162" s="5"/>
    </row>
    <row r="163" spans="17:31" ht="15.75" customHeight="1" x14ac:dyDescent="0.15">
      <c r="Q163" s="5"/>
      <c r="R163" s="5"/>
      <c r="S163" s="5"/>
      <c r="T163" s="5"/>
      <c r="U163" s="5"/>
      <c r="V163" s="5"/>
      <c r="W163" s="5"/>
      <c r="AA163" s="5"/>
      <c r="AB163" s="5"/>
      <c r="AD163" s="5"/>
      <c r="AE163" s="5"/>
    </row>
    <row r="164" spans="17:31" ht="15.75" customHeight="1" x14ac:dyDescent="0.15">
      <c r="Q164" s="5"/>
      <c r="R164" s="5"/>
      <c r="S164" s="5"/>
      <c r="T164" s="5"/>
      <c r="U164" s="5"/>
      <c r="V164" s="5"/>
      <c r="W164" s="5"/>
      <c r="AA164" s="5"/>
      <c r="AB164" s="5"/>
      <c r="AD164" s="5"/>
      <c r="AE164" s="5"/>
    </row>
    <row r="165" spans="17:31" ht="15.75" customHeight="1" x14ac:dyDescent="0.15">
      <c r="Q165" s="5"/>
      <c r="R165" s="5"/>
      <c r="S165" s="5"/>
      <c r="T165" s="5"/>
      <c r="U165" s="5"/>
      <c r="V165" s="5"/>
      <c r="W165" s="5"/>
      <c r="AA165" s="5"/>
      <c r="AB165" s="5"/>
      <c r="AD165" s="5"/>
      <c r="AE165" s="5"/>
    </row>
    <row r="166" spans="17:31" ht="15.75" customHeight="1" x14ac:dyDescent="0.15">
      <c r="Q166" s="5"/>
      <c r="R166" s="5"/>
      <c r="S166" s="5"/>
      <c r="T166" s="5"/>
      <c r="U166" s="5"/>
      <c r="V166" s="5"/>
      <c r="W166" s="5"/>
      <c r="AA166" s="5"/>
      <c r="AB166" s="5"/>
      <c r="AD166" s="5"/>
      <c r="AE166" s="5"/>
    </row>
    <row r="167" spans="17:31" ht="15.75" customHeight="1" x14ac:dyDescent="0.15">
      <c r="Q167" s="5"/>
      <c r="R167" s="5"/>
      <c r="S167" s="5"/>
      <c r="T167" s="5"/>
      <c r="U167" s="5"/>
      <c r="V167" s="5"/>
      <c r="W167" s="5"/>
      <c r="AA167" s="5"/>
      <c r="AB167" s="5"/>
      <c r="AD167" s="5"/>
      <c r="AE167" s="5"/>
    </row>
    <row r="168" spans="17:31" ht="15.75" customHeight="1" x14ac:dyDescent="0.15">
      <c r="Q168" s="5"/>
      <c r="R168" s="5"/>
      <c r="S168" s="5"/>
      <c r="T168" s="5"/>
      <c r="U168" s="5"/>
      <c r="V168" s="5"/>
      <c r="W168" s="5"/>
      <c r="AA168" s="5"/>
      <c r="AB168" s="5"/>
      <c r="AD168" s="5"/>
      <c r="AE168" s="5"/>
    </row>
    <row r="169" spans="17:31" ht="15.75" customHeight="1" x14ac:dyDescent="0.15">
      <c r="Q169" s="5"/>
      <c r="R169" s="5"/>
      <c r="S169" s="5"/>
      <c r="T169" s="5"/>
      <c r="U169" s="5"/>
      <c r="V169" s="5"/>
      <c r="W169" s="5"/>
      <c r="AA169" s="5"/>
      <c r="AB169" s="5"/>
      <c r="AD169" s="5"/>
      <c r="AE169" s="5"/>
    </row>
    <row r="170" spans="17:31" ht="15.75" customHeight="1" x14ac:dyDescent="0.15">
      <c r="Q170" s="5"/>
      <c r="R170" s="5"/>
      <c r="S170" s="5"/>
      <c r="T170" s="5"/>
      <c r="U170" s="5"/>
      <c r="V170" s="5"/>
      <c r="W170" s="5"/>
      <c r="AA170" s="5"/>
      <c r="AB170" s="5"/>
      <c r="AD170" s="5"/>
      <c r="AE170" s="5"/>
    </row>
    <row r="171" spans="17:31" ht="15.75" customHeight="1" x14ac:dyDescent="0.15">
      <c r="Q171" s="5"/>
      <c r="R171" s="5"/>
      <c r="S171" s="5"/>
      <c r="T171" s="5"/>
      <c r="U171" s="5"/>
      <c r="V171" s="5"/>
      <c r="W171" s="5"/>
      <c r="AA171" s="5"/>
      <c r="AB171" s="5"/>
      <c r="AD171" s="5"/>
      <c r="AE171" s="5"/>
    </row>
    <row r="172" spans="17:31" ht="15.75" customHeight="1" x14ac:dyDescent="0.15">
      <c r="Q172" s="5"/>
      <c r="R172" s="5"/>
      <c r="S172" s="5"/>
      <c r="T172" s="5"/>
      <c r="U172" s="5"/>
      <c r="V172" s="5"/>
      <c r="W172" s="5"/>
      <c r="AA172" s="5"/>
      <c r="AB172" s="5"/>
      <c r="AD172" s="5"/>
      <c r="AE172" s="5"/>
    </row>
    <row r="173" spans="17:31" ht="15.75" customHeight="1" x14ac:dyDescent="0.15">
      <c r="Q173" s="5"/>
      <c r="R173" s="5"/>
      <c r="S173" s="5"/>
      <c r="T173" s="5"/>
      <c r="U173" s="5"/>
      <c r="V173" s="5"/>
      <c r="W173" s="5"/>
      <c r="AA173" s="5"/>
      <c r="AB173" s="5"/>
      <c r="AD173" s="5"/>
      <c r="AE173" s="5"/>
    </row>
    <row r="174" spans="17:31" ht="15.75" customHeight="1" x14ac:dyDescent="0.15">
      <c r="Q174" s="5"/>
      <c r="R174" s="5"/>
      <c r="S174" s="5"/>
      <c r="T174" s="5"/>
      <c r="U174" s="5"/>
      <c r="V174" s="5"/>
      <c r="W174" s="5"/>
      <c r="AA174" s="5"/>
      <c r="AB174" s="5"/>
      <c r="AD174" s="5"/>
      <c r="AE174" s="5"/>
    </row>
    <row r="175" spans="17:31" ht="15.75" customHeight="1" x14ac:dyDescent="0.15">
      <c r="Q175" s="5"/>
      <c r="R175" s="5"/>
      <c r="S175" s="5"/>
      <c r="T175" s="5"/>
      <c r="U175" s="5"/>
      <c r="V175" s="5"/>
      <c r="W175" s="5"/>
      <c r="AA175" s="5"/>
      <c r="AB175" s="5"/>
      <c r="AD175" s="5"/>
      <c r="AE175" s="5"/>
    </row>
    <row r="176" spans="17:31" ht="15.75" customHeight="1" x14ac:dyDescent="0.15">
      <c r="Q176" s="5"/>
      <c r="R176" s="5"/>
      <c r="S176" s="5"/>
      <c r="T176" s="5"/>
      <c r="U176" s="5"/>
      <c r="V176" s="5"/>
      <c r="W176" s="5"/>
      <c r="AA176" s="5"/>
      <c r="AB176" s="5"/>
      <c r="AD176" s="5"/>
      <c r="AE176" s="5"/>
    </row>
    <row r="177" spans="17:31" ht="15.75" customHeight="1" x14ac:dyDescent="0.15">
      <c r="Q177" s="5"/>
      <c r="R177" s="5"/>
      <c r="S177" s="5"/>
      <c r="T177" s="5"/>
      <c r="U177" s="5"/>
      <c r="V177" s="5"/>
      <c r="W177" s="5"/>
      <c r="AA177" s="5"/>
      <c r="AB177" s="5"/>
      <c r="AD177" s="5"/>
      <c r="AE177" s="5"/>
    </row>
    <row r="178" spans="17:31" ht="15.75" customHeight="1" x14ac:dyDescent="0.15">
      <c r="Q178" s="5"/>
      <c r="R178" s="5"/>
      <c r="S178" s="5"/>
      <c r="T178" s="5"/>
      <c r="U178" s="5"/>
      <c r="V178" s="5"/>
      <c r="W178" s="5"/>
      <c r="AA178" s="5"/>
      <c r="AB178" s="5"/>
      <c r="AD178" s="5"/>
      <c r="AE178" s="5"/>
    </row>
    <row r="179" spans="17:31" ht="15.75" customHeight="1" x14ac:dyDescent="0.15">
      <c r="Q179" s="5"/>
      <c r="R179" s="5"/>
      <c r="S179" s="5"/>
      <c r="T179" s="5"/>
      <c r="U179" s="5"/>
      <c r="V179" s="5"/>
      <c r="W179" s="5"/>
      <c r="AA179" s="5"/>
      <c r="AB179" s="5"/>
      <c r="AD179" s="5"/>
      <c r="AE179" s="5"/>
    </row>
    <row r="180" spans="17:31" ht="15.75" customHeight="1" x14ac:dyDescent="0.15">
      <c r="Q180" s="5"/>
      <c r="R180" s="5"/>
      <c r="S180" s="5"/>
      <c r="T180" s="5"/>
      <c r="U180" s="5"/>
      <c r="V180" s="5"/>
      <c r="W180" s="5"/>
      <c r="AA180" s="5"/>
      <c r="AB180" s="5"/>
      <c r="AD180" s="5"/>
      <c r="AE180" s="5"/>
    </row>
    <row r="181" spans="17:31" ht="15.75" customHeight="1" x14ac:dyDescent="0.15">
      <c r="Q181" s="5"/>
      <c r="R181" s="5"/>
      <c r="S181" s="5"/>
      <c r="T181" s="5"/>
      <c r="U181" s="5"/>
      <c r="V181" s="5"/>
      <c r="W181" s="5"/>
      <c r="AA181" s="5"/>
      <c r="AB181" s="5"/>
      <c r="AD181" s="5"/>
      <c r="AE181" s="5"/>
    </row>
    <row r="182" spans="17:31" ht="15.75" customHeight="1" x14ac:dyDescent="0.15">
      <c r="Q182" s="5"/>
      <c r="R182" s="5"/>
      <c r="S182" s="5"/>
      <c r="T182" s="5"/>
      <c r="U182" s="5"/>
      <c r="V182" s="5"/>
      <c r="W182" s="5"/>
      <c r="AA182" s="5"/>
      <c r="AB182" s="5"/>
      <c r="AD182" s="5"/>
      <c r="AE182" s="5"/>
    </row>
    <row r="183" spans="17:31" ht="15.75" customHeight="1" x14ac:dyDescent="0.15">
      <c r="Q183" s="5"/>
      <c r="R183" s="5"/>
      <c r="S183" s="5"/>
      <c r="T183" s="5"/>
      <c r="U183" s="5"/>
      <c r="V183" s="5"/>
      <c r="W183" s="5"/>
      <c r="AA183" s="5"/>
      <c r="AB183" s="5"/>
      <c r="AD183" s="5"/>
      <c r="AE183" s="5"/>
    </row>
    <row r="184" spans="17:31" ht="15.75" customHeight="1" x14ac:dyDescent="0.15">
      <c r="Q184" s="5"/>
      <c r="R184" s="5"/>
      <c r="S184" s="5"/>
      <c r="T184" s="5"/>
      <c r="U184" s="5"/>
      <c r="V184" s="5"/>
      <c r="W184" s="5"/>
      <c r="AA184" s="5"/>
      <c r="AB184" s="5"/>
      <c r="AD184" s="5"/>
      <c r="AE184" s="5"/>
    </row>
    <row r="185" spans="17:31" ht="15.75" customHeight="1" x14ac:dyDescent="0.15">
      <c r="Q185" s="5"/>
      <c r="R185" s="5"/>
      <c r="S185" s="5"/>
      <c r="T185" s="5"/>
      <c r="U185" s="5"/>
      <c r="V185" s="5"/>
      <c r="W185" s="5"/>
      <c r="AA185" s="5"/>
      <c r="AB185" s="5"/>
      <c r="AD185" s="5"/>
      <c r="AE185" s="5"/>
    </row>
    <row r="186" spans="17:31" ht="15.75" customHeight="1" x14ac:dyDescent="0.15">
      <c r="Q186" s="5"/>
      <c r="R186" s="5"/>
      <c r="S186" s="5"/>
      <c r="T186" s="5"/>
      <c r="U186" s="5"/>
      <c r="V186" s="5"/>
      <c r="W186" s="5"/>
      <c r="AA186" s="5"/>
      <c r="AB186" s="5"/>
      <c r="AD186" s="5"/>
      <c r="AE186" s="5"/>
    </row>
    <row r="187" spans="17:31" ht="15.75" customHeight="1" x14ac:dyDescent="0.15">
      <c r="Q187" s="5"/>
      <c r="R187" s="5"/>
      <c r="S187" s="5"/>
      <c r="T187" s="5"/>
      <c r="U187" s="5"/>
      <c r="V187" s="5"/>
      <c r="W187" s="5"/>
      <c r="AA187" s="5"/>
      <c r="AB187" s="5"/>
      <c r="AD187" s="5"/>
      <c r="AE187" s="5"/>
    </row>
    <row r="188" spans="17:31" ht="15.75" customHeight="1" x14ac:dyDescent="0.15">
      <c r="Q188" s="5"/>
      <c r="R188" s="5"/>
      <c r="S188" s="5"/>
      <c r="T188" s="5"/>
      <c r="U188" s="5"/>
      <c r="V188" s="5"/>
      <c r="W188" s="5"/>
      <c r="AA188" s="5"/>
      <c r="AB188" s="5"/>
      <c r="AD188" s="5"/>
      <c r="AE188" s="5"/>
    </row>
    <row r="189" spans="17:31" ht="15.75" customHeight="1" x14ac:dyDescent="0.15">
      <c r="Q189" s="5"/>
      <c r="R189" s="5"/>
      <c r="S189" s="5"/>
      <c r="T189" s="5"/>
      <c r="U189" s="5"/>
      <c r="V189" s="5"/>
      <c r="W189" s="5"/>
      <c r="AA189" s="5"/>
      <c r="AB189" s="5"/>
      <c r="AD189" s="5"/>
      <c r="AE189" s="5"/>
    </row>
    <row r="190" spans="17:31" ht="15.75" customHeight="1" x14ac:dyDescent="0.15">
      <c r="Q190" s="5"/>
      <c r="R190" s="5"/>
      <c r="S190" s="5"/>
      <c r="T190" s="5"/>
      <c r="U190" s="5"/>
      <c r="V190" s="5"/>
      <c r="W190" s="5"/>
      <c r="AA190" s="5"/>
      <c r="AB190" s="5"/>
      <c r="AD190" s="5"/>
      <c r="AE190" s="5"/>
    </row>
    <row r="191" spans="17:31" ht="15.75" customHeight="1" x14ac:dyDescent="0.15">
      <c r="Q191" s="5"/>
      <c r="R191" s="5"/>
      <c r="S191" s="5"/>
      <c r="T191" s="5"/>
      <c r="U191" s="5"/>
      <c r="V191" s="5"/>
      <c r="W191" s="5"/>
      <c r="AA191" s="5"/>
      <c r="AB191" s="5"/>
      <c r="AD191" s="5"/>
      <c r="AE191" s="5"/>
    </row>
    <row r="192" spans="17:31" ht="15.75" customHeight="1" x14ac:dyDescent="0.15">
      <c r="Q192" s="5"/>
      <c r="R192" s="5"/>
      <c r="S192" s="5"/>
      <c r="T192" s="5"/>
      <c r="U192" s="5"/>
      <c r="V192" s="5"/>
      <c r="W192" s="5"/>
      <c r="AA192" s="5"/>
      <c r="AB192" s="5"/>
      <c r="AD192" s="5"/>
      <c r="AE192" s="5"/>
    </row>
    <row r="193" spans="17:31" ht="15.75" customHeight="1" x14ac:dyDescent="0.15">
      <c r="Q193" s="5"/>
      <c r="R193" s="5"/>
      <c r="S193" s="5"/>
      <c r="T193" s="5"/>
      <c r="U193" s="5"/>
      <c r="V193" s="5"/>
      <c r="W193" s="5"/>
      <c r="AA193" s="5"/>
      <c r="AB193" s="5"/>
      <c r="AD193" s="5"/>
      <c r="AE193" s="5"/>
    </row>
    <row r="194" spans="17:31" ht="15.75" customHeight="1" x14ac:dyDescent="0.15">
      <c r="Q194" s="5"/>
      <c r="R194" s="5"/>
      <c r="S194" s="5"/>
      <c r="T194" s="5"/>
      <c r="U194" s="5"/>
      <c r="V194" s="5"/>
      <c r="W194" s="5"/>
      <c r="AA194" s="5"/>
      <c r="AB194" s="5"/>
      <c r="AD194" s="5"/>
      <c r="AE194" s="5"/>
    </row>
    <row r="195" spans="17:31" ht="15.75" customHeight="1" x14ac:dyDescent="0.15">
      <c r="Q195" s="5"/>
      <c r="R195" s="5"/>
      <c r="S195" s="5"/>
      <c r="T195" s="5"/>
      <c r="U195" s="5"/>
      <c r="V195" s="5"/>
      <c r="W195" s="5"/>
      <c r="AA195" s="5"/>
      <c r="AB195" s="5"/>
      <c r="AD195" s="5"/>
      <c r="AE195" s="5"/>
    </row>
    <row r="196" spans="17:31" ht="15.75" customHeight="1" x14ac:dyDescent="0.15">
      <c r="Q196" s="5"/>
      <c r="R196" s="5"/>
      <c r="S196" s="5"/>
      <c r="T196" s="5"/>
      <c r="U196" s="5"/>
      <c r="V196" s="5"/>
      <c r="W196" s="5"/>
      <c r="AA196" s="5"/>
      <c r="AB196" s="5"/>
      <c r="AD196" s="5"/>
      <c r="AE196" s="5"/>
    </row>
    <row r="197" spans="17:31" ht="15.75" customHeight="1" x14ac:dyDescent="0.15">
      <c r="Q197" s="5"/>
      <c r="R197" s="5"/>
      <c r="S197" s="5"/>
      <c r="T197" s="5"/>
      <c r="U197" s="5"/>
      <c r="V197" s="5"/>
      <c r="W197" s="5"/>
      <c r="AA197" s="5"/>
      <c r="AB197" s="5"/>
      <c r="AD197" s="5"/>
      <c r="AE197" s="5"/>
    </row>
    <row r="198" spans="17:31" ht="15.75" customHeight="1" x14ac:dyDescent="0.15">
      <c r="Q198" s="5"/>
      <c r="R198" s="5"/>
      <c r="S198" s="5"/>
      <c r="T198" s="5"/>
      <c r="U198" s="5"/>
      <c r="V198" s="5"/>
      <c r="W198" s="5"/>
      <c r="AA198" s="5"/>
      <c r="AB198" s="5"/>
      <c r="AD198" s="5"/>
      <c r="AE198" s="5"/>
    </row>
    <row r="199" spans="17:31" ht="15.75" customHeight="1" x14ac:dyDescent="0.15">
      <c r="Q199" s="5"/>
      <c r="R199" s="5"/>
      <c r="S199" s="5"/>
      <c r="T199" s="5"/>
      <c r="U199" s="5"/>
      <c r="V199" s="5"/>
      <c r="W199" s="5"/>
      <c r="AA199" s="5"/>
      <c r="AB199" s="5"/>
      <c r="AD199" s="5"/>
      <c r="AE199" s="5"/>
    </row>
    <row r="200" spans="17:31" ht="15.75" customHeight="1" x14ac:dyDescent="0.15">
      <c r="Q200" s="5"/>
      <c r="R200" s="5"/>
      <c r="S200" s="5"/>
      <c r="T200" s="5"/>
      <c r="U200" s="5"/>
      <c r="V200" s="5"/>
      <c r="W200" s="5"/>
      <c r="AA200" s="5"/>
      <c r="AB200" s="5"/>
      <c r="AD200" s="5"/>
      <c r="AE200" s="5"/>
    </row>
    <row r="201" spans="17:31" ht="15.75" customHeight="1" x14ac:dyDescent="0.15">
      <c r="Q201" s="5"/>
      <c r="R201" s="5"/>
      <c r="S201" s="5"/>
      <c r="T201" s="5"/>
      <c r="U201" s="5"/>
      <c r="V201" s="5"/>
      <c r="W201" s="5"/>
      <c r="AA201" s="5"/>
      <c r="AB201" s="5"/>
      <c r="AD201" s="5"/>
      <c r="AE201" s="5"/>
    </row>
    <row r="202" spans="17:31" ht="15.75" customHeight="1" x14ac:dyDescent="0.15">
      <c r="Q202" s="5"/>
      <c r="R202" s="5"/>
      <c r="S202" s="5"/>
      <c r="T202" s="5"/>
      <c r="U202" s="5"/>
      <c r="V202" s="5"/>
      <c r="W202" s="5"/>
      <c r="AA202" s="5"/>
      <c r="AB202" s="5"/>
      <c r="AD202" s="5"/>
      <c r="AE202" s="5"/>
    </row>
    <row r="203" spans="17:31" ht="15.75" customHeight="1" x14ac:dyDescent="0.15">
      <c r="Q203" s="5"/>
      <c r="R203" s="5"/>
      <c r="S203" s="5"/>
      <c r="T203" s="5"/>
      <c r="U203" s="5"/>
      <c r="V203" s="5"/>
      <c r="W203" s="5"/>
      <c r="AA203" s="5"/>
      <c r="AB203" s="5"/>
      <c r="AD203" s="5"/>
      <c r="AE203" s="5"/>
    </row>
    <row r="204" spans="17:31" ht="15.75" customHeight="1" x14ac:dyDescent="0.15">
      <c r="Q204" s="5"/>
      <c r="R204" s="5"/>
      <c r="S204" s="5"/>
      <c r="T204" s="5"/>
      <c r="U204" s="5"/>
      <c r="V204" s="5"/>
      <c r="W204" s="5"/>
      <c r="AA204" s="5"/>
      <c r="AB204" s="5"/>
      <c r="AD204" s="5"/>
      <c r="AE204" s="5"/>
    </row>
    <row r="205" spans="17:31" ht="15.75" customHeight="1" x14ac:dyDescent="0.15">
      <c r="Q205" s="5"/>
      <c r="R205" s="5"/>
      <c r="S205" s="5"/>
      <c r="T205" s="5"/>
      <c r="U205" s="5"/>
      <c r="V205" s="5"/>
      <c r="W205" s="5"/>
      <c r="AA205" s="5"/>
      <c r="AB205" s="5"/>
      <c r="AD205" s="5"/>
      <c r="AE205" s="5"/>
    </row>
    <row r="206" spans="17:31" ht="15.75" customHeight="1" x14ac:dyDescent="0.15">
      <c r="Q206" s="5"/>
      <c r="R206" s="5"/>
      <c r="S206" s="5"/>
      <c r="T206" s="5"/>
      <c r="U206" s="5"/>
      <c r="V206" s="5"/>
      <c r="W206" s="5"/>
      <c r="AA206" s="5"/>
      <c r="AB206" s="5"/>
      <c r="AD206" s="5"/>
      <c r="AE206" s="5"/>
    </row>
    <row r="207" spans="17:31" ht="15.75" customHeight="1" x14ac:dyDescent="0.15">
      <c r="Q207" s="5"/>
      <c r="R207" s="5"/>
      <c r="S207" s="5"/>
      <c r="T207" s="5"/>
      <c r="U207" s="5"/>
      <c r="V207" s="5"/>
      <c r="W207" s="5"/>
      <c r="AA207" s="5"/>
      <c r="AB207" s="5"/>
      <c r="AD207" s="5"/>
      <c r="AE207" s="5"/>
    </row>
    <row r="208" spans="17:31" ht="15.75" customHeight="1" x14ac:dyDescent="0.15">
      <c r="Q208" s="5"/>
      <c r="R208" s="5"/>
      <c r="S208" s="5"/>
      <c r="T208" s="5"/>
      <c r="U208" s="5"/>
      <c r="V208" s="5"/>
      <c r="W208" s="5"/>
      <c r="AA208" s="5"/>
      <c r="AB208" s="5"/>
      <c r="AD208" s="5"/>
      <c r="AE208" s="5"/>
    </row>
    <row r="209" spans="17:31" ht="15.75" customHeight="1" x14ac:dyDescent="0.15">
      <c r="Q209" s="5"/>
      <c r="R209" s="5"/>
      <c r="S209" s="5"/>
      <c r="T209" s="5"/>
      <c r="U209" s="5"/>
      <c r="V209" s="5"/>
      <c r="W209" s="5"/>
      <c r="AA209" s="5"/>
      <c r="AB209" s="5"/>
      <c r="AD209" s="5"/>
      <c r="AE209" s="5"/>
    </row>
    <row r="210" spans="17:31" ht="15.75" customHeight="1" x14ac:dyDescent="0.15">
      <c r="Q210" s="5"/>
      <c r="R210" s="5"/>
      <c r="S210" s="5"/>
      <c r="T210" s="5"/>
      <c r="U210" s="5"/>
      <c r="V210" s="5"/>
      <c r="W210" s="5"/>
      <c r="AA210" s="5"/>
      <c r="AB210" s="5"/>
      <c r="AD210" s="5"/>
      <c r="AE210" s="5"/>
    </row>
    <row r="211" spans="17:31" ht="15.75" customHeight="1" x14ac:dyDescent="0.15">
      <c r="Q211" s="5"/>
      <c r="R211" s="5"/>
      <c r="S211" s="5"/>
      <c r="T211" s="5"/>
      <c r="U211" s="5"/>
      <c r="V211" s="5"/>
      <c r="W211" s="5"/>
      <c r="AA211" s="5"/>
      <c r="AB211" s="5"/>
      <c r="AD211" s="5"/>
      <c r="AE211" s="5"/>
    </row>
    <row r="212" spans="17:31" ht="15.75" customHeight="1" x14ac:dyDescent="0.15">
      <c r="Q212" s="5"/>
      <c r="R212" s="5"/>
      <c r="S212" s="5"/>
      <c r="T212" s="5"/>
      <c r="U212" s="5"/>
      <c r="V212" s="5"/>
      <c r="W212" s="5"/>
      <c r="AA212" s="5"/>
      <c r="AB212" s="5"/>
      <c r="AD212" s="5"/>
      <c r="AE212" s="5"/>
    </row>
    <row r="213" spans="17:31" ht="15.75" customHeight="1" x14ac:dyDescent="0.15">
      <c r="Q213" s="5"/>
      <c r="R213" s="5"/>
      <c r="S213" s="5"/>
      <c r="T213" s="5"/>
      <c r="U213" s="5"/>
      <c r="V213" s="5"/>
      <c r="W213" s="5"/>
      <c r="AA213" s="5"/>
      <c r="AB213" s="5"/>
      <c r="AD213" s="5"/>
      <c r="AE213" s="5"/>
    </row>
    <row r="214" spans="17:31" ht="15.75" customHeight="1" x14ac:dyDescent="0.15">
      <c r="Q214" s="5"/>
      <c r="R214" s="5"/>
      <c r="S214" s="5"/>
      <c r="T214" s="5"/>
      <c r="U214" s="5"/>
      <c r="V214" s="5"/>
      <c r="W214" s="5"/>
      <c r="AA214" s="5"/>
      <c r="AB214" s="5"/>
      <c r="AD214" s="5"/>
      <c r="AE214" s="5"/>
    </row>
    <row r="215" spans="17:31" ht="15.75" customHeight="1" x14ac:dyDescent="0.15">
      <c r="Q215" s="5"/>
      <c r="R215" s="5"/>
      <c r="S215" s="5"/>
      <c r="T215" s="5"/>
      <c r="U215" s="5"/>
      <c r="V215" s="5"/>
      <c r="W215" s="5"/>
      <c r="AA215" s="5"/>
      <c r="AB215" s="5"/>
      <c r="AD215" s="5"/>
      <c r="AE215" s="5"/>
    </row>
    <row r="216" spans="17:31" ht="15.75" customHeight="1" x14ac:dyDescent="0.15">
      <c r="Q216" s="5"/>
      <c r="R216" s="5"/>
      <c r="S216" s="5"/>
      <c r="T216" s="5"/>
      <c r="U216" s="5"/>
      <c r="V216" s="5"/>
      <c r="W216" s="5"/>
      <c r="AA216" s="5"/>
      <c r="AB216" s="5"/>
      <c r="AD216" s="5"/>
      <c r="AE216" s="5"/>
    </row>
    <row r="217" spans="17:31" ht="15.75" customHeight="1" x14ac:dyDescent="0.15">
      <c r="Q217" s="5"/>
      <c r="R217" s="5"/>
      <c r="S217" s="5"/>
      <c r="T217" s="5"/>
      <c r="U217" s="5"/>
      <c r="V217" s="5"/>
      <c r="W217" s="5"/>
      <c r="AA217" s="5"/>
      <c r="AB217" s="5"/>
      <c r="AD217" s="5"/>
      <c r="AE217" s="5"/>
    </row>
    <row r="218" spans="17:31" ht="15.75" customHeight="1" x14ac:dyDescent="0.15">
      <c r="Q218" s="5"/>
      <c r="R218" s="5"/>
      <c r="S218" s="5"/>
      <c r="T218" s="5"/>
      <c r="U218" s="5"/>
      <c r="V218" s="5"/>
      <c r="W218" s="5"/>
      <c r="AA218" s="5"/>
      <c r="AB218" s="5"/>
      <c r="AD218" s="5"/>
      <c r="AE218" s="5"/>
    </row>
    <row r="219" spans="17:31" ht="15.75" customHeight="1" x14ac:dyDescent="0.15">
      <c r="Q219" s="5"/>
      <c r="R219" s="5"/>
      <c r="S219" s="5"/>
      <c r="T219" s="5"/>
      <c r="U219" s="5"/>
      <c r="V219" s="5"/>
      <c r="W219" s="5"/>
      <c r="AA219" s="5"/>
      <c r="AB219" s="5"/>
      <c r="AD219" s="5"/>
      <c r="AE219" s="5"/>
    </row>
    <row r="220" spans="17:31" ht="15.75" customHeight="1" x14ac:dyDescent="0.15">
      <c r="Q220" s="5"/>
      <c r="R220" s="5"/>
      <c r="S220" s="5"/>
      <c r="T220" s="5"/>
      <c r="U220" s="5"/>
      <c r="V220" s="5"/>
      <c r="W220" s="5"/>
      <c r="AA220" s="5"/>
      <c r="AB220" s="5"/>
      <c r="AD220" s="5"/>
      <c r="AE220" s="5"/>
    </row>
    <row r="221" spans="17:31" ht="15.75" customHeight="1" x14ac:dyDescent="0.15">
      <c r="Q221" s="5"/>
      <c r="R221" s="5"/>
      <c r="S221" s="5"/>
      <c r="T221" s="5"/>
      <c r="U221" s="5"/>
      <c r="V221" s="5"/>
      <c r="W221" s="5"/>
      <c r="AA221" s="5"/>
      <c r="AB221" s="5"/>
      <c r="AD221" s="5"/>
      <c r="AE221" s="5"/>
    </row>
    <row r="222" spans="17:31" ht="15.75" customHeight="1" x14ac:dyDescent="0.15">
      <c r="Q222" s="5"/>
      <c r="R222" s="5"/>
      <c r="S222" s="5"/>
      <c r="T222" s="5"/>
      <c r="U222" s="5"/>
      <c r="V222" s="5"/>
      <c r="W222" s="5"/>
      <c r="AA222" s="5"/>
      <c r="AB222" s="5"/>
      <c r="AD222" s="5"/>
      <c r="AE222" s="5"/>
    </row>
    <row r="223" spans="17:31" ht="15.75" customHeight="1" x14ac:dyDescent="0.15">
      <c r="Q223" s="5"/>
      <c r="R223" s="5"/>
      <c r="S223" s="5"/>
      <c r="T223" s="5"/>
      <c r="U223" s="5"/>
      <c r="V223" s="5"/>
      <c r="W223" s="5"/>
      <c r="AA223" s="5"/>
      <c r="AB223" s="5"/>
      <c r="AD223" s="5"/>
      <c r="AE223" s="5"/>
    </row>
    <row r="224" spans="17:31" ht="15.75" customHeight="1" x14ac:dyDescent="0.15">
      <c r="Q224" s="5"/>
      <c r="R224" s="5"/>
      <c r="S224" s="5"/>
      <c r="T224" s="5"/>
      <c r="U224" s="5"/>
      <c r="V224" s="5"/>
      <c r="W224" s="5"/>
      <c r="AA224" s="5"/>
      <c r="AB224" s="5"/>
      <c r="AD224" s="5"/>
      <c r="AE224" s="5"/>
    </row>
    <row r="225" spans="17:31" ht="15.75" customHeight="1" x14ac:dyDescent="0.15">
      <c r="Q225" s="5"/>
      <c r="R225" s="5"/>
      <c r="S225" s="5"/>
      <c r="T225" s="5"/>
      <c r="U225" s="5"/>
      <c r="V225" s="5"/>
      <c r="W225" s="5"/>
      <c r="AA225" s="5"/>
      <c r="AB225" s="5"/>
      <c r="AD225" s="5"/>
      <c r="AE225" s="5"/>
    </row>
    <row r="226" spans="17:31" ht="15.75" customHeight="1" x14ac:dyDescent="0.15">
      <c r="Q226" s="5"/>
      <c r="R226" s="5"/>
      <c r="S226" s="5"/>
      <c r="T226" s="5"/>
      <c r="U226" s="5"/>
      <c r="V226" s="5"/>
      <c r="W226" s="5"/>
      <c r="AA226" s="5"/>
      <c r="AB226" s="5"/>
      <c r="AD226" s="5"/>
      <c r="AE226" s="5"/>
    </row>
    <row r="227" spans="17:31" ht="15.75" customHeight="1" x14ac:dyDescent="0.15">
      <c r="Q227" s="5"/>
      <c r="R227" s="5"/>
      <c r="S227" s="5"/>
      <c r="T227" s="5"/>
      <c r="U227" s="5"/>
      <c r="V227" s="5"/>
      <c r="W227" s="5"/>
      <c r="AA227" s="5"/>
      <c r="AB227" s="5"/>
      <c r="AD227" s="5"/>
      <c r="AE227" s="5"/>
    </row>
    <row r="228" spans="17:31" ht="15.75" customHeight="1" x14ac:dyDescent="0.15">
      <c r="Q228" s="5"/>
      <c r="R228" s="5"/>
      <c r="S228" s="5"/>
      <c r="T228" s="5"/>
      <c r="U228" s="5"/>
      <c r="V228" s="5"/>
      <c r="W228" s="5"/>
      <c r="AA228" s="5"/>
      <c r="AB228" s="5"/>
      <c r="AD228" s="5"/>
      <c r="AE228" s="5"/>
    </row>
    <row r="229" spans="17:31" ht="15.75" customHeight="1" x14ac:dyDescent="0.15">
      <c r="Q229" s="5"/>
      <c r="R229" s="5"/>
      <c r="S229" s="5"/>
      <c r="T229" s="5"/>
      <c r="U229" s="5"/>
      <c r="V229" s="5"/>
      <c r="W229" s="5"/>
      <c r="AA229" s="5"/>
      <c r="AB229" s="5"/>
      <c r="AD229" s="5"/>
      <c r="AE229" s="5"/>
    </row>
    <row r="230" spans="17:31" ht="15.75" customHeight="1" x14ac:dyDescent="0.15">
      <c r="Q230" s="5"/>
      <c r="R230" s="5"/>
      <c r="S230" s="5"/>
      <c r="T230" s="5"/>
      <c r="U230" s="5"/>
      <c r="V230" s="5"/>
      <c r="W230" s="5"/>
      <c r="AA230" s="5"/>
      <c r="AB230" s="5"/>
      <c r="AD230" s="5"/>
      <c r="AE230" s="5"/>
    </row>
    <row r="231" spans="17:31" ht="15.75" customHeight="1" x14ac:dyDescent="0.15">
      <c r="Q231" s="5"/>
      <c r="R231" s="5"/>
      <c r="S231" s="5"/>
      <c r="T231" s="5"/>
      <c r="U231" s="5"/>
      <c r="V231" s="5"/>
      <c r="W231" s="5"/>
      <c r="AA231" s="5"/>
      <c r="AB231" s="5"/>
      <c r="AD231" s="5"/>
      <c r="AE231" s="5"/>
    </row>
    <row r="232" spans="17:31" ht="15.75" customHeight="1" x14ac:dyDescent="0.15">
      <c r="Q232" s="5"/>
      <c r="R232" s="5"/>
      <c r="S232" s="5"/>
      <c r="T232" s="5"/>
      <c r="U232" s="5"/>
      <c r="V232" s="5"/>
      <c r="W232" s="5"/>
      <c r="AA232" s="5"/>
      <c r="AB232" s="5"/>
      <c r="AD232" s="5"/>
      <c r="AE232" s="5"/>
    </row>
    <row r="233" spans="17:31" ht="15.75" customHeight="1" x14ac:dyDescent="0.15">
      <c r="Q233" s="5"/>
      <c r="R233" s="5"/>
      <c r="S233" s="5"/>
      <c r="T233" s="5"/>
      <c r="U233" s="5"/>
      <c r="V233" s="5"/>
      <c r="W233" s="5"/>
      <c r="AA233" s="5"/>
      <c r="AB233" s="5"/>
      <c r="AD233" s="5"/>
      <c r="AE233" s="5"/>
    </row>
    <row r="234" spans="17:31" ht="15.75" customHeight="1" x14ac:dyDescent="0.15">
      <c r="Q234" s="5"/>
      <c r="R234" s="5"/>
      <c r="S234" s="5"/>
      <c r="T234" s="5"/>
      <c r="U234" s="5"/>
      <c r="V234" s="5"/>
      <c r="W234" s="5"/>
      <c r="AA234" s="5"/>
      <c r="AB234" s="5"/>
      <c r="AD234" s="5"/>
      <c r="AE234" s="5"/>
    </row>
    <row r="235" spans="17:31" ht="15.75" customHeight="1" x14ac:dyDescent="0.15">
      <c r="Q235" s="5"/>
      <c r="R235" s="5"/>
      <c r="S235" s="5"/>
      <c r="T235" s="5"/>
      <c r="U235" s="5"/>
      <c r="V235" s="5"/>
      <c r="W235" s="5"/>
      <c r="AA235" s="5"/>
      <c r="AB235" s="5"/>
      <c r="AD235" s="5"/>
      <c r="AE235" s="5"/>
    </row>
    <row r="236" spans="17:31" ht="15.75" customHeight="1" x14ac:dyDescent="0.15">
      <c r="Q236" s="5"/>
      <c r="R236" s="5"/>
      <c r="S236" s="5"/>
      <c r="T236" s="5"/>
      <c r="U236" s="5"/>
      <c r="V236" s="5"/>
      <c r="W236" s="5"/>
      <c r="AA236" s="5"/>
      <c r="AB236" s="5"/>
      <c r="AD236" s="5"/>
      <c r="AE236" s="5"/>
    </row>
    <row r="237" spans="17:31" ht="15.75" customHeight="1" x14ac:dyDescent="0.15">
      <c r="Q237" s="5"/>
      <c r="R237" s="5"/>
      <c r="S237" s="5"/>
      <c r="T237" s="5"/>
      <c r="U237" s="5"/>
      <c r="V237" s="5"/>
      <c r="W237" s="5"/>
      <c r="AA237" s="5"/>
      <c r="AB237" s="5"/>
      <c r="AD237" s="5"/>
      <c r="AE237" s="5"/>
    </row>
    <row r="238" spans="17:31" ht="15.75" customHeight="1" x14ac:dyDescent="0.15">
      <c r="Q238" s="5"/>
      <c r="R238" s="5"/>
      <c r="S238" s="5"/>
      <c r="T238" s="5"/>
      <c r="U238" s="5"/>
      <c r="V238" s="5"/>
      <c r="W238" s="5"/>
      <c r="AA238" s="5"/>
      <c r="AB238" s="5"/>
      <c r="AD238" s="5"/>
      <c r="AE238" s="5"/>
    </row>
    <row r="239" spans="17:31" ht="15.75" customHeight="1" x14ac:dyDescent="0.15">
      <c r="Q239" s="5"/>
      <c r="R239" s="5"/>
      <c r="S239" s="5"/>
      <c r="T239" s="5"/>
      <c r="U239" s="5"/>
      <c r="V239" s="5"/>
      <c r="W239" s="5"/>
      <c r="AA239" s="5"/>
      <c r="AB239" s="5"/>
      <c r="AD239" s="5"/>
      <c r="AE239" s="5"/>
    </row>
    <row r="240" spans="17:31" ht="15.75" customHeight="1" x14ac:dyDescent="0.15">
      <c r="Q240" s="5"/>
      <c r="R240" s="5"/>
      <c r="S240" s="5"/>
      <c r="T240" s="5"/>
      <c r="U240" s="5"/>
      <c r="V240" s="5"/>
      <c r="W240" s="5"/>
      <c r="AA240" s="5"/>
      <c r="AB240" s="5"/>
      <c r="AD240" s="5"/>
      <c r="AE240" s="5"/>
    </row>
    <row r="241" spans="17:31" ht="15.75" customHeight="1" x14ac:dyDescent="0.15">
      <c r="Q241" s="5"/>
      <c r="R241" s="5"/>
      <c r="S241" s="5"/>
      <c r="T241" s="5"/>
      <c r="U241" s="5"/>
      <c r="V241" s="5"/>
      <c r="W241" s="5"/>
      <c r="AA241" s="5"/>
      <c r="AB241" s="5"/>
      <c r="AD241" s="5"/>
      <c r="AE241" s="5"/>
    </row>
    <row r="242" spans="17:31" ht="15.75" customHeight="1" x14ac:dyDescent="0.15">
      <c r="Q242" s="5"/>
      <c r="R242" s="5"/>
      <c r="S242" s="5"/>
      <c r="T242" s="5"/>
      <c r="U242" s="5"/>
      <c r="V242" s="5"/>
      <c r="W242" s="5"/>
      <c r="AA242" s="5"/>
      <c r="AB242" s="5"/>
      <c r="AD242" s="5"/>
      <c r="AE242" s="5"/>
    </row>
    <row r="243" spans="17:31" ht="15.75" customHeight="1" x14ac:dyDescent="0.15">
      <c r="Q243" s="5"/>
      <c r="R243" s="5"/>
      <c r="S243" s="5"/>
      <c r="T243" s="5"/>
      <c r="U243" s="5"/>
      <c r="V243" s="5"/>
      <c r="W243" s="5"/>
      <c r="AA243" s="5"/>
      <c r="AB243" s="5"/>
      <c r="AD243" s="5"/>
      <c r="AE243" s="5"/>
    </row>
    <row r="244" spans="17:31" ht="15.75" customHeight="1" x14ac:dyDescent="0.15">
      <c r="Q244" s="5"/>
      <c r="R244" s="5"/>
      <c r="S244" s="5"/>
      <c r="T244" s="5"/>
      <c r="U244" s="5"/>
      <c r="V244" s="5"/>
      <c r="W244" s="5"/>
      <c r="AA244" s="5"/>
      <c r="AB244" s="5"/>
      <c r="AD244" s="5"/>
      <c r="AE244" s="5"/>
    </row>
    <row r="245" spans="17:31" ht="15.75" customHeight="1" x14ac:dyDescent="0.15">
      <c r="Q245" s="5"/>
      <c r="R245" s="5"/>
      <c r="S245" s="5"/>
      <c r="T245" s="5"/>
      <c r="U245" s="5"/>
      <c r="V245" s="5"/>
      <c r="W245" s="5"/>
      <c r="AA245" s="5"/>
      <c r="AB245" s="5"/>
      <c r="AD245" s="5"/>
      <c r="AE245" s="5"/>
    </row>
    <row r="246" spans="17:31" ht="15.75" customHeight="1" x14ac:dyDescent="0.15">
      <c r="Q246" s="5"/>
      <c r="R246" s="5"/>
      <c r="S246" s="5"/>
      <c r="T246" s="5"/>
      <c r="U246" s="5"/>
      <c r="V246" s="5"/>
      <c r="W246" s="5"/>
      <c r="AA246" s="5"/>
      <c r="AB246" s="5"/>
      <c r="AD246" s="5"/>
      <c r="AE246" s="5"/>
    </row>
    <row r="247" spans="17:31" ht="15.75" customHeight="1" x14ac:dyDescent="0.15">
      <c r="Q247" s="5"/>
      <c r="R247" s="5"/>
      <c r="S247" s="5"/>
      <c r="T247" s="5"/>
      <c r="U247" s="5"/>
      <c r="V247" s="5"/>
      <c r="W247" s="5"/>
      <c r="AA247" s="5"/>
      <c r="AB247" s="5"/>
      <c r="AD247" s="5"/>
      <c r="AE247" s="5"/>
    </row>
    <row r="248" spans="17:31" ht="15.75" customHeight="1" x14ac:dyDescent="0.15">
      <c r="Q248" s="5"/>
      <c r="R248" s="5"/>
      <c r="S248" s="5"/>
      <c r="T248" s="5"/>
      <c r="U248" s="5"/>
      <c r="V248" s="5"/>
      <c r="W248" s="5"/>
      <c r="AA248" s="5"/>
      <c r="AB248" s="5"/>
      <c r="AD248" s="5"/>
      <c r="AE248" s="5"/>
    </row>
    <row r="249" spans="17:31" ht="15.75" customHeight="1" x14ac:dyDescent="0.15">
      <c r="Q249" s="5"/>
      <c r="R249" s="5"/>
      <c r="S249" s="5"/>
      <c r="T249" s="5"/>
      <c r="U249" s="5"/>
      <c r="V249" s="5"/>
      <c r="W249" s="5"/>
      <c r="AA249" s="5"/>
      <c r="AB249" s="5"/>
      <c r="AD249" s="5"/>
      <c r="AE249" s="5"/>
    </row>
    <row r="250" spans="17:31" ht="15.75" customHeight="1" x14ac:dyDescent="0.15">
      <c r="Q250" s="5"/>
      <c r="R250" s="5"/>
      <c r="S250" s="5"/>
      <c r="T250" s="5"/>
      <c r="U250" s="5"/>
      <c r="V250" s="5"/>
      <c r="W250" s="5"/>
      <c r="AA250" s="5"/>
      <c r="AB250" s="5"/>
      <c r="AD250" s="5"/>
      <c r="AE250" s="5"/>
    </row>
    <row r="251" spans="17:31" ht="15.75" customHeight="1" x14ac:dyDescent="0.15">
      <c r="Q251" s="5"/>
      <c r="R251" s="5"/>
      <c r="S251" s="5"/>
      <c r="T251" s="5"/>
      <c r="U251" s="5"/>
      <c r="V251" s="5"/>
      <c r="W251" s="5"/>
      <c r="AA251" s="5"/>
      <c r="AB251" s="5"/>
      <c r="AD251" s="5"/>
      <c r="AE251" s="5"/>
    </row>
    <row r="252" spans="17:31" ht="15.75" customHeight="1" x14ac:dyDescent="0.15">
      <c r="Q252" s="5"/>
      <c r="R252" s="5"/>
      <c r="S252" s="5"/>
      <c r="T252" s="5"/>
      <c r="U252" s="5"/>
      <c r="V252" s="5"/>
      <c r="W252" s="5"/>
      <c r="AA252" s="5"/>
      <c r="AB252" s="5"/>
      <c r="AD252" s="5"/>
      <c r="AE252" s="5"/>
    </row>
    <row r="253" spans="17:31" ht="15.75" customHeight="1" x14ac:dyDescent="0.15">
      <c r="Q253" s="5"/>
      <c r="R253" s="5"/>
      <c r="S253" s="5"/>
      <c r="T253" s="5"/>
      <c r="U253" s="5"/>
      <c r="V253" s="5"/>
      <c r="W253" s="5"/>
      <c r="AA253" s="5"/>
      <c r="AB253" s="5"/>
      <c r="AD253" s="5"/>
      <c r="AE253" s="5"/>
    </row>
    <row r="254" spans="17:31" ht="15.75" customHeight="1" x14ac:dyDescent="0.15">
      <c r="Q254" s="5"/>
      <c r="R254" s="5"/>
      <c r="S254" s="5"/>
      <c r="T254" s="5"/>
      <c r="U254" s="5"/>
      <c r="V254" s="5"/>
      <c r="W254" s="5"/>
      <c r="AA254" s="5"/>
      <c r="AB254" s="5"/>
      <c r="AD254" s="5"/>
      <c r="AE254" s="5"/>
    </row>
    <row r="255" spans="17:31" ht="15.75" customHeight="1" x14ac:dyDescent="0.15">
      <c r="Q255" s="5"/>
      <c r="R255" s="5"/>
      <c r="S255" s="5"/>
      <c r="T255" s="5"/>
      <c r="U255" s="5"/>
      <c r="V255" s="5"/>
      <c r="W255" s="5"/>
      <c r="AA255" s="5"/>
      <c r="AB255" s="5"/>
      <c r="AD255" s="5"/>
      <c r="AE255" s="5"/>
    </row>
    <row r="256" spans="17:31" ht="15.75" customHeight="1" x14ac:dyDescent="0.15">
      <c r="Q256" s="5"/>
      <c r="R256" s="5"/>
      <c r="S256" s="5"/>
      <c r="T256" s="5"/>
      <c r="U256" s="5"/>
      <c r="V256" s="5"/>
      <c r="W256" s="5"/>
      <c r="AA256" s="5"/>
      <c r="AB256" s="5"/>
      <c r="AD256" s="5"/>
      <c r="AE256" s="5"/>
    </row>
    <row r="257" spans="17:31" ht="15.75" customHeight="1" x14ac:dyDescent="0.15">
      <c r="Q257" s="5"/>
      <c r="R257" s="5"/>
      <c r="S257" s="5"/>
      <c r="T257" s="5"/>
      <c r="U257" s="5"/>
      <c r="V257" s="5"/>
      <c r="W257" s="5"/>
      <c r="AA257" s="5"/>
      <c r="AB257" s="5"/>
      <c r="AD257" s="5"/>
      <c r="AE257" s="5"/>
    </row>
    <row r="258" spans="17:31" ht="15.75" customHeight="1" x14ac:dyDescent="0.15">
      <c r="Q258" s="5"/>
      <c r="R258" s="5"/>
      <c r="S258" s="5"/>
      <c r="T258" s="5"/>
      <c r="U258" s="5"/>
      <c r="V258" s="5"/>
      <c r="W258" s="5"/>
      <c r="AA258" s="5"/>
      <c r="AB258" s="5"/>
      <c r="AD258" s="5"/>
      <c r="AE258" s="5"/>
    </row>
    <row r="259" spans="17:31" ht="15.75" customHeight="1" x14ac:dyDescent="0.15">
      <c r="Q259" s="5"/>
      <c r="R259" s="5"/>
      <c r="S259" s="5"/>
      <c r="T259" s="5"/>
      <c r="U259" s="5"/>
      <c r="V259" s="5"/>
      <c r="W259" s="5"/>
      <c r="AA259" s="5"/>
      <c r="AB259" s="5"/>
      <c r="AD259" s="5"/>
      <c r="AE259" s="5"/>
    </row>
    <row r="260" spans="17:31" ht="15.75" customHeight="1" x14ac:dyDescent="0.15">
      <c r="Q260" s="5"/>
      <c r="R260" s="5"/>
      <c r="S260" s="5"/>
      <c r="T260" s="5"/>
      <c r="U260" s="5"/>
      <c r="V260" s="5"/>
      <c r="W260" s="5"/>
      <c r="AA260" s="5"/>
      <c r="AB260" s="5"/>
      <c r="AD260" s="5"/>
      <c r="AE260" s="5"/>
    </row>
    <row r="261" spans="17:31" ht="15.75" customHeight="1" x14ac:dyDescent="0.15">
      <c r="Q261" s="5"/>
      <c r="R261" s="5"/>
      <c r="S261" s="5"/>
      <c r="T261" s="5"/>
      <c r="U261" s="5"/>
      <c r="V261" s="5"/>
      <c r="W261" s="5"/>
      <c r="AA261" s="5"/>
      <c r="AB261" s="5"/>
      <c r="AD261" s="5"/>
      <c r="AE261" s="5"/>
    </row>
    <row r="262" spans="17:31" ht="15.75" customHeight="1" x14ac:dyDescent="0.15">
      <c r="Q262" s="5"/>
      <c r="R262" s="5"/>
      <c r="S262" s="5"/>
      <c r="T262" s="5"/>
      <c r="U262" s="5"/>
      <c r="V262" s="5"/>
      <c r="W262" s="5"/>
      <c r="AA262" s="5"/>
      <c r="AB262" s="5"/>
      <c r="AD262" s="5"/>
      <c r="AE262" s="5"/>
    </row>
    <row r="263" spans="17:31" ht="15.75" customHeight="1" x14ac:dyDescent="0.15">
      <c r="Q263" s="5"/>
      <c r="R263" s="5"/>
      <c r="S263" s="5"/>
      <c r="T263" s="5"/>
      <c r="U263" s="5"/>
      <c r="V263" s="5"/>
      <c r="W263" s="5"/>
      <c r="AA263" s="5"/>
      <c r="AB263" s="5"/>
      <c r="AD263" s="5"/>
      <c r="AE263" s="5"/>
    </row>
    <row r="264" spans="17:31" ht="15.75" customHeight="1" x14ac:dyDescent="0.15">
      <c r="Q264" s="5"/>
      <c r="R264" s="5"/>
      <c r="S264" s="5"/>
      <c r="T264" s="5"/>
      <c r="U264" s="5"/>
      <c r="V264" s="5"/>
      <c r="W264" s="5"/>
      <c r="AA264" s="5"/>
      <c r="AB264" s="5"/>
      <c r="AD264" s="5"/>
      <c r="AE264" s="5"/>
    </row>
    <row r="265" spans="17:31" ht="15.75" customHeight="1" x14ac:dyDescent="0.15">
      <c r="Q265" s="5"/>
      <c r="R265" s="5"/>
      <c r="S265" s="5"/>
      <c r="T265" s="5"/>
      <c r="U265" s="5"/>
      <c r="V265" s="5"/>
      <c r="W265" s="5"/>
      <c r="AA265" s="5"/>
      <c r="AB265" s="5"/>
      <c r="AD265" s="5"/>
      <c r="AE265" s="5"/>
    </row>
    <row r="266" spans="17:31" ht="15.75" customHeight="1" x14ac:dyDescent="0.15">
      <c r="Q266" s="5"/>
      <c r="R266" s="5"/>
      <c r="S266" s="5"/>
      <c r="T266" s="5"/>
      <c r="U266" s="5"/>
      <c r="V266" s="5"/>
      <c r="W266" s="5"/>
      <c r="AA266" s="5"/>
      <c r="AB266" s="5"/>
      <c r="AD266" s="5"/>
      <c r="AE266" s="5"/>
    </row>
    <row r="267" spans="17:31" ht="15.75" customHeight="1" x14ac:dyDescent="0.15">
      <c r="Q267" s="5"/>
      <c r="R267" s="5"/>
      <c r="S267" s="5"/>
      <c r="T267" s="5"/>
      <c r="U267" s="5"/>
      <c r="V267" s="5"/>
      <c r="W267" s="5"/>
      <c r="AA267" s="5"/>
      <c r="AB267" s="5"/>
      <c r="AD267" s="5"/>
      <c r="AE267" s="5"/>
    </row>
    <row r="268" spans="17:31" ht="15.75" customHeight="1" x14ac:dyDescent="0.15">
      <c r="Q268" s="5"/>
      <c r="R268" s="5"/>
      <c r="S268" s="5"/>
      <c r="T268" s="5"/>
      <c r="U268" s="5"/>
      <c r="V268" s="5"/>
      <c r="W268" s="5"/>
      <c r="AA268" s="5"/>
      <c r="AB268" s="5"/>
      <c r="AD268" s="5"/>
      <c r="AE268" s="5"/>
    </row>
    <row r="269" spans="17:31" ht="15.75" customHeight="1" x14ac:dyDescent="0.15">
      <c r="Q269" s="5"/>
      <c r="R269" s="5"/>
      <c r="S269" s="5"/>
      <c r="T269" s="5"/>
      <c r="U269" s="5"/>
      <c r="V269" s="5"/>
      <c r="W269" s="5"/>
      <c r="AA269" s="5"/>
      <c r="AB269" s="5"/>
      <c r="AD269" s="5"/>
      <c r="AE269" s="5"/>
    </row>
    <row r="270" spans="17:31" ht="15.75" customHeight="1" x14ac:dyDescent="0.15">
      <c r="Q270" s="5"/>
      <c r="R270" s="5"/>
      <c r="S270" s="5"/>
      <c r="T270" s="5"/>
      <c r="U270" s="5"/>
      <c r="V270" s="5"/>
      <c r="W270" s="5"/>
      <c r="AA270" s="5"/>
      <c r="AB270" s="5"/>
      <c r="AD270" s="5"/>
      <c r="AE270" s="5"/>
    </row>
    <row r="271" spans="17:31" ht="15.75" customHeight="1" x14ac:dyDescent="0.15">
      <c r="Q271" s="5"/>
      <c r="R271" s="5"/>
      <c r="S271" s="5"/>
      <c r="T271" s="5"/>
      <c r="U271" s="5"/>
      <c r="V271" s="5"/>
      <c r="W271" s="5"/>
      <c r="AA271" s="5"/>
      <c r="AB271" s="5"/>
      <c r="AD271" s="5"/>
      <c r="AE271" s="5"/>
    </row>
    <row r="272" spans="17:31" ht="15.75" customHeight="1" x14ac:dyDescent="0.15">
      <c r="Q272" s="5"/>
      <c r="R272" s="5"/>
      <c r="S272" s="5"/>
      <c r="T272" s="5"/>
      <c r="U272" s="5"/>
      <c r="V272" s="5"/>
      <c r="W272" s="5"/>
      <c r="AA272" s="5"/>
      <c r="AB272" s="5"/>
      <c r="AD272" s="5"/>
      <c r="AE272" s="5"/>
    </row>
    <row r="273" spans="17:31" ht="15.75" customHeight="1" x14ac:dyDescent="0.15">
      <c r="Q273" s="5"/>
      <c r="R273" s="5"/>
      <c r="S273" s="5"/>
      <c r="T273" s="5"/>
      <c r="U273" s="5"/>
      <c r="V273" s="5"/>
      <c r="W273" s="5"/>
      <c r="AA273" s="5"/>
      <c r="AB273" s="5"/>
      <c r="AD273" s="5"/>
      <c r="AE273" s="5"/>
    </row>
    <row r="274" spans="17:31" ht="15.75" customHeight="1" x14ac:dyDescent="0.15">
      <c r="Q274" s="5"/>
      <c r="R274" s="5"/>
      <c r="S274" s="5"/>
      <c r="T274" s="5"/>
      <c r="U274" s="5"/>
      <c r="V274" s="5"/>
      <c r="W274" s="5"/>
      <c r="AA274" s="5"/>
      <c r="AB274" s="5"/>
      <c r="AD274" s="5"/>
      <c r="AE274" s="5"/>
    </row>
    <row r="275" spans="17:31" ht="15.75" customHeight="1" x14ac:dyDescent="0.15">
      <c r="Q275" s="5"/>
      <c r="R275" s="5"/>
      <c r="S275" s="5"/>
      <c r="T275" s="5"/>
      <c r="U275" s="5"/>
      <c r="V275" s="5"/>
      <c r="W275" s="5"/>
      <c r="AA275" s="5"/>
      <c r="AB275" s="5"/>
      <c r="AD275" s="5"/>
      <c r="AE275" s="5"/>
    </row>
    <row r="276" spans="17:31" ht="15.75" customHeight="1" x14ac:dyDescent="0.15">
      <c r="Q276" s="5"/>
      <c r="R276" s="5"/>
      <c r="S276" s="5"/>
      <c r="T276" s="5"/>
      <c r="U276" s="5"/>
      <c r="V276" s="5"/>
      <c r="W276" s="5"/>
      <c r="AA276" s="5"/>
      <c r="AB276" s="5"/>
      <c r="AD276" s="5"/>
      <c r="AE276" s="5"/>
    </row>
    <row r="277" spans="17:31" ht="15.75" customHeight="1" x14ac:dyDescent="0.15">
      <c r="Q277" s="5"/>
      <c r="R277" s="5"/>
      <c r="S277" s="5"/>
      <c r="T277" s="5"/>
      <c r="U277" s="5"/>
      <c r="V277" s="5"/>
      <c r="W277" s="5"/>
      <c r="AA277" s="5"/>
      <c r="AB277" s="5"/>
      <c r="AD277" s="5"/>
      <c r="AE277" s="5"/>
    </row>
    <row r="278" spans="17:31" ht="15.75" customHeight="1" x14ac:dyDescent="0.15">
      <c r="Q278" s="5"/>
      <c r="R278" s="5"/>
      <c r="S278" s="5"/>
      <c r="T278" s="5"/>
      <c r="U278" s="5"/>
      <c r="V278" s="5"/>
      <c r="W278" s="5"/>
      <c r="AA278" s="5"/>
      <c r="AB278" s="5"/>
      <c r="AD278" s="5"/>
      <c r="AE278" s="5"/>
    </row>
    <row r="279" spans="17:31" ht="15.75" customHeight="1" x14ac:dyDescent="0.15">
      <c r="Q279" s="5"/>
      <c r="R279" s="5"/>
      <c r="S279" s="5"/>
      <c r="T279" s="5"/>
      <c r="U279" s="5"/>
      <c r="V279" s="5"/>
      <c r="W279" s="5"/>
      <c r="AA279" s="5"/>
      <c r="AB279" s="5"/>
      <c r="AD279" s="5"/>
      <c r="AE279" s="5"/>
    </row>
    <row r="280" spans="17:31" ht="15.75" customHeight="1" x14ac:dyDescent="0.15">
      <c r="Q280" s="5"/>
      <c r="R280" s="5"/>
      <c r="S280" s="5"/>
      <c r="T280" s="5"/>
      <c r="U280" s="5"/>
      <c r="V280" s="5"/>
      <c r="W280" s="5"/>
      <c r="AA280" s="5"/>
      <c r="AB280" s="5"/>
      <c r="AD280" s="5"/>
      <c r="AE280" s="5"/>
    </row>
    <row r="281" spans="17:31" ht="15.75" customHeight="1" x14ac:dyDescent="0.15">
      <c r="Q281" s="5"/>
      <c r="R281" s="5"/>
      <c r="S281" s="5"/>
      <c r="T281" s="5"/>
      <c r="U281" s="5"/>
      <c r="V281" s="5"/>
      <c r="W281" s="5"/>
      <c r="AA281" s="5"/>
      <c r="AB281" s="5"/>
      <c r="AD281" s="5"/>
      <c r="AE281" s="5"/>
    </row>
    <row r="282" spans="17:31" ht="15.75" customHeight="1" x14ac:dyDescent="0.15">
      <c r="Q282" s="5"/>
      <c r="R282" s="5"/>
      <c r="S282" s="5"/>
      <c r="T282" s="5"/>
      <c r="U282" s="5"/>
      <c r="V282" s="5"/>
      <c r="W282" s="5"/>
      <c r="AA282" s="5"/>
      <c r="AB282" s="5"/>
      <c r="AD282" s="5"/>
      <c r="AE282" s="5"/>
    </row>
    <row r="283" spans="17:31" ht="15.75" customHeight="1" x14ac:dyDescent="0.15">
      <c r="Q283" s="5"/>
      <c r="R283" s="5"/>
      <c r="S283" s="5"/>
      <c r="T283" s="5"/>
      <c r="U283" s="5"/>
      <c r="V283" s="5"/>
      <c r="W283" s="5"/>
      <c r="AA283" s="5"/>
      <c r="AB283" s="5"/>
      <c r="AD283" s="5"/>
      <c r="AE283" s="5"/>
    </row>
    <row r="284" spans="17:31" ht="15.75" customHeight="1" x14ac:dyDescent="0.15">
      <c r="Q284" s="5"/>
      <c r="R284" s="5"/>
      <c r="S284" s="5"/>
      <c r="T284" s="5"/>
      <c r="U284" s="5"/>
      <c r="V284" s="5"/>
      <c r="W284" s="5"/>
      <c r="AA284" s="5"/>
      <c r="AB284" s="5"/>
      <c r="AD284" s="5"/>
      <c r="AE284" s="5"/>
    </row>
    <row r="285" spans="17:31" ht="15.75" customHeight="1" x14ac:dyDescent="0.15">
      <c r="Q285" s="5"/>
      <c r="R285" s="5"/>
      <c r="S285" s="5"/>
      <c r="T285" s="5"/>
      <c r="U285" s="5"/>
      <c r="V285" s="5"/>
      <c r="W285" s="5"/>
      <c r="AA285" s="5"/>
      <c r="AB285" s="5"/>
      <c r="AD285" s="5"/>
      <c r="AE285" s="5"/>
    </row>
    <row r="286" spans="17:31" ht="15.75" customHeight="1" x14ac:dyDescent="0.15">
      <c r="Q286" s="5"/>
      <c r="R286" s="5"/>
      <c r="S286" s="5"/>
      <c r="T286" s="5"/>
      <c r="U286" s="5"/>
      <c r="V286" s="5"/>
      <c r="W286" s="5"/>
      <c r="AA286" s="5"/>
      <c r="AB286" s="5"/>
      <c r="AD286" s="5"/>
      <c r="AE286" s="5"/>
    </row>
    <row r="287" spans="17:31" ht="15.75" customHeight="1" x14ac:dyDescent="0.15">
      <c r="Q287" s="5"/>
      <c r="R287" s="5"/>
      <c r="S287" s="5"/>
      <c r="T287" s="5"/>
      <c r="U287" s="5"/>
      <c r="V287" s="5"/>
      <c r="W287" s="5"/>
      <c r="AA287" s="5"/>
      <c r="AB287" s="5"/>
      <c r="AD287" s="5"/>
      <c r="AE287" s="5"/>
    </row>
    <row r="288" spans="17:31" ht="15.75" customHeight="1" x14ac:dyDescent="0.15">
      <c r="Q288" s="5"/>
      <c r="R288" s="5"/>
      <c r="S288" s="5"/>
      <c r="T288" s="5"/>
      <c r="U288" s="5"/>
      <c r="V288" s="5"/>
      <c r="W288" s="5"/>
      <c r="AA288" s="5"/>
      <c r="AB288" s="5"/>
      <c r="AD288" s="5"/>
      <c r="AE288" s="5"/>
    </row>
    <row r="289" spans="17:31" ht="15.75" customHeight="1" x14ac:dyDescent="0.15">
      <c r="Q289" s="5"/>
      <c r="R289" s="5"/>
      <c r="S289" s="5"/>
      <c r="T289" s="5"/>
      <c r="U289" s="5"/>
      <c r="V289" s="5"/>
      <c r="W289" s="5"/>
      <c r="AA289" s="5"/>
      <c r="AB289" s="5"/>
      <c r="AD289" s="5"/>
      <c r="AE289" s="5"/>
    </row>
    <row r="290" spans="17:31" ht="15.75" customHeight="1" x14ac:dyDescent="0.15">
      <c r="Q290" s="5"/>
      <c r="R290" s="5"/>
      <c r="S290" s="5"/>
      <c r="T290" s="5"/>
      <c r="U290" s="5"/>
      <c r="V290" s="5"/>
      <c r="W290" s="5"/>
      <c r="AA290" s="5"/>
      <c r="AB290" s="5"/>
      <c r="AD290" s="5"/>
      <c r="AE290" s="5"/>
    </row>
    <row r="291" spans="17:31" ht="15.75" customHeight="1" x14ac:dyDescent="0.15">
      <c r="Q291" s="5"/>
      <c r="R291" s="5"/>
      <c r="S291" s="5"/>
      <c r="T291" s="5"/>
      <c r="U291" s="5"/>
      <c r="V291" s="5"/>
      <c r="W291" s="5"/>
      <c r="AA291" s="5"/>
      <c r="AB291" s="5"/>
      <c r="AD291" s="5"/>
      <c r="AE291" s="5"/>
    </row>
    <row r="292" spans="17:31" ht="15.75" customHeight="1" x14ac:dyDescent="0.15">
      <c r="Q292" s="5"/>
      <c r="R292" s="5"/>
      <c r="S292" s="5"/>
      <c r="T292" s="5"/>
      <c r="U292" s="5"/>
      <c r="V292" s="5"/>
      <c r="W292" s="5"/>
      <c r="AA292" s="5"/>
      <c r="AB292" s="5"/>
      <c r="AD292" s="5"/>
      <c r="AE292" s="5"/>
    </row>
    <row r="293" spans="17:31" ht="15.75" customHeight="1" x14ac:dyDescent="0.15">
      <c r="Q293" s="5"/>
      <c r="R293" s="5"/>
      <c r="S293" s="5"/>
      <c r="T293" s="5"/>
      <c r="U293" s="5"/>
      <c r="V293" s="5"/>
      <c r="W293" s="5"/>
      <c r="AA293" s="5"/>
      <c r="AB293" s="5"/>
      <c r="AD293" s="5"/>
      <c r="AE293" s="5"/>
    </row>
    <row r="294" spans="17:31" ht="15.75" customHeight="1" x14ac:dyDescent="0.15">
      <c r="Q294" s="5"/>
      <c r="R294" s="5"/>
      <c r="S294" s="5"/>
      <c r="T294" s="5"/>
      <c r="U294" s="5"/>
      <c r="V294" s="5"/>
      <c r="W294" s="5"/>
      <c r="AA294" s="5"/>
      <c r="AB294" s="5"/>
      <c r="AD294" s="5"/>
      <c r="AE294" s="5"/>
    </row>
    <row r="295" spans="17:31" ht="15.75" customHeight="1" x14ac:dyDescent="0.15">
      <c r="Q295" s="5"/>
      <c r="R295" s="5"/>
      <c r="S295" s="5"/>
      <c r="T295" s="5"/>
      <c r="U295" s="5"/>
      <c r="V295" s="5"/>
      <c r="W295" s="5"/>
      <c r="AA295" s="5"/>
      <c r="AB295" s="5"/>
      <c r="AD295" s="5"/>
      <c r="AE295" s="5"/>
    </row>
    <row r="296" spans="17:31" ht="15.75" customHeight="1" x14ac:dyDescent="0.15">
      <c r="Q296" s="5"/>
      <c r="R296" s="5"/>
      <c r="S296" s="5"/>
      <c r="T296" s="5"/>
      <c r="U296" s="5"/>
      <c r="V296" s="5"/>
      <c r="W296" s="5"/>
      <c r="AA296" s="5"/>
      <c r="AB296" s="5"/>
      <c r="AD296" s="5"/>
      <c r="AE296" s="5"/>
    </row>
    <row r="297" spans="17:31" ht="15.75" customHeight="1" x14ac:dyDescent="0.15">
      <c r="Q297" s="5"/>
      <c r="R297" s="5"/>
      <c r="S297" s="5"/>
      <c r="T297" s="5"/>
      <c r="U297" s="5"/>
      <c r="V297" s="5"/>
      <c r="W297" s="5"/>
      <c r="AA297" s="5"/>
      <c r="AB297" s="5"/>
      <c r="AD297" s="5"/>
      <c r="AE297" s="5"/>
    </row>
    <row r="298" spans="17:31" ht="15.75" customHeight="1" x14ac:dyDescent="0.15">
      <c r="Q298" s="5"/>
      <c r="R298" s="5"/>
      <c r="S298" s="5"/>
      <c r="T298" s="5"/>
      <c r="U298" s="5"/>
      <c r="V298" s="5"/>
      <c r="W298" s="5"/>
      <c r="AA298" s="5"/>
      <c r="AB298" s="5"/>
      <c r="AD298" s="5"/>
      <c r="AE298" s="5"/>
    </row>
    <row r="299" spans="17:31" ht="15.75" customHeight="1" x14ac:dyDescent="0.15">
      <c r="Q299" s="5"/>
      <c r="R299" s="5"/>
      <c r="S299" s="5"/>
      <c r="T299" s="5"/>
      <c r="U299" s="5"/>
      <c r="V299" s="5"/>
      <c r="W299" s="5"/>
      <c r="AA299" s="5"/>
      <c r="AB299" s="5"/>
      <c r="AD299" s="5"/>
      <c r="AE299" s="5"/>
    </row>
    <row r="300" spans="17:31" ht="15.75" customHeight="1" x14ac:dyDescent="0.15">
      <c r="Q300" s="5"/>
      <c r="R300" s="5"/>
      <c r="S300" s="5"/>
      <c r="T300" s="5"/>
      <c r="U300" s="5"/>
      <c r="V300" s="5"/>
      <c r="W300" s="5"/>
      <c r="AA300" s="5"/>
      <c r="AB300" s="5"/>
      <c r="AD300" s="5"/>
      <c r="AE300" s="5"/>
    </row>
    <row r="301" spans="17:31" ht="15.75" customHeight="1" x14ac:dyDescent="0.15">
      <c r="Q301" s="5"/>
      <c r="R301" s="5"/>
      <c r="S301" s="5"/>
      <c r="T301" s="5"/>
      <c r="U301" s="5"/>
      <c r="V301" s="5"/>
      <c r="W301" s="5"/>
      <c r="AA301" s="5"/>
      <c r="AB301" s="5"/>
      <c r="AD301" s="5"/>
      <c r="AE301" s="5"/>
    </row>
    <row r="302" spans="17:31" ht="15.75" customHeight="1" x14ac:dyDescent="0.15">
      <c r="Q302" s="5"/>
      <c r="R302" s="5"/>
      <c r="S302" s="5"/>
      <c r="T302" s="5"/>
      <c r="U302" s="5"/>
      <c r="V302" s="5"/>
      <c r="W302" s="5"/>
      <c r="AA302" s="5"/>
      <c r="AB302" s="5"/>
      <c r="AD302" s="5"/>
      <c r="AE302" s="5"/>
    </row>
    <row r="303" spans="17:31" ht="15.75" customHeight="1" x14ac:dyDescent="0.15">
      <c r="Q303" s="5"/>
      <c r="R303" s="5"/>
      <c r="S303" s="5"/>
      <c r="T303" s="5"/>
      <c r="U303" s="5"/>
      <c r="V303" s="5"/>
      <c r="W303" s="5"/>
      <c r="AA303" s="5"/>
      <c r="AB303" s="5"/>
      <c r="AD303" s="5"/>
      <c r="AE303" s="5"/>
    </row>
    <row r="304" spans="17:31" ht="15.75" customHeight="1" x14ac:dyDescent="0.15">
      <c r="Q304" s="5"/>
      <c r="R304" s="5"/>
      <c r="S304" s="5"/>
      <c r="T304" s="5"/>
      <c r="U304" s="5"/>
      <c r="V304" s="5"/>
      <c r="W304" s="5"/>
      <c r="AA304" s="5"/>
      <c r="AB304" s="5"/>
      <c r="AD304" s="5"/>
      <c r="AE304" s="5"/>
    </row>
    <row r="305" spans="17:31" ht="15.75" customHeight="1" x14ac:dyDescent="0.15">
      <c r="Q305" s="5"/>
      <c r="R305" s="5"/>
      <c r="S305" s="5"/>
      <c r="T305" s="5"/>
      <c r="U305" s="5"/>
      <c r="V305" s="5"/>
      <c r="W305" s="5"/>
      <c r="AA305" s="5"/>
      <c r="AB305" s="5"/>
      <c r="AD305" s="5"/>
      <c r="AE305" s="5"/>
    </row>
    <row r="306" spans="17:31" ht="15.75" customHeight="1" x14ac:dyDescent="0.15">
      <c r="Q306" s="5"/>
      <c r="R306" s="5"/>
      <c r="S306" s="5"/>
      <c r="T306" s="5"/>
      <c r="U306" s="5"/>
      <c r="V306" s="5"/>
      <c r="W306" s="5"/>
      <c r="AA306" s="5"/>
      <c r="AB306" s="5"/>
      <c r="AD306" s="5"/>
      <c r="AE306" s="5"/>
    </row>
    <row r="307" spans="17:31" ht="15.75" customHeight="1" x14ac:dyDescent="0.15">
      <c r="Q307" s="5"/>
      <c r="R307" s="5"/>
      <c r="S307" s="5"/>
      <c r="T307" s="5"/>
      <c r="U307" s="5"/>
      <c r="V307" s="5"/>
      <c r="W307" s="5"/>
      <c r="AA307" s="5"/>
      <c r="AB307" s="5"/>
      <c r="AD307" s="5"/>
      <c r="AE307" s="5"/>
    </row>
    <row r="308" spans="17:31" ht="15.75" customHeight="1" x14ac:dyDescent="0.15">
      <c r="Q308" s="5"/>
      <c r="R308" s="5"/>
      <c r="S308" s="5"/>
      <c r="T308" s="5"/>
      <c r="U308" s="5"/>
      <c r="V308" s="5"/>
      <c r="W308" s="5"/>
      <c r="AA308" s="5"/>
      <c r="AB308" s="5"/>
      <c r="AD308" s="5"/>
      <c r="AE308" s="5"/>
    </row>
    <row r="309" spans="17:31" ht="15.75" customHeight="1" x14ac:dyDescent="0.15">
      <c r="Q309" s="5"/>
      <c r="R309" s="5"/>
      <c r="S309" s="5"/>
      <c r="T309" s="5"/>
      <c r="U309" s="5"/>
      <c r="V309" s="5"/>
      <c r="W309" s="5"/>
      <c r="AA309" s="5"/>
      <c r="AB309" s="5"/>
      <c r="AD309" s="5"/>
      <c r="AE309" s="5"/>
    </row>
    <row r="310" spans="17:31" ht="15.75" customHeight="1" x14ac:dyDescent="0.15">
      <c r="Q310" s="5"/>
      <c r="R310" s="5"/>
      <c r="S310" s="5"/>
      <c r="T310" s="5"/>
      <c r="U310" s="5"/>
      <c r="V310" s="5"/>
      <c r="W310" s="5"/>
      <c r="AA310" s="5"/>
      <c r="AB310" s="5"/>
      <c r="AD310" s="5"/>
      <c r="AE310" s="5"/>
    </row>
    <row r="311" spans="17:31" ht="15.75" customHeight="1" x14ac:dyDescent="0.15">
      <c r="Q311" s="5"/>
      <c r="R311" s="5"/>
      <c r="S311" s="5"/>
      <c r="T311" s="5"/>
      <c r="U311" s="5"/>
      <c r="V311" s="5"/>
      <c r="W311" s="5"/>
      <c r="AA311" s="5"/>
      <c r="AB311" s="5"/>
      <c r="AD311" s="5"/>
      <c r="AE311" s="5"/>
    </row>
    <row r="312" spans="17:31" ht="15.75" customHeight="1" x14ac:dyDescent="0.15">
      <c r="Q312" s="5"/>
      <c r="R312" s="5"/>
      <c r="S312" s="5"/>
      <c r="T312" s="5"/>
      <c r="U312" s="5"/>
      <c r="V312" s="5"/>
      <c r="W312" s="5"/>
      <c r="AA312" s="5"/>
      <c r="AB312" s="5"/>
      <c r="AD312" s="5"/>
      <c r="AE312" s="5"/>
    </row>
    <row r="313" spans="17:31" ht="15.75" customHeight="1" x14ac:dyDescent="0.15">
      <c r="Q313" s="5"/>
      <c r="R313" s="5"/>
      <c r="S313" s="5"/>
      <c r="T313" s="5"/>
      <c r="U313" s="5"/>
      <c r="V313" s="5"/>
      <c r="W313" s="5"/>
      <c r="AA313" s="5"/>
      <c r="AB313" s="5"/>
      <c r="AD313" s="5"/>
      <c r="AE313" s="5"/>
    </row>
    <row r="314" spans="17:31" ht="15.75" customHeight="1" x14ac:dyDescent="0.15">
      <c r="Q314" s="5"/>
      <c r="R314" s="5"/>
      <c r="S314" s="5"/>
      <c r="T314" s="5"/>
      <c r="U314" s="5"/>
      <c r="V314" s="5"/>
      <c r="W314" s="5"/>
      <c r="AA314" s="5"/>
      <c r="AB314" s="5"/>
      <c r="AD314" s="5"/>
      <c r="AE314" s="5"/>
    </row>
    <row r="315" spans="17:31" ht="15.75" customHeight="1" x14ac:dyDescent="0.15">
      <c r="Q315" s="5"/>
      <c r="R315" s="5"/>
      <c r="S315" s="5"/>
      <c r="T315" s="5"/>
      <c r="U315" s="5"/>
      <c r="V315" s="5"/>
      <c r="W315" s="5"/>
      <c r="AA315" s="5"/>
      <c r="AB315" s="5"/>
      <c r="AD315" s="5"/>
      <c r="AE315" s="5"/>
    </row>
    <row r="316" spans="17:31" ht="15.75" customHeight="1" x14ac:dyDescent="0.15">
      <c r="Q316" s="5"/>
      <c r="R316" s="5"/>
      <c r="S316" s="5"/>
      <c r="T316" s="5"/>
      <c r="U316" s="5"/>
      <c r="V316" s="5"/>
      <c r="W316" s="5"/>
      <c r="AA316" s="5"/>
      <c r="AB316" s="5"/>
      <c r="AD316" s="5"/>
      <c r="AE316" s="5"/>
    </row>
    <row r="317" spans="17:31" ht="15.75" customHeight="1" x14ac:dyDescent="0.15">
      <c r="Q317" s="5"/>
      <c r="R317" s="5"/>
      <c r="S317" s="5"/>
      <c r="T317" s="5"/>
      <c r="U317" s="5"/>
      <c r="V317" s="5"/>
      <c r="W317" s="5"/>
      <c r="AA317" s="5"/>
      <c r="AB317" s="5"/>
      <c r="AD317" s="5"/>
      <c r="AE317" s="5"/>
    </row>
    <row r="318" spans="17:31" ht="15.75" customHeight="1" x14ac:dyDescent="0.15">
      <c r="Q318" s="5"/>
      <c r="R318" s="5"/>
      <c r="S318" s="5"/>
      <c r="T318" s="5"/>
      <c r="U318" s="5"/>
      <c r="V318" s="5"/>
      <c r="W318" s="5"/>
      <c r="AA318" s="5"/>
      <c r="AB318" s="5"/>
      <c r="AD318" s="5"/>
      <c r="AE318" s="5"/>
    </row>
    <row r="319" spans="17:31" ht="15.75" customHeight="1" x14ac:dyDescent="0.15">
      <c r="Q319" s="5"/>
      <c r="R319" s="5"/>
      <c r="S319" s="5"/>
      <c r="T319" s="5"/>
      <c r="U319" s="5"/>
      <c r="V319" s="5"/>
      <c r="W319" s="5"/>
      <c r="AA319" s="5"/>
      <c r="AB319" s="5"/>
      <c r="AD319" s="5"/>
      <c r="AE319" s="5"/>
    </row>
    <row r="320" spans="17:31" ht="15.75" customHeight="1" x14ac:dyDescent="0.15">
      <c r="Q320" s="5"/>
      <c r="R320" s="5"/>
      <c r="S320" s="5"/>
      <c r="T320" s="5"/>
      <c r="U320" s="5"/>
      <c r="V320" s="5"/>
      <c r="W320" s="5"/>
      <c r="AA320" s="5"/>
      <c r="AB320" s="5"/>
      <c r="AD320" s="5"/>
      <c r="AE320" s="5"/>
    </row>
    <row r="321" spans="17:31" ht="15.75" customHeight="1" x14ac:dyDescent="0.15">
      <c r="Q321" s="5"/>
      <c r="R321" s="5"/>
      <c r="S321" s="5"/>
      <c r="T321" s="5"/>
      <c r="U321" s="5"/>
      <c r="V321" s="5"/>
      <c r="W321" s="5"/>
      <c r="AA321" s="5"/>
      <c r="AB321" s="5"/>
      <c r="AD321" s="5"/>
      <c r="AE321" s="5"/>
    </row>
    <row r="322" spans="17:31" ht="15.75" customHeight="1" x14ac:dyDescent="0.15">
      <c r="Q322" s="5"/>
      <c r="R322" s="5"/>
      <c r="S322" s="5"/>
      <c r="T322" s="5"/>
      <c r="U322" s="5"/>
      <c r="V322" s="5"/>
      <c r="W322" s="5"/>
      <c r="AA322" s="5"/>
      <c r="AB322" s="5"/>
      <c r="AD322" s="5"/>
      <c r="AE322" s="5"/>
    </row>
    <row r="323" spans="17:31" ht="15.75" customHeight="1" x14ac:dyDescent="0.15">
      <c r="Q323" s="5"/>
      <c r="R323" s="5"/>
      <c r="S323" s="5"/>
      <c r="T323" s="5"/>
      <c r="U323" s="5"/>
      <c r="V323" s="5"/>
      <c r="W323" s="5"/>
      <c r="AA323" s="5"/>
      <c r="AB323" s="5"/>
      <c r="AD323" s="5"/>
      <c r="AE323" s="5"/>
    </row>
    <row r="324" spans="17:31" ht="15.75" customHeight="1" x14ac:dyDescent="0.15">
      <c r="Q324" s="5"/>
      <c r="R324" s="5"/>
      <c r="S324" s="5"/>
      <c r="T324" s="5"/>
      <c r="U324" s="5"/>
      <c r="V324" s="5"/>
      <c r="W324" s="5"/>
      <c r="AA324" s="5"/>
      <c r="AB324" s="5"/>
      <c r="AD324" s="5"/>
      <c r="AE324" s="5"/>
    </row>
    <row r="325" spans="17:31" ht="15.75" customHeight="1" x14ac:dyDescent="0.15">
      <c r="Q325" s="5"/>
      <c r="R325" s="5"/>
      <c r="S325" s="5"/>
      <c r="T325" s="5"/>
      <c r="U325" s="5"/>
      <c r="V325" s="5"/>
      <c r="W325" s="5"/>
      <c r="AA325" s="5"/>
      <c r="AB325" s="5"/>
      <c r="AD325" s="5"/>
      <c r="AE325" s="5"/>
    </row>
    <row r="326" spans="17:31" ht="15.75" customHeight="1" x14ac:dyDescent="0.15">
      <c r="Q326" s="5"/>
      <c r="R326" s="5"/>
      <c r="S326" s="5"/>
      <c r="T326" s="5"/>
      <c r="U326" s="5"/>
      <c r="V326" s="5"/>
      <c r="W326" s="5"/>
      <c r="AA326" s="5"/>
      <c r="AB326" s="5"/>
      <c r="AD326" s="5"/>
      <c r="AE326" s="5"/>
    </row>
    <row r="327" spans="17:31" ht="15.75" customHeight="1" x14ac:dyDescent="0.15">
      <c r="Q327" s="5"/>
      <c r="R327" s="5"/>
      <c r="S327" s="5"/>
      <c r="T327" s="5"/>
      <c r="U327" s="5"/>
      <c r="V327" s="5"/>
      <c r="W327" s="5"/>
      <c r="AA327" s="5"/>
      <c r="AB327" s="5"/>
      <c r="AD327" s="5"/>
      <c r="AE327" s="5"/>
    </row>
    <row r="328" spans="17:31" ht="15.75" customHeight="1" x14ac:dyDescent="0.15">
      <c r="Q328" s="5"/>
      <c r="R328" s="5"/>
      <c r="S328" s="5"/>
      <c r="T328" s="5"/>
      <c r="U328" s="5"/>
      <c r="V328" s="5"/>
      <c r="W328" s="5"/>
      <c r="AA328" s="5"/>
      <c r="AB328" s="5"/>
      <c r="AD328" s="5"/>
      <c r="AE328" s="5"/>
    </row>
    <row r="329" spans="17:31" ht="15.75" customHeight="1" x14ac:dyDescent="0.15">
      <c r="Q329" s="5"/>
      <c r="R329" s="5"/>
      <c r="S329" s="5"/>
      <c r="T329" s="5"/>
      <c r="U329" s="5"/>
      <c r="V329" s="5"/>
      <c r="W329" s="5"/>
      <c r="AA329" s="5"/>
      <c r="AB329" s="5"/>
      <c r="AD329" s="5"/>
      <c r="AE329" s="5"/>
    </row>
    <row r="330" spans="17:31" ht="15.75" customHeight="1" x14ac:dyDescent="0.15">
      <c r="Q330" s="5"/>
      <c r="R330" s="5"/>
      <c r="S330" s="5"/>
      <c r="T330" s="5"/>
      <c r="U330" s="5"/>
      <c r="V330" s="5"/>
      <c r="W330" s="5"/>
      <c r="AA330" s="5"/>
      <c r="AB330" s="5"/>
      <c r="AD330" s="5"/>
      <c r="AE330" s="5"/>
    </row>
    <row r="331" spans="17:31" ht="15.75" customHeight="1" x14ac:dyDescent="0.15">
      <c r="Q331" s="5"/>
      <c r="R331" s="5"/>
      <c r="S331" s="5"/>
      <c r="T331" s="5"/>
      <c r="U331" s="5"/>
      <c r="V331" s="5"/>
      <c r="W331" s="5"/>
      <c r="AA331" s="5"/>
      <c r="AB331" s="5"/>
      <c r="AD331" s="5"/>
      <c r="AE331" s="5"/>
    </row>
    <row r="332" spans="17:31" ht="15.75" customHeight="1" x14ac:dyDescent="0.15">
      <c r="Q332" s="5"/>
      <c r="R332" s="5"/>
      <c r="S332" s="5"/>
      <c r="T332" s="5"/>
      <c r="U332" s="5"/>
      <c r="V332" s="5"/>
      <c r="W332" s="5"/>
      <c r="AA332" s="5"/>
      <c r="AB332" s="5"/>
      <c r="AD332" s="5"/>
      <c r="AE332" s="5"/>
    </row>
    <row r="333" spans="17:31" ht="15.75" customHeight="1" x14ac:dyDescent="0.15">
      <c r="Q333" s="5"/>
      <c r="R333" s="5"/>
      <c r="S333" s="5"/>
      <c r="T333" s="5"/>
      <c r="U333" s="5"/>
      <c r="V333" s="5"/>
      <c r="W333" s="5"/>
      <c r="AA333" s="5"/>
      <c r="AB333" s="5"/>
      <c r="AD333" s="5"/>
      <c r="AE333" s="5"/>
    </row>
    <row r="334" spans="17:31" ht="15.75" customHeight="1" x14ac:dyDescent="0.15">
      <c r="Q334" s="5"/>
      <c r="R334" s="5"/>
      <c r="S334" s="5"/>
      <c r="T334" s="5"/>
      <c r="U334" s="5"/>
      <c r="V334" s="5"/>
      <c r="W334" s="5"/>
      <c r="AA334" s="5"/>
      <c r="AB334" s="5"/>
      <c r="AD334" s="5"/>
      <c r="AE334" s="5"/>
    </row>
    <row r="335" spans="17:31" ht="15.75" customHeight="1" x14ac:dyDescent="0.15">
      <c r="Q335" s="5"/>
      <c r="R335" s="5"/>
      <c r="S335" s="5"/>
      <c r="T335" s="5"/>
      <c r="U335" s="5"/>
      <c r="V335" s="5"/>
      <c r="W335" s="5"/>
      <c r="AA335" s="5"/>
      <c r="AB335" s="5"/>
      <c r="AD335" s="5"/>
      <c r="AE335" s="5"/>
    </row>
    <row r="336" spans="17:31" ht="15.75" customHeight="1" x14ac:dyDescent="0.15">
      <c r="Q336" s="5"/>
      <c r="R336" s="5"/>
      <c r="S336" s="5"/>
      <c r="T336" s="5"/>
      <c r="U336" s="5"/>
      <c r="V336" s="5"/>
      <c r="W336" s="5"/>
      <c r="AA336" s="5"/>
      <c r="AB336" s="5"/>
      <c r="AD336" s="5"/>
      <c r="AE336" s="5"/>
    </row>
    <row r="337" spans="17:31" ht="15.75" customHeight="1" x14ac:dyDescent="0.15">
      <c r="Q337" s="5"/>
      <c r="R337" s="5"/>
      <c r="S337" s="5"/>
      <c r="T337" s="5"/>
      <c r="U337" s="5"/>
      <c r="V337" s="5"/>
      <c r="W337" s="5"/>
      <c r="AA337" s="5"/>
      <c r="AB337" s="5"/>
      <c r="AD337" s="5"/>
      <c r="AE337" s="5"/>
    </row>
    <row r="338" spans="17:31" ht="15.75" customHeight="1" x14ac:dyDescent="0.15">
      <c r="Q338" s="5"/>
      <c r="R338" s="5"/>
      <c r="S338" s="5"/>
      <c r="T338" s="5"/>
      <c r="U338" s="5"/>
      <c r="V338" s="5"/>
      <c r="W338" s="5"/>
      <c r="AA338" s="5"/>
      <c r="AB338" s="5"/>
      <c r="AD338" s="5"/>
      <c r="AE338" s="5"/>
    </row>
    <row r="339" spans="17:31" ht="15.75" customHeight="1" x14ac:dyDescent="0.15">
      <c r="Q339" s="5"/>
      <c r="R339" s="5"/>
      <c r="S339" s="5"/>
      <c r="T339" s="5"/>
      <c r="U339" s="5"/>
      <c r="V339" s="5"/>
      <c r="W339" s="5"/>
      <c r="AA339" s="5"/>
      <c r="AB339" s="5"/>
      <c r="AD339" s="5"/>
      <c r="AE339" s="5"/>
    </row>
    <row r="340" spans="17:31" ht="15.75" customHeight="1" x14ac:dyDescent="0.15">
      <c r="Q340" s="5"/>
      <c r="R340" s="5"/>
      <c r="S340" s="5"/>
      <c r="T340" s="5"/>
      <c r="U340" s="5"/>
      <c r="V340" s="5"/>
      <c r="W340" s="5"/>
      <c r="AA340" s="5"/>
      <c r="AB340" s="5"/>
      <c r="AD340" s="5"/>
      <c r="AE340" s="5"/>
    </row>
    <row r="341" spans="17:31" ht="15.75" customHeight="1" x14ac:dyDescent="0.15">
      <c r="Q341" s="5"/>
      <c r="R341" s="5"/>
      <c r="S341" s="5"/>
      <c r="T341" s="5"/>
      <c r="U341" s="5"/>
      <c r="V341" s="5"/>
      <c r="W341" s="5"/>
      <c r="AA341" s="5"/>
      <c r="AB341" s="5"/>
      <c r="AD341" s="5"/>
      <c r="AE341" s="5"/>
    </row>
    <row r="342" spans="17:31" ht="15.75" customHeight="1" x14ac:dyDescent="0.15">
      <c r="Q342" s="5"/>
      <c r="R342" s="5"/>
      <c r="S342" s="5"/>
      <c r="T342" s="5"/>
      <c r="U342" s="5"/>
      <c r="V342" s="5"/>
      <c r="W342" s="5"/>
      <c r="AA342" s="5"/>
      <c r="AB342" s="5"/>
      <c r="AD342" s="5"/>
      <c r="AE342" s="5"/>
    </row>
    <row r="343" spans="17:31" ht="15.75" customHeight="1" x14ac:dyDescent="0.15">
      <c r="Q343" s="5"/>
      <c r="R343" s="5"/>
      <c r="S343" s="5"/>
      <c r="T343" s="5"/>
      <c r="U343" s="5"/>
      <c r="V343" s="5"/>
      <c r="W343" s="5"/>
      <c r="AA343" s="5"/>
      <c r="AB343" s="5"/>
      <c r="AD343" s="5"/>
      <c r="AE343" s="5"/>
    </row>
    <row r="344" spans="17:31" ht="15.75" customHeight="1" x14ac:dyDescent="0.15">
      <c r="Q344" s="5"/>
      <c r="R344" s="5"/>
      <c r="S344" s="5"/>
      <c r="T344" s="5"/>
      <c r="U344" s="5"/>
      <c r="V344" s="5"/>
      <c r="W344" s="5"/>
      <c r="AA344" s="5"/>
      <c r="AB344" s="5"/>
      <c r="AD344" s="5"/>
      <c r="AE344" s="5"/>
    </row>
    <row r="345" spans="17:31" ht="15.75" customHeight="1" x14ac:dyDescent="0.15">
      <c r="Q345" s="5"/>
      <c r="R345" s="5"/>
      <c r="S345" s="5"/>
      <c r="T345" s="5"/>
      <c r="U345" s="5"/>
      <c r="V345" s="5"/>
      <c r="W345" s="5"/>
      <c r="AA345" s="5"/>
      <c r="AB345" s="5"/>
      <c r="AD345" s="5"/>
      <c r="AE345" s="5"/>
    </row>
    <row r="346" spans="17:31" ht="15.75" customHeight="1" x14ac:dyDescent="0.15">
      <c r="Q346" s="5"/>
      <c r="R346" s="5"/>
      <c r="S346" s="5"/>
      <c r="T346" s="5"/>
      <c r="U346" s="5"/>
      <c r="V346" s="5"/>
      <c r="W346" s="5"/>
      <c r="AA346" s="5"/>
      <c r="AB346" s="5"/>
      <c r="AD346" s="5"/>
      <c r="AE346" s="5"/>
    </row>
    <row r="347" spans="17:31" ht="15.75" customHeight="1" x14ac:dyDescent="0.15">
      <c r="Q347" s="5"/>
      <c r="R347" s="5"/>
      <c r="S347" s="5"/>
      <c r="T347" s="5"/>
      <c r="U347" s="5"/>
      <c r="V347" s="5"/>
      <c r="W347" s="5"/>
      <c r="AA347" s="5"/>
      <c r="AB347" s="5"/>
      <c r="AD347" s="5"/>
      <c r="AE347" s="5"/>
    </row>
    <row r="348" spans="17:31" ht="15.75" customHeight="1" x14ac:dyDescent="0.15">
      <c r="Q348" s="5"/>
      <c r="R348" s="5"/>
      <c r="S348" s="5"/>
      <c r="T348" s="5"/>
      <c r="U348" s="5"/>
      <c r="V348" s="5"/>
      <c r="W348" s="5"/>
      <c r="AA348" s="5"/>
      <c r="AB348" s="5"/>
      <c r="AD348" s="5"/>
      <c r="AE348" s="5"/>
    </row>
    <row r="349" spans="17:31" ht="15.75" customHeight="1" x14ac:dyDescent="0.15">
      <c r="Q349" s="5"/>
      <c r="R349" s="5"/>
      <c r="S349" s="5"/>
      <c r="T349" s="5"/>
      <c r="U349" s="5"/>
      <c r="V349" s="5"/>
      <c r="W349" s="5"/>
      <c r="AA349" s="5"/>
      <c r="AB349" s="5"/>
      <c r="AD349" s="5"/>
      <c r="AE349" s="5"/>
    </row>
    <row r="350" spans="17:31" ht="15.75" customHeight="1" x14ac:dyDescent="0.15">
      <c r="Q350" s="5"/>
      <c r="R350" s="5"/>
      <c r="S350" s="5"/>
      <c r="T350" s="5"/>
      <c r="U350" s="5"/>
      <c r="V350" s="5"/>
      <c r="W350" s="5"/>
      <c r="AA350" s="5"/>
      <c r="AB350" s="5"/>
      <c r="AD350" s="5"/>
      <c r="AE350" s="5"/>
    </row>
    <row r="351" spans="17:31" ht="15.75" customHeight="1" x14ac:dyDescent="0.15">
      <c r="Q351" s="5"/>
      <c r="R351" s="5"/>
      <c r="S351" s="5"/>
      <c r="T351" s="5"/>
      <c r="U351" s="5"/>
      <c r="V351" s="5"/>
      <c r="W351" s="5"/>
      <c r="AA351" s="5"/>
      <c r="AB351" s="5"/>
      <c r="AD351" s="5"/>
      <c r="AE351" s="5"/>
    </row>
    <row r="352" spans="17:31" ht="15.75" customHeight="1" x14ac:dyDescent="0.15">
      <c r="Q352" s="5"/>
      <c r="R352" s="5"/>
      <c r="S352" s="5"/>
      <c r="T352" s="5"/>
      <c r="U352" s="5"/>
      <c r="V352" s="5"/>
      <c r="W352" s="5"/>
      <c r="AA352" s="5"/>
      <c r="AB352" s="5"/>
      <c r="AD352" s="5"/>
      <c r="AE352" s="5"/>
    </row>
    <row r="353" spans="17:31" ht="15.75" customHeight="1" x14ac:dyDescent="0.15">
      <c r="Q353" s="5"/>
      <c r="R353" s="5"/>
      <c r="S353" s="5"/>
      <c r="T353" s="5"/>
      <c r="U353" s="5"/>
      <c r="V353" s="5"/>
      <c r="W353" s="5"/>
      <c r="AA353" s="5"/>
      <c r="AB353" s="5"/>
      <c r="AD353" s="5"/>
      <c r="AE353" s="5"/>
    </row>
    <row r="354" spans="17:31" ht="15.75" customHeight="1" x14ac:dyDescent="0.15">
      <c r="Q354" s="5"/>
      <c r="R354" s="5"/>
      <c r="S354" s="5"/>
      <c r="T354" s="5"/>
      <c r="U354" s="5"/>
      <c r="V354" s="5"/>
      <c r="W354" s="5"/>
      <c r="AA354" s="5"/>
      <c r="AB354" s="5"/>
      <c r="AD354" s="5"/>
      <c r="AE354" s="5"/>
    </row>
    <row r="355" spans="17:31" ht="15.75" customHeight="1" x14ac:dyDescent="0.15">
      <c r="Q355" s="5"/>
      <c r="R355" s="5"/>
      <c r="S355" s="5"/>
      <c r="T355" s="5"/>
      <c r="U355" s="5"/>
      <c r="V355" s="5"/>
      <c r="W355" s="5"/>
      <c r="AA355" s="5"/>
      <c r="AB355" s="5"/>
      <c r="AD355" s="5"/>
      <c r="AE355" s="5"/>
    </row>
    <row r="356" spans="17:31" ht="15.75" customHeight="1" x14ac:dyDescent="0.15">
      <c r="Q356" s="5"/>
      <c r="R356" s="5"/>
      <c r="S356" s="5"/>
      <c r="T356" s="5"/>
      <c r="U356" s="5"/>
      <c r="V356" s="5"/>
      <c r="W356" s="5"/>
      <c r="AA356" s="5"/>
      <c r="AB356" s="5"/>
      <c r="AD356" s="5"/>
      <c r="AE356" s="5"/>
    </row>
    <row r="357" spans="17:31" ht="15.75" customHeight="1" x14ac:dyDescent="0.15">
      <c r="Q357" s="5"/>
      <c r="R357" s="5"/>
      <c r="S357" s="5"/>
      <c r="T357" s="5"/>
      <c r="U357" s="5"/>
      <c r="V357" s="5"/>
      <c r="W357" s="5"/>
      <c r="AA357" s="5"/>
      <c r="AB357" s="5"/>
      <c r="AD357" s="5"/>
      <c r="AE357" s="5"/>
    </row>
    <row r="358" spans="17:31" ht="15.75" customHeight="1" x14ac:dyDescent="0.15">
      <c r="Q358" s="5"/>
      <c r="R358" s="5"/>
      <c r="S358" s="5"/>
      <c r="T358" s="5"/>
      <c r="U358" s="5"/>
      <c r="V358" s="5"/>
      <c r="W358" s="5"/>
      <c r="AA358" s="5"/>
      <c r="AB358" s="5"/>
      <c r="AD358" s="5"/>
      <c r="AE358" s="5"/>
    </row>
    <row r="359" spans="17:31" ht="15.75" customHeight="1" x14ac:dyDescent="0.15">
      <c r="Q359" s="5"/>
      <c r="R359" s="5"/>
      <c r="S359" s="5"/>
      <c r="T359" s="5"/>
      <c r="U359" s="5"/>
      <c r="V359" s="5"/>
      <c r="W359" s="5"/>
      <c r="AA359" s="5"/>
      <c r="AB359" s="5"/>
      <c r="AD359" s="5"/>
      <c r="AE359" s="5"/>
    </row>
    <row r="360" spans="17:31" ht="15.75" customHeight="1" x14ac:dyDescent="0.15">
      <c r="Q360" s="5"/>
      <c r="R360" s="5"/>
      <c r="S360" s="5"/>
      <c r="T360" s="5"/>
      <c r="U360" s="5"/>
      <c r="V360" s="5"/>
      <c r="W360" s="5"/>
      <c r="AA360" s="5"/>
      <c r="AB360" s="5"/>
      <c r="AD360" s="5"/>
      <c r="AE360" s="5"/>
    </row>
    <row r="361" spans="17:31" ht="15.75" customHeight="1" x14ac:dyDescent="0.15">
      <c r="Q361" s="5"/>
      <c r="R361" s="5"/>
      <c r="S361" s="5"/>
      <c r="T361" s="5"/>
      <c r="U361" s="5"/>
      <c r="V361" s="5"/>
      <c r="W361" s="5"/>
      <c r="AA361" s="5"/>
      <c r="AB361" s="5"/>
      <c r="AD361" s="5"/>
      <c r="AE361" s="5"/>
    </row>
    <row r="362" spans="17:31" ht="15.75" customHeight="1" x14ac:dyDescent="0.15">
      <c r="Q362" s="5"/>
      <c r="R362" s="5"/>
      <c r="S362" s="5"/>
      <c r="T362" s="5"/>
      <c r="U362" s="5"/>
      <c r="V362" s="5"/>
      <c r="W362" s="5"/>
      <c r="AA362" s="5"/>
      <c r="AB362" s="5"/>
      <c r="AD362" s="5"/>
      <c r="AE362" s="5"/>
    </row>
    <row r="363" spans="17:31" ht="15.75" customHeight="1" x14ac:dyDescent="0.15">
      <c r="Q363" s="5"/>
      <c r="R363" s="5"/>
      <c r="S363" s="5"/>
      <c r="T363" s="5"/>
      <c r="U363" s="5"/>
      <c r="V363" s="5"/>
      <c r="W363" s="5"/>
      <c r="AA363" s="5"/>
      <c r="AB363" s="5"/>
      <c r="AD363" s="5"/>
      <c r="AE363" s="5"/>
    </row>
    <row r="364" spans="17:31" ht="15.75" customHeight="1" x14ac:dyDescent="0.15">
      <c r="Q364" s="5"/>
      <c r="R364" s="5"/>
      <c r="S364" s="5"/>
      <c r="T364" s="5"/>
      <c r="U364" s="5"/>
      <c r="V364" s="5"/>
      <c r="W364" s="5"/>
      <c r="AA364" s="5"/>
      <c r="AB364" s="5"/>
      <c r="AD364" s="5"/>
      <c r="AE364" s="5"/>
    </row>
    <row r="365" spans="17:31" ht="15.75" customHeight="1" x14ac:dyDescent="0.15">
      <c r="Q365" s="5"/>
      <c r="R365" s="5"/>
      <c r="S365" s="5"/>
      <c r="T365" s="5"/>
      <c r="U365" s="5"/>
      <c r="V365" s="5"/>
      <c r="W365" s="5"/>
      <c r="AA365" s="5"/>
      <c r="AB365" s="5"/>
      <c r="AD365" s="5"/>
      <c r="AE365" s="5"/>
    </row>
    <row r="366" spans="17:31" ht="15.75" customHeight="1" x14ac:dyDescent="0.15">
      <c r="Q366" s="5"/>
      <c r="R366" s="5"/>
      <c r="S366" s="5"/>
      <c r="T366" s="5"/>
      <c r="U366" s="5"/>
      <c r="V366" s="5"/>
      <c r="W366" s="5"/>
      <c r="AA366" s="5"/>
      <c r="AB366" s="5"/>
      <c r="AD366" s="5"/>
      <c r="AE366" s="5"/>
    </row>
    <row r="367" spans="17:31" ht="15.75" customHeight="1" x14ac:dyDescent="0.15">
      <c r="Q367" s="5"/>
      <c r="R367" s="5"/>
      <c r="S367" s="5"/>
      <c r="T367" s="5"/>
      <c r="U367" s="5"/>
      <c r="V367" s="5"/>
      <c r="W367" s="5"/>
      <c r="AA367" s="5"/>
      <c r="AB367" s="5"/>
      <c r="AD367" s="5"/>
      <c r="AE367" s="5"/>
    </row>
    <row r="368" spans="17:31" ht="15.75" customHeight="1" x14ac:dyDescent="0.15">
      <c r="Q368" s="5"/>
      <c r="R368" s="5"/>
      <c r="S368" s="5"/>
      <c r="T368" s="5"/>
      <c r="U368" s="5"/>
      <c r="V368" s="5"/>
      <c r="W368" s="5"/>
      <c r="AA368" s="5"/>
      <c r="AB368" s="5"/>
      <c r="AD368" s="5"/>
      <c r="AE368" s="5"/>
    </row>
    <row r="369" spans="17:31" ht="15.75" customHeight="1" x14ac:dyDescent="0.15">
      <c r="Q369" s="5"/>
      <c r="R369" s="5"/>
      <c r="S369" s="5"/>
      <c r="T369" s="5"/>
      <c r="U369" s="5"/>
      <c r="V369" s="5"/>
      <c r="W369" s="5"/>
      <c r="AA369" s="5"/>
      <c r="AB369" s="5"/>
      <c r="AD369" s="5"/>
      <c r="AE369" s="5"/>
    </row>
    <row r="370" spans="17:31" ht="15.75" customHeight="1" x14ac:dyDescent="0.15">
      <c r="Q370" s="5"/>
      <c r="R370" s="5"/>
      <c r="S370" s="5"/>
      <c r="T370" s="5"/>
      <c r="U370" s="5"/>
      <c r="V370" s="5"/>
      <c r="W370" s="5"/>
      <c r="AA370" s="5"/>
      <c r="AB370" s="5"/>
      <c r="AD370" s="5"/>
      <c r="AE370" s="5"/>
    </row>
    <row r="371" spans="17:31" ht="15.75" customHeight="1" x14ac:dyDescent="0.15">
      <c r="Q371" s="5"/>
      <c r="R371" s="5"/>
      <c r="S371" s="5"/>
      <c r="T371" s="5"/>
      <c r="U371" s="5"/>
      <c r="V371" s="5"/>
      <c r="W371" s="5"/>
      <c r="AA371" s="5"/>
      <c r="AB371" s="5"/>
      <c r="AD371" s="5"/>
      <c r="AE371" s="5"/>
    </row>
    <row r="372" spans="17:31" ht="15.75" customHeight="1" x14ac:dyDescent="0.15">
      <c r="Q372" s="5"/>
      <c r="R372" s="5"/>
      <c r="S372" s="5"/>
      <c r="T372" s="5"/>
      <c r="U372" s="5"/>
      <c r="V372" s="5"/>
      <c r="W372" s="5"/>
      <c r="AA372" s="5"/>
      <c r="AB372" s="5"/>
      <c r="AD372" s="5"/>
      <c r="AE372" s="5"/>
    </row>
    <row r="373" spans="17:31" ht="15.75" customHeight="1" x14ac:dyDescent="0.15">
      <c r="Q373" s="5"/>
      <c r="R373" s="5"/>
      <c r="S373" s="5"/>
      <c r="T373" s="5"/>
      <c r="U373" s="5"/>
      <c r="V373" s="5"/>
      <c r="W373" s="5"/>
      <c r="AA373" s="5"/>
      <c r="AB373" s="5"/>
      <c r="AD373" s="5"/>
      <c r="AE373" s="5"/>
    </row>
    <row r="374" spans="17:31" ht="15.75" customHeight="1" x14ac:dyDescent="0.15">
      <c r="Q374" s="5"/>
      <c r="R374" s="5"/>
      <c r="S374" s="5"/>
      <c r="T374" s="5"/>
      <c r="U374" s="5"/>
      <c r="V374" s="5"/>
      <c r="W374" s="5"/>
      <c r="AA374" s="5"/>
      <c r="AB374" s="5"/>
      <c r="AD374" s="5"/>
      <c r="AE374" s="5"/>
    </row>
    <row r="375" spans="17:31" ht="15.75" customHeight="1" x14ac:dyDescent="0.15">
      <c r="Q375" s="5"/>
      <c r="R375" s="5"/>
      <c r="S375" s="5"/>
      <c r="T375" s="5"/>
      <c r="U375" s="5"/>
      <c r="V375" s="5"/>
      <c r="W375" s="5"/>
      <c r="AA375" s="5"/>
      <c r="AB375" s="5"/>
      <c r="AD375" s="5"/>
      <c r="AE375" s="5"/>
    </row>
    <row r="376" spans="17:31" ht="15.75" customHeight="1" x14ac:dyDescent="0.15">
      <c r="Q376" s="5"/>
      <c r="R376" s="5"/>
      <c r="S376" s="5"/>
      <c r="T376" s="5"/>
      <c r="U376" s="5"/>
      <c r="V376" s="5"/>
      <c r="W376" s="5"/>
      <c r="AA376" s="5"/>
      <c r="AB376" s="5"/>
      <c r="AD376" s="5"/>
      <c r="AE376" s="5"/>
    </row>
    <row r="377" spans="17:31" ht="15.75" customHeight="1" x14ac:dyDescent="0.15">
      <c r="Q377" s="5"/>
      <c r="R377" s="5"/>
      <c r="S377" s="5"/>
      <c r="T377" s="5"/>
      <c r="U377" s="5"/>
      <c r="V377" s="5"/>
      <c r="W377" s="5"/>
      <c r="AA377" s="5"/>
      <c r="AB377" s="5"/>
      <c r="AD377" s="5"/>
      <c r="AE377" s="5"/>
    </row>
    <row r="378" spans="17:31" ht="15.75" customHeight="1" x14ac:dyDescent="0.15">
      <c r="Q378" s="5"/>
      <c r="R378" s="5"/>
      <c r="S378" s="5"/>
      <c r="T378" s="5"/>
      <c r="U378" s="5"/>
      <c r="V378" s="5"/>
      <c r="W378" s="5"/>
      <c r="AA378" s="5"/>
      <c r="AB378" s="5"/>
      <c r="AD378" s="5"/>
      <c r="AE378" s="5"/>
    </row>
    <row r="379" spans="17:31" ht="15.75" customHeight="1" x14ac:dyDescent="0.15">
      <c r="Q379" s="5"/>
      <c r="R379" s="5"/>
      <c r="S379" s="5"/>
      <c r="T379" s="5"/>
      <c r="U379" s="5"/>
      <c r="V379" s="5"/>
      <c r="W379" s="5"/>
      <c r="AA379" s="5"/>
      <c r="AB379" s="5"/>
      <c r="AD379" s="5"/>
      <c r="AE379" s="5"/>
    </row>
    <row r="380" spans="17:31" ht="15.75" customHeight="1" x14ac:dyDescent="0.15">
      <c r="Q380" s="5"/>
      <c r="R380" s="5"/>
      <c r="S380" s="5"/>
      <c r="T380" s="5"/>
      <c r="U380" s="5"/>
      <c r="V380" s="5"/>
      <c r="W380" s="5"/>
      <c r="AA380" s="5"/>
      <c r="AB380" s="5"/>
      <c r="AD380" s="5"/>
      <c r="AE380" s="5"/>
    </row>
    <row r="381" spans="17:31" ht="15.75" customHeight="1" x14ac:dyDescent="0.15">
      <c r="Q381" s="5"/>
      <c r="R381" s="5"/>
      <c r="S381" s="5"/>
      <c r="T381" s="5"/>
      <c r="U381" s="5"/>
      <c r="V381" s="5"/>
      <c r="W381" s="5"/>
      <c r="AA381" s="5"/>
      <c r="AB381" s="5"/>
      <c r="AD381" s="5"/>
      <c r="AE381" s="5"/>
    </row>
    <row r="382" spans="17:31" ht="15.75" customHeight="1" x14ac:dyDescent="0.15">
      <c r="Q382" s="5"/>
      <c r="R382" s="5"/>
      <c r="S382" s="5"/>
      <c r="T382" s="5"/>
      <c r="U382" s="5"/>
      <c r="V382" s="5"/>
      <c r="W382" s="5"/>
      <c r="AA382" s="5"/>
      <c r="AB382" s="5"/>
      <c r="AD382" s="5"/>
      <c r="AE382" s="5"/>
    </row>
    <row r="383" spans="17:31" ht="15.75" customHeight="1" x14ac:dyDescent="0.15">
      <c r="Q383" s="5"/>
      <c r="R383" s="5"/>
      <c r="S383" s="5"/>
      <c r="T383" s="5"/>
      <c r="U383" s="5"/>
      <c r="V383" s="5"/>
      <c r="W383" s="5"/>
      <c r="AA383" s="5"/>
      <c r="AB383" s="5"/>
      <c r="AD383" s="5"/>
      <c r="AE383" s="5"/>
    </row>
    <row r="384" spans="17:31" ht="15.75" customHeight="1" x14ac:dyDescent="0.15">
      <c r="Q384" s="5"/>
      <c r="R384" s="5"/>
      <c r="S384" s="5"/>
      <c r="T384" s="5"/>
      <c r="U384" s="5"/>
      <c r="V384" s="5"/>
      <c r="W384" s="5"/>
      <c r="AA384" s="5"/>
      <c r="AB384" s="5"/>
      <c r="AD384" s="5"/>
      <c r="AE384" s="5"/>
    </row>
    <row r="385" spans="17:31" ht="15.75" customHeight="1" x14ac:dyDescent="0.15">
      <c r="Q385" s="5"/>
      <c r="R385" s="5"/>
      <c r="S385" s="5"/>
      <c r="T385" s="5"/>
      <c r="U385" s="5"/>
      <c r="V385" s="5"/>
      <c r="W385" s="5"/>
      <c r="AA385" s="5"/>
      <c r="AB385" s="5"/>
      <c r="AD385" s="5"/>
      <c r="AE385" s="5"/>
    </row>
    <row r="386" spans="17:31" ht="15.75" customHeight="1" x14ac:dyDescent="0.15">
      <c r="Q386" s="5"/>
      <c r="R386" s="5"/>
      <c r="S386" s="5"/>
      <c r="T386" s="5"/>
      <c r="U386" s="5"/>
      <c r="V386" s="5"/>
      <c r="W386" s="5"/>
      <c r="AA386" s="5"/>
      <c r="AB386" s="5"/>
      <c r="AD386" s="5"/>
      <c r="AE386" s="5"/>
    </row>
    <row r="387" spans="17:31" ht="15.75" customHeight="1" x14ac:dyDescent="0.15">
      <c r="Q387" s="5"/>
      <c r="R387" s="5"/>
      <c r="S387" s="5"/>
      <c r="T387" s="5"/>
      <c r="U387" s="5"/>
      <c r="V387" s="5"/>
      <c r="W387" s="5"/>
      <c r="AA387" s="5"/>
      <c r="AB387" s="5"/>
      <c r="AD387" s="5"/>
      <c r="AE387" s="5"/>
    </row>
    <row r="388" spans="17:31" ht="15.75" customHeight="1" x14ac:dyDescent="0.15">
      <c r="Q388" s="5"/>
      <c r="R388" s="5"/>
      <c r="S388" s="5"/>
      <c r="T388" s="5"/>
      <c r="U388" s="5"/>
      <c r="V388" s="5"/>
      <c r="W388" s="5"/>
      <c r="AA388" s="5"/>
      <c r="AB388" s="5"/>
      <c r="AD388" s="5"/>
      <c r="AE388" s="5"/>
    </row>
    <row r="389" spans="17:31" ht="15.75" customHeight="1" x14ac:dyDescent="0.15">
      <c r="Q389" s="5"/>
      <c r="R389" s="5"/>
      <c r="S389" s="5"/>
      <c r="T389" s="5"/>
      <c r="U389" s="5"/>
      <c r="V389" s="5"/>
      <c r="W389" s="5"/>
      <c r="AA389" s="5"/>
      <c r="AB389" s="5"/>
      <c r="AD389" s="5"/>
      <c r="AE389" s="5"/>
    </row>
    <row r="390" spans="17:31" ht="15.75" customHeight="1" x14ac:dyDescent="0.15">
      <c r="Q390" s="5"/>
      <c r="R390" s="5"/>
      <c r="S390" s="5"/>
      <c r="T390" s="5"/>
      <c r="U390" s="5"/>
      <c r="V390" s="5"/>
      <c r="W390" s="5"/>
      <c r="AA390" s="5"/>
      <c r="AB390" s="5"/>
      <c r="AD390" s="5"/>
      <c r="AE390" s="5"/>
    </row>
    <row r="391" spans="17:31" ht="15.75" customHeight="1" x14ac:dyDescent="0.15">
      <c r="Q391" s="5"/>
      <c r="R391" s="5"/>
      <c r="S391" s="5"/>
      <c r="T391" s="5"/>
      <c r="U391" s="5"/>
      <c r="V391" s="5"/>
      <c r="W391" s="5"/>
      <c r="AA391" s="5"/>
      <c r="AB391" s="5"/>
      <c r="AD391" s="5"/>
      <c r="AE391" s="5"/>
    </row>
    <row r="392" spans="17:31" ht="15.75" customHeight="1" x14ac:dyDescent="0.15">
      <c r="Q392" s="5"/>
      <c r="R392" s="5"/>
      <c r="S392" s="5"/>
      <c r="T392" s="5"/>
      <c r="U392" s="5"/>
      <c r="V392" s="5"/>
      <c r="W392" s="5"/>
      <c r="AA392" s="5"/>
      <c r="AB392" s="5"/>
      <c r="AD392" s="5"/>
      <c r="AE392" s="5"/>
    </row>
    <row r="393" spans="17:31" ht="15.75" customHeight="1" x14ac:dyDescent="0.15">
      <c r="Q393" s="5"/>
      <c r="R393" s="5"/>
      <c r="S393" s="5"/>
      <c r="T393" s="5"/>
      <c r="U393" s="5"/>
      <c r="V393" s="5"/>
      <c r="W393" s="5"/>
      <c r="AA393" s="5"/>
      <c r="AB393" s="5"/>
      <c r="AD393" s="5"/>
      <c r="AE393" s="5"/>
    </row>
    <row r="394" spans="17:31" ht="15.75" customHeight="1" x14ac:dyDescent="0.15">
      <c r="Q394" s="5"/>
      <c r="R394" s="5"/>
      <c r="S394" s="5"/>
      <c r="T394" s="5"/>
      <c r="U394" s="5"/>
      <c r="V394" s="5"/>
      <c r="W394" s="5"/>
      <c r="AA394" s="5"/>
      <c r="AB394" s="5"/>
      <c r="AD394" s="5"/>
      <c r="AE394" s="5"/>
    </row>
    <row r="395" spans="17:31" ht="15.75" customHeight="1" x14ac:dyDescent="0.15">
      <c r="Q395" s="5"/>
      <c r="R395" s="5"/>
      <c r="S395" s="5"/>
      <c r="T395" s="5"/>
      <c r="U395" s="5"/>
      <c r="V395" s="5"/>
      <c r="W395" s="5"/>
      <c r="AA395" s="5"/>
      <c r="AB395" s="5"/>
      <c r="AD395" s="5"/>
      <c r="AE395" s="5"/>
    </row>
    <row r="396" spans="17:31" ht="15.75" customHeight="1" x14ac:dyDescent="0.15">
      <c r="Q396" s="5"/>
      <c r="R396" s="5"/>
      <c r="S396" s="5"/>
      <c r="T396" s="5"/>
      <c r="U396" s="5"/>
      <c r="V396" s="5"/>
      <c r="W396" s="5"/>
      <c r="AA396" s="5"/>
      <c r="AB396" s="5"/>
      <c r="AD396" s="5"/>
      <c r="AE396" s="5"/>
    </row>
    <row r="397" spans="17:31" ht="15.75" customHeight="1" x14ac:dyDescent="0.15">
      <c r="Q397" s="5"/>
      <c r="R397" s="5"/>
      <c r="S397" s="5"/>
      <c r="T397" s="5"/>
      <c r="U397" s="5"/>
      <c r="V397" s="5"/>
      <c r="W397" s="5"/>
      <c r="AA397" s="5"/>
      <c r="AB397" s="5"/>
      <c r="AD397" s="5"/>
      <c r="AE397" s="5"/>
    </row>
    <row r="398" spans="17:31" ht="15.75" customHeight="1" x14ac:dyDescent="0.15">
      <c r="Q398" s="5"/>
      <c r="R398" s="5"/>
      <c r="S398" s="5"/>
      <c r="T398" s="5"/>
      <c r="U398" s="5"/>
      <c r="V398" s="5"/>
      <c r="W398" s="5"/>
      <c r="AA398" s="5"/>
      <c r="AB398" s="5"/>
      <c r="AD398" s="5"/>
      <c r="AE398" s="5"/>
    </row>
    <row r="399" spans="17:31" ht="15.75" customHeight="1" x14ac:dyDescent="0.15">
      <c r="Q399" s="5"/>
      <c r="R399" s="5"/>
      <c r="S399" s="5"/>
      <c r="T399" s="5"/>
      <c r="U399" s="5"/>
      <c r="V399" s="5"/>
      <c r="W399" s="5"/>
      <c r="AA399" s="5"/>
      <c r="AB399" s="5"/>
      <c r="AD399" s="5"/>
      <c r="AE399" s="5"/>
    </row>
    <row r="400" spans="17:31" ht="15.75" customHeight="1" x14ac:dyDescent="0.15">
      <c r="Q400" s="5"/>
      <c r="R400" s="5"/>
      <c r="S400" s="5"/>
      <c r="T400" s="5"/>
      <c r="U400" s="5"/>
      <c r="V400" s="5"/>
      <c r="W400" s="5"/>
      <c r="AA400" s="5"/>
      <c r="AB400" s="5"/>
      <c r="AD400" s="5"/>
      <c r="AE400" s="5"/>
    </row>
    <row r="401" spans="17:31" ht="15.75" customHeight="1" x14ac:dyDescent="0.15">
      <c r="Q401" s="5"/>
      <c r="R401" s="5"/>
      <c r="S401" s="5"/>
      <c r="T401" s="5"/>
      <c r="U401" s="5"/>
      <c r="V401" s="5"/>
      <c r="W401" s="5"/>
      <c r="AA401" s="5"/>
      <c r="AB401" s="5"/>
      <c r="AD401" s="5"/>
      <c r="AE401" s="5"/>
    </row>
    <row r="402" spans="17:31" ht="15.75" customHeight="1" x14ac:dyDescent="0.15">
      <c r="Q402" s="5"/>
      <c r="R402" s="5"/>
      <c r="S402" s="5"/>
      <c r="T402" s="5"/>
      <c r="U402" s="5"/>
      <c r="V402" s="5"/>
      <c r="W402" s="5"/>
      <c r="AA402" s="5"/>
      <c r="AB402" s="5"/>
      <c r="AD402" s="5"/>
      <c r="AE402" s="5"/>
    </row>
    <row r="403" spans="17:31" ht="15.75" customHeight="1" x14ac:dyDescent="0.15">
      <c r="Q403" s="5"/>
      <c r="R403" s="5"/>
      <c r="S403" s="5"/>
      <c r="T403" s="5"/>
      <c r="U403" s="5"/>
      <c r="V403" s="5"/>
      <c r="W403" s="5"/>
      <c r="AA403" s="5"/>
      <c r="AB403" s="5"/>
      <c r="AD403" s="5"/>
      <c r="AE403" s="5"/>
    </row>
    <row r="404" spans="17:31" ht="15.75" customHeight="1" x14ac:dyDescent="0.15">
      <c r="Q404" s="5"/>
      <c r="R404" s="5"/>
      <c r="S404" s="5"/>
      <c r="T404" s="5"/>
      <c r="U404" s="5"/>
      <c r="V404" s="5"/>
      <c r="W404" s="5"/>
      <c r="AA404" s="5"/>
      <c r="AB404" s="5"/>
      <c r="AD404" s="5"/>
      <c r="AE404" s="5"/>
    </row>
    <row r="405" spans="17:31" ht="15.75" customHeight="1" x14ac:dyDescent="0.15">
      <c r="Q405" s="5"/>
      <c r="R405" s="5"/>
      <c r="S405" s="5"/>
      <c r="T405" s="5"/>
      <c r="U405" s="5"/>
      <c r="V405" s="5"/>
      <c r="W405" s="5"/>
      <c r="AA405" s="5"/>
      <c r="AB405" s="5"/>
      <c r="AD405" s="5"/>
      <c r="AE405" s="5"/>
    </row>
    <row r="406" spans="17:31" ht="15.75" customHeight="1" x14ac:dyDescent="0.15">
      <c r="Q406" s="5"/>
      <c r="R406" s="5"/>
      <c r="S406" s="5"/>
      <c r="T406" s="5"/>
      <c r="U406" s="5"/>
      <c r="V406" s="5"/>
      <c r="W406" s="5"/>
      <c r="AA406" s="5"/>
      <c r="AB406" s="5"/>
      <c r="AD406" s="5"/>
      <c r="AE406" s="5"/>
    </row>
    <row r="407" spans="17:31" ht="15.75" customHeight="1" x14ac:dyDescent="0.15">
      <c r="Q407" s="5"/>
      <c r="R407" s="5"/>
      <c r="S407" s="5"/>
      <c r="T407" s="5"/>
      <c r="U407" s="5"/>
      <c r="V407" s="5"/>
      <c r="W407" s="5"/>
      <c r="AA407" s="5"/>
      <c r="AB407" s="5"/>
      <c r="AD407" s="5"/>
      <c r="AE407" s="5"/>
    </row>
    <row r="408" spans="17:31" ht="15.75" customHeight="1" x14ac:dyDescent="0.15">
      <c r="Q408" s="5"/>
      <c r="R408" s="5"/>
      <c r="S408" s="5"/>
      <c r="T408" s="5"/>
      <c r="U408" s="5"/>
      <c r="V408" s="5"/>
      <c r="W408" s="5"/>
      <c r="AA408" s="5"/>
      <c r="AB408" s="5"/>
      <c r="AD408" s="5"/>
      <c r="AE408" s="5"/>
    </row>
    <row r="409" spans="17:31" ht="15.75" customHeight="1" x14ac:dyDescent="0.15">
      <c r="Q409" s="5"/>
      <c r="R409" s="5"/>
      <c r="S409" s="5"/>
      <c r="T409" s="5"/>
      <c r="U409" s="5"/>
      <c r="V409" s="5"/>
      <c r="W409" s="5"/>
      <c r="AA409" s="5"/>
      <c r="AB409" s="5"/>
      <c r="AD409" s="5"/>
      <c r="AE409" s="5"/>
    </row>
    <row r="410" spans="17:31" ht="15.75" customHeight="1" x14ac:dyDescent="0.15">
      <c r="Q410" s="5"/>
      <c r="R410" s="5"/>
      <c r="S410" s="5"/>
      <c r="T410" s="5"/>
      <c r="U410" s="5"/>
      <c r="V410" s="5"/>
      <c r="W410" s="5"/>
      <c r="AA410" s="5"/>
      <c r="AB410" s="5"/>
      <c r="AD410" s="5"/>
      <c r="AE410" s="5"/>
    </row>
    <row r="411" spans="17:31" ht="15.75" customHeight="1" x14ac:dyDescent="0.15">
      <c r="Q411" s="5"/>
      <c r="R411" s="5"/>
      <c r="S411" s="5"/>
      <c r="T411" s="5"/>
      <c r="U411" s="5"/>
      <c r="V411" s="5"/>
      <c r="W411" s="5"/>
      <c r="AA411" s="5"/>
      <c r="AB411" s="5"/>
      <c r="AD411" s="5"/>
      <c r="AE411" s="5"/>
    </row>
    <row r="412" spans="17:31" ht="15.75" customHeight="1" x14ac:dyDescent="0.15">
      <c r="Q412" s="5"/>
      <c r="R412" s="5"/>
      <c r="S412" s="5"/>
      <c r="T412" s="5"/>
      <c r="U412" s="5"/>
      <c r="V412" s="5"/>
      <c r="W412" s="5"/>
      <c r="AA412" s="5"/>
      <c r="AB412" s="5"/>
      <c r="AD412" s="5"/>
      <c r="AE412" s="5"/>
    </row>
    <row r="413" spans="17:31" ht="15.75" customHeight="1" x14ac:dyDescent="0.15">
      <c r="Q413" s="5"/>
      <c r="R413" s="5"/>
      <c r="S413" s="5"/>
      <c r="T413" s="5"/>
      <c r="U413" s="5"/>
      <c r="V413" s="5"/>
      <c r="W413" s="5"/>
      <c r="AA413" s="5"/>
      <c r="AB413" s="5"/>
      <c r="AD413" s="5"/>
      <c r="AE413" s="5"/>
    </row>
    <row r="414" spans="17:31" ht="15.75" customHeight="1" x14ac:dyDescent="0.15">
      <c r="Q414" s="5"/>
      <c r="R414" s="5"/>
      <c r="S414" s="5"/>
      <c r="T414" s="5"/>
      <c r="U414" s="5"/>
      <c r="V414" s="5"/>
      <c r="W414" s="5"/>
      <c r="AA414" s="5"/>
      <c r="AB414" s="5"/>
      <c r="AD414" s="5"/>
      <c r="AE414" s="5"/>
    </row>
    <row r="415" spans="17:31" ht="15.75" customHeight="1" x14ac:dyDescent="0.15">
      <c r="Q415" s="5"/>
      <c r="R415" s="5"/>
      <c r="S415" s="5"/>
      <c r="T415" s="5"/>
      <c r="U415" s="5"/>
      <c r="V415" s="5"/>
      <c r="W415" s="5"/>
      <c r="AA415" s="5"/>
      <c r="AB415" s="5"/>
      <c r="AD415" s="5"/>
      <c r="AE415" s="5"/>
    </row>
    <row r="416" spans="17:31" ht="15.75" customHeight="1" x14ac:dyDescent="0.15">
      <c r="Q416" s="5"/>
      <c r="R416" s="5"/>
      <c r="S416" s="5"/>
      <c r="T416" s="5"/>
      <c r="U416" s="5"/>
      <c r="V416" s="5"/>
      <c r="W416" s="5"/>
      <c r="AA416" s="5"/>
      <c r="AB416" s="5"/>
      <c r="AD416" s="5"/>
      <c r="AE416" s="5"/>
    </row>
    <row r="417" spans="17:31" ht="15.75" customHeight="1" x14ac:dyDescent="0.15">
      <c r="Q417" s="5"/>
      <c r="R417" s="5"/>
      <c r="S417" s="5"/>
      <c r="T417" s="5"/>
      <c r="U417" s="5"/>
      <c r="V417" s="5"/>
      <c r="W417" s="5"/>
      <c r="AA417" s="5"/>
      <c r="AB417" s="5"/>
      <c r="AD417" s="5"/>
      <c r="AE417" s="5"/>
    </row>
    <row r="418" spans="17:31" ht="15.75" customHeight="1" x14ac:dyDescent="0.15">
      <c r="Q418" s="5"/>
      <c r="R418" s="5"/>
      <c r="S418" s="5"/>
      <c r="T418" s="5"/>
      <c r="U418" s="5"/>
      <c r="V418" s="5"/>
      <c r="W418" s="5"/>
      <c r="AA418" s="5"/>
      <c r="AB418" s="5"/>
      <c r="AD418" s="5"/>
      <c r="AE418" s="5"/>
    </row>
    <row r="419" spans="17:31" ht="15.75" customHeight="1" x14ac:dyDescent="0.15">
      <c r="Q419" s="5"/>
      <c r="R419" s="5"/>
      <c r="S419" s="5"/>
      <c r="T419" s="5"/>
      <c r="U419" s="5"/>
      <c r="V419" s="5"/>
      <c r="W419" s="5"/>
      <c r="AA419" s="5"/>
      <c r="AB419" s="5"/>
      <c r="AD419" s="5"/>
      <c r="AE419" s="5"/>
    </row>
    <row r="420" spans="17:31" ht="15.75" customHeight="1" x14ac:dyDescent="0.15">
      <c r="Q420" s="5"/>
      <c r="R420" s="5"/>
      <c r="S420" s="5"/>
      <c r="T420" s="5"/>
      <c r="U420" s="5"/>
      <c r="V420" s="5"/>
      <c r="W420" s="5"/>
      <c r="AA420" s="5"/>
      <c r="AB420" s="5"/>
      <c r="AD420" s="5"/>
      <c r="AE420" s="5"/>
    </row>
    <row r="421" spans="17:31" ht="15.75" customHeight="1" x14ac:dyDescent="0.15">
      <c r="Q421" s="5"/>
      <c r="R421" s="5"/>
      <c r="S421" s="5"/>
      <c r="T421" s="5"/>
      <c r="U421" s="5"/>
      <c r="V421" s="5"/>
      <c r="W421" s="5"/>
      <c r="AA421" s="5"/>
      <c r="AB421" s="5"/>
      <c r="AD421" s="5"/>
      <c r="AE421" s="5"/>
    </row>
    <row r="422" spans="17:31" ht="15.75" customHeight="1" x14ac:dyDescent="0.15">
      <c r="Q422" s="5"/>
      <c r="R422" s="5"/>
      <c r="S422" s="5"/>
      <c r="T422" s="5"/>
      <c r="U422" s="5"/>
      <c r="V422" s="5"/>
      <c r="W422" s="5"/>
      <c r="AA422" s="5"/>
      <c r="AB422" s="5"/>
      <c r="AD422" s="5"/>
      <c r="AE422" s="5"/>
    </row>
    <row r="423" spans="17:31" ht="15.75" customHeight="1" x14ac:dyDescent="0.15">
      <c r="Q423" s="5"/>
      <c r="R423" s="5"/>
      <c r="S423" s="5"/>
      <c r="T423" s="5"/>
      <c r="U423" s="5"/>
      <c r="V423" s="5"/>
      <c r="W423" s="5"/>
      <c r="AA423" s="5"/>
      <c r="AB423" s="5"/>
      <c r="AD423" s="5"/>
      <c r="AE423" s="5"/>
    </row>
    <row r="424" spans="17:31" ht="15.75" customHeight="1" x14ac:dyDescent="0.15">
      <c r="Q424" s="5"/>
      <c r="R424" s="5"/>
      <c r="S424" s="5"/>
      <c r="T424" s="5"/>
      <c r="U424" s="5"/>
      <c r="V424" s="5"/>
      <c r="W424" s="5"/>
      <c r="AA424" s="5"/>
      <c r="AB424" s="5"/>
      <c r="AD424" s="5"/>
      <c r="AE424" s="5"/>
    </row>
    <row r="425" spans="17:31" ht="15.75" customHeight="1" x14ac:dyDescent="0.15">
      <c r="Q425" s="5"/>
      <c r="R425" s="5"/>
      <c r="S425" s="5"/>
      <c r="T425" s="5"/>
      <c r="U425" s="5"/>
      <c r="V425" s="5"/>
      <c r="W425" s="5"/>
      <c r="AA425" s="5"/>
      <c r="AB425" s="5"/>
      <c r="AD425" s="5"/>
      <c r="AE425" s="5"/>
    </row>
    <row r="426" spans="17:31" ht="15.75" customHeight="1" x14ac:dyDescent="0.15">
      <c r="Q426" s="5"/>
      <c r="R426" s="5"/>
      <c r="S426" s="5"/>
      <c r="T426" s="5"/>
      <c r="U426" s="5"/>
      <c r="V426" s="5"/>
      <c r="W426" s="5"/>
      <c r="AA426" s="5"/>
      <c r="AB426" s="5"/>
      <c r="AD426" s="5"/>
      <c r="AE426" s="5"/>
    </row>
    <row r="427" spans="17:31" ht="15.75" customHeight="1" x14ac:dyDescent="0.15">
      <c r="Q427" s="5"/>
      <c r="R427" s="5"/>
      <c r="S427" s="5"/>
      <c r="T427" s="5"/>
      <c r="U427" s="5"/>
      <c r="V427" s="5"/>
      <c r="W427" s="5"/>
      <c r="AA427" s="5"/>
      <c r="AB427" s="5"/>
      <c r="AD427" s="5"/>
      <c r="AE427" s="5"/>
    </row>
    <row r="428" spans="17:31" ht="15.75" customHeight="1" x14ac:dyDescent="0.15">
      <c r="Q428" s="5"/>
      <c r="R428" s="5"/>
      <c r="S428" s="5"/>
      <c r="T428" s="5"/>
      <c r="U428" s="5"/>
      <c r="V428" s="5"/>
      <c r="W428" s="5"/>
      <c r="AA428" s="5"/>
      <c r="AB428" s="5"/>
      <c r="AD428" s="5"/>
      <c r="AE428" s="5"/>
    </row>
    <row r="429" spans="17:31" ht="15.75" customHeight="1" x14ac:dyDescent="0.15">
      <c r="Q429" s="5"/>
      <c r="R429" s="5"/>
      <c r="S429" s="5"/>
      <c r="T429" s="5"/>
      <c r="U429" s="5"/>
      <c r="V429" s="5"/>
      <c r="W429" s="5"/>
      <c r="AA429" s="5"/>
      <c r="AB429" s="5"/>
      <c r="AD429" s="5"/>
      <c r="AE429" s="5"/>
    </row>
    <row r="430" spans="17:31" ht="15.75" customHeight="1" x14ac:dyDescent="0.15">
      <c r="Q430" s="5"/>
      <c r="R430" s="5"/>
      <c r="S430" s="5"/>
      <c r="T430" s="5"/>
      <c r="U430" s="5"/>
      <c r="V430" s="5"/>
      <c r="W430" s="5"/>
      <c r="AA430" s="5"/>
      <c r="AB430" s="5"/>
      <c r="AD430" s="5"/>
      <c r="AE430" s="5"/>
    </row>
    <row r="431" spans="17:31" ht="15.75" customHeight="1" x14ac:dyDescent="0.15">
      <c r="Q431" s="5"/>
      <c r="R431" s="5"/>
      <c r="S431" s="5"/>
      <c r="T431" s="5"/>
      <c r="U431" s="5"/>
      <c r="V431" s="5"/>
      <c r="W431" s="5"/>
      <c r="AA431" s="5"/>
      <c r="AB431" s="5"/>
      <c r="AD431" s="5"/>
      <c r="AE431" s="5"/>
    </row>
    <row r="432" spans="17:31" ht="15.75" customHeight="1" x14ac:dyDescent="0.15">
      <c r="Q432" s="5"/>
      <c r="R432" s="5"/>
      <c r="S432" s="5"/>
      <c r="T432" s="5"/>
      <c r="U432" s="5"/>
      <c r="V432" s="5"/>
      <c r="W432" s="5"/>
      <c r="AA432" s="5"/>
      <c r="AB432" s="5"/>
      <c r="AD432" s="5"/>
      <c r="AE432" s="5"/>
    </row>
    <row r="433" spans="17:31" ht="15.75" customHeight="1" x14ac:dyDescent="0.15">
      <c r="Q433" s="5"/>
      <c r="R433" s="5"/>
      <c r="S433" s="5"/>
      <c r="T433" s="5"/>
      <c r="U433" s="5"/>
      <c r="V433" s="5"/>
      <c r="W433" s="5"/>
      <c r="AA433" s="5"/>
      <c r="AB433" s="5"/>
      <c r="AD433" s="5"/>
      <c r="AE433" s="5"/>
    </row>
    <row r="434" spans="17:31" ht="15.75" customHeight="1" x14ac:dyDescent="0.15">
      <c r="Q434" s="5"/>
      <c r="R434" s="5"/>
      <c r="S434" s="5"/>
      <c r="T434" s="5"/>
      <c r="U434" s="5"/>
      <c r="V434" s="5"/>
      <c r="W434" s="5"/>
      <c r="AA434" s="5"/>
      <c r="AB434" s="5"/>
      <c r="AD434" s="5"/>
      <c r="AE434" s="5"/>
    </row>
    <row r="435" spans="17:31" ht="15.75" customHeight="1" x14ac:dyDescent="0.15">
      <c r="Q435" s="5"/>
      <c r="R435" s="5"/>
      <c r="S435" s="5"/>
      <c r="T435" s="5"/>
      <c r="U435" s="5"/>
      <c r="V435" s="5"/>
      <c r="W435" s="5"/>
      <c r="AA435" s="5"/>
      <c r="AB435" s="5"/>
      <c r="AD435" s="5"/>
      <c r="AE435" s="5"/>
    </row>
    <row r="436" spans="17:31" ht="15.75" customHeight="1" x14ac:dyDescent="0.15">
      <c r="Q436" s="5"/>
      <c r="R436" s="5"/>
      <c r="S436" s="5"/>
      <c r="T436" s="5"/>
      <c r="U436" s="5"/>
      <c r="V436" s="5"/>
      <c r="W436" s="5"/>
      <c r="AA436" s="5"/>
      <c r="AB436" s="5"/>
      <c r="AD436" s="5"/>
      <c r="AE436" s="5"/>
    </row>
    <row r="437" spans="17:31" ht="15.75" customHeight="1" x14ac:dyDescent="0.15">
      <c r="Q437" s="5"/>
      <c r="R437" s="5"/>
      <c r="S437" s="5"/>
      <c r="T437" s="5"/>
      <c r="U437" s="5"/>
      <c r="V437" s="5"/>
      <c r="W437" s="5"/>
      <c r="AA437" s="5"/>
      <c r="AB437" s="5"/>
      <c r="AD437" s="5"/>
      <c r="AE437" s="5"/>
    </row>
    <row r="438" spans="17:31" ht="15.75" customHeight="1" x14ac:dyDescent="0.15">
      <c r="Q438" s="5"/>
      <c r="R438" s="5"/>
      <c r="S438" s="5"/>
      <c r="T438" s="5"/>
      <c r="U438" s="5"/>
      <c r="V438" s="5"/>
      <c r="W438" s="5"/>
      <c r="AA438" s="5"/>
      <c r="AB438" s="5"/>
      <c r="AD438" s="5"/>
      <c r="AE438" s="5"/>
    </row>
    <row r="439" spans="17:31" ht="15.75" customHeight="1" x14ac:dyDescent="0.15">
      <c r="Q439" s="5"/>
      <c r="R439" s="5"/>
      <c r="S439" s="5"/>
      <c r="T439" s="5"/>
      <c r="U439" s="5"/>
      <c r="V439" s="5"/>
      <c r="W439" s="5"/>
      <c r="AA439" s="5"/>
      <c r="AB439" s="5"/>
      <c r="AD439" s="5"/>
      <c r="AE439" s="5"/>
    </row>
    <row r="440" spans="17:31" ht="15.75" customHeight="1" x14ac:dyDescent="0.15">
      <c r="Q440" s="5"/>
      <c r="R440" s="5"/>
      <c r="S440" s="5"/>
      <c r="T440" s="5"/>
      <c r="U440" s="5"/>
      <c r="V440" s="5"/>
      <c r="W440" s="5"/>
      <c r="AA440" s="5"/>
      <c r="AB440" s="5"/>
      <c r="AD440" s="5"/>
      <c r="AE440" s="5"/>
    </row>
    <row r="441" spans="17:31" ht="15.75" customHeight="1" x14ac:dyDescent="0.15">
      <c r="Q441" s="5"/>
      <c r="R441" s="5"/>
      <c r="S441" s="5"/>
      <c r="T441" s="5"/>
      <c r="U441" s="5"/>
      <c r="V441" s="5"/>
      <c r="W441" s="5"/>
      <c r="AA441" s="5"/>
      <c r="AB441" s="5"/>
      <c r="AD441" s="5"/>
      <c r="AE441" s="5"/>
    </row>
    <row r="442" spans="17:31" ht="15.75" customHeight="1" x14ac:dyDescent="0.15">
      <c r="Q442" s="5"/>
      <c r="R442" s="5"/>
      <c r="S442" s="5"/>
      <c r="T442" s="5"/>
      <c r="U442" s="5"/>
      <c r="V442" s="5"/>
      <c r="W442" s="5"/>
      <c r="AA442" s="5"/>
      <c r="AB442" s="5"/>
      <c r="AD442" s="5"/>
      <c r="AE442" s="5"/>
    </row>
    <row r="443" spans="17:31" ht="15.75" customHeight="1" x14ac:dyDescent="0.15">
      <c r="AA443" s="5"/>
      <c r="AB443" s="5"/>
      <c r="AD443" s="5"/>
      <c r="AE443" s="5"/>
    </row>
    <row r="444" spans="17:31" ht="15.75" customHeight="1" x14ac:dyDescent="0.15">
      <c r="AA444" s="5"/>
      <c r="AB444" s="5"/>
      <c r="AD444" s="5"/>
      <c r="AE444" s="5"/>
    </row>
    <row r="445" spans="17:31" ht="15.75" customHeight="1" x14ac:dyDescent="0.15">
      <c r="AA445" s="5"/>
      <c r="AB445" s="5"/>
      <c r="AD445" s="5"/>
      <c r="AE445" s="5"/>
    </row>
    <row r="446" spans="17:31" ht="15.75" customHeight="1" x14ac:dyDescent="0.15">
      <c r="AA446" s="5"/>
      <c r="AB446" s="5"/>
      <c r="AD446" s="5"/>
      <c r="AE446" s="5"/>
    </row>
    <row r="447" spans="17:31" ht="15.75" customHeight="1" x14ac:dyDescent="0.15">
      <c r="AA447" s="5"/>
      <c r="AB447" s="5"/>
      <c r="AD447" s="5"/>
      <c r="AE447" s="5"/>
    </row>
    <row r="448" spans="17:31" ht="15.75" customHeight="1" x14ac:dyDescent="0.15">
      <c r="AA448" s="5"/>
      <c r="AB448" s="5"/>
      <c r="AD448" s="5"/>
      <c r="AE448" s="5"/>
    </row>
    <row r="449" spans="27:31" ht="15.75" customHeight="1" x14ac:dyDescent="0.15">
      <c r="AA449" s="5"/>
      <c r="AB449" s="5"/>
      <c r="AD449" s="5"/>
      <c r="AE449" s="5"/>
    </row>
    <row r="450" spans="27:31" ht="15.75" customHeight="1" x14ac:dyDescent="0.15">
      <c r="AA450" s="5"/>
      <c r="AB450" s="5"/>
      <c r="AD450" s="5"/>
      <c r="AE450" s="5"/>
    </row>
    <row r="451" spans="27:31" ht="15.75" customHeight="1" x14ac:dyDescent="0.15">
      <c r="AA451" s="5"/>
      <c r="AB451" s="5"/>
      <c r="AD451" s="5"/>
      <c r="AE451" s="5"/>
    </row>
    <row r="452" spans="27:31" ht="15.75" customHeight="1" x14ac:dyDescent="0.15">
      <c r="AA452" s="5"/>
      <c r="AB452" s="5"/>
      <c r="AD452" s="5"/>
      <c r="AE452" s="5"/>
    </row>
    <row r="453" spans="27:31" ht="15.75" customHeight="1" x14ac:dyDescent="0.15">
      <c r="AA453" s="5"/>
      <c r="AB453" s="5"/>
      <c r="AD453" s="5"/>
      <c r="AE453" s="5"/>
    </row>
    <row r="454" spans="27:31" ht="15.75" customHeight="1" x14ac:dyDescent="0.15">
      <c r="AA454" s="5"/>
      <c r="AB454" s="5"/>
      <c r="AD454" s="5"/>
      <c r="AE454" s="5"/>
    </row>
    <row r="455" spans="27:31" ht="15.75" customHeight="1" x14ac:dyDescent="0.15">
      <c r="AA455" s="5"/>
      <c r="AB455" s="5"/>
      <c r="AD455" s="5"/>
      <c r="AE455" s="5"/>
    </row>
    <row r="456" spans="27:31" ht="15.75" customHeight="1" x14ac:dyDescent="0.15">
      <c r="AA456" s="5"/>
      <c r="AB456" s="5"/>
      <c r="AD456" s="5"/>
      <c r="AE456" s="5"/>
    </row>
    <row r="457" spans="27:31" ht="15.75" customHeight="1" x14ac:dyDescent="0.15">
      <c r="AA457" s="5"/>
      <c r="AB457" s="5"/>
      <c r="AD457" s="5"/>
      <c r="AE457" s="5"/>
    </row>
    <row r="458" spans="27:31" ht="15.75" customHeight="1" x14ac:dyDescent="0.15">
      <c r="AA458" s="5"/>
      <c r="AB458" s="5"/>
      <c r="AD458" s="5"/>
      <c r="AE458" s="5"/>
    </row>
    <row r="459" spans="27:31" ht="15.75" customHeight="1" x14ac:dyDescent="0.15">
      <c r="AA459" s="5"/>
      <c r="AB459" s="5"/>
      <c r="AD459" s="5"/>
      <c r="AE459" s="5"/>
    </row>
    <row r="460" spans="27:31" ht="15.75" customHeight="1" x14ac:dyDescent="0.15">
      <c r="AA460" s="5"/>
      <c r="AB460" s="5"/>
      <c r="AD460" s="5"/>
      <c r="AE460" s="5"/>
    </row>
    <row r="461" spans="27:31" ht="15.75" customHeight="1" x14ac:dyDescent="0.15">
      <c r="AA461" s="5"/>
      <c r="AB461" s="5"/>
      <c r="AD461" s="5"/>
      <c r="AE461" s="5"/>
    </row>
    <row r="462" spans="27:31" ht="15.75" customHeight="1" x14ac:dyDescent="0.15">
      <c r="AA462" s="5"/>
      <c r="AB462" s="5"/>
      <c r="AD462" s="5"/>
      <c r="AE462" s="5"/>
    </row>
    <row r="463" spans="27:31" ht="15.75" customHeight="1" x14ac:dyDescent="0.15">
      <c r="AA463" s="5"/>
      <c r="AB463" s="5"/>
      <c r="AD463" s="5"/>
      <c r="AE463" s="5"/>
    </row>
    <row r="464" spans="27:31" ht="15.75" customHeight="1" x14ac:dyDescent="0.15">
      <c r="AA464" s="5"/>
      <c r="AB464" s="5"/>
      <c r="AD464" s="5"/>
      <c r="AE464" s="5"/>
    </row>
    <row r="465" spans="27:31" ht="15.75" customHeight="1" x14ac:dyDescent="0.15">
      <c r="AA465" s="5"/>
      <c r="AB465" s="5"/>
      <c r="AD465" s="5"/>
      <c r="AE465" s="5"/>
    </row>
    <row r="466" spans="27:31" ht="15.75" customHeight="1" x14ac:dyDescent="0.15">
      <c r="AA466" s="5"/>
      <c r="AB466" s="5"/>
      <c r="AD466" s="5"/>
      <c r="AE466" s="5"/>
    </row>
    <row r="467" spans="27:31" ht="15.75" customHeight="1" x14ac:dyDescent="0.15">
      <c r="AA467" s="5"/>
      <c r="AB467" s="5"/>
      <c r="AD467" s="5"/>
      <c r="AE467" s="5"/>
    </row>
    <row r="468" spans="27:31" ht="15.75" customHeight="1" x14ac:dyDescent="0.15">
      <c r="AA468" s="5"/>
      <c r="AB468" s="5"/>
      <c r="AD468" s="5"/>
      <c r="AE468" s="5"/>
    </row>
    <row r="469" spans="27:31" ht="15.75" customHeight="1" x14ac:dyDescent="0.15">
      <c r="AA469" s="5"/>
      <c r="AB469" s="5"/>
      <c r="AD469" s="5"/>
      <c r="AE469" s="5"/>
    </row>
    <row r="470" spans="27:31" ht="15.75" customHeight="1" x14ac:dyDescent="0.15">
      <c r="AA470" s="5"/>
      <c r="AB470" s="5"/>
      <c r="AD470" s="5"/>
      <c r="AE470" s="5"/>
    </row>
    <row r="471" spans="27:31" ht="15.75" customHeight="1" x14ac:dyDescent="0.15">
      <c r="AA471" s="5"/>
      <c r="AB471" s="5"/>
      <c r="AD471" s="5"/>
      <c r="AE471" s="5"/>
    </row>
    <row r="472" spans="27:31" ht="15.75" customHeight="1" x14ac:dyDescent="0.15">
      <c r="AA472" s="5"/>
      <c r="AB472" s="5"/>
      <c r="AD472" s="5"/>
      <c r="AE472" s="5"/>
    </row>
    <row r="473" spans="27:31" ht="15.75" customHeight="1" x14ac:dyDescent="0.15">
      <c r="AA473" s="5"/>
      <c r="AB473" s="5"/>
      <c r="AD473" s="5"/>
      <c r="AE473" s="5"/>
    </row>
    <row r="474" spans="27:31" ht="15.75" customHeight="1" x14ac:dyDescent="0.15">
      <c r="AA474" s="5"/>
      <c r="AB474" s="5"/>
      <c r="AD474" s="5"/>
      <c r="AE474" s="5"/>
    </row>
    <row r="475" spans="27:31" ht="15.75" customHeight="1" x14ac:dyDescent="0.15">
      <c r="AA475" s="5"/>
      <c r="AB475" s="5"/>
      <c r="AD475" s="5"/>
      <c r="AE475" s="5"/>
    </row>
    <row r="476" spans="27:31" ht="15.75" customHeight="1" x14ac:dyDescent="0.15">
      <c r="AA476" s="5"/>
      <c r="AB476" s="5"/>
      <c r="AD476" s="5"/>
      <c r="AE476" s="5"/>
    </row>
    <row r="477" spans="27:31" ht="15.75" customHeight="1" x14ac:dyDescent="0.15">
      <c r="AA477" s="5"/>
      <c r="AB477" s="5"/>
      <c r="AD477" s="5"/>
      <c r="AE477" s="5"/>
    </row>
    <row r="478" spans="27:31" ht="15.75" customHeight="1" x14ac:dyDescent="0.15">
      <c r="AA478" s="5"/>
      <c r="AB478" s="5"/>
      <c r="AD478" s="5"/>
      <c r="AE478" s="5"/>
    </row>
    <row r="479" spans="27:31" ht="15.75" customHeight="1" x14ac:dyDescent="0.15">
      <c r="AA479" s="5"/>
      <c r="AB479" s="5"/>
      <c r="AD479" s="5"/>
      <c r="AE479" s="5"/>
    </row>
    <row r="480" spans="27:31" ht="15.75" customHeight="1" x14ac:dyDescent="0.15">
      <c r="AA480" s="5"/>
      <c r="AB480" s="5"/>
      <c r="AD480" s="5"/>
      <c r="AE480" s="5"/>
    </row>
    <row r="481" spans="27:31" ht="15.75" customHeight="1" x14ac:dyDescent="0.15">
      <c r="AA481" s="5"/>
      <c r="AB481" s="5"/>
      <c r="AD481" s="5"/>
      <c r="AE481" s="5"/>
    </row>
    <row r="482" spans="27:31" ht="15.75" customHeight="1" x14ac:dyDescent="0.15">
      <c r="AA482" s="5"/>
      <c r="AB482" s="5"/>
      <c r="AD482" s="5"/>
      <c r="AE482" s="5"/>
    </row>
    <row r="483" spans="27:31" ht="15.75" customHeight="1" x14ac:dyDescent="0.15">
      <c r="AA483" s="5"/>
      <c r="AB483" s="5"/>
      <c r="AD483" s="5"/>
      <c r="AE483" s="5"/>
    </row>
    <row r="484" spans="27:31" ht="15.75" customHeight="1" x14ac:dyDescent="0.15">
      <c r="AA484" s="5"/>
      <c r="AB484" s="5"/>
      <c r="AD484" s="5"/>
      <c r="AE484" s="5"/>
    </row>
    <row r="485" spans="27:31" ht="15.75" customHeight="1" x14ac:dyDescent="0.15">
      <c r="AA485" s="5"/>
      <c r="AB485" s="5"/>
      <c r="AD485" s="5"/>
      <c r="AE485" s="5"/>
    </row>
    <row r="486" spans="27:31" ht="15.75" customHeight="1" x14ac:dyDescent="0.15">
      <c r="AA486" s="5"/>
      <c r="AB486" s="5"/>
      <c r="AD486" s="5"/>
      <c r="AE486" s="5"/>
    </row>
    <row r="487" spans="27:31" ht="15.75" customHeight="1" x14ac:dyDescent="0.15">
      <c r="AA487" s="5"/>
      <c r="AB487" s="5"/>
      <c r="AD487" s="5"/>
      <c r="AE487" s="5"/>
    </row>
    <row r="488" spans="27:31" ht="15.75" customHeight="1" x14ac:dyDescent="0.15">
      <c r="AA488" s="5"/>
      <c r="AB488" s="5"/>
      <c r="AD488" s="5"/>
      <c r="AE488" s="5"/>
    </row>
    <row r="489" spans="27:31" ht="15.75" customHeight="1" x14ac:dyDescent="0.15">
      <c r="AA489" s="5"/>
      <c r="AB489" s="5"/>
      <c r="AD489" s="5"/>
      <c r="AE489" s="5"/>
    </row>
    <row r="490" spans="27:31" ht="15.75" customHeight="1" x14ac:dyDescent="0.15">
      <c r="AA490" s="5"/>
      <c r="AB490" s="5"/>
      <c r="AD490" s="5"/>
      <c r="AE490" s="5"/>
    </row>
    <row r="491" spans="27:31" ht="15.75" customHeight="1" x14ac:dyDescent="0.15">
      <c r="AA491" s="5"/>
      <c r="AB491" s="5"/>
      <c r="AD491" s="5"/>
      <c r="AE491" s="5"/>
    </row>
    <row r="492" spans="27:31" ht="15.75" customHeight="1" x14ac:dyDescent="0.15">
      <c r="AA492" s="5"/>
      <c r="AB492" s="5"/>
      <c r="AD492" s="5"/>
      <c r="AE492" s="5"/>
    </row>
    <row r="493" spans="27:31" ht="15.75" customHeight="1" x14ac:dyDescent="0.15">
      <c r="AA493" s="5"/>
      <c r="AB493" s="5"/>
      <c r="AD493" s="5"/>
      <c r="AE493" s="5"/>
    </row>
    <row r="494" spans="27:31" ht="15.75" customHeight="1" x14ac:dyDescent="0.15">
      <c r="AA494" s="5"/>
      <c r="AB494" s="5"/>
      <c r="AD494" s="5"/>
      <c r="AE494" s="5"/>
    </row>
    <row r="495" spans="27:31" ht="15.75" customHeight="1" x14ac:dyDescent="0.15">
      <c r="AA495" s="5"/>
      <c r="AB495" s="5"/>
      <c r="AD495" s="5"/>
      <c r="AE495" s="5"/>
    </row>
    <row r="496" spans="27:31" ht="15.75" customHeight="1" x14ac:dyDescent="0.15">
      <c r="AA496" s="5"/>
      <c r="AB496" s="5"/>
      <c r="AD496" s="5"/>
      <c r="AE496" s="5"/>
    </row>
    <row r="497" spans="27:31" ht="15.75" customHeight="1" x14ac:dyDescent="0.15">
      <c r="AA497" s="5"/>
      <c r="AB497" s="5"/>
      <c r="AD497" s="5"/>
      <c r="AE497" s="5"/>
    </row>
    <row r="498" spans="27:31" ht="15.75" customHeight="1" x14ac:dyDescent="0.15">
      <c r="AA498" s="5"/>
      <c r="AB498" s="5"/>
      <c r="AD498" s="5"/>
      <c r="AE498" s="5"/>
    </row>
    <row r="499" spans="27:31" ht="15.75" customHeight="1" x14ac:dyDescent="0.15">
      <c r="AA499" s="5"/>
      <c r="AB499" s="5"/>
      <c r="AD499" s="5"/>
      <c r="AE499" s="5"/>
    </row>
    <row r="500" spans="27:31" ht="15.75" customHeight="1" x14ac:dyDescent="0.15">
      <c r="AA500" s="5"/>
      <c r="AB500" s="5"/>
      <c r="AD500" s="5"/>
      <c r="AE500" s="5"/>
    </row>
    <row r="501" spans="27:31" ht="15.75" customHeight="1" x14ac:dyDescent="0.15">
      <c r="AA501" s="5"/>
      <c r="AB501" s="5"/>
      <c r="AD501" s="5"/>
      <c r="AE501" s="5"/>
    </row>
    <row r="502" spans="27:31" ht="15.75" customHeight="1" x14ac:dyDescent="0.15">
      <c r="AA502" s="5"/>
      <c r="AB502" s="5"/>
      <c r="AD502" s="5"/>
      <c r="AE502" s="5"/>
    </row>
    <row r="503" spans="27:31" ht="15.75" customHeight="1" x14ac:dyDescent="0.15">
      <c r="AA503" s="5"/>
      <c r="AB503" s="5"/>
      <c r="AD503" s="5"/>
      <c r="AE503" s="5"/>
    </row>
    <row r="504" spans="27:31" ht="15.75" customHeight="1" x14ac:dyDescent="0.15">
      <c r="AA504" s="5"/>
      <c r="AB504" s="5"/>
      <c r="AD504" s="5"/>
      <c r="AE504" s="5"/>
    </row>
    <row r="505" spans="27:31" ht="15.75" customHeight="1" x14ac:dyDescent="0.15">
      <c r="AA505" s="5"/>
      <c r="AB505" s="5"/>
      <c r="AD505" s="5"/>
      <c r="AE505" s="5"/>
    </row>
    <row r="506" spans="27:31" ht="15.75" customHeight="1" x14ac:dyDescent="0.15">
      <c r="AA506" s="5"/>
      <c r="AB506" s="5"/>
      <c r="AD506" s="5"/>
      <c r="AE506" s="5"/>
    </row>
    <row r="507" spans="27:31" ht="15.75" customHeight="1" x14ac:dyDescent="0.15">
      <c r="AA507" s="5"/>
      <c r="AB507" s="5"/>
      <c r="AD507" s="5"/>
      <c r="AE507" s="5"/>
    </row>
    <row r="508" spans="27:31" ht="15.75" customHeight="1" x14ac:dyDescent="0.15">
      <c r="AA508" s="5"/>
      <c r="AB508" s="5"/>
      <c r="AD508" s="5"/>
      <c r="AE508" s="5"/>
    </row>
    <row r="509" spans="27:31" ht="15.75" customHeight="1" x14ac:dyDescent="0.15">
      <c r="AA509" s="5"/>
      <c r="AB509" s="5"/>
      <c r="AD509" s="5"/>
      <c r="AE509" s="5"/>
    </row>
    <row r="510" spans="27:31" ht="15.75" customHeight="1" x14ac:dyDescent="0.15">
      <c r="AA510" s="5"/>
      <c r="AB510" s="5"/>
      <c r="AD510" s="5"/>
      <c r="AE510" s="5"/>
    </row>
    <row r="511" spans="27:31" ht="15.75" customHeight="1" x14ac:dyDescent="0.15">
      <c r="AA511" s="5"/>
      <c r="AB511" s="5"/>
      <c r="AD511" s="5"/>
      <c r="AE511" s="5"/>
    </row>
    <row r="512" spans="27:31" ht="15.75" customHeight="1" x14ac:dyDescent="0.15">
      <c r="AA512" s="5"/>
      <c r="AB512" s="5"/>
      <c r="AD512" s="5"/>
      <c r="AE512" s="5"/>
    </row>
    <row r="513" spans="27:31" ht="15.75" customHeight="1" x14ac:dyDescent="0.15">
      <c r="AA513" s="5"/>
      <c r="AB513" s="5"/>
      <c r="AD513" s="5"/>
      <c r="AE513" s="5"/>
    </row>
    <row r="514" spans="27:31" ht="15.75" customHeight="1" x14ac:dyDescent="0.15">
      <c r="AA514" s="5"/>
      <c r="AB514" s="5"/>
      <c r="AD514" s="5"/>
      <c r="AE514" s="5"/>
    </row>
    <row r="515" spans="27:31" ht="15.75" customHeight="1" x14ac:dyDescent="0.15">
      <c r="AA515" s="5"/>
      <c r="AB515" s="5"/>
      <c r="AD515" s="5"/>
      <c r="AE515" s="5"/>
    </row>
    <row r="516" spans="27:31" ht="15.75" customHeight="1" x14ac:dyDescent="0.15">
      <c r="AA516" s="5"/>
      <c r="AB516" s="5"/>
      <c r="AD516" s="5"/>
      <c r="AE516" s="5"/>
    </row>
    <row r="517" spans="27:31" ht="15.75" customHeight="1" x14ac:dyDescent="0.15"/>
    <row r="518" spans="27:31" ht="15.75" customHeight="1" x14ac:dyDescent="0.15"/>
    <row r="519" spans="27:31" ht="15.75" customHeight="1" x14ac:dyDescent="0.15"/>
    <row r="520" spans="27:31" ht="15.75" customHeight="1" x14ac:dyDescent="0.15"/>
    <row r="521" spans="27:31" ht="15.75" customHeight="1" x14ac:dyDescent="0.15"/>
    <row r="522" spans="27:31" ht="15.75" customHeight="1" x14ac:dyDescent="0.15"/>
    <row r="523" spans="27:31" ht="15.75" customHeight="1" x14ac:dyDescent="0.15"/>
    <row r="524" spans="27:31" ht="15.75" customHeight="1" x14ac:dyDescent="0.15"/>
    <row r="525" spans="27:31" ht="15.75" customHeight="1" x14ac:dyDescent="0.15"/>
    <row r="526" spans="27:31" ht="15.75" customHeight="1" x14ac:dyDescent="0.15"/>
    <row r="527" spans="27:31" ht="15.75" customHeight="1" x14ac:dyDescent="0.15"/>
    <row r="528" spans="27:31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F14" sqref="F14"/>
    </sheetView>
  </sheetViews>
  <sheetFormatPr baseColWidth="10" defaultColWidth="14.33203125" defaultRowHeight="15" customHeight="1" x14ac:dyDescent="0.15"/>
  <cols>
    <col min="1" max="1" width="10.33203125" customWidth="1"/>
    <col min="2" max="2" width="15" customWidth="1"/>
    <col min="3" max="26" width="8.83203125" customWidth="1"/>
  </cols>
  <sheetData>
    <row r="1" spans="1:2" ht="12.75" customHeight="1" x14ac:dyDescent="0.15">
      <c r="A1" s="5" t="s">
        <v>11</v>
      </c>
      <c r="B1" s="5" t="s">
        <v>12</v>
      </c>
    </row>
    <row r="2" spans="1:2" ht="12.75" customHeight="1" x14ac:dyDescent="0.15">
      <c r="A2" s="5">
        <v>0</v>
      </c>
      <c r="B2" s="5">
        <v>0</v>
      </c>
    </row>
    <row r="3" spans="1:2" ht="12.75" customHeight="1" x14ac:dyDescent="0.15">
      <c r="A3" s="5">
        <v>5.1222000000000003</v>
      </c>
      <c r="B3" s="5">
        <v>3.5737999999999999E-2</v>
      </c>
    </row>
    <row r="4" spans="1:2" ht="12.75" customHeight="1" x14ac:dyDescent="0.15">
      <c r="A4" s="5">
        <v>10.052</v>
      </c>
      <c r="B4" s="5">
        <v>0.10496999999999999</v>
      </c>
    </row>
    <row r="5" spans="1:2" ht="12.75" customHeight="1" x14ac:dyDescent="0.15">
      <c r="A5" s="5">
        <v>15.102</v>
      </c>
      <c r="B5" s="5">
        <v>0.10772</v>
      </c>
    </row>
    <row r="6" spans="1:2" ht="12.75" customHeight="1" x14ac:dyDescent="0.15">
      <c r="A6" s="5">
        <v>20.056000000000001</v>
      </c>
      <c r="B6" s="5">
        <v>0.14341000000000001</v>
      </c>
    </row>
    <row r="7" spans="1:2" ht="12.75" customHeight="1" x14ac:dyDescent="0.15">
      <c r="A7" s="5">
        <v>25.018000000000001</v>
      </c>
      <c r="B7" s="5">
        <v>0.18539</v>
      </c>
    </row>
    <row r="8" spans="1:2" ht="12.75" customHeight="1" x14ac:dyDescent="0.15">
      <c r="A8" s="5">
        <v>30.099</v>
      </c>
      <c r="B8" s="5">
        <v>0.24281</v>
      </c>
    </row>
    <row r="9" spans="1:2" ht="12.75" customHeight="1" x14ac:dyDescent="0.15">
      <c r="A9" s="5">
        <v>35.018999999999998</v>
      </c>
      <c r="B9" s="5">
        <v>0.26534000000000002</v>
      </c>
    </row>
    <row r="10" spans="1:2" ht="12.75" customHeight="1" x14ac:dyDescent="0.15">
      <c r="A10" s="5">
        <v>40.103000000000002</v>
      </c>
      <c r="B10" s="5">
        <v>0.30620999999999998</v>
      </c>
    </row>
    <row r="11" spans="1:2" ht="12.75" customHeight="1" x14ac:dyDescent="0.15">
      <c r="A11" s="5">
        <v>45.03</v>
      </c>
      <c r="B11" s="5">
        <v>0.34432000000000001</v>
      </c>
    </row>
    <row r="12" spans="1:2" ht="12.75" customHeight="1" x14ac:dyDescent="0.15">
      <c r="A12" s="5">
        <v>50.02</v>
      </c>
      <c r="B12" s="5">
        <v>0.36324000000000001</v>
      </c>
    </row>
    <row r="13" spans="1:2" ht="12.75" customHeight="1" x14ac:dyDescent="0.15">
      <c r="A13" s="5">
        <v>55.06</v>
      </c>
      <c r="B13" s="5">
        <v>0.40839999999999999</v>
      </c>
    </row>
    <row r="14" spans="1:2" ht="12.75" customHeight="1" x14ac:dyDescent="0.15">
      <c r="A14" s="5">
        <v>60.082000000000001</v>
      </c>
      <c r="B14" s="5">
        <v>0.44874000000000003</v>
      </c>
    </row>
    <row r="15" spans="1:2" ht="12.75" customHeight="1" x14ac:dyDescent="0.15">
      <c r="A15" s="5">
        <v>65.003</v>
      </c>
      <c r="B15" s="5">
        <v>0.50744999999999996</v>
      </c>
    </row>
    <row r="16" spans="1:2" ht="12.75" customHeight="1" x14ac:dyDescent="0.15">
      <c r="A16" s="5">
        <v>70.013000000000005</v>
      </c>
      <c r="B16" s="5">
        <v>0.52866000000000002</v>
      </c>
    </row>
    <row r="17" spans="1:2" ht="12.75" customHeight="1" x14ac:dyDescent="0.15">
      <c r="A17" s="5">
        <v>75.043000000000006</v>
      </c>
      <c r="B17" s="5">
        <v>0.54874000000000001</v>
      </c>
    </row>
    <row r="18" spans="1:2" ht="12.75" customHeight="1" x14ac:dyDescent="0.15">
      <c r="A18" s="5">
        <v>80.028999999999996</v>
      </c>
      <c r="B18" s="5">
        <v>0.58008000000000004</v>
      </c>
    </row>
    <row r="19" spans="1:2" ht="12.75" customHeight="1" x14ac:dyDescent="0.15">
      <c r="A19" s="5">
        <v>85.054000000000002</v>
      </c>
      <c r="B19" s="5">
        <v>0.60309000000000001</v>
      </c>
    </row>
    <row r="20" spans="1:2" ht="12.75" customHeight="1" x14ac:dyDescent="0.15">
      <c r="A20" s="5">
        <v>90.004000000000005</v>
      </c>
      <c r="B20" s="5">
        <v>0.64756000000000002</v>
      </c>
    </row>
    <row r="21" spans="1:2" ht="12.75" customHeight="1" x14ac:dyDescent="0.15">
      <c r="A21" s="5">
        <v>95.034000000000006</v>
      </c>
      <c r="B21" s="5">
        <v>0.69913000000000003</v>
      </c>
    </row>
    <row r="22" spans="1:2" ht="12.75" customHeight="1" x14ac:dyDescent="0.15">
      <c r="A22" s="5">
        <v>100.08</v>
      </c>
      <c r="B22" s="5">
        <v>0.73436999999999997</v>
      </c>
    </row>
    <row r="23" spans="1:2" ht="12.75" customHeight="1" x14ac:dyDescent="0.15">
      <c r="A23" s="5">
        <v>105.09</v>
      </c>
      <c r="B23" s="5">
        <v>0.77664999999999995</v>
      </c>
    </row>
    <row r="24" spans="1:2" ht="12.75" customHeight="1" x14ac:dyDescent="0.15">
      <c r="A24" s="5">
        <v>110.03</v>
      </c>
      <c r="B24" s="5">
        <v>0.80147000000000002</v>
      </c>
    </row>
    <row r="25" spans="1:2" ht="12.75" customHeight="1" x14ac:dyDescent="0.15">
      <c r="A25" s="5">
        <v>115.11</v>
      </c>
      <c r="B25" s="5">
        <v>0.83079999999999998</v>
      </c>
    </row>
    <row r="26" spans="1:2" ht="12.75" customHeight="1" x14ac:dyDescent="0.15">
      <c r="A26" s="5">
        <v>120.05</v>
      </c>
      <c r="B26" s="5">
        <v>0.85946999999999996</v>
      </c>
    </row>
    <row r="27" spans="1:2" ht="12.75" customHeight="1" x14ac:dyDescent="0.15">
      <c r="A27" s="5">
        <v>125.08</v>
      </c>
      <c r="B27" s="5">
        <v>0.91471000000000002</v>
      </c>
    </row>
    <row r="28" spans="1:2" ht="12.75" customHeight="1" x14ac:dyDescent="0.15">
      <c r="A28" s="5">
        <v>130.04</v>
      </c>
      <c r="B28" s="5">
        <v>0.98699999999999999</v>
      </c>
    </row>
    <row r="29" spans="1:2" ht="12.75" customHeight="1" x14ac:dyDescent="0.15">
      <c r="A29" s="5">
        <v>135.06</v>
      </c>
      <c r="B29" s="5">
        <v>1.0446</v>
      </c>
    </row>
    <row r="30" spans="1:2" ht="12.75" customHeight="1" x14ac:dyDescent="0.15">
      <c r="A30" s="5">
        <v>140.02000000000001</v>
      </c>
      <c r="B30" s="5">
        <v>1.1265000000000001</v>
      </c>
    </row>
    <row r="31" spans="1:2" ht="12.75" customHeight="1" x14ac:dyDescent="0.15">
      <c r="A31" s="5">
        <v>145.07</v>
      </c>
      <c r="B31" s="5">
        <v>1.1976</v>
      </c>
    </row>
    <row r="32" spans="1:2" ht="12.75" customHeight="1" x14ac:dyDescent="0.15">
      <c r="A32" s="5">
        <v>150.07</v>
      </c>
      <c r="B32" s="5">
        <v>1.2977000000000001</v>
      </c>
    </row>
    <row r="33" spans="1:2" ht="12.75" customHeight="1" x14ac:dyDescent="0.15">
      <c r="A33" s="5">
        <v>155.07</v>
      </c>
      <c r="B33" s="5">
        <v>1.4260999999999999</v>
      </c>
    </row>
    <row r="34" spans="1:2" ht="12.75" customHeight="1" x14ac:dyDescent="0.15">
      <c r="A34" s="5">
        <v>160.05000000000001</v>
      </c>
      <c r="B34" s="5">
        <v>1.5533999999999999</v>
      </c>
    </row>
    <row r="35" spans="1:2" ht="12.75" customHeight="1" x14ac:dyDescent="0.15">
      <c r="A35" s="5">
        <v>165.02</v>
      </c>
      <c r="B35" s="5">
        <v>1.7002999999999999</v>
      </c>
    </row>
    <row r="36" spans="1:2" ht="12.75" customHeight="1" x14ac:dyDescent="0.15">
      <c r="A36" s="5">
        <v>170.06</v>
      </c>
      <c r="B36" s="5">
        <v>1.8176000000000001</v>
      </c>
    </row>
    <row r="37" spans="1:2" ht="12.75" customHeight="1" x14ac:dyDescent="0.15">
      <c r="A37" s="5">
        <v>175.03</v>
      </c>
      <c r="B37" s="5">
        <v>1.8384</v>
      </c>
    </row>
    <row r="38" spans="1:2" ht="12.75" customHeight="1" x14ac:dyDescent="0.15">
      <c r="A38" s="5">
        <v>180.1</v>
      </c>
      <c r="B38" s="5">
        <v>1.8898999999999999</v>
      </c>
    </row>
    <row r="39" spans="1:2" ht="12.75" customHeight="1" x14ac:dyDescent="0.15">
      <c r="A39" s="5">
        <v>185.09</v>
      </c>
      <c r="B39" s="5">
        <v>1.9590000000000001</v>
      </c>
    </row>
    <row r="40" spans="1:2" ht="12.75" customHeight="1" x14ac:dyDescent="0.15">
      <c r="A40" s="5">
        <v>190.08</v>
      </c>
      <c r="B40" s="5">
        <v>2.0057</v>
      </c>
    </row>
    <row r="41" spans="1:2" ht="12.75" customHeight="1" x14ac:dyDescent="0.15">
      <c r="A41" s="5">
        <v>195.07</v>
      </c>
      <c r="B41" s="5">
        <v>2.0065</v>
      </c>
    </row>
    <row r="42" spans="1:2" ht="12.75" customHeight="1" x14ac:dyDescent="0.15">
      <c r="A42" s="5">
        <v>200.08</v>
      </c>
      <c r="B42" s="5">
        <v>2.1076000000000001</v>
      </c>
    </row>
    <row r="43" spans="1:2" ht="12.75" customHeight="1" x14ac:dyDescent="0.15">
      <c r="A43" s="5">
        <v>205.05</v>
      </c>
      <c r="B43" s="5">
        <v>2.2170999999999998</v>
      </c>
    </row>
    <row r="44" spans="1:2" ht="12.75" customHeight="1" x14ac:dyDescent="0.15">
      <c r="A44" s="5">
        <v>210.04</v>
      </c>
      <c r="B44" s="5">
        <v>2.3643000000000001</v>
      </c>
    </row>
    <row r="45" spans="1:2" ht="12.75" customHeight="1" x14ac:dyDescent="0.15">
      <c r="A45" s="5">
        <v>215.1</v>
      </c>
      <c r="B45" s="5">
        <v>2.5291000000000001</v>
      </c>
    </row>
    <row r="46" spans="1:2" ht="12.75" customHeight="1" x14ac:dyDescent="0.15">
      <c r="A46" s="5">
        <v>220.07</v>
      </c>
      <c r="B46" s="5">
        <v>2.6873</v>
      </c>
    </row>
    <row r="47" spans="1:2" ht="12.75" customHeight="1" x14ac:dyDescent="0.15">
      <c r="A47" s="5">
        <v>225.1</v>
      </c>
      <c r="B47" s="5">
        <v>2.8418999999999999</v>
      </c>
    </row>
    <row r="48" spans="1:2" ht="12.75" customHeight="1" x14ac:dyDescent="0.15">
      <c r="A48" s="5">
        <v>230.05</v>
      </c>
      <c r="B48" s="5">
        <v>3.0316999999999998</v>
      </c>
    </row>
    <row r="49" spans="1:2" ht="12.75" customHeight="1" x14ac:dyDescent="0.15">
      <c r="A49" s="5">
        <v>235.08</v>
      </c>
      <c r="B49" s="5">
        <v>3.1583000000000001</v>
      </c>
    </row>
    <row r="50" spans="1:2" ht="12.75" customHeight="1" x14ac:dyDescent="0.15">
      <c r="A50" s="5">
        <v>240.02</v>
      </c>
      <c r="B50" s="5">
        <v>3.2784</v>
      </c>
    </row>
    <row r="51" spans="1:2" ht="12.75" customHeight="1" x14ac:dyDescent="0.15">
      <c r="A51" s="5">
        <v>245.01</v>
      </c>
      <c r="B51" s="5">
        <v>3.4201999999999999</v>
      </c>
    </row>
    <row r="52" spans="1:2" ht="12.75" customHeight="1" x14ac:dyDescent="0.15">
      <c r="A52" s="5">
        <v>250.02</v>
      </c>
      <c r="B52" s="5">
        <v>3.5219</v>
      </c>
    </row>
    <row r="53" spans="1:2" ht="12.75" customHeight="1" x14ac:dyDescent="0.15">
      <c r="A53" s="5">
        <v>255.05</v>
      </c>
      <c r="B53" s="5">
        <v>3.6082999999999998</v>
      </c>
    </row>
    <row r="54" spans="1:2" ht="12.75" customHeight="1" x14ac:dyDescent="0.15">
      <c r="A54" s="5">
        <v>260.01</v>
      </c>
      <c r="B54" s="5">
        <v>3.6875</v>
      </c>
    </row>
    <row r="55" spans="1:2" ht="12.75" customHeight="1" x14ac:dyDescent="0.15">
      <c r="A55" s="5">
        <v>265</v>
      </c>
      <c r="B55" s="5">
        <v>3.8081999999999998</v>
      </c>
    </row>
    <row r="56" spans="1:2" ht="12.75" customHeight="1" x14ac:dyDescent="0.15">
      <c r="A56" s="5">
        <v>270.07</v>
      </c>
      <c r="B56" s="5">
        <v>3.9548999999999999</v>
      </c>
    </row>
    <row r="57" spans="1:2" ht="12.75" customHeight="1" x14ac:dyDescent="0.15">
      <c r="A57" s="5">
        <v>275.02</v>
      </c>
      <c r="B57" s="5">
        <v>4.0884</v>
      </c>
    </row>
    <row r="58" spans="1:2" ht="12.75" customHeight="1" x14ac:dyDescent="0.15">
      <c r="A58" s="5">
        <v>280.08</v>
      </c>
      <c r="B58" s="5">
        <v>4.2275999999999998</v>
      </c>
    </row>
    <row r="59" spans="1:2" ht="12.75" customHeight="1" x14ac:dyDescent="0.15">
      <c r="A59" s="5">
        <v>285.07</v>
      </c>
      <c r="B59" s="5">
        <v>4.3234000000000004</v>
      </c>
    </row>
    <row r="60" spans="1:2" ht="12.75" customHeight="1" x14ac:dyDescent="0.15">
      <c r="A60" s="5">
        <v>290.08999999999997</v>
      </c>
      <c r="B60" s="5">
        <v>4.4291</v>
      </c>
    </row>
    <row r="61" spans="1:2" ht="12.75" customHeight="1" x14ac:dyDescent="0.15">
      <c r="A61" s="5">
        <v>295.02</v>
      </c>
      <c r="B61" s="5">
        <v>4.4828999999999999</v>
      </c>
    </row>
    <row r="62" spans="1:2" ht="12.75" customHeight="1" x14ac:dyDescent="0.15">
      <c r="A62" s="5">
        <v>300.06</v>
      </c>
      <c r="B62" s="5">
        <v>4.5449000000000002</v>
      </c>
    </row>
    <row r="63" spans="1:2" ht="12.75" customHeight="1" x14ac:dyDescent="0.15">
      <c r="A63" s="5">
        <v>305.07</v>
      </c>
      <c r="B63" s="5">
        <v>4.6100000000000003</v>
      </c>
    </row>
    <row r="64" spans="1:2" ht="12.75" customHeight="1" x14ac:dyDescent="0.15">
      <c r="A64" s="5">
        <v>310.07</v>
      </c>
      <c r="B64" s="5">
        <v>4.6479999999999997</v>
      </c>
    </row>
    <row r="65" spans="1:2" ht="12.75" customHeight="1" x14ac:dyDescent="0.15">
      <c r="A65" s="5">
        <v>315.05</v>
      </c>
      <c r="B65" s="5">
        <v>4.6727999999999996</v>
      </c>
    </row>
    <row r="66" spans="1:2" ht="12.75" customHeight="1" x14ac:dyDescent="0.15">
      <c r="A66" s="5">
        <v>320.01</v>
      </c>
      <c r="B66" s="5">
        <v>4.6917</v>
      </c>
    </row>
    <row r="67" spans="1:2" ht="12.75" customHeight="1" x14ac:dyDescent="0.15">
      <c r="A67" s="5">
        <v>325.05</v>
      </c>
      <c r="B67" s="5">
        <v>4.7362000000000002</v>
      </c>
    </row>
    <row r="68" spans="1:2" ht="12.75" customHeight="1" x14ac:dyDescent="0.15">
      <c r="A68" s="5">
        <v>330.01</v>
      </c>
      <c r="B68" s="5">
        <v>4.7312000000000003</v>
      </c>
    </row>
    <row r="69" spans="1:2" ht="12.75" customHeight="1" x14ac:dyDescent="0.15">
      <c r="A69" s="5">
        <v>335.08</v>
      </c>
      <c r="B69" s="5">
        <v>4.7492000000000001</v>
      </c>
    </row>
    <row r="70" spans="1:2" ht="12.75" customHeight="1" x14ac:dyDescent="0.15">
      <c r="A70" s="5">
        <v>340.01</v>
      </c>
      <c r="B70" s="5">
        <v>4.7603</v>
      </c>
    </row>
    <row r="71" spans="1:2" ht="12.75" customHeight="1" x14ac:dyDescent="0.15">
      <c r="A71" s="5">
        <v>345.05</v>
      </c>
      <c r="B71" s="5">
        <v>4.7026000000000003</v>
      </c>
    </row>
    <row r="72" spans="1:2" ht="12.75" customHeight="1" x14ac:dyDescent="0.15">
      <c r="A72" s="5">
        <v>350.06</v>
      </c>
      <c r="B72" s="5">
        <v>4.6627999999999998</v>
      </c>
    </row>
    <row r="73" spans="1:2" ht="12.75" customHeight="1" x14ac:dyDescent="0.15">
      <c r="A73" s="5">
        <v>355.04</v>
      </c>
      <c r="B73" s="5">
        <v>4.5688000000000004</v>
      </c>
    </row>
    <row r="74" spans="1:2" ht="12.75" customHeight="1" x14ac:dyDescent="0.15">
      <c r="A74" s="5">
        <v>360.09</v>
      </c>
      <c r="B74" s="5">
        <v>4.3907999999999996</v>
      </c>
    </row>
    <row r="75" spans="1:2" ht="12.75" customHeight="1" x14ac:dyDescent="0.15">
      <c r="A75" s="5">
        <v>365.05</v>
      </c>
      <c r="B75" s="5">
        <v>4.1746999999999996</v>
      </c>
    </row>
    <row r="76" spans="1:2" ht="12.75" customHeight="1" x14ac:dyDescent="0.15">
      <c r="A76" s="5">
        <v>370.01</v>
      </c>
      <c r="B76" s="5">
        <v>3.9563000000000001</v>
      </c>
    </row>
    <row r="77" spans="1:2" ht="12.75" customHeight="1" x14ac:dyDescent="0.15">
      <c r="A77" s="5">
        <v>375.05</v>
      </c>
      <c r="B77" s="5">
        <v>3.7561</v>
      </c>
    </row>
    <row r="78" spans="1:2" ht="12.75" customHeight="1" x14ac:dyDescent="0.15">
      <c r="A78" s="5">
        <v>380.01</v>
      </c>
      <c r="B78" s="5">
        <v>3.5983999999999998</v>
      </c>
    </row>
    <row r="79" spans="1:2" ht="12.75" customHeight="1" x14ac:dyDescent="0.15">
      <c r="A79" s="5">
        <v>385.01</v>
      </c>
      <c r="B79" s="5">
        <v>3.5352999999999999</v>
      </c>
    </row>
    <row r="80" spans="1:2" ht="12.75" customHeight="1" x14ac:dyDescent="0.15">
      <c r="A80" s="5">
        <v>390.02</v>
      </c>
      <c r="B80" s="5">
        <v>3.4615</v>
      </c>
    </row>
    <row r="81" spans="1:2" ht="12.75" customHeight="1" x14ac:dyDescent="0.15">
      <c r="A81" s="5">
        <v>395.07</v>
      </c>
      <c r="B81" s="5">
        <v>3.4504999999999999</v>
      </c>
    </row>
    <row r="82" spans="1:2" ht="12.75" customHeight="1" x14ac:dyDescent="0.15">
      <c r="A82" s="5">
        <v>400.1</v>
      </c>
      <c r="B82" s="5">
        <v>3.4657</v>
      </c>
    </row>
    <row r="83" spans="1:2" ht="12.75" customHeight="1" x14ac:dyDescent="0.15">
      <c r="A83" s="5">
        <v>405.04</v>
      </c>
      <c r="B83" s="5">
        <v>3.5032000000000001</v>
      </c>
    </row>
    <row r="84" spans="1:2" ht="12.75" customHeight="1" x14ac:dyDescent="0.15">
      <c r="A84" s="5">
        <v>410.05</v>
      </c>
      <c r="B84" s="5">
        <v>3.4510999999999998</v>
      </c>
    </row>
    <row r="85" spans="1:2" ht="12.75" customHeight="1" x14ac:dyDescent="0.15">
      <c r="A85" s="5">
        <v>415</v>
      </c>
      <c r="B85" s="5">
        <v>3.3952</v>
      </c>
    </row>
    <row r="86" spans="1:2" ht="12.75" customHeight="1" x14ac:dyDescent="0.15">
      <c r="A86" s="5">
        <v>420.07</v>
      </c>
      <c r="B86" s="5">
        <v>3.3656000000000001</v>
      </c>
    </row>
    <row r="87" spans="1:2" ht="12.75" customHeight="1" x14ac:dyDescent="0.15">
      <c r="A87" s="5">
        <v>425.01</v>
      </c>
      <c r="B87" s="5">
        <v>3.2732000000000001</v>
      </c>
    </row>
    <row r="88" spans="1:2" ht="12.75" customHeight="1" x14ac:dyDescent="0.15">
      <c r="A88" s="5">
        <v>430.02</v>
      </c>
      <c r="B88" s="5">
        <v>3.1978</v>
      </c>
    </row>
    <row r="89" spans="1:2" ht="12.75" customHeight="1" x14ac:dyDescent="0.15">
      <c r="A89" s="5">
        <v>435.03</v>
      </c>
      <c r="B89" s="5">
        <v>3.1787000000000001</v>
      </c>
    </row>
    <row r="90" spans="1:2" ht="12.75" customHeight="1" x14ac:dyDescent="0.15">
      <c r="A90" s="5">
        <v>440.06</v>
      </c>
      <c r="B90" s="5">
        <v>3.3637000000000001</v>
      </c>
    </row>
    <row r="91" spans="1:2" ht="12.75" customHeight="1" x14ac:dyDescent="0.15">
      <c r="A91" s="5">
        <v>445.07</v>
      </c>
      <c r="B91" s="5">
        <v>3.6768000000000001</v>
      </c>
    </row>
    <row r="92" spans="1:2" ht="12.75" customHeight="1" x14ac:dyDescent="0.15">
      <c r="A92" s="5">
        <v>450.11</v>
      </c>
      <c r="B92" s="5">
        <v>4.0236999999999998</v>
      </c>
    </row>
    <row r="93" spans="1:2" ht="12.75" customHeight="1" x14ac:dyDescent="0.15">
      <c r="A93" s="5">
        <v>455.11</v>
      </c>
      <c r="B93" s="5">
        <v>4.3273000000000001</v>
      </c>
    </row>
    <row r="94" spans="1:2" ht="12.75" customHeight="1" x14ac:dyDescent="0.15">
      <c r="A94" s="5">
        <v>460.03</v>
      </c>
      <c r="B94" s="5">
        <v>4.5621</v>
      </c>
    </row>
    <row r="95" spans="1:2" ht="12.75" customHeight="1" x14ac:dyDescent="0.15">
      <c r="A95" s="5">
        <v>465.01</v>
      </c>
      <c r="B95" s="5">
        <v>4.7455999999999996</v>
      </c>
    </row>
    <row r="96" spans="1:2" ht="12.75" customHeight="1" x14ac:dyDescent="0.15">
      <c r="A96" s="5">
        <v>470.09</v>
      </c>
      <c r="B96" s="5">
        <v>4.8380999999999998</v>
      </c>
    </row>
    <row r="97" spans="1:2" ht="12.75" customHeight="1" x14ac:dyDescent="0.15">
      <c r="A97" s="5">
        <v>475.01</v>
      </c>
      <c r="B97" s="5">
        <v>4.8198999999999996</v>
      </c>
    </row>
    <row r="98" spans="1:2" ht="12.75" customHeight="1" x14ac:dyDescent="0.15">
      <c r="A98" s="5">
        <v>480.09</v>
      </c>
      <c r="B98" s="5">
        <v>4.8295000000000003</v>
      </c>
    </row>
    <row r="99" spans="1:2" ht="12.75" customHeight="1" x14ac:dyDescent="0.15">
      <c r="A99" s="5">
        <v>485</v>
      </c>
      <c r="B99" s="5">
        <v>4.8346</v>
      </c>
    </row>
    <row r="100" spans="1:2" ht="12.75" customHeight="1" x14ac:dyDescent="0.15">
      <c r="A100" s="5">
        <v>490.09</v>
      </c>
      <c r="B100" s="5">
        <v>4.8056999999999999</v>
      </c>
    </row>
    <row r="101" spans="1:2" ht="12.75" customHeight="1" x14ac:dyDescent="0.15">
      <c r="A101" s="5">
        <v>495.09</v>
      </c>
      <c r="B101" s="5">
        <v>4.7222999999999997</v>
      </c>
    </row>
    <row r="102" spans="1:2" ht="12.75" customHeight="1" x14ac:dyDescent="0.15">
      <c r="A102" s="5">
        <v>500.09</v>
      </c>
      <c r="B102" s="5">
        <v>4.6332000000000004</v>
      </c>
    </row>
    <row r="103" spans="1:2" ht="12.75" customHeight="1" x14ac:dyDescent="0.15">
      <c r="A103" s="5">
        <v>505.1</v>
      </c>
      <c r="B103" s="5">
        <v>4.5412999999999997</v>
      </c>
    </row>
    <row r="104" spans="1:2" ht="12.75" customHeight="1" x14ac:dyDescent="0.15">
      <c r="A104" s="5">
        <v>510.02</v>
      </c>
      <c r="B104" s="5">
        <v>4.4621000000000004</v>
      </c>
    </row>
    <row r="105" spans="1:2" ht="12.75" customHeight="1" x14ac:dyDescent="0.15">
      <c r="A105" s="5">
        <v>515.04999999999995</v>
      </c>
      <c r="B105" s="5">
        <v>4.3113999999999999</v>
      </c>
    </row>
    <row r="106" spans="1:2" ht="12.75" customHeight="1" x14ac:dyDescent="0.15">
      <c r="A106" s="5">
        <v>520.04999999999995</v>
      </c>
      <c r="B106" s="5">
        <v>4.2161999999999997</v>
      </c>
    </row>
    <row r="107" spans="1:2" ht="12.75" customHeight="1" x14ac:dyDescent="0.15">
      <c r="A107" s="5">
        <v>525.01</v>
      </c>
      <c r="B107" s="5">
        <v>4.1340000000000003</v>
      </c>
    </row>
    <row r="108" spans="1:2" ht="12.75" customHeight="1" x14ac:dyDescent="0.15">
      <c r="A108" s="5">
        <v>530.04</v>
      </c>
      <c r="B108" s="5">
        <v>4.0624000000000002</v>
      </c>
    </row>
    <row r="109" spans="1:2" ht="12.75" customHeight="1" x14ac:dyDescent="0.15">
      <c r="A109" s="5">
        <v>535.01</v>
      </c>
      <c r="B109" s="5">
        <v>3.9908999999999999</v>
      </c>
    </row>
    <row r="110" spans="1:2" ht="12.75" customHeight="1" x14ac:dyDescent="0.15">
      <c r="A110" s="5">
        <v>540</v>
      </c>
      <c r="B110" s="5">
        <v>3.9346000000000001</v>
      </c>
    </row>
    <row r="111" spans="1:2" ht="12.75" customHeight="1" x14ac:dyDescent="0.15">
      <c r="A111" s="5">
        <v>545.08000000000004</v>
      </c>
      <c r="B111" s="5">
        <v>3.8595000000000002</v>
      </c>
    </row>
    <row r="112" spans="1:2" ht="12.75" customHeight="1" x14ac:dyDescent="0.15">
      <c r="A112" s="5">
        <v>550.12</v>
      </c>
      <c r="B112" s="5">
        <v>3.8050999999999999</v>
      </c>
    </row>
    <row r="113" spans="1:2" ht="12.75" customHeight="1" x14ac:dyDescent="0.15">
      <c r="A113" s="5">
        <v>555.1</v>
      </c>
      <c r="B113" s="5">
        <v>3.7334999999999998</v>
      </c>
    </row>
    <row r="114" spans="1:2" ht="12.75" customHeight="1" x14ac:dyDescent="0.15">
      <c r="A114" s="5">
        <v>560.09</v>
      </c>
      <c r="B114" s="5">
        <v>3.6562999999999999</v>
      </c>
    </row>
    <row r="115" spans="1:2" ht="12.75" customHeight="1" x14ac:dyDescent="0.15">
      <c r="A115" s="5">
        <v>565.02</v>
      </c>
      <c r="B115" s="5">
        <v>3.5990000000000002</v>
      </c>
    </row>
    <row r="116" spans="1:2" ht="12.75" customHeight="1" x14ac:dyDescent="0.15">
      <c r="A116" s="5">
        <v>570.05999999999995</v>
      </c>
      <c r="B116" s="5">
        <v>3.5571999999999999</v>
      </c>
    </row>
    <row r="117" spans="1:2" ht="12.75" customHeight="1" x14ac:dyDescent="0.15">
      <c r="A117" s="5">
        <v>575.09</v>
      </c>
      <c r="B117" s="5">
        <v>3.5131000000000001</v>
      </c>
    </row>
    <row r="118" spans="1:2" ht="12.75" customHeight="1" x14ac:dyDescent="0.15">
      <c r="A118" s="5">
        <v>580.08000000000004</v>
      </c>
      <c r="B118" s="5">
        <v>3.4390999999999998</v>
      </c>
    </row>
    <row r="119" spans="1:2" ht="12.75" customHeight="1" x14ac:dyDescent="0.15">
      <c r="A119" s="5">
        <v>585</v>
      </c>
      <c r="B119" s="5">
        <v>3.3567</v>
      </c>
    </row>
    <row r="120" spans="1:2" ht="12.75" customHeight="1" x14ac:dyDescent="0.15">
      <c r="A120" s="5">
        <v>590.01</v>
      </c>
      <c r="B120" s="5">
        <v>3.2757000000000001</v>
      </c>
    </row>
    <row r="121" spans="1:2" ht="12.75" customHeight="1" x14ac:dyDescent="0.15">
      <c r="A121" s="5">
        <v>595.04999999999995</v>
      </c>
      <c r="B121" s="5">
        <v>3.2378999999999998</v>
      </c>
    </row>
    <row r="122" spans="1:2" ht="12.75" customHeight="1" x14ac:dyDescent="0.15">
      <c r="A122" s="5">
        <v>600.02</v>
      </c>
      <c r="B122" s="5">
        <v>3.1674000000000002</v>
      </c>
    </row>
    <row r="123" spans="1:2" ht="12.75" customHeight="1" x14ac:dyDescent="0.15">
      <c r="A123" s="5">
        <v>605.08000000000004</v>
      </c>
      <c r="B123" s="5">
        <v>3.0848</v>
      </c>
    </row>
    <row r="124" spans="1:2" ht="12.75" customHeight="1" x14ac:dyDescent="0.15">
      <c r="A124" s="5">
        <v>610.02</v>
      </c>
      <c r="B124" s="5">
        <v>2.9922</v>
      </c>
    </row>
    <row r="125" spans="1:2" ht="12.75" customHeight="1" x14ac:dyDescent="0.15">
      <c r="A125" s="5">
        <v>615</v>
      </c>
      <c r="B125" s="5">
        <v>2.9464999999999999</v>
      </c>
    </row>
    <row r="126" spans="1:2" ht="12.75" customHeight="1" x14ac:dyDescent="0.15">
      <c r="A126" s="5">
        <v>620.02</v>
      </c>
      <c r="B126" s="5">
        <v>2.8593000000000002</v>
      </c>
    </row>
    <row r="127" spans="1:2" ht="12.75" customHeight="1" x14ac:dyDescent="0.15">
      <c r="A127" s="5">
        <v>625.11</v>
      </c>
      <c r="B127" s="5">
        <v>2.7650999999999999</v>
      </c>
    </row>
    <row r="128" spans="1:2" ht="12.75" customHeight="1" x14ac:dyDescent="0.15">
      <c r="A128" s="5">
        <v>630.08000000000004</v>
      </c>
      <c r="B128" s="5">
        <v>2.6997</v>
      </c>
    </row>
    <row r="129" spans="1:2" ht="12.75" customHeight="1" x14ac:dyDescent="0.15">
      <c r="A129" s="5">
        <v>635.08000000000004</v>
      </c>
      <c r="B129" s="5">
        <v>2.6198999999999999</v>
      </c>
    </row>
    <row r="130" spans="1:2" ht="12.75" customHeight="1" x14ac:dyDescent="0.15">
      <c r="A130" s="5">
        <v>640.02</v>
      </c>
      <c r="B130" s="5">
        <v>2.5204</v>
      </c>
    </row>
    <row r="131" spans="1:2" ht="12.75" customHeight="1" x14ac:dyDescent="0.15">
      <c r="A131" s="5">
        <v>645.04</v>
      </c>
      <c r="B131" s="5">
        <v>2.4144999999999999</v>
      </c>
    </row>
    <row r="132" spans="1:2" ht="12.75" customHeight="1" x14ac:dyDescent="0.15">
      <c r="A132" s="5">
        <v>650.07000000000005</v>
      </c>
      <c r="B132" s="5">
        <v>2.3246000000000002</v>
      </c>
    </row>
    <row r="133" spans="1:2" ht="12.75" customHeight="1" x14ac:dyDescent="0.15">
      <c r="A133" s="5">
        <v>655</v>
      </c>
      <c r="B133" s="5">
        <v>2.2181000000000002</v>
      </c>
    </row>
    <row r="134" spans="1:2" ht="12.75" customHeight="1" x14ac:dyDescent="0.15">
      <c r="A134" s="5">
        <v>660.06</v>
      </c>
      <c r="B134" s="5">
        <v>2.1145999999999998</v>
      </c>
    </row>
    <row r="135" spans="1:2" ht="12.75" customHeight="1" x14ac:dyDescent="0.15">
      <c r="A135" s="5">
        <v>665.02</v>
      </c>
      <c r="B135" s="5">
        <v>2.0379999999999998</v>
      </c>
    </row>
    <row r="136" spans="1:2" ht="12.75" customHeight="1" x14ac:dyDescent="0.15">
      <c r="A136" s="5">
        <v>670.06</v>
      </c>
      <c r="B136" s="5">
        <v>1.9449000000000001</v>
      </c>
    </row>
    <row r="137" spans="1:2" ht="12.75" customHeight="1" x14ac:dyDescent="0.15">
      <c r="A137" s="5">
        <v>675.05</v>
      </c>
      <c r="B137" s="5">
        <v>1.8925000000000001</v>
      </c>
    </row>
    <row r="138" spans="1:2" ht="12.75" customHeight="1" x14ac:dyDescent="0.15">
      <c r="A138" s="5">
        <v>680.09</v>
      </c>
      <c r="B138" s="5">
        <v>1.8091999999999999</v>
      </c>
    </row>
    <row r="139" spans="1:2" ht="12.75" customHeight="1" x14ac:dyDescent="0.15">
      <c r="A139" s="5">
        <v>685.08</v>
      </c>
      <c r="B139" s="5">
        <v>1.7090000000000001</v>
      </c>
    </row>
    <row r="140" spans="1:2" ht="12.75" customHeight="1" x14ac:dyDescent="0.15">
      <c r="A140" s="5">
        <v>690.04</v>
      </c>
      <c r="B140" s="5">
        <v>1.6652</v>
      </c>
    </row>
    <row r="141" spans="1:2" ht="12.75" customHeight="1" x14ac:dyDescent="0.15">
      <c r="A141" s="5">
        <v>695.04</v>
      </c>
      <c r="B141" s="5">
        <v>1.5815999999999999</v>
      </c>
    </row>
    <row r="142" spans="1:2" ht="12.75" customHeight="1" x14ac:dyDescent="0.15">
      <c r="A142" s="5">
        <v>700.02</v>
      </c>
      <c r="B142" s="5">
        <v>1.4836</v>
      </c>
    </row>
    <row r="143" spans="1:2" ht="12.75" customHeight="1" x14ac:dyDescent="0.15">
      <c r="A143" s="5">
        <v>705.1</v>
      </c>
      <c r="B143" s="5">
        <v>1.4271</v>
      </c>
    </row>
    <row r="144" spans="1:2" ht="12.75" customHeight="1" x14ac:dyDescent="0.15">
      <c r="A144" s="5">
        <v>710.02</v>
      </c>
      <c r="B144" s="5">
        <v>1.3237000000000001</v>
      </c>
    </row>
    <row r="145" spans="1:2" ht="12.75" customHeight="1" x14ac:dyDescent="0.15">
      <c r="A145" s="5">
        <v>715</v>
      </c>
      <c r="B145" s="5">
        <v>1.2146999999999999</v>
      </c>
    </row>
    <row r="146" spans="1:2" ht="12.75" customHeight="1" x14ac:dyDescent="0.15">
      <c r="A146" s="5">
        <v>720.11</v>
      </c>
      <c r="B146" s="5">
        <v>1.1747000000000001</v>
      </c>
    </row>
    <row r="147" spans="1:2" ht="12.75" customHeight="1" x14ac:dyDescent="0.15">
      <c r="A147" s="5">
        <v>725.08</v>
      </c>
      <c r="B147" s="5">
        <v>1.0692999999999999</v>
      </c>
    </row>
    <row r="148" spans="1:2" ht="12.75" customHeight="1" x14ac:dyDescent="0.15">
      <c r="A148" s="5">
        <v>730.02</v>
      </c>
      <c r="B148" s="5">
        <v>0.97829999999999995</v>
      </c>
    </row>
    <row r="149" spans="1:2" ht="12.75" customHeight="1" x14ac:dyDescent="0.15">
      <c r="A149" s="5">
        <v>735.02</v>
      </c>
      <c r="B149" s="5">
        <v>0.87326000000000004</v>
      </c>
    </row>
    <row r="150" spans="1:2" ht="12.75" customHeight="1" x14ac:dyDescent="0.15">
      <c r="A150" s="5">
        <v>740.01</v>
      </c>
      <c r="B150" s="5">
        <v>0.80079</v>
      </c>
    </row>
    <row r="151" spans="1:2" ht="12.75" customHeight="1" x14ac:dyDescent="0.15">
      <c r="A151" s="5">
        <v>745.06</v>
      </c>
      <c r="B151" s="5">
        <v>0.67547000000000001</v>
      </c>
    </row>
    <row r="152" spans="1:2" ht="12.75" customHeight="1" x14ac:dyDescent="0.15">
      <c r="A152" s="5">
        <v>750.09</v>
      </c>
      <c r="B152" s="5">
        <v>0.61633000000000004</v>
      </c>
    </row>
    <row r="153" spans="1:2" ht="12.75" customHeight="1" x14ac:dyDescent="0.15">
      <c r="A153" s="5">
        <v>755.06</v>
      </c>
      <c r="B153" s="5">
        <v>0.53173000000000004</v>
      </c>
    </row>
    <row r="154" spans="1:2" ht="12.75" customHeight="1" x14ac:dyDescent="0.15">
      <c r="A154" s="5">
        <v>760.08</v>
      </c>
      <c r="B154" s="5">
        <v>0.42591000000000001</v>
      </c>
    </row>
    <row r="155" spans="1:2" ht="12.75" customHeight="1" x14ac:dyDescent="0.15">
      <c r="A155" s="5">
        <v>765</v>
      </c>
      <c r="B155" s="5">
        <v>0.38467000000000001</v>
      </c>
    </row>
    <row r="156" spans="1:2" ht="12.75" customHeight="1" x14ac:dyDescent="0.15">
      <c r="A156" s="5">
        <v>770.1</v>
      </c>
      <c r="B156" s="5">
        <v>0.25097000000000003</v>
      </c>
    </row>
    <row r="157" spans="1:2" ht="12.75" customHeight="1" x14ac:dyDescent="0.15">
      <c r="A157" s="5">
        <v>775.04</v>
      </c>
      <c r="B157" s="5">
        <v>0.185</v>
      </c>
    </row>
    <row r="158" spans="1:2" ht="12.75" customHeight="1" x14ac:dyDescent="0.15">
      <c r="A158" s="5">
        <v>780.1</v>
      </c>
      <c r="B158" s="5">
        <v>9.4466999999999995E-2</v>
      </c>
    </row>
    <row r="159" spans="1:2" ht="12.75" customHeight="1" x14ac:dyDescent="0.15">
      <c r="A159" s="5">
        <v>785.11</v>
      </c>
      <c r="B159" s="5">
        <v>4.2468000000000002E-3</v>
      </c>
    </row>
    <row r="160" spans="1:2" ht="12.75" customHeight="1" x14ac:dyDescent="0.15">
      <c r="A160" s="5">
        <v>790.01</v>
      </c>
      <c r="B160" s="5">
        <v>-8.7748999999999994E-2</v>
      </c>
    </row>
    <row r="161" spans="1:2" ht="12.75" customHeight="1" x14ac:dyDescent="0.15">
      <c r="A161" s="5">
        <v>795.03</v>
      </c>
      <c r="B161" s="5">
        <v>-0.15126999999999999</v>
      </c>
    </row>
    <row r="162" spans="1:2" ht="12.75" customHeight="1" x14ac:dyDescent="0.15">
      <c r="A162" s="5">
        <v>800.04</v>
      </c>
      <c r="B162" s="5">
        <v>-0.19791</v>
      </c>
    </row>
    <row r="163" spans="1:2" ht="12.75" customHeight="1" x14ac:dyDescent="0.15">
      <c r="A163" s="5">
        <v>805.06</v>
      </c>
      <c r="B163" s="5">
        <v>-0.29860999999999999</v>
      </c>
    </row>
    <row r="164" spans="1:2" ht="12.75" customHeight="1" x14ac:dyDescent="0.15">
      <c r="A164" s="5">
        <v>810.07</v>
      </c>
      <c r="B164" s="5">
        <v>-0.35415000000000002</v>
      </c>
    </row>
    <row r="165" spans="1:2" ht="12.75" customHeight="1" x14ac:dyDescent="0.15">
      <c r="A165" s="5">
        <v>815.01</v>
      </c>
      <c r="B165" s="5">
        <v>-0.43641999999999997</v>
      </c>
    </row>
    <row r="166" spans="1:2" ht="12.75" customHeight="1" x14ac:dyDescent="0.15">
      <c r="A166" s="5">
        <v>820.07</v>
      </c>
      <c r="B166" s="5">
        <v>-0.50070999999999999</v>
      </c>
    </row>
    <row r="167" spans="1:2" ht="12.75" customHeight="1" x14ac:dyDescent="0.15">
      <c r="A167" s="5">
        <v>825.05</v>
      </c>
      <c r="B167" s="5">
        <v>-0.51670000000000005</v>
      </c>
    </row>
    <row r="168" spans="1:2" ht="12.75" customHeight="1" x14ac:dyDescent="0.15">
      <c r="A168" s="5">
        <v>830.08</v>
      </c>
      <c r="B168" s="5">
        <v>-0.56259000000000003</v>
      </c>
    </row>
    <row r="169" spans="1:2" ht="12.75" customHeight="1" x14ac:dyDescent="0.15">
      <c r="A169" s="5">
        <v>835.08</v>
      </c>
      <c r="B169" s="5">
        <v>-0.61050000000000004</v>
      </c>
    </row>
    <row r="170" spans="1:2" ht="12.75" customHeight="1" x14ac:dyDescent="0.15">
      <c r="A170" s="5">
        <v>840.01</v>
      </c>
      <c r="B170" s="5">
        <v>-0.64431000000000005</v>
      </c>
    </row>
    <row r="171" spans="1:2" ht="12.75" customHeight="1" x14ac:dyDescent="0.15">
      <c r="A171" s="5">
        <v>845.08</v>
      </c>
      <c r="B171" s="5">
        <v>-0.66496999999999995</v>
      </c>
    </row>
    <row r="172" spans="1:2" ht="12.75" customHeight="1" x14ac:dyDescent="0.15">
      <c r="A172" s="5">
        <v>850.11</v>
      </c>
      <c r="B172" s="5">
        <v>-0.67766000000000004</v>
      </c>
    </row>
    <row r="173" spans="1:2" ht="12.75" customHeight="1" x14ac:dyDescent="0.15">
      <c r="A173" s="5">
        <v>855.07</v>
      </c>
      <c r="B173" s="5">
        <v>-0.70386000000000004</v>
      </c>
    </row>
    <row r="174" spans="1:2" ht="12.75" customHeight="1" x14ac:dyDescent="0.15">
      <c r="A174" s="5">
        <v>860.02</v>
      </c>
      <c r="B174" s="5">
        <v>-0.69959000000000005</v>
      </c>
    </row>
    <row r="175" spans="1:2" ht="12.75" customHeight="1" x14ac:dyDescent="0.15">
      <c r="A175" s="5">
        <v>865.1</v>
      </c>
      <c r="B175" s="5">
        <v>-0.70008000000000004</v>
      </c>
    </row>
    <row r="176" spans="1:2" ht="12.75" customHeight="1" x14ac:dyDescent="0.15">
      <c r="A176" s="5">
        <v>870.02</v>
      </c>
      <c r="B176" s="5">
        <v>-0.72611999999999999</v>
      </c>
    </row>
    <row r="177" spans="1:2" ht="12.75" customHeight="1" x14ac:dyDescent="0.15">
      <c r="A177" s="5">
        <v>875.09</v>
      </c>
      <c r="B177" s="5">
        <v>-0.75502999999999998</v>
      </c>
    </row>
    <row r="178" spans="1:2" ht="12.75" customHeight="1" x14ac:dyDescent="0.15">
      <c r="A178" s="5">
        <v>880.11</v>
      </c>
      <c r="B178" s="5">
        <v>-0.74512</v>
      </c>
    </row>
    <row r="179" spans="1:2" ht="12.75" customHeight="1" x14ac:dyDescent="0.15">
      <c r="A179" s="5">
        <v>885.04</v>
      </c>
      <c r="B179" s="5">
        <v>-0.72702</v>
      </c>
    </row>
    <row r="180" spans="1:2" ht="12.75" customHeight="1" x14ac:dyDescent="0.15">
      <c r="A180" s="5">
        <v>890.06</v>
      </c>
      <c r="B180" s="5">
        <v>-0.72219</v>
      </c>
    </row>
    <row r="181" spans="1:2" ht="12.75" customHeight="1" x14ac:dyDescent="0.15">
      <c r="A181" s="5">
        <v>895.01</v>
      </c>
      <c r="B181" s="5">
        <v>-0.74177000000000004</v>
      </c>
    </row>
    <row r="182" spans="1:2" ht="12.75" customHeight="1" x14ac:dyDescent="0.15">
      <c r="A182" s="5">
        <v>900.04</v>
      </c>
      <c r="B182" s="5">
        <v>-0.74644999999999995</v>
      </c>
    </row>
    <row r="183" spans="1:2" ht="12.75" customHeight="1" x14ac:dyDescent="0.15">
      <c r="A183" s="5">
        <v>905.09</v>
      </c>
      <c r="B183" s="5">
        <v>-0.78183000000000002</v>
      </c>
    </row>
    <row r="184" spans="1:2" ht="12.75" customHeight="1" x14ac:dyDescent="0.15">
      <c r="A184" s="5">
        <v>910.06</v>
      </c>
      <c r="B184" s="5">
        <v>-0.79227999999999998</v>
      </c>
    </row>
    <row r="185" spans="1:2" ht="12.75" customHeight="1" x14ac:dyDescent="0.15">
      <c r="A185" s="5">
        <v>915.01</v>
      </c>
      <c r="B185" s="5">
        <v>-0.79059000000000001</v>
      </c>
    </row>
    <row r="186" spans="1:2" ht="12.75" customHeight="1" x14ac:dyDescent="0.15">
      <c r="A186" s="5">
        <v>920.11</v>
      </c>
      <c r="B186" s="5">
        <v>-0.80498000000000003</v>
      </c>
    </row>
    <row r="187" spans="1:2" ht="12.75" customHeight="1" x14ac:dyDescent="0.15">
      <c r="A187" s="5">
        <v>925</v>
      </c>
      <c r="B187" s="5">
        <v>-0.81388000000000005</v>
      </c>
    </row>
    <row r="188" spans="1:2" ht="12.75" customHeight="1" x14ac:dyDescent="0.15">
      <c r="A188" s="5">
        <v>930.09</v>
      </c>
      <c r="B188" s="5">
        <v>-0.82108000000000003</v>
      </c>
    </row>
    <row r="189" spans="1:2" ht="12.75" customHeight="1" x14ac:dyDescent="0.15">
      <c r="A189" s="5">
        <v>935.08</v>
      </c>
      <c r="B189" s="5">
        <v>-0.85433999999999999</v>
      </c>
    </row>
    <row r="190" spans="1:2" ht="12.75" customHeight="1" x14ac:dyDescent="0.15">
      <c r="A190" s="5">
        <v>940.08</v>
      </c>
      <c r="B190" s="5">
        <v>-0.87036999999999998</v>
      </c>
    </row>
    <row r="191" spans="1:2" ht="12.75" customHeight="1" x14ac:dyDescent="0.15">
      <c r="A191" s="5">
        <v>945.02</v>
      </c>
      <c r="B191" s="5">
        <v>-0.88980000000000004</v>
      </c>
    </row>
    <row r="192" spans="1:2" ht="12.75" customHeight="1" x14ac:dyDescent="0.15">
      <c r="A192" s="5">
        <v>950.11</v>
      </c>
      <c r="B192" s="5">
        <v>-0.91710999999999998</v>
      </c>
    </row>
    <row r="193" spans="1:2" ht="12.75" customHeight="1" x14ac:dyDescent="0.15">
      <c r="A193" s="5">
        <v>955</v>
      </c>
      <c r="B193" s="5">
        <v>-0.94099999999999995</v>
      </c>
    </row>
    <row r="194" spans="1:2" ht="12.75" customHeight="1" x14ac:dyDescent="0.15">
      <c r="A194" s="5">
        <v>960.02</v>
      </c>
      <c r="B194" s="5">
        <v>-0.95908000000000004</v>
      </c>
    </row>
    <row r="195" spans="1:2" ht="12.75" customHeight="1" x14ac:dyDescent="0.15">
      <c r="A195" s="5">
        <v>965.01</v>
      </c>
      <c r="B195" s="5">
        <v>-0.97258999999999995</v>
      </c>
    </row>
    <row r="196" spans="1:2" ht="12.75" customHeight="1" x14ac:dyDescent="0.15">
      <c r="A196" s="5">
        <v>970.07</v>
      </c>
      <c r="B196" s="5">
        <v>-0.99770000000000003</v>
      </c>
    </row>
    <row r="197" spans="1:2" ht="12.75" customHeight="1" x14ac:dyDescent="0.15">
      <c r="A197" s="5">
        <v>975.02</v>
      </c>
      <c r="B197" s="5">
        <v>-1.0021</v>
      </c>
    </row>
    <row r="198" spans="1:2" ht="12.75" customHeight="1" x14ac:dyDescent="0.15">
      <c r="A198" s="5">
        <v>980.02</v>
      </c>
      <c r="B198" s="5">
        <v>-1.0205</v>
      </c>
    </row>
    <row r="199" spans="1:2" ht="12.75" customHeight="1" x14ac:dyDescent="0.15">
      <c r="A199" s="5">
        <v>985.06</v>
      </c>
      <c r="B199" s="5">
        <v>-1.03</v>
      </c>
    </row>
    <row r="200" spans="1:2" ht="12.75" customHeight="1" x14ac:dyDescent="0.15">
      <c r="A200" s="5">
        <v>990.07</v>
      </c>
      <c r="B200" s="5">
        <v>-1.0475000000000001</v>
      </c>
    </row>
    <row r="201" spans="1:2" ht="12.75" customHeight="1" x14ac:dyDescent="0.15">
      <c r="A201" s="5">
        <v>995.09</v>
      </c>
      <c r="B201" s="5">
        <v>-1.0488</v>
      </c>
    </row>
    <row r="202" spans="1:2" ht="12.75" customHeight="1" x14ac:dyDescent="0.15">
      <c r="A202" s="5">
        <v>1000.1</v>
      </c>
      <c r="B202" s="5">
        <v>-1.0607</v>
      </c>
    </row>
    <row r="203" spans="1:2" ht="12.75" customHeight="1" x14ac:dyDescent="0.15">
      <c r="A203" s="5">
        <v>1005</v>
      </c>
      <c r="B203" s="5">
        <v>-1.0603</v>
      </c>
    </row>
    <row r="204" spans="1:2" ht="12.75" customHeight="1" x14ac:dyDescent="0.15">
      <c r="A204" s="5">
        <v>1010.1</v>
      </c>
      <c r="B204" s="5">
        <v>-1.0762</v>
      </c>
    </row>
    <row r="205" spans="1:2" ht="12.75" customHeight="1" x14ac:dyDescent="0.15">
      <c r="A205" s="5">
        <v>1015</v>
      </c>
      <c r="B205" s="5">
        <v>-1.0899000000000001</v>
      </c>
    </row>
    <row r="206" spans="1:2" ht="12.75" customHeight="1" x14ac:dyDescent="0.15">
      <c r="A206" s="5">
        <v>1020.1</v>
      </c>
      <c r="B206" s="5">
        <v>-1.0865</v>
      </c>
    </row>
    <row r="207" spans="1:2" ht="12.75" customHeight="1" x14ac:dyDescent="0.15">
      <c r="A207" s="5">
        <v>1025</v>
      </c>
      <c r="B207" s="5">
        <v>-1.1233</v>
      </c>
    </row>
    <row r="208" spans="1:2" ht="12.75" customHeight="1" x14ac:dyDescent="0.15">
      <c r="A208" s="5">
        <v>1030</v>
      </c>
      <c r="B208" s="5">
        <v>-1.1056999999999999</v>
      </c>
    </row>
    <row r="209" spans="1:2" ht="12.75" customHeight="1" x14ac:dyDescent="0.15">
      <c r="A209" s="5">
        <v>1035.0999999999999</v>
      </c>
      <c r="B209" s="5">
        <v>-1.1309</v>
      </c>
    </row>
    <row r="210" spans="1:2" ht="12.75" customHeight="1" x14ac:dyDescent="0.15">
      <c r="A210" s="5">
        <v>1040.0999999999999</v>
      </c>
      <c r="B210" s="5">
        <v>-1.1516</v>
      </c>
    </row>
    <row r="211" spans="1:2" ht="12.75" customHeight="1" x14ac:dyDescent="0.15">
      <c r="A211" s="5">
        <v>1045.0999999999999</v>
      </c>
      <c r="B211" s="5">
        <v>-1.1333</v>
      </c>
    </row>
    <row r="212" spans="1:2" ht="12.75" customHeight="1" x14ac:dyDescent="0.15">
      <c r="A212" s="5">
        <v>1050.0999999999999</v>
      </c>
      <c r="B212" s="5">
        <v>-1.1306</v>
      </c>
    </row>
    <row r="213" spans="1:2" ht="12.75" customHeight="1" x14ac:dyDescent="0.15">
      <c r="A213" s="5">
        <v>1055</v>
      </c>
      <c r="B213" s="5">
        <v>-1.1343000000000001</v>
      </c>
    </row>
    <row r="214" spans="1:2" ht="12.75" customHeight="1" x14ac:dyDescent="0.15">
      <c r="A214" s="5">
        <v>1060.0999999999999</v>
      </c>
      <c r="B214" s="5">
        <v>-1.1496</v>
      </c>
    </row>
    <row r="215" spans="1:2" ht="12.75" customHeight="1" x14ac:dyDescent="0.15">
      <c r="A215" s="5">
        <v>1065</v>
      </c>
      <c r="B215" s="5">
        <v>-1.2184999999999999</v>
      </c>
    </row>
    <row r="216" spans="1:2" ht="12.75" customHeight="1" x14ac:dyDescent="0.15">
      <c r="A216" s="5">
        <v>1070.0999999999999</v>
      </c>
      <c r="B216" s="5">
        <v>-1.294</v>
      </c>
    </row>
    <row r="217" spans="1:2" ht="12.75" customHeight="1" x14ac:dyDescent="0.15">
      <c r="A217" s="5">
        <v>1075.0999999999999</v>
      </c>
      <c r="B217" s="5">
        <v>-1.3495999999999999</v>
      </c>
    </row>
    <row r="218" spans="1:2" ht="12.75" customHeight="1" x14ac:dyDescent="0.15">
      <c r="A218" s="5">
        <v>1080.0999999999999</v>
      </c>
      <c r="B218" s="5">
        <v>-1.4133</v>
      </c>
    </row>
    <row r="219" spans="1:2" ht="12.75" customHeight="1" x14ac:dyDescent="0.15">
      <c r="A219" s="5">
        <v>1085.0999999999999</v>
      </c>
      <c r="B219" s="5">
        <v>-1.4789000000000001</v>
      </c>
    </row>
    <row r="220" spans="1:2" ht="12.75" customHeight="1" x14ac:dyDescent="0.15">
      <c r="A220" s="5">
        <v>1090.0999999999999</v>
      </c>
      <c r="B220" s="5">
        <v>-1.4778</v>
      </c>
    </row>
    <row r="221" spans="1:2" ht="12.75" customHeight="1" x14ac:dyDescent="0.15">
      <c r="A221" s="5">
        <v>1095.0999999999999</v>
      </c>
      <c r="B221" s="5">
        <v>-1.4619</v>
      </c>
    </row>
    <row r="222" spans="1:2" ht="12.75" customHeight="1" x14ac:dyDescent="0.15">
      <c r="A222" s="5">
        <v>1100</v>
      </c>
      <c r="B222" s="5">
        <v>-1.4065000000000001</v>
      </c>
    </row>
    <row r="223" spans="1:2" ht="12.75" customHeight="1" x14ac:dyDescent="0.15">
      <c r="A223" s="5">
        <v>1105</v>
      </c>
      <c r="B223" s="5">
        <v>-1.3362000000000001</v>
      </c>
    </row>
    <row r="224" spans="1:2" ht="12.75" customHeight="1" x14ac:dyDescent="0.15">
      <c r="A224" s="5">
        <v>1110.0999999999999</v>
      </c>
      <c r="B224" s="5">
        <v>-1.2712000000000001</v>
      </c>
    </row>
    <row r="225" spans="1:2" ht="12.75" customHeight="1" x14ac:dyDescent="0.15">
      <c r="A225" s="5">
        <v>1115.0999999999999</v>
      </c>
      <c r="B225" s="5">
        <v>-1.2374000000000001</v>
      </c>
    </row>
    <row r="226" spans="1:2" ht="12.75" customHeight="1" x14ac:dyDescent="0.15">
      <c r="A226" s="5">
        <v>1120.0999999999999</v>
      </c>
      <c r="B226" s="5">
        <v>-1.1685000000000001</v>
      </c>
    </row>
    <row r="227" spans="1:2" ht="12.75" customHeight="1" x14ac:dyDescent="0.15">
      <c r="A227" s="5">
        <v>1125.0999999999999</v>
      </c>
      <c r="B227" s="5">
        <v>-1.0986</v>
      </c>
    </row>
    <row r="228" spans="1:2" ht="12.75" customHeight="1" x14ac:dyDescent="0.15">
      <c r="A228" s="5">
        <v>1130</v>
      </c>
      <c r="B228" s="5">
        <v>-1.0041</v>
      </c>
    </row>
    <row r="229" spans="1:2" ht="12.75" customHeight="1" x14ac:dyDescent="0.15">
      <c r="A229" s="5">
        <v>1135</v>
      </c>
      <c r="B229" s="5">
        <v>-0.92332000000000003</v>
      </c>
    </row>
    <row r="230" spans="1:2" ht="12.75" customHeight="1" x14ac:dyDescent="0.15">
      <c r="A230" s="5">
        <v>1140</v>
      </c>
      <c r="B230" s="5">
        <v>-0.88022999999999996</v>
      </c>
    </row>
    <row r="231" spans="1:2" ht="12.75" customHeight="1" x14ac:dyDescent="0.15">
      <c r="A231" s="5">
        <v>1145.0999999999999</v>
      </c>
      <c r="B231" s="5">
        <v>-0.91493000000000002</v>
      </c>
    </row>
    <row r="232" spans="1:2" ht="12.75" customHeight="1" x14ac:dyDescent="0.15">
      <c r="A232" s="5">
        <v>1150.0999999999999</v>
      </c>
      <c r="B232" s="5">
        <v>-0.99950000000000006</v>
      </c>
    </row>
    <row r="233" spans="1:2" ht="12.75" customHeight="1" x14ac:dyDescent="0.15">
      <c r="A233" s="5">
        <v>1155</v>
      </c>
      <c r="B233" s="5">
        <v>-1.0490999999999999</v>
      </c>
    </row>
    <row r="234" spans="1:2" ht="12.75" customHeight="1" x14ac:dyDescent="0.15">
      <c r="A234" s="5">
        <v>1160.0999999999999</v>
      </c>
      <c r="B234" s="5">
        <v>-1.1572</v>
      </c>
    </row>
    <row r="235" spans="1:2" ht="12.75" customHeight="1" x14ac:dyDescent="0.15">
      <c r="A235" s="5">
        <v>1165</v>
      </c>
      <c r="B235" s="5">
        <v>-1.2352000000000001</v>
      </c>
    </row>
    <row r="236" spans="1:2" ht="12.75" customHeight="1" x14ac:dyDescent="0.15">
      <c r="A236" s="5">
        <v>1170.0999999999999</v>
      </c>
      <c r="B236" s="5">
        <v>-1.2925</v>
      </c>
    </row>
    <row r="237" spans="1:2" ht="12.75" customHeight="1" x14ac:dyDescent="0.15">
      <c r="A237" s="5">
        <v>1175</v>
      </c>
      <c r="B237" s="5">
        <v>-1.2543</v>
      </c>
    </row>
    <row r="238" spans="1:2" ht="12.75" customHeight="1" x14ac:dyDescent="0.15">
      <c r="A238" s="5">
        <v>1180.0999999999999</v>
      </c>
      <c r="B238" s="5">
        <v>-1.2888999999999999</v>
      </c>
    </row>
    <row r="239" spans="1:2" ht="12.75" customHeight="1" x14ac:dyDescent="0.15">
      <c r="A239" s="5">
        <v>1185.0999999999999</v>
      </c>
      <c r="B239" s="5">
        <v>-1.2423999999999999</v>
      </c>
    </row>
    <row r="240" spans="1:2" ht="12.75" customHeight="1" x14ac:dyDescent="0.15">
      <c r="A240" s="5">
        <v>1190.0999999999999</v>
      </c>
      <c r="B240" s="5">
        <v>-1.2007000000000001</v>
      </c>
    </row>
    <row r="241" spans="1:2" ht="12.75" customHeight="1" x14ac:dyDescent="0.15">
      <c r="A241" s="5">
        <v>1195</v>
      </c>
      <c r="B241" s="5">
        <v>-1.1524000000000001</v>
      </c>
    </row>
    <row r="242" spans="1:2" ht="12.75" customHeight="1" x14ac:dyDescent="0.15">
      <c r="A242" s="5">
        <v>1200.0999999999999</v>
      </c>
      <c r="B242" s="5">
        <v>-1.0710999999999999</v>
      </c>
    </row>
    <row r="243" spans="1:2" ht="12.75" customHeight="1" x14ac:dyDescent="0.15">
      <c r="A243" s="5">
        <v>1205</v>
      </c>
      <c r="B243" s="5">
        <v>-1.0818000000000001</v>
      </c>
    </row>
    <row r="244" spans="1:2" ht="12.75" customHeight="1" x14ac:dyDescent="0.15">
      <c r="A244" s="5">
        <v>1210</v>
      </c>
      <c r="B244" s="5">
        <v>-1.0683</v>
      </c>
    </row>
    <row r="245" spans="1:2" ht="12.75" customHeight="1" x14ac:dyDescent="0.15">
      <c r="A245" s="5">
        <v>1215.0999999999999</v>
      </c>
      <c r="B245" s="5">
        <v>-1.0743</v>
      </c>
    </row>
    <row r="246" spans="1:2" ht="12.75" customHeight="1" x14ac:dyDescent="0.15">
      <c r="A246" s="5">
        <v>1220</v>
      </c>
      <c r="B246" s="5">
        <v>-1.0607</v>
      </c>
    </row>
    <row r="247" spans="1:2" ht="12.75" customHeight="1" x14ac:dyDescent="0.15">
      <c r="A247" s="5">
        <v>1225</v>
      </c>
      <c r="B247" s="5">
        <v>-1.0466</v>
      </c>
    </row>
    <row r="248" spans="1:2" ht="12.75" customHeight="1" x14ac:dyDescent="0.15">
      <c r="A248" s="5">
        <v>1230.0999999999999</v>
      </c>
      <c r="B248" s="5">
        <v>-1.0468999999999999</v>
      </c>
    </row>
    <row r="249" spans="1:2" ht="12.75" customHeight="1" x14ac:dyDescent="0.15">
      <c r="A249" s="5">
        <v>1235.0999999999999</v>
      </c>
      <c r="B249" s="5">
        <v>-1.0489999999999999</v>
      </c>
    </row>
    <row r="250" spans="1:2" ht="12.75" customHeight="1" x14ac:dyDescent="0.15">
      <c r="A250" s="5">
        <v>1240</v>
      </c>
      <c r="B250" s="5">
        <v>-1.0506</v>
      </c>
    </row>
    <row r="251" spans="1:2" ht="12.75" customHeight="1" x14ac:dyDescent="0.15">
      <c r="A251" s="5">
        <v>1245</v>
      </c>
      <c r="B251" s="5">
        <v>-1.0673999999999999</v>
      </c>
    </row>
    <row r="252" spans="1:2" ht="12.75" customHeight="1" x14ac:dyDescent="0.15">
      <c r="A252" s="5">
        <v>1250</v>
      </c>
      <c r="B252" s="5">
        <v>-1.0704</v>
      </c>
    </row>
    <row r="253" spans="1:2" ht="12.75" customHeight="1" x14ac:dyDescent="0.15">
      <c r="A253" s="5">
        <v>1255.0999999999999</v>
      </c>
      <c r="B253" s="5">
        <v>-1.0247999999999999</v>
      </c>
    </row>
    <row r="254" spans="1:2" ht="12.75" customHeight="1" x14ac:dyDescent="0.15">
      <c r="A254" s="5">
        <v>1260.0999999999999</v>
      </c>
      <c r="B254" s="5">
        <v>-1.0326</v>
      </c>
    </row>
    <row r="255" spans="1:2" ht="12.75" customHeight="1" x14ac:dyDescent="0.15">
      <c r="A255" s="5">
        <v>1265</v>
      </c>
      <c r="B255" s="5">
        <v>-1.0105</v>
      </c>
    </row>
    <row r="256" spans="1:2" ht="12.75" customHeight="1" x14ac:dyDescent="0.15">
      <c r="A256" s="5">
        <v>1270.0999999999999</v>
      </c>
      <c r="B256" s="5">
        <v>-0.99421999999999999</v>
      </c>
    </row>
    <row r="257" spans="1:2" ht="12.75" customHeight="1" x14ac:dyDescent="0.15">
      <c r="A257" s="5">
        <v>1275</v>
      </c>
      <c r="B257" s="5">
        <v>-0.98019000000000001</v>
      </c>
    </row>
    <row r="258" spans="1:2" ht="12.75" customHeight="1" x14ac:dyDescent="0.15">
      <c r="A258" s="5">
        <v>1280.0999999999999</v>
      </c>
      <c r="B258" s="5">
        <v>-0.93838999999999995</v>
      </c>
    </row>
    <row r="259" spans="1:2" ht="12.75" customHeight="1" x14ac:dyDescent="0.15">
      <c r="A259" s="5">
        <v>1285</v>
      </c>
      <c r="B259" s="5">
        <v>-0.93408999999999998</v>
      </c>
    </row>
    <row r="260" spans="1:2" ht="12.75" customHeight="1" x14ac:dyDescent="0.15">
      <c r="A260" s="5">
        <v>1290.0999999999999</v>
      </c>
      <c r="B260" s="5">
        <v>-0.92035</v>
      </c>
    </row>
    <row r="261" spans="1:2" ht="12.75" customHeight="1" x14ac:dyDescent="0.15">
      <c r="A261" s="5">
        <v>1295.0999999999999</v>
      </c>
      <c r="B261" s="5">
        <v>-0.91739999999999999</v>
      </c>
    </row>
    <row r="262" spans="1:2" ht="12.75" customHeight="1" x14ac:dyDescent="0.15">
      <c r="A262" s="5">
        <v>1300</v>
      </c>
      <c r="B262" s="5">
        <v>-0.93491999999999997</v>
      </c>
    </row>
    <row r="263" spans="1:2" ht="12.75" customHeight="1" x14ac:dyDescent="0.15">
      <c r="A263" s="5">
        <v>1305.0999999999999</v>
      </c>
      <c r="B263" s="5">
        <v>-0.91239000000000003</v>
      </c>
    </row>
    <row r="264" spans="1:2" ht="12.75" customHeight="1" x14ac:dyDescent="0.15">
      <c r="A264" s="5">
        <v>1310.0999999999999</v>
      </c>
      <c r="B264" s="5">
        <v>-0.89661000000000002</v>
      </c>
    </row>
    <row r="265" spans="1:2" ht="12.75" customHeight="1" x14ac:dyDescent="0.15">
      <c r="A265" s="5">
        <v>1315.1</v>
      </c>
      <c r="B265" s="5">
        <v>-0.85046999999999995</v>
      </c>
    </row>
    <row r="266" spans="1:2" ht="12.75" customHeight="1" x14ac:dyDescent="0.15">
      <c r="A266" s="5">
        <v>1320.1</v>
      </c>
      <c r="B266" s="5">
        <v>-0.81659000000000004</v>
      </c>
    </row>
    <row r="267" spans="1:2" ht="12.75" customHeight="1" x14ac:dyDescent="0.15">
      <c r="A267" s="5">
        <v>1325.1</v>
      </c>
      <c r="B267" s="5">
        <v>-0.76624000000000003</v>
      </c>
    </row>
    <row r="268" spans="1:2" ht="12.75" customHeight="1" x14ac:dyDescent="0.15">
      <c r="A268" s="5">
        <v>1330.1</v>
      </c>
      <c r="B268" s="5">
        <v>-0.78241000000000005</v>
      </c>
    </row>
    <row r="269" spans="1:2" ht="12.75" customHeight="1" x14ac:dyDescent="0.15">
      <c r="A269" s="5">
        <v>1335</v>
      </c>
      <c r="B269" s="5">
        <v>-0.77115999999999996</v>
      </c>
    </row>
    <row r="270" spans="1:2" ht="12.75" customHeight="1" x14ac:dyDescent="0.15">
      <c r="A270" s="5">
        <v>1340.1</v>
      </c>
      <c r="B270" s="5">
        <v>-0.73441999999999996</v>
      </c>
    </row>
    <row r="271" spans="1:2" ht="12.75" customHeight="1" x14ac:dyDescent="0.15">
      <c r="A271" s="5">
        <v>1345.1</v>
      </c>
      <c r="B271" s="5">
        <v>-0.71421999999999997</v>
      </c>
    </row>
    <row r="272" spans="1:2" ht="12.75" customHeight="1" x14ac:dyDescent="0.15">
      <c r="A272" s="5">
        <v>1350</v>
      </c>
      <c r="B272" s="5">
        <v>-0.70423000000000002</v>
      </c>
    </row>
    <row r="273" spans="1:2" ht="12.75" customHeight="1" x14ac:dyDescent="0.15">
      <c r="A273" s="5">
        <v>1355</v>
      </c>
      <c r="B273" s="5">
        <v>-0.66556000000000004</v>
      </c>
    </row>
    <row r="274" spans="1:2" ht="12.75" customHeight="1" x14ac:dyDescent="0.15">
      <c r="A274" s="5">
        <v>1360.1</v>
      </c>
      <c r="B274" s="5">
        <v>-0.63987000000000005</v>
      </c>
    </row>
    <row r="275" spans="1:2" ht="12.75" customHeight="1" x14ac:dyDescent="0.15">
      <c r="A275" s="5">
        <v>1365.1</v>
      </c>
      <c r="B275" s="5">
        <v>-0.60604999999999998</v>
      </c>
    </row>
    <row r="276" spans="1:2" ht="12.75" customHeight="1" x14ac:dyDescent="0.15">
      <c r="A276" s="5">
        <v>1370</v>
      </c>
      <c r="B276" s="5">
        <v>-0.59789000000000003</v>
      </c>
    </row>
    <row r="277" spans="1:2" ht="12.75" customHeight="1" x14ac:dyDescent="0.15">
      <c r="A277" s="5">
        <v>1375</v>
      </c>
      <c r="B277" s="5">
        <v>-0.54781999999999997</v>
      </c>
    </row>
    <row r="278" spans="1:2" ht="12.75" customHeight="1" x14ac:dyDescent="0.15">
      <c r="A278" s="5">
        <v>1380</v>
      </c>
      <c r="B278" s="5">
        <v>-0.49582999999999999</v>
      </c>
    </row>
    <row r="279" spans="1:2" ht="12.75" customHeight="1" x14ac:dyDescent="0.15">
      <c r="A279" s="5">
        <v>1385</v>
      </c>
      <c r="B279" s="5">
        <v>-0.46034000000000003</v>
      </c>
    </row>
    <row r="280" spans="1:2" ht="12.75" customHeight="1" x14ac:dyDescent="0.15">
      <c r="A280" s="5">
        <v>1390</v>
      </c>
      <c r="B280" s="5">
        <v>-0.41837999999999997</v>
      </c>
    </row>
    <row r="281" spans="1:2" ht="12.75" customHeight="1" x14ac:dyDescent="0.15">
      <c r="A281" s="5">
        <v>1395.1</v>
      </c>
      <c r="B281" s="5">
        <v>-0.36299999999999999</v>
      </c>
    </row>
    <row r="282" spans="1:2" ht="12.75" customHeight="1" x14ac:dyDescent="0.15">
      <c r="A282" s="5">
        <v>1401.9</v>
      </c>
      <c r="B282" s="5">
        <v>-0.32049</v>
      </c>
    </row>
    <row r="283" spans="1:2" ht="12.75" customHeight="1" x14ac:dyDescent="0.15">
      <c r="A283" s="5">
        <v>1406.3</v>
      </c>
      <c r="B283" s="5">
        <v>-0.28726000000000002</v>
      </c>
    </row>
    <row r="284" spans="1:2" ht="12.75" customHeight="1" x14ac:dyDescent="0.15">
      <c r="A284" s="5">
        <v>1410.6</v>
      </c>
      <c r="B284" s="5">
        <v>-0.25818000000000002</v>
      </c>
    </row>
    <row r="285" spans="1:2" ht="12.75" customHeight="1" x14ac:dyDescent="0.15">
      <c r="A285" s="5">
        <v>1415.1</v>
      </c>
      <c r="B285" s="5">
        <v>-0.22964000000000001</v>
      </c>
    </row>
    <row r="286" spans="1:2" ht="12.75" customHeight="1" x14ac:dyDescent="0.15">
      <c r="A286" s="5">
        <v>1420</v>
      </c>
      <c r="B286" s="5">
        <v>-0.17512</v>
      </c>
    </row>
    <row r="287" spans="1:2" ht="12.75" customHeight="1" x14ac:dyDescent="0.15">
      <c r="A287" s="5">
        <v>1425</v>
      </c>
      <c r="B287" s="5">
        <v>-0.12472</v>
      </c>
    </row>
    <row r="288" spans="1:2" ht="12.75" customHeight="1" x14ac:dyDescent="0.15">
      <c r="A288" s="5">
        <v>1430.1</v>
      </c>
      <c r="B288" s="5">
        <v>-0.10287</v>
      </c>
    </row>
    <row r="289" spans="1:2" ht="12.75" customHeight="1" x14ac:dyDescent="0.15">
      <c r="A289" s="5">
        <v>1435.1</v>
      </c>
      <c r="B289" s="5">
        <v>-4.8183999999999998E-2</v>
      </c>
    </row>
    <row r="290" spans="1:2" ht="12.75" customHeight="1" x14ac:dyDescent="0.15">
      <c r="A290" s="5">
        <v>1440</v>
      </c>
      <c r="B290" s="5">
        <v>-1.308E-2</v>
      </c>
    </row>
    <row r="291" spans="1:2" ht="12.75" customHeight="1" x14ac:dyDescent="0.15"/>
    <row r="292" spans="1:2" ht="12.75" customHeight="1" x14ac:dyDescent="0.15"/>
    <row r="293" spans="1:2" ht="12.75" customHeight="1" x14ac:dyDescent="0.15"/>
    <row r="294" spans="1:2" ht="12.75" customHeight="1" x14ac:dyDescent="0.15"/>
    <row r="295" spans="1:2" ht="12.75" customHeight="1" x14ac:dyDescent="0.15"/>
    <row r="296" spans="1:2" ht="12.75" customHeight="1" x14ac:dyDescent="0.15"/>
    <row r="297" spans="1:2" ht="12.75" customHeight="1" x14ac:dyDescent="0.15"/>
    <row r="298" spans="1:2" ht="12.75" customHeight="1" x14ac:dyDescent="0.15"/>
    <row r="299" spans="1:2" ht="12.75" customHeight="1" x14ac:dyDescent="0.15"/>
    <row r="300" spans="1:2" ht="12.75" customHeight="1" x14ac:dyDescent="0.15"/>
    <row r="301" spans="1:2" ht="12.75" customHeight="1" x14ac:dyDescent="0.15"/>
    <row r="302" spans="1:2" ht="12.75" customHeight="1" x14ac:dyDescent="0.15"/>
    <row r="303" spans="1:2" ht="12.75" customHeight="1" x14ac:dyDescent="0.15"/>
    <row r="304" spans="1:2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F43" sqref="F43"/>
    </sheetView>
  </sheetViews>
  <sheetFormatPr baseColWidth="10" defaultColWidth="14.33203125" defaultRowHeight="15" customHeight="1" x14ac:dyDescent="0.15"/>
  <cols>
    <col min="1" max="1" width="13.33203125" customWidth="1"/>
    <col min="2" max="2" width="14" customWidth="1"/>
    <col min="3" max="4" width="18" customWidth="1"/>
    <col min="5" max="5" width="13.33203125" customWidth="1"/>
    <col min="6" max="6" width="17.83203125" customWidth="1"/>
    <col min="7" max="31" width="8.83203125" customWidth="1"/>
  </cols>
  <sheetData>
    <row r="1" spans="1:9" ht="12.75" customHeight="1" x14ac:dyDescent="0.15">
      <c r="A1" s="3"/>
      <c r="B1" s="3"/>
    </row>
    <row r="2" spans="1:9" ht="12.75" customHeight="1" x14ac:dyDescent="0.15"/>
    <row r="3" spans="1:9" ht="12.75" customHeight="1" x14ac:dyDescent="0.15">
      <c r="A3" s="3"/>
      <c r="B3" s="3"/>
      <c r="C3" s="3"/>
      <c r="D3" s="3"/>
      <c r="E3" s="3"/>
      <c r="F3" s="3"/>
      <c r="G3" s="3"/>
    </row>
    <row r="4" spans="1:9" ht="12.75" customHeight="1" x14ac:dyDescent="0.15">
      <c r="A4" s="5"/>
      <c r="B4" s="5"/>
      <c r="C4" s="5"/>
      <c r="D4" s="5"/>
      <c r="E4" s="5"/>
      <c r="F4" s="6"/>
      <c r="G4" s="5"/>
      <c r="H4" s="5"/>
      <c r="I4" s="5"/>
    </row>
    <row r="5" spans="1:9" ht="12.75" customHeight="1" x14ac:dyDescent="0.15">
      <c r="A5" s="5"/>
      <c r="B5" s="5"/>
      <c r="C5" s="5"/>
      <c r="D5" s="5"/>
      <c r="E5" s="5"/>
      <c r="F5" s="7"/>
      <c r="G5" s="5"/>
      <c r="H5" s="5"/>
      <c r="I5" s="5"/>
    </row>
    <row r="6" spans="1:9" ht="12.75" customHeight="1" x14ac:dyDescent="0.15">
      <c r="A6" s="5"/>
      <c r="B6" s="5"/>
      <c r="C6" s="5"/>
      <c r="D6" s="5"/>
      <c r="E6" s="5"/>
      <c r="F6" s="7"/>
      <c r="G6" s="5"/>
      <c r="H6" s="5"/>
      <c r="I6" s="5"/>
    </row>
    <row r="7" spans="1:9" ht="12.75" customHeight="1" x14ac:dyDescent="0.15">
      <c r="A7" s="5"/>
      <c r="B7" s="5"/>
      <c r="C7" s="5"/>
      <c r="D7" s="5"/>
      <c r="E7" s="5"/>
      <c r="F7" s="7"/>
      <c r="G7" s="5"/>
      <c r="H7" s="5"/>
      <c r="I7" s="5"/>
    </row>
    <row r="8" spans="1:9" ht="12.75" customHeight="1" x14ac:dyDescent="0.15">
      <c r="A8" s="5"/>
      <c r="B8" s="5"/>
      <c r="C8" s="5"/>
      <c r="D8" s="5"/>
      <c r="E8" s="5"/>
      <c r="F8" s="7"/>
      <c r="G8" s="5"/>
      <c r="H8" s="5"/>
      <c r="I8" s="5"/>
    </row>
    <row r="9" spans="1:9" ht="12.75" customHeight="1" x14ac:dyDescent="0.15">
      <c r="A9" s="5"/>
      <c r="B9" s="5"/>
      <c r="C9" s="5"/>
      <c r="D9" s="5"/>
      <c r="E9" s="5"/>
      <c r="F9" s="7"/>
      <c r="G9" s="5"/>
      <c r="H9" s="5"/>
      <c r="I9" s="5"/>
    </row>
    <row r="10" spans="1:9" ht="12.75" customHeight="1" x14ac:dyDescent="0.15">
      <c r="A10" s="5"/>
      <c r="B10" s="5"/>
      <c r="C10" s="5"/>
      <c r="D10" s="5"/>
      <c r="E10" s="5"/>
      <c r="F10" s="7"/>
      <c r="G10" s="5"/>
      <c r="H10" s="5"/>
      <c r="I10" s="5"/>
    </row>
    <row r="11" spans="1:9" ht="12.75" customHeight="1" x14ac:dyDescent="0.15">
      <c r="A11" s="5"/>
      <c r="B11" s="5"/>
      <c r="C11" s="5"/>
      <c r="D11" s="5"/>
      <c r="E11" s="5"/>
      <c r="F11" s="6"/>
      <c r="G11" s="5"/>
      <c r="H11" s="5"/>
      <c r="I11" s="5"/>
    </row>
    <row r="12" spans="1:9" ht="12.75" customHeight="1" x14ac:dyDescent="0.15">
      <c r="A12" s="5"/>
      <c r="B12" s="5"/>
      <c r="C12" s="5"/>
      <c r="D12" s="5"/>
      <c r="E12" s="5"/>
      <c r="F12" s="7"/>
      <c r="G12" s="5"/>
      <c r="H12" s="5"/>
      <c r="I12" s="5"/>
    </row>
    <row r="13" spans="1:9" ht="12.75" customHeight="1" x14ac:dyDescent="0.15">
      <c r="A13" s="5"/>
      <c r="B13" s="5"/>
      <c r="C13" s="5"/>
      <c r="D13" s="5"/>
      <c r="E13" s="5"/>
      <c r="F13" s="7"/>
      <c r="G13" s="5"/>
      <c r="H13" s="5"/>
      <c r="I13" s="5"/>
    </row>
    <row r="14" spans="1:9" ht="12.75" customHeight="1" x14ac:dyDescent="0.15">
      <c r="A14" s="5"/>
      <c r="B14" s="5"/>
      <c r="C14" s="5"/>
      <c r="D14" s="5"/>
      <c r="E14" s="5"/>
      <c r="F14" s="6"/>
      <c r="G14" s="5"/>
      <c r="H14" s="5"/>
      <c r="I14" s="5"/>
    </row>
    <row r="15" spans="1:9" ht="12.75" customHeight="1" x14ac:dyDescent="0.15">
      <c r="A15" s="5"/>
      <c r="B15" s="5"/>
      <c r="C15" s="5"/>
      <c r="D15" s="5"/>
      <c r="E15" s="5"/>
      <c r="F15" s="6"/>
      <c r="G15" s="5"/>
      <c r="H15" s="5"/>
      <c r="I15" s="5"/>
    </row>
    <row r="16" spans="1:9" ht="12.75" customHeight="1" x14ac:dyDescent="0.15">
      <c r="A16" s="5"/>
      <c r="B16" s="5"/>
      <c r="C16" s="5"/>
      <c r="D16" s="5"/>
      <c r="E16" s="5"/>
      <c r="F16" s="7"/>
      <c r="G16" s="5"/>
      <c r="H16" s="5"/>
      <c r="I16" s="5"/>
    </row>
    <row r="17" spans="1:11" ht="12.75" customHeight="1" x14ac:dyDescent="0.15">
      <c r="A17" s="5"/>
      <c r="B17" s="5"/>
      <c r="C17" s="5"/>
      <c r="D17" s="5"/>
      <c r="E17" s="5"/>
      <c r="F17" s="7"/>
      <c r="G17" s="5"/>
      <c r="H17" s="5"/>
      <c r="I17" s="5"/>
    </row>
    <row r="18" spans="1:11" ht="12.75" customHeight="1" x14ac:dyDescent="0.15">
      <c r="A18" s="5"/>
      <c r="B18" s="5"/>
      <c r="C18" s="5"/>
      <c r="D18" s="5"/>
      <c r="E18" s="5"/>
      <c r="F18" s="7"/>
      <c r="G18" s="5"/>
      <c r="H18" s="5"/>
      <c r="I18" s="5"/>
    </row>
    <row r="19" spans="1:11" ht="12.75" customHeight="1" x14ac:dyDescent="0.15">
      <c r="B19" s="5"/>
      <c r="D19" s="5"/>
      <c r="E19" s="5"/>
      <c r="F19" s="7"/>
    </row>
    <row r="20" spans="1:11" ht="12.75" customHeight="1" x14ac:dyDescent="0.15"/>
    <row r="21" spans="1:11" ht="12.75" customHeight="1" x14ac:dyDescent="0.15">
      <c r="A21" s="8" t="s">
        <v>20</v>
      </c>
      <c r="B21" s="8"/>
      <c r="C21" s="8"/>
      <c r="D21" s="8"/>
      <c r="E21" s="8"/>
      <c r="F21" s="8"/>
      <c r="G21" s="8"/>
      <c r="H21" s="8"/>
      <c r="I21" s="8"/>
    </row>
    <row r="22" spans="1:11" ht="12.75" customHeight="1" x14ac:dyDescent="0.15">
      <c r="A22" s="9" t="s">
        <v>13</v>
      </c>
      <c r="B22" s="18" t="s">
        <v>21</v>
      </c>
      <c r="C22" s="9" t="s">
        <v>15</v>
      </c>
      <c r="D22" s="9" t="s">
        <v>16</v>
      </c>
      <c r="E22" s="9" t="s">
        <v>17</v>
      </c>
      <c r="F22" s="9" t="s">
        <v>18</v>
      </c>
      <c r="G22" s="3" t="s">
        <v>19</v>
      </c>
      <c r="H22" s="3" t="s">
        <v>22</v>
      </c>
      <c r="I22" s="3" t="s">
        <v>23</v>
      </c>
      <c r="K22" s="3"/>
    </row>
    <row r="23" spans="1:11" ht="12.75" customHeight="1" x14ac:dyDescent="0.15">
      <c r="A23" s="10">
        <v>8128</v>
      </c>
      <c r="B23" s="10">
        <f t="shared" ref="B23:B34" si="0">A23*2*PI()/60</f>
        <v>851.16216961259465</v>
      </c>
      <c r="C23" s="10">
        <v>0</v>
      </c>
      <c r="D23" s="10">
        <f>C23/142</f>
        <v>0</v>
      </c>
      <c r="E23" s="10">
        <v>0</v>
      </c>
      <c r="F23" s="11">
        <v>0</v>
      </c>
      <c r="G23" s="5">
        <v>1.33</v>
      </c>
      <c r="H23" s="5">
        <v>851.16216961259465</v>
      </c>
      <c r="J23" s="5"/>
      <c r="K23" s="5"/>
    </row>
    <row r="24" spans="1:11" ht="12.75" customHeight="1" x14ac:dyDescent="0.15">
      <c r="A24" s="10">
        <v>7805</v>
      </c>
      <c r="B24" s="10">
        <f t="shared" si="0"/>
        <v>817.3376887089446</v>
      </c>
      <c r="C24" s="10">
        <v>20.98</v>
      </c>
      <c r="D24" s="10">
        <f t="shared" ref="D24:D34" si="1">C24/141.61193227806</f>
        <v>0.14815135746333177</v>
      </c>
      <c r="E24" s="10">
        <v>121.2</v>
      </c>
      <c r="F24" s="12">
        <v>0.63100000000000001</v>
      </c>
      <c r="G24" s="5">
        <v>4</v>
      </c>
      <c r="H24" s="5">
        <v>817.3376887089446</v>
      </c>
      <c r="I24" s="5">
        <f t="shared" ref="I24:I34" si="2">H24*D24</f>
        <v>121.08968808817224</v>
      </c>
      <c r="J24" s="5"/>
      <c r="K24" s="5"/>
    </row>
    <row r="25" spans="1:11" ht="12.75" customHeight="1" x14ac:dyDescent="0.15">
      <c r="A25" s="10">
        <v>7583</v>
      </c>
      <c r="B25" s="10">
        <f t="shared" si="0"/>
        <v>794.08990307238003</v>
      </c>
      <c r="C25" s="10">
        <v>38.590000000000003</v>
      </c>
      <c r="D25" s="10">
        <f t="shared" si="1"/>
        <v>0.27250528524833051</v>
      </c>
      <c r="E25" s="10">
        <v>216.54</v>
      </c>
      <c r="F25" s="12">
        <v>0.752</v>
      </c>
      <c r="G25" s="5">
        <v>6</v>
      </c>
      <c r="H25" s="5">
        <v>794.08990307238003</v>
      </c>
      <c r="I25" s="5">
        <f t="shared" si="2"/>
        <v>216.39369554955803</v>
      </c>
      <c r="J25" s="5"/>
      <c r="K25" s="5"/>
    </row>
    <row r="26" spans="1:11" ht="12.75" customHeight="1" x14ac:dyDescent="0.15">
      <c r="A26" s="10">
        <v>7366</v>
      </c>
      <c r="B26" s="10">
        <f t="shared" si="0"/>
        <v>771.36571621141388</v>
      </c>
      <c r="C26" s="10">
        <v>56.61</v>
      </c>
      <c r="D26" s="10">
        <f t="shared" si="1"/>
        <v>0.39975444928499582</v>
      </c>
      <c r="E26" s="10">
        <v>308.61</v>
      </c>
      <c r="F26" s="12">
        <v>0.80400000000000005</v>
      </c>
      <c r="G26" s="5">
        <v>8</v>
      </c>
      <c r="H26" s="5">
        <v>771.36571621141388</v>
      </c>
      <c r="I26" s="5">
        <f t="shared" si="2"/>
        <v>308.35687708142012</v>
      </c>
      <c r="J26" s="5"/>
      <c r="K26" s="5"/>
    </row>
    <row r="27" spans="1:11" ht="12.75" customHeight="1" x14ac:dyDescent="0.15">
      <c r="A27" s="10">
        <v>7153</v>
      </c>
      <c r="B27" s="10">
        <f t="shared" si="0"/>
        <v>749.06040837092633</v>
      </c>
      <c r="C27" s="10">
        <v>76.05</v>
      </c>
      <c r="D27" s="10">
        <f t="shared" si="1"/>
        <v>0.53703101692499433</v>
      </c>
      <c r="E27" s="10">
        <v>402.56</v>
      </c>
      <c r="F27" s="12">
        <v>0.83899999999999997</v>
      </c>
      <c r="G27" s="5">
        <v>10</v>
      </c>
      <c r="H27" s="5">
        <v>749.06040837092633</v>
      </c>
      <c r="I27" s="5">
        <f t="shared" si="2"/>
        <v>402.26867284569011</v>
      </c>
      <c r="J27" s="5"/>
      <c r="K27" s="5"/>
    </row>
    <row r="28" spans="1:11" ht="12.75" customHeight="1" x14ac:dyDescent="0.15">
      <c r="A28" s="10">
        <v>6954</v>
      </c>
      <c r="B28" s="10">
        <f t="shared" si="0"/>
        <v>728.22117710211398</v>
      </c>
      <c r="C28" s="10">
        <v>95.34</v>
      </c>
      <c r="D28" s="10">
        <f t="shared" si="1"/>
        <v>0.67324835178999298</v>
      </c>
      <c r="E28" s="10">
        <v>490.72</v>
      </c>
      <c r="F28" s="12">
        <v>0.85199999999999998</v>
      </c>
      <c r="G28" s="5">
        <v>12</v>
      </c>
      <c r="H28" s="5">
        <v>728.22117710211398</v>
      </c>
      <c r="I28" s="5">
        <f t="shared" si="2"/>
        <v>490.27370722256683</v>
      </c>
      <c r="J28" s="5"/>
      <c r="K28" s="5"/>
    </row>
    <row r="29" spans="1:11" ht="12.75" customHeight="1" x14ac:dyDescent="0.15">
      <c r="A29" s="10">
        <v>6777</v>
      </c>
      <c r="B29" s="10">
        <f t="shared" si="0"/>
        <v>709.68578044593426</v>
      </c>
      <c r="C29" s="10">
        <v>115.01</v>
      </c>
      <c r="D29" s="10">
        <f t="shared" si="1"/>
        <v>0.81214907635165812</v>
      </c>
      <c r="E29" s="10">
        <v>576.85</v>
      </c>
      <c r="F29" s="12">
        <v>0.85799999999999998</v>
      </c>
      <c r="G29" s="5">
        <v>14</v>
      </c>
      <c r="H29" s="5">
        <v>709.68578044593426</v>
      </c>
      <c r="I29" s="5">
        <f t="shared" si="2"/>
        <v>576.37065108907109</v>
      </c>
      <c r="J29" s="5"/>
      <c r="K29" s="5"/>
    </row>
    <row r="30" spans="1:11" ht="12.75" customHeight="1" x14ac:dyDescent="0.15">
      <c r="A30" s="10">
        <v>6709</v>
      </c>
      <c r="B30" s="10">
        <f t="shared" si="0"/>
        <v>702.56483709779741</v>
      </c>
      <c r="C30" s="10">
        <v>134.46</v>
      </c>
      <c r="D30" s="10">
        <f t="shared" si="1"/>
        <v>0.94949625950999006</v>
      </c>
      <c r="E30" s="10">
        <v>663.36</v>
      </c>
      <c r="F30" s="12">
        <v>0.86399999999999999</v>
      </c>
      <c r="G30" s="5">
        <v>16</v>
      </c>
      <c r="H30" s="5">
        <v>702.56483709779741</v>
      </c>
      <c r="I30" s="5">
        <f t="shared" si="2"/>
        <v>667.08268488760416</v>
      </c>
      <c r="J30" s="5"/>
      <c r="K30" s="5"/>
    </row>
    <row r="31" spans="1:11" ht="12.75" customHeight="1" x14ac:dyDescent="0.15">
      <c r="A31" s="10">
        <v>6510</v>
      </c>
      <c r="B31" s="10">
        <f t="shared" si="0"/>
        <v>681.72560582898518</v>
      </c>
      <c r="C31" s="10">
        <v>152.69</v>
      </c>
      <c r="D31" s="10">
        <f t="shared" si="1"/>
        <v>1.0782283494316554</v>
      </c>
      <c r="E31" s="10">
        <v>735.63</v>
      </c>
      <c r="F31" s="12">
        <v>0.85099999999999998</v>
      </c>
      <c r="G31" s="5">
        <v>18</v>
      </c>
      <c r="H31" s="5">
        <v>681.72560582898518</v>
      </c>
      <c r="I31" s="5">
        <f t="shared" si="2"/>
        <v>735.055874738282</v>
      </c>
      <c r="J31" s="5"/>
      <c r="K31" s="5"/>
    </row>
    <row r="32" spans="1:11" ht="12.75" customHeight="1" x14ac:dyDescent="0.15">
      <c r="A32" s="10">
        <v>6360</v>
      </c>
      <c r="B32" s="10">
        <f t="shared" si="0"/>
        <v>666.01764256103604</v>
      </c>
      <c r="C32" s="10">
        <v>173.55</v>
      </c>
      <c r="D32" s="10">
        <f t="shared" si="1"/>
        <v>1.2255323206749873</v>
      </c>
      <c r="E32" s="10">
        <v>816.83</v>
      </c>
      <c r="F32" s="12">
        <v>0.85099999999999998</v>
      </c>
      <c r="G32" s="5">
        <v>20</v>
      </c>
      <c r="H32" s="5">
        <v>666.01764256103604</v>
      </c>
      <c r="I32" s="5">
        <f t="shared" si="2"/>
        <v>816.22614709831066</v>
      </c>
      <c r="J32" s="5"/>
      <c r="K32" s="5"/>
    </row>
    <row r="33" spans="1:11" ht="12.75" customHeight="1" x14ac:dyDescent="0.15">
      <c r="A33" s="10">
        <v>6064</v>
      </c>
      <c r="B33" s="10">
        <f t="shared" si="0"/>
        <v>635.0205950456168</v>
      </c>
      <c r="C33" s="10">
        <v>198.82</v>
      </c>
      <c r="D33" s="10">
        <f t="shared" si="1"/>
        <v>1.4039777355033185</v>
      </c>
      <c r="E33" s="10">
        <v>896.31</v>
      </c>
      <c r="F33" s="12">
        <v>0.84899999999999998</v>
      </c>
      <c r="G33" s="5">
        <v>22</v>
      </c>
      <c r="H33" s="5">
        <v>635.0205950456168</v>
      </c>
      <c r="I33" s="5">
        <f t="shared" si="2"/>
        <v>891.55477703011491</v>
      </c>
      <c r="J33" s="5"/>
      <c r="K33" s="5"/>
    </row>
    <row r="34" spans="1:11" ht="12.75" customHeight="1" x14ac:dyDescent="0.15">
      <c r="A34" s="10">
        <v>0</v>
      </c>
      <c r="B34" s="10">
        <f t="shared" si="0"/>
        <v>0</v>
      </c>
      <c r="C34" s="9">
        <v>413</v>
      </c>
      <c r="D34" s="10">
        <f t="shared" si="1"/>
        <v>2.916420907166636</v>
      </c>
      <c r="E34" s="10">
        <f>D34*B34</f>
        <v>0</v>
      </c>
      <c r="F34" s="12">
        <v>0</v>
      </c>
      <c r="H34" s="5">
        <v>399.69436134071742</v>
      </c>
      <c r="I34" s="5">
        <f t="shared" si="2"/>
        <v>1165.6769918906843</v>
      </c>
    </row>
    <row r="35" spans="1:11" ht="12.75" customHeight="1" x14ac:dyDescent="0.15">
      <c r="A35" s="5"/>
      <c r="B35" s="5"/>
      <c r="C35" s="5"/>
      <c r="D35" s="5"/>
      <c r="E35" s="5"/>
      <c r="F35" s="6"/>
    </row>
    <row r="36" spans="1:11" ht="12.75" customHeight="1" x14ac:dyDescent="0.15"/>
    <row r="37" spans="1:11" ht="12.75" customHeight="1" x14ac:dyDescent="0.15"/>
    <row r="38" spans="1:11" ht="12.75" customHeight="1" x14ac:dyDescent="0.15">
      <c r="A38" s="3" t="s">
        <v>25</v>
      </c>
      <c r="B38" s="5">
        <v>8112</v>
      </c>
      <c r="C38" s="3" t="s">
        <v>24</v>
      </c>
      <c r="D38" s="19" t="s">
        <v>83</v>
      </c>
      <c r="E38">
        <v>5.2999999999999999E-2</v>
      </c>
      <c r="F38" s="19" t="s">
        <v>51</v>
      </c>
    </row>
    <row r="39" spans="1:11" ht="12.75" customHeight="1" x14ac:dyDescent="0.15">
      <c r="A39" s="4" t="s">
        <v>26</v>
      </c>
      <c r="B39" s="5">
        <v>413</v>
      </c>
      <c r="C39" s="3" t="s">
        <v>27</v>
      </c>
      <c r="D39" s="19" t="s">
        <v>79</v>
      </c>
      <c r="E39">
        <f>48/E38</f>
        <v>905.66037735849056</v>
      </c>
    </row>
    <row r="40" spans="1:11" ht="12.75" customHeight="1" x14ac:dyDescent="0.15">
      <c r="A40" s="4" t="s">
        <v>28</v>
      </c>
      <c r="B40" s="5">
        <v>10.4</v>
      </c>
      <c r="C40" s="5" t="s">
        <v>29</v>
      </c>
      <c r="D40" s="19" t="s">
        <v>84</v>
      </c>
      <c r="E40">
        <f>E39*48</f>
        <v>43471.698113207545</v>
      </c>
    </row>
    <row r="41" spans="1:11" ht="12.75" customHeight="1" x14ac:dyDescent="0.15">
      <c r="B41" s="3" t="s">
        <v>24</v>
      </c>
      <c r="C41" s="3" t="s">
        <v>30</v>
      </c>
      <c r="D41" s="3" t="s">
        <v>17</v>
      </c>
    </row>
    <row r="42" spans="1:11" ht="12.75" customHeight="1" x14ac:dyDescent="0.15">
      <c r="B42" s="5">
        <v>8128</v>
      </c>
      <c r="C42" s="5">
        <v>0</v>
      </c>
      <c r="D42" s="5">
        <v>0</v>
      </c>
    </row>
    <row r="43" spans="1:11" ht="12.75" customHeight="1" x14ac:dyDescent="0.15">
      <c r="B43" s="5">
        <v>7805</v>
      </c>
      <c r="C43" s="5">
        <v>20.98</v>
      </c>
      <c r="D43" s="5">
        <v>121.2</v>
      </c>
    </row>
    <row r="44" spans="1:11" ht="12.75" customHeight="1" x14ac:dyDescent="0.15">
      <c r="B44" s="5">
        <v>7583</v>
      </c>
      <c r="C44" s="5">
        <v>38.590000000000003</v>
      </c>
      <c r="D44" s="5">
        <v>216.54</v>
      </c>
    </row>
    <row r="45" spans="1:11" ht="12.75" customHeight="1" x14ac:dyDescent="0.15">
      <c r="B45" s="5">
        <v>7366</v>
      </c>
      <c r="C45" s="5">
        <v>56.61</v>
      </c>
      <c r="D45" s="5">
        <v>308.61</v>
      </c>
    </row>
    <row r="46" spans="1:11" ht="12.75" customHeight="1" x14ac:dyDescent="0.15">
      <c r="B46" s="5">
        <v>7153</v>
      </c>
      <c r="C46" s="5">
        <v>76.05</v>
      </c>
      <c r="D46" s="5">
        <v>402.56</v>
      </c>
    </row>
    <row r="47" spans="1:11" ht="12.75" customHeight="1" x14ac:dyDescent="0.15">
      <c r="B47" s="5">
        <v>6954</v>
      </c>
      <c r="C47" s="5">
        <v>95.34</v>
      </c>
      <c r="D47" s="5">
        <v>490.72</v>
      </c>
    </row>
    <row r="48" spans="1:11" ht="12.75" customHeight="1" x14ac:dyDescent="0.15">
      <c r="B48" s="5">
        <v>6777</v>
      </c>
      <c r="C48" s="5">
        <v>115.01</v>
      </c>
      <c r="D48" s="5">
        <v>576.85</v>
      </c>
    </row>
    <row r="49" spans="2:4" ht="12.75" customHeight="1" x14ac:dyDescent="0.15">
      <c r="B49" s="5">
        <v>6709</v>
      </c>
      <c r="C49" s="5">
        <v>134.46</v>
      </c>
      <c r="D49" s="5">
        <v>663.36</v>
      </c>
    </row>
    <row r="50" spans="2:4" ht="12.75" customHeight="1" x14ac:dyDescent="0.15">
      <c r="B50" s="5">
        <v>6510</v>
      </c>
      <c r="C50" s="5">
        <v>152.69</v>
      </c>
      <c r="D50" s="5">
        <v>735.63</v>
      </c>
    </row>
    <row r="51" spans="2:4" ht="12.75" customHeight="1" x14ac:dyDescent="0.15">
      <c r="B51" s="5">
        <v>6360</v>
      </c>
      <c r="C51" s="5">
        <v>173.55</v>
      </c>
      <c r="D51" s="5">
        <v>816.83</v>
      </c>
    </row>
    <row r="52" spans="2:4" ht="12.75" customHeight="1" x14ac:dyDescent="0.15">
      <c r="B52" s="5">
        <v>6064</v>
      </c>
      <c r="C52" s="5">
        <v>198.82</v>
      </c>
      <c r="D52" s="5">
        <v>896.31</v>
      </c>
    </row>
    <row r="53" spans="2:4" ht="12.75" customHeight="1" x14ac:dyDescent="0.15">
      <c r="B53" s="5">
        <f>8112-B40*C53</f>
        <v>3816.8</v>
      </c>
      <c r="C53" s="5">
        <v>413</v>
      </c>
      <c r="D53" s="5">
        <f>D34*B34</f>
        <v>0</v>
      </c>
    </row>
    <row r="54" spans="2:4" ht="12.75" customHeight="1" x14ac:dyDescent="0.15">
      <c r="B54" s="5">
        <v>0</v>
      </c>
      <c r="C54" s="5">
        <v>413</v>
      </c>
      <c r="D54" s="5">
        <v>0</v>
      </c>
    </row>
    <row r="55" spans="2:4" ht="12.75" customHeight="1" x14ac:dyDescent="0.15"/>
    <row r="56" spans="2:4" ht="12.75" customHeight="1" x14ac:dyDescent="0.15"/>
    <row r="57" spans="2:4" ht="12.75" customHeight="1" x14ac:dyDescent="0.15"/>
    <row r="58" spans="2:4" ht="12.75" customHeight="1" x14ac:dyDescent="0.15"/>
    <row r="59" spans="2:4" ht="12.75" customHeight="1" x14ac:dyDescent="0.15"/>
    <row r="60" spans="2:4" ht="12.75" customHeight="1" x14ac:dyDescent="0.15"/>
    <row r="61" spans="2:4" ht="12.75" customHeight="1" x14ac:dyDescent="0.15"/>
    <row r="62" spans="2:4" ht="12.75" customHeight="1" x14ac:dyDescent="0.15"/>
    <row r="63" spans="2:4" ht="12.75" customHeight="1" x14ac:dyDescent="0.15"/>
    <row r="64" spans="2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tabSelected="1" topLeftCell="A19" zoomScale="140" zoomScaleNormal="140" workbookViewId="0">
      <selection activeCell="J37" sqref="J37"/>
    </sheetView>
  </sheetViews>
  <sheetFormatPr baseColWidth="10" defaultColWidth="14.33203125" defaultRowHeight="15" customHeight="1" x14ac:dyDescent="0.15"/>
  <cols>
    <col min="1" max="1" width="13.1640625" customWidth="1"/>
    <col min="2" max="2" width="14.33203125" customWidth="1"/>
    <col min="3" max="3" width="15.6640625" customWidth="1"/>
    <col min="4" max="4" width="10.6640625" customWidth="1"/>
    <col min="5" max="8" width="8.83203125" customWidth="1"/>
    <col min="9" max="9" width="13.6640625" customWidth="1"/>
    <col min="10" max="10" width="12.6640625" customWidth="1"/>
    <col min="11" max="28" width="8.83203125" customWidth="1"/>
  </cols>
  <sheetData>
    <row r="1" spans="1:14" ht="12.75" customHeight="1" x14ac:dyDescent="0.15">
      <c r="A1" s="8" t="s">
        <v>31</v>
      </c>
      <c r="B1" s="8"/>
      <c r="C1" s="8"/>
      <c r="D1" s="8"/>
      <c r="E1" s="8"/>
      <c r="F1" s="8"/>
      <c r="J1" s="4" t="s">
        <v>32</v>
      </c>
      <c r="K1" s="5">
        <v>8400</v>
      </c>
      <c r="L1" s="3" t="s">
        <v>24</v>
      </c>
    </row>
    <row r="2" spans="1:14" ht="12.75" customHeight="1" x14ac:dyDescent="0.15">
      <c r="A2" s="13" t="s">
        <v>33</v>
      </c>
      <c r="B2" s="13" t="s">
        <v>34</v>
      </c>
      <c r="C2" s="13" t="s">
        <v>14</v>
      </c>
      <c r="D2" s="13" t="s">
        <v>35</v>
      </c>
      <c r="E2" s="13" t="s">
        <v>17</v>
      </c>
      <c r="F2" s="13" t="s">
        <v>36</v>
      </c>
      <c r="J2" s="4" t="s">
        <v>37</v>
      </c>
      <c r="K2" s="5">
        <v>10</v>
      </c>
      <c r="L2" s="3" t="s">
        <v>29</v>
      </c>
    </row>
    <row r="3" spans="1:14" ht="12.75" customHeight="1" x14ac:dyDescent="0.15">
      <c r="A3" s="5">
        <v>8400</v>
      </c>
      <c r="B3" s="14">
        <v>0</v>
      </c>
      <c r="C3" s="5">
        <f t="shared" ref="C3:C22" si="0">A3*2*PI()/60</f>
        <v>879.64594300514204</v>
      </c>
      <c r="D3" s="5">
        <f t="shared" ref="D3:D22" si="1">B3/141.61193227806</f>
        <v>0</v>
      </c>
      <c r="E3" s="14">
        <v>0</v>
      </c>
      <c r="F3" s="15">
        <v>0</v>
      </c>
      <c r="G3">
        <f>C3*D3</f>
        <v>0</v>
      </c>
      <c r="J3" s="4" t="s">
        <v>38</v>
      </c>
      <c r="K3" s="5">
        <v>93</v>
      </c>
      <c r="L3" s="3" t="s">
        <v>39</v>
      </c>
    </row>
    <row r="4" spans="1:14" ht="12.75" customHeight="1" x14ac:dyDescent="0.15">
      <c r="A4" s="5">
        <v>8248</v>
      </c>
      <c r="B4" s="5">
        <v>12.64</v>
      </c>
      <c r="C4" s="5">
        <f t="shared" si="0"/>
        <v>863.72854022695378</v>
      </c>
      <c r="D4" s="5">
        <f t="shared" si="1"/>
        <v>8.92580151733324E-2</v>
      </c>
      <c r="E4" s="14">
        <v>76.88</v>
      </c>
      <c r="F4" s="15">
        <v>80</v>
      </c>
      <c r="G4">
        <f t="shared" ref="G4:G22" si="2">C4*D4</f>
        <v>77.094695149217685</v>
      </c>
      <c r="J4" s="4" t="s">
        <v>40</v>
      </c>
      <c r="K4" s="5">
        <v>149</v>
      </c>
      <c r="L4" s="3" t="s">
        <v>27</v>
      </c>
      <c r="M4">
        <f>K4/141.61193227806</f>
        <v>1.0521712231666556</v>
      </c>
      <c r="N4" s="19" t="s">
        <v>45</v>
      </c>
    </row>
    <row r="5" spans="1:14" ht="12.75" customHeight="1" x14ac:dyDescent="0.15">
      <c r="A5" s="5">
        <v>8160</v>
      </c>
      <c r="B5" s="5">
        <v>20.64</v>
      </c>
      <c r="C5" s="5">
        <f t="shared" si="0"/>
        <v>854.51320177642378</v>
      </c>
      <c r="D5" s="5">
        <f t="shared" si="1"/>
        <v>0.14575042983999847</v>
      </c>
      <c r="E5" s="14">
        <v>124.19</v>
      </c>
      <c r="F5" s="15">
        <v>86.2</v>
      </c>
      <c r="G5">
        <f t="shared" si="2"/>
        <v>124.54566646286712</v>
      </c>
      <c r="J5" s="4" t="s">
        <v>41</v>
      </c>
      <c r="K5" s="5">
        <v>757</v>
      </c>
      <c r="L5" s="3" t="s">
        <v>42</v>
      </c>
    </row>
    <row r="6" spans="1:14" ht="12.75" customHeight="1" x14ac:dyDescent="0.15">
      <c r="A6" s="5">
        <v>8088</v>
      </c>
      <c r="B6" s="5">
        <v>28.64</v>
      </c>
      <c r="C6" s="5">
        <f t="shared" si="0"/>
        <v>846.97337940780812</v>
      </c>
      <c r="D6" s="5">
        <f t="shared" si="1"/>
        <v>0.20224284450666455</v>
      </c>
      <c r="E6" s="14">
        <v>170.81</v>
      </c>
      <c r="F6" s="15">
        <v>89</v>
      </c>
      <c r="G6">
        <f t="shared" si="2"/>
        <v>171.29430547285753</v>
      </c>
      <c r="J6" s="4" t="s">
        <v>43</v>
      </c>
      <c r="K6" s="5">
        <v>6855</v>
      </c>
      <c r="L6" s="3" t="s">
        <v>24</v>
      </c>
    </row>
    <row r="7" spans="1:14" ht="12.75" customHeight="1" x14ac:dyDescent="0.15">
      <c r="A7" s="5">
        <v>8008</v>
      </c>
      <c r="B7" s="5">
        <v>36.64</v>
      </c>
      <c r="C7" s="5">
        <f t="shared" si="0"/>
        <v>838.59579899823552</v>
      </c>
      <c r="D7" s="5">
        <f t="shared" si="1"/>
        <v>0.25873525917333062</v>
      </c>
      <c r="E7" s="14">
        <v>216.36</v>
      </c>
      <c r="F7" s="15">
        <v>90.2</v>
      </c>
      <c r="G7">
        <f t="shared" si="2"/>
        <v>216.97430139547475</v>
      </c>
      <c r="J7" s="4"/>
    </row>
    <row r="8" spans="1:14" ht="12.75" customHeight="1" x14ac:dyDescent="0.15">
      <c r="A8" s="5">
        <v>7928</v>
      </c>
      <c r="B8" s="5">
        <v>44.64</v>
      </c>
      <c r="C8" s="5">
        <f t="shared" si="0"/>
        <v>830.21821858866269</v>
      </c>
      <c r="D8" s="5">
        <f t="shared" si="1"/>
        <v>0.31522767383999667</v>
      </c>
      <c r="E8" s="14">
        <v>260.97000000000003</v>
      </c>
      <c r="F8" s="15">
        <v>90.6</v>
      </c>
      <c r="G8">
        <f t="shared" si="2"/>
        <v>261.70775782529</v>
      </c>
      <c r="J8" s="4"/>
    </row>
    <row r="9" spans="1:14" ht="12.75" customHeight="1" x14ac:dyDescent="0.15">
      <c r="A9" s="5">
        <v>7848</v>
      </c>
      <c r="B9" s="5">
        <v>52.64</v>
      </c>
      <c r="C9" s="5">
        <f t="shared" si="0"/>
        <v>821.84063817908986</v>
      </c>
      <c r="D9" s="5">
        <f t="shared" si="1"/>
        <v>0.37172008850666277</v>
      </c>
      <c r="E9" s="14">
        <v>304.63</v>
      </c>
      <c r="F9" s="15">
        <v>90.7</v>
      </c>
      <c r="G9">
        <f t="shared" si="2"/>
        <v>305.49467476230348</v>
      </c>
      <c r="J9" s="4"/>
    </row>
    <row r="10" spans="1:14" ht="12.75" customHeight="1" x14ac:dyDescent="0.15">
      <c r="A10" s="5">
        <v>7768</v>
      </c>
      <c r="B10" s="5">
        <v>60.64</v>
      </c>
      <c r="C10" s="5">
        <f t="shared" si="0"/>
        <v>813.46305776951715</v>
      </c>
      <c r="D10" s="5">
        <f t="shared" si="1"/>
        <v>0.42821250317332882</v>
      </c>
      <c r="E10" s="14">
        <v>347.35</v>
      </c>
      <c r="F10" s="15">
        <v>90.4</v>
      </c>
      <c r="G10">
        <f t="shared" si="2"/>
        <v>348.33505220651512</v>
      </c>
      <c r="J10" s="4"/>
    </row>
    <row r="11" spans="1:14" ht="12.75" customHeight="1" x14ac:dyDescent="0.15">
      <c r="A11" s="5">
        <v>7688</v>
      </c>
      <c r="B11" s="5">
        <v>68.64</v>
      </c>
      <c r="C11" s="5">
        <f t="shared" si="0"/>
        <v>805.08547735994432</v>
      </c>
      <c r="D11" s="5">
        <f t="shared" si="1"/>
        <v>0.48470491783999492</v>
      </c>
      <c r="E11" s="14">
        <v>389.13</v>
      </c>
      <c r="F11" s="15">
        <v>90</v>
      </c>
      <c r="G11">
        <f t="shared" si="2"/>
        <v>390.22889015792492</v>
      </c>
      <c r="J11" s="4"/>
    </row>
    <row r="12" spans="1:14" ht="12.75" customHeight="1" x14ac:dyDescent="0.15">
      <c r="A12" s="5">
        <v>7608</v>
      </c>
      <c r="B12" s="5">
        <v>76.64</v>
      </c>
      <c r="C12" s="5">
        <f t="shared" si="0"/>
        <v>796.70789695037149</v>
      </c>
      <c r="D12" s="5">
        <f t="shared" si="1"/>
        <v>0.54119733250666102</v>
      </c>
      <c r="E12" s="14">
        <v>429.96</v>
      </c>
      <c r="F12" s="15">
        <v>89.6</v>
      </c>
      <c r="G12">
        <f t="shared" si="2"/>
        <v>431.17618861653284</v>
      </c>
      <c r="J12" s="4"/>
    </row>
    <row r="13" spans="1:14" ht="12.75" customHeight="1" x14ac:dyDescent="0.15">
      <c r="A13" s="5">
        <v>7528</v>
      </c>
      <c r="B13" s="5">
        <v>84.64</v>
      </c>
      <c r="C13" s="5">
        <f t="shared" si="0"/>
        <v>788.33031654079866</v>
      </c>
      <c r="D13" s="5">
        <f t="shared" si="1"/>
        <v>0.59768974717332701</v>
      </c>
      <c r="E13" s="14">
        <v>469.85</v>
      </c>
      <c r="F13" s="15">
        <v>89</v>
      </c>
      <c r="G13">
        <f t="shared" si="2"/>
        <v>471.17694758233881</v>
      </c>
      <c r="J13" s="4"/>
    </row>
    <row r="14" spans="1:14" ht="12.75" customHeight="1" x14ac:dyDescent="0.15">
      <c r="A14" s="5">
        <v>7448</v>
      </c>
      <c r="B14" s="5">
        <v>92.64</v>
      </c>
      <c r="C14" s="5">
        <f t="shared" si="0"/>
        <v>779.95273613122606</v>
      </c>
      <c r="D14" s="5">
        <f t="shared" si="1"/>
        <v>0.65418216183999311</v>
      </c>
      <c r="E14" s="14">
        <v>508.79</v>
      </c>
      <c r="F14" s="15">
        <v>88.3</v>
      </c>
      <c r="G14">
        <f t="shared" si="2"/>
        <v>510.23116705534318</v>
      </c>
      <c r="J14" s="4"/>
    </row>
    <row r="15" spans="1:14" ht="12.75" customHeight="1" x14ac:dyDescent="0.15">
      <c r="A15" s="5">
        <v>7368</v>
      </c>
      <c r="B15" s="5">
        <v>100.64</v>
      </c>
      <c r="C15" s="5">
        <f t="shared" si="0"/>
        <v>771.57515572165323</v>
      </c>
      <c r="D15" s="5">
        <f t="shared" si="1"/>
        <v>0.71067457650665922</v>
      </c>
      <c r="E15" s="14">
        <v>546.79</v>
      </c>
      <c r="F15" s="15">
        <v>87.6</v>
      </c>
      <c r="G15">
        <f t="shared" si="2"/>
        <v>548.33884703554554</v>
      </c>
      <c r="J15" s="4"/>
    </row>
    <row r="16" spans="1:14" ht="12.75" customHeight="1" x14ac:dyDescent="0.15">
      <c r="A16" s="5">
        <v>7288</v>
      </c>
      <c r="B16" s="5">
        <v>108.64</v>
      </c>
      <c r="C16" s="5">
        <f t="shared" si="0"/>
        <v>763.1975753120804</v>
      </c>
      <c r="D16" s="5">
        <f t="shared" si="1"/>
        <v>0.76716699117332532</v>
      </c>
      <c r="E16" s="14">
        <v>583.85</v>
      </c>
      <c r="F16" s="15">
        <v>86.9</v>
      </c>
      <c r="G16">
        <f t="shared" si="2"/>
        <v>585.49998752294607</v>
      </c>
      <c r="J16" s="4"/>
    </row>
    <row r="17" spans="1:14" ht="12.75" customHeight="1" x14ac:dyDescent="0.15">
      <c r="A17" s="5">
        <v>7208</v>
      </c>
      <c r="B17" s="5">
        <v>116.64</v>
      </c>
      <c r="C17" s="5">
        <f t="shared" si="0"/>
        <v>754.81999490250757</v>
      </c>
      <c r="D17" s="5">
        <f t="shared" si="1"/>
        <v>0.82365940583999131</v>
      </c>
      <c r="E17" s="14">
        <v>619.96</v>
      </c>
      <c r="F17" s="15">
        <v>86.1</v>
      </c>
      <c r="G17">
        <f t="shared" si="2"/>
        <v>621.71458851754471</v>
      </c>
      <c r="J17" s="4"/>
    </row>
    <row r="18" spans="1:14" ht="12.75" customHeight="1" x14ac:dyDescent="0.15">
      <c r="A18" s="5">
        <v>7128</v>
      </c>
      <c r="B18" s="5">
        <v>124.64</v>
      </c>
      <c r="C18" s="5">
        <f t="shared" si="0"/>
        <v>746.44241449293486</v>
      </c>
      <c r="D18" s="5">
        <f t="shared" si="1"/>
        <v>0.88015182050665741</v>
      </c>
      <c r="E18" s="14">
        <v>655.13</v>
      </c>
      <c r="F18" s="15">
        <v>85.3</v>
      </c>
      <c r="G18">
        <f t="shared" si="2"/>
        <v>656.98265001934158</v>
      </c>
      <c r="J18" s="4"/>
    </row>
    <row r="19" spans="1:14" ht="12.75" customHeight="1" x14ac:dyDescent="0.15">
      <c r="A19" s="5">
        <v>7048</v>
      </c>
      <c r="B19" s="5">
        <v>132.63999999999999</v>
      </c>
      <c r="C19" s="5">
        <f t="shared" si="0"/>
        <v>738.06483408336203</v>
      </c>
      <c r="D19" s="5">
        <f t="shared" si="1"/>
        <v>0.9366442351733234</v>
      </c>
      <c r="E19" s="14">
        <v>689.36</v>
      </c>
      <c r="F19" s="15">
        <v>84.5</v>
      </c>
      <c r="G19">
        <f t="shared" si="2"/>
        <v>691.30417202833644</v>
      </c>
    </row>
    <row r="20" spans="1:14" ht="13" x14ac:dyDescent="0.15">
      <c r="A20" s="5">
        <v>6968</v>
      </c>
      <c r="B20" s="5">
        <v>140.63999999999999</v>
      </c>
      <c r="C20" s="5">
        <f t="shared" si="0"/>
        <v>729.68725367378931</v>
      </c>
      <c r="D20" s="5">
        <f t="shared" si="1"/>
        <v>0.9931366498399895</v>
      </c>
      <c r="E20" s="14">
        <v>722.64</v>
      </c>
      <c r="F20" s="15">
        <v>83.6</v>
      </c>
      <c r="G20">
        <f t="shared" si="2"/>
        <v>724.67915454452964</v>
      </c>
    </row>
    <row r="21" spans="1:14" ht="12.75" customHeight="1" x14ac:dyDescent="0.15">
      <c r="A21" s="5">
        <v>6887</v>
      </c>
      <c r="B21" s="5">
        <v>149.12</v>
      </c>
      <c r="C21" s="5">
        <f t="shared" si="0"/>
        <v>721.20495350909687</v>
      </c>
      <c r="D21" s="5">
        <f t="shared" si="1"/>
        <v>1.0530186093866556</v>
      </c>
      <c r="E21" s="14">
        <v>757.3</v>
      </c>
      <c r="F21" s="15">
        <v>83</v>
      </c>
      <c r="G21">
        <f t="shared" si="2"/>
        <v>759.44223722691675</v>
      </c>
    </row>
    <row r="22" spans="1:14" ht="12.75" customHeight="1" x14ac:dyDescent="0.15">
      <c r="A22" s="5">
        <f>-$K$2*B22+$A$3</f>
        <v>0</v>
      </c>
      <c r="B22" s="5">
        <v>840</v>
      </c>
      <c r="C22" s="5">
        <f t="shared" si="0"/>
        <v>0</v>
      </c>
      <c r="D22" s="5">
        <f t="shared" si="1"/>
        <v>5.9317035399999378</v>
      </c>
      <c r="E22" s="14">
        <v>0</v>
      </c>
      <c r="F22" s="15">
        <v>0</v>
      </c>
      <c r="G22">
        <f t="shared" si="2"/>
        <v>0</v>
      </c>
    </row>
    <row r="23" spans="1:14" ht="12.75" customHeight="1" x14ac:dyDescent="0.15">
      <c r="A23" s="3"/>
    </row>
    <row r="24" spans="1:14" ht="28" x14ac:dyDescent="0.15">
      <c r="A24" s="16" t="s">
        <v>44</v>
      </c>
      <c r="B24" s="17"/>
      <c r="C24" s="17"/>
      <c r="D24" s="17"/>
      <c r="E24" s="17"/>
      <c r="F24" s="17"/>
      <c r="J24" s="22" t="s">
        <v>85</v>
      </c>
      <c r="K24">
        <v>3.86</v>
      </c>
      <c r="L24" s="19" t="s">
        <v>86</v>
      </c>
      <c r="N24">
        <f>K24*K25</f>
        <v>945.30612244897952</v>
      </c>
    </row>
    <row r="25" spans="1:14" ht="28" x14ac:dyDescent="0.15">
      <c r="A25" s="27" t="s">
        <v>33</v>
      </c>
      <c r="B25" s="27" t="s">
        <v>34</v>
      </c>
      <c r="C25" s="27" t="s">
        <v>14</v>
      </c>
      <c r="D25" s="27" t="s">
        <v>35</v>
      </c>
      <c r="E25" s="27" t="s">
        <v>17</v>
      </c>
      <c r="F25" s="27" t="s">
        <v>36</v>
      </c>
      <c r="G25" s="28" t="s">
        <v>23</v>
      </c>
      <c r="H25" s="28" t="s">
        <v>19</v>
      </c>
      <c r="I25" s="21" t="s">
        <v>74</v>
      </c>
      <c r="J25" s="19" t="s">
        <v>82</v>
      </c>
      <c r="K25">
        <f>12/K26</f>
        <v>244.89795918367346</v>
      </c>
    </row>
    <row r="26" spans="1:14" ht="13" x14ac:dyDescent="0.15">
      <c r="A26" s="29">
        <f t="shared" ref="A26:A45" si="3">A3/2</f>
        <v>4200</v>
      </c>
      <c r="B26" s="30">
        <v>0</v>
      </c>
      <c r="C26" s="29">
        <f t="shared" ref="C26:C45" si="4">A26*2*PI()/60</f>
        <v>439.82297150257102</v>
      </c>
      <c r="D26" s="29">
        <f t="shared" ref="D26:D45" si="5">B26/141.61193227806</f>
        <v>0</v>
      </c>
      <c r="E26" s="30">
        <f>E3/2</f>
        <v>0</v>
      </c>
      <c r="F26" s="31">
        <v>0</v>
      </c>
      <c r="G26" s="32">
        <v>0</v>
      </c>
      <c r="H26" s="32">
        <v>0.9</v>
      </c>
      <c r="I26">
        <f>G26/12</f>
        <v>0</v>
      </c>
      <c r="J26" s="19" t="s">
        <v>81</v>
      </c>
      <c r="K26">
        <v>4.9000000000000002E-2</v>
      </c>
      <c r="L26" s="19" t="s">
        <v>51</v>
      </c>
    </row>
    <row r="27" spans="1:14" ht="13" x14ac:dyDescent="0.15">
      <c r="A27" s="29">
        <f t="shared" si="3"/>
        <v>4124</v>
      </c>
      <c r="B27" s="29">
        <v>12.64</v>
      </c>
      <c r="C27" s="29">
        <f t="shared" si="4"/>
        <v>431.86427011347689</v>
      </c>
      <c r="D27" s="29">
        <f t="shared" si="5"/>
        <v>8.92580151733324E-2</v>
      </c>
      <c r="E27" s="30">
        <f t="shared" ref="E27:E45" si="6">E4/2</f>
        <v>38.44</v>
      </c>
      <c r="F27" s="31">
        <v>0.8</v>
      </c>
      <c r="G27" s="32">
        <f>C27*D27</f>
        <v>38.547347574608843</v>
      </c>
      <c r="H27" s="32">
        <v>4</v>
      </c>
      <c r="I27">
        <f>G27/12/F27</f>
        <v>4.0153487056884209</v>
      </c>
      <c r="J27" s="19" t="s">
        <v>80</v>
      </c>
      <c r="K27">
        <f>0.52/2</f>
        <v>0.26</v>
      </c>
      <c r="L27" s="19" t="s">
        <v>66</v>
      </c>
    </row>
    <row r="28" spans="1:14" ht="13" x14ac:dyDescent="0.15">
      <c r="A28" s="29">
        <f t="shared" si="3"/>
        <v>4080</v>
      </c>
      <c r="B28" s="29">
        <v>20.64</v>
      </c>
      <c r="C28" s="29">
        <f t="shared" si="4"/>
        <v>427.25660088821189</v>
      </c>
      <c r="D28" s="29">
        <f t="shared" si="5"/>
        <v>0.14575042983999847</v>
      </c>
      <c r="E28" s="30">
        <f t="shared" si="6"/>
        <v>62.094999999999999</v>
      </c>
      <c r="F28" s="33">
        <v>0.86199999999999999</v>
      </c>
      <c r="G28" s="32">
        <f t="shared" ref="G28:G45" si="7">C28*D28</f>
        <v>62.272833231433559</v>
      </c>
      <c r="H28" s="32">
        <v>6</v>
      </c>
      <c r="I28">
        <f t="shared" ref="I28:I44" si="8">G28/12/F28</f>
        <v>6.0201888274781092</v>
      </c>
      <c r="J28" s="19" t="s">
        <v>78</v>
      </c>
      <c r="K28">
        <v>840</v>
      </c>
      <c r="L28" s="19" t="s">
        <v>27</v>
      </c>
      <c r="M28">
        <f>K28/141.61193227806</f>
        <v>5.9317035399999378</v>
      </c>
      <c r="N28" s="19" t="s">
        <v>45</v>
      </c>
    </row>
    <row r="29" spans="1:14" ht="14" x14ac:dyDescent="0.15">
      <c r="A29" s="29">
        <f t="shared" si="3"/>
        <v>4044</v>
      </c>
      <c r="B29" s="29">
        <v>28.64</v>
      </c>
      <c r="C29" s="29">
        <f t="shared" si="4"/>
        <v>423.48668970390406</v>
      </c>
      <c r="D29" s="29">
        <f t="shared" si="5"/>
        <v>0.20224284450666455</v>
      </c>
      <c r="E29" s="30">
        <f t="shared" si="6"/>
        <v>85.405000000000001</v>
      </c>
      <c r="F29" s="31">
        <v>0.89</v>
      </c>
      <c r="G29" s="32">
        <f t="shared" si="7"/>
        <v>85.647152736428765</v>
      </c>
      <c r="H29" s="32">
        <v>8</v>
      </c>
      <c r="I29">
        <f t="shared" si="8"/>
        <v>8.019396323635652</v>
      </c>
      <c r="J29" s="4" t="s">
        <v>32</v>
      </c>
      <c r="K29" s="5">
        <v>4200</v>
      </c>
      <c r="L29" s="3" t="s">
        <v>24</v>
      </c>
      <c r="M29">
        <f>K29*2*PI()/60</f>
        <v>439.82297150257102</v>
      </c>
      <c r="N29" s="19" t="s">
        <v>73</v>
      </c>
    </row>
    <row r="30" spans="1:14" ht="28" x14ac:dyDescent="0.15">
      <c r="A30" s="29">
        <f t="shared" si="3"/>
        <v>4004</v>
      </c>
      <c r="B30" s="29">
        <v>36.64</v>
      </c>
      <c r="C30" s="29">
        <f t="shared" si="4"/>
        <v>419.29789949911776</v>
      </c>
      <c r="D30" s="29">
        <f t="shared" si="5"/>
        <v>0.25873525917333062</v>
      </c>
      <c r="E30" s="30">
        <f t="shared" si="6"/>
        <v>108.18</v>
      </c>
      <c r="F30" s="33">
        <v>0.90200000000000002</v>
      </c>
      <c r="G30" s="32">
        <f t="shared" si="7"/>
        <v>108.48715069773738</v>
      </c>
      <c r="H30" s="32">
        <v>10</v>
      </c>
      <c r="I30">
        <f t="shared" si="8"/>
        <v>10.022833582569971</v>
      </c>
      <c r="J30" s="4" t="s">
        <v>37</v>
      </c>
      <c r="K30" s="2">
        <v>5</v>
      </c>
      <c r="L30" s="3" t="s">
        <v>29</v>
      </c>
      <c r="M30" s="20">
        <f>K30*2*PI()/60*141.61193227806</f>
        <v>74.147834350901434</v>
      </c>
      <c r="N30" s="19" t="s">
        <v>76</v>
      </c>
    </row>
    <row r="31" spans="1:14" ht="14" x14ac:dyDescent="0.15">
      <c r="A31" s="29">
        <f t="shared" si="3"/>
        <v>3964</v>
      </c>
      <c r="B31" s="29">
        <v>44.64</v>
      </c>
      <c r="C31" s="29">
        <f t="shared" si="4"/>
        <v>415.10910929433135</v>
      </c>
      <c r="D31" s="29">
        <f t="shared" si="5"/>
        <v>0.31522767383999667</v>
      </c>
      <c r="E31" s="30">
        <f t="shared" si="6"/>
        <v>130.48500000000001</v>
      </c>
      <c r="F31" s="33">
        <v>0.90600000000000003</v>
      </c>
      <c r="G31" s="32">
        <f t="shared" si="7"/>
        <v>130.853878912645</v>
      </c>
      <c r="H31" s="32">
        <v>12</v>
      </c>
      <c r="I31">
        <f t="shared" si="8"/>
        <v>12.035860827138061</v>
      </c>
      <c r="J31" s="4" t="s">
        <v>38</v>
      </c>
      <c r="K31" s="5">
        <v>93</v>
      </c>
      <c r="L31" s="3" t="s">
        <v>39</v>
      </c>
    </row>
    <row r="32" spans="1:14" ht="14" x14ac:dyDescent="0.15">
      <c r="A32" s="29">
        <f t="shared" si="3"/>
        <v>3924</v>
      </c>
      <c r="B32" s="29">
        <v>52.64</v>
      </c>
      <c r="C32" s="29">
        <f t="shared" si="4"/>
        <v>410.92031908954493</v>
      </c>
      <c r="D32" s="29">
        <f t="shared" si="5"/>
        <v>0.37172008850666277</v>
      </c>
      <c r="E32" s="30">
        <f t="shared" si="6"/>
        <v>152.315</v>
      </c>
      <c r="F32" s="33">
        <v>0.90700000000000003</v>
      </c>
      <c r="G32" s="32">
        <f t="shared" si="7"/>
        <v>152.74733738115174</v>
      </c>
      <c r="H32" s="32">
        <v>14</v>
      </c>
      <c r="I32">
        <f t="shared" si="8"/>
        <v>14.034117730719563</v>
      </c>
      <c r="J32" s="4" t="s">
        <v>40</v>
      </c>
      <c r="K32" s="5">
        <v>149</v>
      </c>
      <c r="L32" s="3" t="s">
        <v>27</v>
      </c>
      <c r="M32">
        <f>K32/141.61193227806</f>
        <v>1.0521712231666556</v>
      </c>
      <c r="N32" s="19" t="s">
        <v>45</v>
      </c>
    </row>
    <row r="33" spans="1:14" ht="14" x14ac:dyDescent="0.15">
      <c r="A33" s="29">
        <f t="shared" si="3"/>
        <v>3884</v>
      </c>
      <c r="B33" s="29">
        <v>60.64</v>
      </c>
      <c r="C33" s="29">
        <f t="shared" si="4"/>
        <v>406.73152888475857</v>
      </c>
      <c r="D33" s="29">
        <f t="shared" si="5"/>
        <v>0.42821250317332882</v>
      </c>
      <c r="E33" s="30">
        <f t="shared" si="6"/>
        <v>173.67500000000001</v>
      </c>
      <c r="F33" s="33">
        <v>0.90400000000000003</v>
      </c>
      <c r="G33" s="32">
        <f t="shared" si="7"/>
        <v>174.16752610325756</v>
      </c>
      <c r="H33" s="32">
        <v>16</v>
      </c>
      <c r="I33">
        <f t="shared" si="8"/>
        <v>16.05526604934159</v>
      </c>
      <c r="J33" s="4" t="s">
        <v>41</v>
      </c>
      <c r="K33" s="5">
        <f>757/2</f>
        <v>378.5</v>
      </c>
      <c r="L33" s="3" t="s">
        <v>42</v>
      </c>
    </row>
    <row r="34" spans="1:14" ht="28" x14ac:dyDescent="0.15">
      <c r="A34" s="29">
        <f t="shared" si="3"/>
        <v>3844</v>
      </c>
      <c r="B34" s="29">
        <v>68.64</v>
      </c>
      <c r="C34" s="29">
        <f t="shared" si="4"/>
        <v>402.54273867997216</v>
      </c>
      <c r="D34" s="29">
        <f t="shared" si="5"/>
        <v>0.48470491783999492</v>
      </c>
      <c r="E34" s="30">
        <f t="shared" si="6"/>
        <v>194.565</v>
      </c>
      <c r="F34" s="31">
        <v>0.9</v>
      </c>
      <c r="G34" s="32">
        <f t="shared" si="7"/>
        <v>195.11444507896246</v>
      </c>
      <c r="H34" s="32">
        <v>18</v>
      </c>
      <c r="I34">
        <f t="shared" si="8"/>
        <v>18.066152322126154</v>
      </c>
      <c r="J34" s="4" t="s">
        <v>43</v>
      </c>
      <c r="K34" s="5">
        <f>6855/2</f>
        <v>3427.5</v>
      </c>
      <c r="L34" s="3" t="s">
        <v>24</v>
      </c>
      <c r="M34">
        <f>K34*2*PI()/60</f>
        <v>358.92696067263387</v>
      </c>
      <c r="N34" s="19" t="s">
        <v>73</v>
      </c>
    </row>
    <row r="35" spans="1:14" ht="14" x14ac:dyDescent="0.15">
      <c r="A35" s="29">
        <f t="shared" si="3"/>
        <v>3804</v>
      </c>
      <c r="B35" s="29">
        <v>76.64</v>
      </c>
      <c r="C35" s="29">
        <f t="shared" si="4"/>
        <v>398.35394847518575</v>
      </c>
      <c r="D35" s="29">
        <f t="shared" si="5"/>
        <v>0.54119733250666102</v>
      </c>
      <c r="E35" s="30">
        <f t="shared" si="6"/>
        <v>214.98</v>
      </c>
      <c r="F35" s="33">
        <v>0.89600000000000002</v>
      </c>
      <c r="G35" s="32">
        <f t="shared" si="7"/>
        <v>215.58809430826642</v>
      </c>
      <c r="H35" s="32">
        <v>20</v>
      </c>
      <c r="I35">
        <f t="shared" si="8"/>
        <v>20.050976033134898</v>
      </c>
      <c r="J35" s="4" t="s">
        <v>75</v>
      </c>
      <c r="K35" s="26">
        <v>40</v>
      </c>
      <c r="L35" t="s">
        <v>66</v>
      </c>
    </row>
    <row r="36" spans="1:14" ht="28" x14ac:dyDescent="0.15">
      <c r="A36" s="29">
        <f t="shared" si="3"/>
        <v>3764</v>
      </c>
      <c r="B36" s="29">
        <v>84.64</v>
      </c>
      <c r="C36" s="29">
        <f t="shared" si="4"/>
        <v>394.16515827039933</v>
      </c>
      <c r="D36" s="29">
        <f t="shared" si="5"/>
        <v>0.59768974717332701</v>
      </c>
      <c r="E36" s="30">
        <f t="shared" si="6"/>
        <v>234.92500000000001</v>
      </c>
      <c r="F36" s="31">
        <v>0.89</v>
      </c>
      <c r="G36" s="32">
        <f t="shared" si="7"/>
        <v>235.58847379116941</v>
      </c>
      <c r="H36" s="32">
        <v>22</v>
      </c>
      <c r="I36">
        <f t="shared" si="8"/>
        <v>22.058845860596385</v>
      </c>
      <c r="J36" s="22" t="s">
        <v>91</v>
      </c>
      <c r="K36" s="37" t="s">
        <v>77</v>
      </c>
      <c r="L36" s="37"/>
    </row>
    <row r="37" spans="1:14" ht="13" x14ac:dyDescent="0.15">
      <c r="A37" s="29">
        <f t="shared" si="3"/>
        <v>3724</v>
      </c>
      <c r="B37" s="29">
        <v>92.64</v>
      </c>
      <c r="C37" s="29">
        <f t="shared" si="4"/>
        <v>389.97636806561303</v>
      </c>
      <c r="D37" s="29">
        <f t="shared" si="5"/>
        <v>0.65418216183999311</v>
      </c>
      <c r="E37" s="30">
        <f t="shared" si="6"/>
        <v>254.39500000000001</v>
      </c>
      <c r="F37" s="33">
        <v>0.88300000000000001</v>
      </c>
      <c r="G37" s="32">
        <f t="shared" si="7"/>
        <v>255.11558352767159</v>
      </c>
      <c r="H37" s="32">
        <v>24</v>
      </c>
      <c r="I37">
        <f t="shared" si="8"/>
        <v>24.076593386907476</v>
      </c>
    </row>
    <row r="38" spans="1:14" ht="14" x14ac:dyDescent="0.15">
      <c r="A38" s="29">
        <f t="shared" si="3"/>
        <v>3684</v>
      </c>
      <c r="B38" s="29">
        <v>100.64</v>
      </c>
      <c r="C38" s="29">
        <f t="shared" si="4"/>
        <v>385.78757786082662</v>
      </c>
      <c r="D38" s="29">
        <f t="shared" si="5"/>
        <v>0.71067457650665922</v>
      </c>
      <c r="E38" s="30">
        <f t="shared" si="6"/>
        <v>273.39499999999998</v>
      </c>
      <c r="F38" s="33">
        <v>0.876</v>
      </c>
      <c r="G38" s="32">
        <f t="shared" si="7"/>
        <v>274.16942351777277</v>
      </c>
      <c r="H38" s="32">
        <v>26</v>
      </c>
      <c r="I38">
        <f t="shared" si="8"/>
        <v>26.081566164171686</v>
      </c>
      <c r="J38" s="4" t="s">
        <v>87</v>
      </c>
      <c r="K38">
        <v>1</v>
      </c>
      <c r="L38" s="19" t="s">
        <v>27</v>
      </c>
      <c r="M38">
        <f>K38/141.61193227806</f>
        <v>7.0615518333332593E-3</v>
      </c>
      <c r="N38" s="19" t="s">
        <v>27</v>
      </c>
    </row>
    <row r="39" spans="1:14" ht="13" x14ac:dyDescent="0.15">
      <c r="A39" s="29">
        <f t="shared" si="3"/>
        <v>3644</v>
      </c>
      <c r="B39" s="29">
        <v>108.64</v>
      </c>
      <c r="C39" s="29">
        <f t="shared" si="4"/>
        <v>381.5987876560402</v>
      </c>
      <c r="D39" s="29">
        <f t="shared" si="5"/>
        <v>0.76716699117332532</v>
      </c>
      <c r="E39" s="30">
        <f t="shared" si="6"/>
        <v>291.92500000000001</v>
      </c>
      <c r="F39" s="33">
        <v>0.86899999999999999</v>
      </c>
      <c r="G39" s="32">
        <f t="shared" si="7"/>
        <v>292.74999376147304</v>
      </c>
      <c r="H39" s="32">
        <v>28</v>
      </c>
      <c r="I39">
        <f t="shared" si="8"/>
        <v>28.073455481537497</v>
      </c>
    </row>
    <row r="40" spans="1:14" ht="13" x14ac:dyDescent="0.15">
      <c r="A40" s="29">
        <f t="shared" si="3"/>
        <v>3604</v>
      </c>
      <c r="B40" s="29">
        <v>116.64</v>
      </c>
      <c r="C40" s="29">
        <f t="shared" si="4"/>
        <v>377.40999745125379</v>
      </c>
      <c r="D40" s="29">
        <f t="shared" si="5"/>
        <v>0.82365940583999131</v>
      </c>
      <c r="E40" s="30">
        <f t="shared" si="6"/>
        <v>309.98</v>
      </c>
      <c r="F40" s="33">
        <v>0.86099999999999999</v>
      </c>
      <c r="G40" s="32">
        <f t="shared" si="7"/>
        <v>310.85729425877236</v>
      </c>
      <c r="H40" s="32">
        <v>30</v>
      </c>
      <c r="I40">
        <f t="shared" si="8"/>
        <v>30.086846134221094</v>
      </c>
    </row>
    <row r="41" spans="1:14" ht="13" x14ac:dyDescent="0.15">
      <c r="A41" s="29">
        <f t="shared" si="3"/>
        <v>3564</v>
      </c>
      <c r="B41" s="29">
        <v>124.64</v>
      </c>
      <c r="C41" s="29">
        <f t="shared" si="4"/>
        <v>373.22120724646743</v>
      </c>
      <c r="D41" s="29">
        <f t="shared" si="5"/>
        <v>0.88015182050665741</v>
      </c>
      <c r="E41" s="30">
        <f t="shared" si="6"/>
        <v>327.565</v>
      </c>
      <c r="F41" s="33">
        <v>0.85299999999999998</v>
      </c>
      <c r="G41" s="32">
        <f t="shared" si="7"/>
        <v>328.49132500967079</v>
      </c>
      <c r="H41" s="32">
        <v>32</v>
      </c>
      <c r="I41">
        <f t="shared" si="8"/>
        <v>32.091766804383624</v>
      </c>
    </row>
    <row r="42" spans="1:14" ht="13" x14ac:dyDescent="0.15">
      <c r="A42" s="29">
        <f t="shared" si="3"/>
        <v>3524</v>
      </c>
      <c r="B42" s="29">
        <v>132.63999999999999</v>
      </c>
      <c r="C42" s="29">
        <f t="shared" si="4"/>
        <v>369.03241704168101</v>
      </c>
      <c r="D42" s="29">
        <f t="shared" si="5"/>
        <v>0.9366442351733234</v>
      </c>
      <c r="E42" s="30">
        <f t="shared" si="6"/>
        <v>344.68</v>
      </c>
      <c r="F42" s="33">
        <v>0.84499999999999997</v>
      </c>
      <c r="G42" s="32">
        <f t="shared" si="7"/>
        <v>345.65208601416822</v>
      </c>
      <c r="H42" s="32">
        <v>34</v>
      </c>
      <c r="I42">
        <f t="shared" si="8"/>
        <v>34.087976924474184</v>
      </c>
    </row>
    <row r="43" spans="1:14" ht="13" x14ac:dyDescent="0.15">
      <c r="A43" s="29">
        <f t="shared" si="3"/>
        <v>3484</v>
      </c>
      <c r="B43" s="29">
        <v>140.63999999999999</v>
      </c>
      <c r="C43" s="29">
        <f t="shared" si="4"/>
        <v>364.84362683689466</v>
      </c>
      <c r="D43" s="29">
        <f t="shared" si="5"/>
        <v>0.9931366498399895</v>
      </c>
      <c r="E43" s="30">
        <f t="shared" si="6"/>
        <v>361.32</v>
      </c>
      <c r="F43" s="33">
        <v>0.83599999999999997</v>
      </c>
      <c r="G43" s="32">
        <f t="shared" si="7"/>
        <v>362.33957727226482</v>
      </c>
      <c r="H43" s="32">
        <v>36</v>
      </c>
      <c r="I43">
        <f t="shared" si="8"/>
        <v>36.118378914699449</v>
      </c>
    </row>
    <row r="44" spans="1:14" ht="12.75" customHeight="1" x14ac:dyDescent="0.15">
      <c r="A44" s="29">
        <f t="shared" si="3"/>
        <v>3443.5</v>
      </c>
      <c r="B44" s="29">
        <v>149.12</v>
      </c>
      <c r="C44" s="29">
        <f t="shared" si="4"/>
        <v>360.60247675454843</v>
      </c>
      <c r="D44" s="29">
        <f t="shared" si="5"/>
        <v>1.0530186093866556</v>
      </c>
      <c r="E44" s="30">
        <f t="shared" si="6"/>
        <v>378.65</v>
      </c>
      <c r="F44" s="31">
        <v>0.83</v>
      </c>
      <c r="G44" s="32">
        <f t="shared" si="7"/>
        <v>379.72111861345837</v>
      </c>
      <c r="H44" s="32">
        <v>38</v>
      </c>
      <c r="I44">
        <f t="shared" si="8"/>
        <v>38.124610302556064</v>
      </c>
    </row>
    <row r="45" spans="1:14" ht="12.75" customHeight="1" x14ac:dyDescent="0.15">
      <c r="A45" s="29">
        <f t="shared" si="3"/>
        <v>0</v>
      </c>
      <c r="B45" s="29">
        <v>840</v>
      </c>
      <c r="C45" s="29">
        <f t="shared" si="4"/>
        <v>0</v>
      </c>
      <c r="D45" s="29">
        <f t="shared" si="5"/>
        <v>5.9317035399999378</v>
      </c>
      <c r="E45" s="30">
        <f t="shared" si="6"/>
        <v>0</v>
      </c>
      <c r="F45" s="31">
        <v>0</v>
      </c>
      <c r="G45" s="32">
        <f t="shared" si="7"/>
        <v>0</v>
      </c>
      <c r="H45" s="32">
        <v>0</v>
      </c>
    </row>
    <row r="46" spans="1:14" ht="12.75" customHeight="1" x14ac:dyDescent="0.15"/>
    <row r="47" spans="1:14" ht="14" x14ac:dyDescent="0.15">
      <c r="A47" s="23" t="s">
        <v>46</v>
      </c>
      <c r="B47" s="24" t="s">
        <v>47</v>
      </c>
      <c r="C47" s="24"/>
    </row>
    <row r="48" spans="1:14" ht="28" x14ac:dyDescent="0.15">
      <c r="A48" s="24" t="s">
        <v>48</v>
      </c>
      <c r="B48" s="24"/>
      <c r="C48" s="24"/>
    </row>
    <row r="49" spans="1:3" ht="13" x14ac:dyDescent="0.15">
      <c r="A49" s="24"/>
      <c r="B49" s="24"/>
      <c r="C49" s="24"/>
    </row>
    <row r="50" spans="1:3" ht="12.75" customHeight="1" x14ac:dyDescent="0.15">
      <c r="A50" s="23" t="s">
        <v>49</v>
      </c>
      <c r="B50" s="24"/>
      <c r="C50" s="24"/>
    </row>
    <row r="51" spans="1:3" ht="28" x14ac:dyDescent="0.15">
      <c r="A51" s="24" t="s">
        <v>50</v>
      </c>
      <c r="B51" s="24">
        <v>4.9000000000000002E-2</v>
      </c>
      <c r="C51" s="24" t="s">
        <v>51</v>
      </c>
    </row>
    <row r="52" spans="1:3" ht="14" x14ac:dyDescent="0.15">
      <c r="A52" s="24" t="s">
        <v>52</v>
      </c>
      <c r="B52" s="24">
        <v>0.12</v>
      </c>
      <c r="C52" s="24"/>
    </row>
    <row r="53" spans="1:3" ht="14" x14ac:dyDescent="0.15">
      <c r="A53" s="24" t="s">
        <v>53</v>
      </c>
      <c r="B53" s="24">
        <v>1</v>
      </c>
      <c r="C53" s="24"/>
    </row>
    <row r="54" spans="1:3" ht="28" x14ac:dyDescent="0.15">
      <c r="A54" s="24" t="s">
        <v>54</v>
      </c>
      <c r="B54" s="24">
        <v>350</v>
      </c>
      <c r="C54" s="24"/>
    </row>
    <row r="55" spans="1:3" ht="28" x14ac:dyDescent="0.15">
      <c r="A55" s="24" t="s">
        <v>55</v>
      </c>
      <c r="B55" s="24">
        <v>10</v>
      </c>
      <c r="C55" s="24"/>
    </row>
    <row r="56" spans="1:3" ht="28" x14ac:dyDescent="0.15">
      <c r="A56" s="24" t="s">
        <v>56</v>
      </c>
      <c r="B56" s="24">
        <v>3.86</v>
      </c>
      <c r="C56" s="24"/>
    </row>
    <row r="57" spans="1:3" ht="14" x14ac:dyDescent="0.15">
      <c r="A57" s="24" t="s">
        <v>57</v>
      </c>
      <c r="B57" s="24">
        <v>12</v>
      </c>
      <c r="C57" s="24" t="s">
        <v>58</v>
      </c>
    </row>
    <row r="58" spans="1:3" ht="28" x14ac:dyDescent="0.15">
      <c r="A58" s="24" t="s">
        <v>59</v>
      </c>
      <c r="B58" s="24">
        <v>63.5</v>
      </c>
      <c r="C58" s="24" t="s">
        <v>27</v>
      </c>
    </row>
    <row r="59" spans="1:3" ht="28" x14ac:dyDescent="0.15">
      <c r="A59" s="24" t="s">
        <v>60</v>
      </c>
      <c r="B59" s="24">
        <v>7.3740000000000003E-4</v>
      </c>
      <c r="C59" s="24"/>
    </row>
    <row r="60" spans="1:3" ht="13" x14ac:dyDescent="0.15">
      <c r="A60" s="24"/>
      <c r="B60" s="24"/>
      <c r="C60" s="24"/>
    </row>
    <row r="61" spans="1:3" ht="14" x14ac:dyDescent="0.15">
      <c r="A61" s="23" t="s">
        <v>61</v>
      </c>
      <c r="B61" s="24"/>
      <c r="C61" s="24"/>
    </row>
    <row r="62" spans="1:3" ht="14" x14ac:dyDescent="0.15">
      <c r="A62" s="24" t="s">
        <v>62</v>
      </c>
      <c r="B62" s="24">
        <v>4200</v>
      </c>
      <c r="C62" s="24" t="s">
        <v>24</v>
      </c>
    </row>
    <row r="63" spans="1:3" ht="28" x14ac:dyDescent="0.15">
      <c r="A63" s="24" t="s">
        <v>63</v>
      </c>
      <c r="B63" s="24">
        <v>3565</v>
      </c>
      <c r="C63" s="24" t="s">
        <v>24</v>
      </c>
    </row>
    <row r="64" spans="1:3" ht="14" x14ac:dyDescent="0.15">
      <c r="A64" s="24" t="s">
        <v>64</v>
      </c>
      <c r="B64" s="24">
        <v>166.9307685</v>
      </c>
      <c r="C64" s="24" t="s">
        <v>42</v>
      </c>
    </row>
    <row r="65" spans="1:3" ht="13" x14ac:dyDescent="0.15">
      <c r="A65" s="24"/>
      <c r="B65" s="24"/>
      <c r="C65" s="24"/>
    </row>
    <row r="66" spans="1:3" ht="14" x14ac:dyDescent="0.15">
      <c r="A66" s="24" t="s">
        <v>65</v>
      </c>
      <c r="B66" s="24">
        <v>16.450777200000001</v>
      </c>
      <c r="C66" s="24" t="s">
        <v>66</v>
      </c>
    </row>
    <row r="67" spans="1:3" ht="28" x14ac:dyDescent="0.15">
      <c r="A67" s="24" t="s">
        <v>67</v>
      </c>
      <c r="B67" s="24">
        <v>13.26077546</v>
      </c>
      <c r="C67" s="24" t="s">
        <v>42</v>
      </c>
    </row>
    <row r="68" spans="1:3" ht="13" x14ac:dyDescent="0.15">
      <c r="A68" s="24"/>
      <c r="B68" s="24"/>
      <c r="C68" s="24"/>
    </row>
    <row r="69" spans="1:3" ht="14" x14ac:dyDescent="0.15">
      <c r="A69" s="24" t="s">
        <v>53</v>
      </c>
      <c r="B69" s="24">
        <v>2.6288309999999999</v>
      </c>
      <c r="C69" s="24" t="s">
        <v>42</v>
      </c>
    </row>
    <row r="70" spans="1:3" ht="14" x14ac:dyDescent="0.15">
      <c r="A70" s="24" t="s">
        <v>68</v>
      </c>
      <c r="B70" s="24">
        <v>1.1246139020000001</v>
      </c>
      <c r="C70" s="24" t="s">
        <v>42</v>
      </c>
    </row>
    <row r="71" spans="1:3" ht="28" x14ac:dyDescent="0.15">
      <c r="A71" s="24" t="s">
        <v>69</v>
      </c>
      <c r="B71" s="24">
        <v>3.753444902</v>
      </c>
      <c r="C71" s="24" t="s">
        <v>42</v>
      </c>
    </row>
    <row r="72" spans="1:3" ht="13" x14ac:dyDescent="0.15">
      <c r="A72" s="24"/>
      <c r="B72" s="24"/>
      <c r="C72" s="24"/>
    </row>
    <row r="73" spans="1:3" ht="14" x14ac:dyDescent="0.15">
      <c r="A73" s="24" t="s">
        <v>70</v>
      </c>
      <c r="B73" s="24">
        <v>17.014220359999999</v>
      </c>
      <c r="C73" s="24" t="s">
        <v>42</v>
      </c>
    </row>
    <row r="74" spans="1:3" ht="14" x14ac:dyDescent="0.15">
      <c r="A74" s="24" t="s">
        <v>71</v>
      </c>
      <c r="B74" s="24">
        <v>183.9449889</v>
      </c>
      <c r="C74" s="24" t="s">
        <v>42</v>
      </c>
    </row>
    <row r="75" spans="1:3" ht="13" x14ac:dyDescent="0.15">
      <c r="A75" s="24"/>
      <c r="B75" s="24"/>
      <c r="C75" s="24"/>
    </row>
    <row r="76" spans="1:3" ht="14" x14ac:dyDescent="0.15">
      <c r="A76" s="24" t="s">
        <v>72</v>
      </c>
      <c r="B76" s="25">
        <v>0.90749999999999997</v>
      </c>
      <c r="C76" s="24"/>
    </row>
    <row r="77" spans="1:3" ht="12.75" customHeight="1" x14ac:dyDescent="0.15"/>
    <row r="78" spans="1:3" ht="12.75" customHeight="1" x14ac:dyDescent="0.15"/>
    <row r="79" spans="1:3" ht="12.75" customHeight="1" x14ac:dyDescent="0.15"/>
    <row r="80" spans="1:3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1">
    <mergeCell ref="K36:L3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SAE_Data</vt:lpstr>
      <vt:lpstr>Sonoma_Data</vt:lpstr>
      <vt:lpstr>Urban_Motor</vt:lpstr>
      <vt:lpstr>FCV_Motor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Ambrose Lee</cp:lastModifiedBy>
  <dcterms:created xsi:type="dcterms:W3CDTF">2020-05-28T17:39:24Z</dcterms:created>
  <dcterms:modified xsi:type="dcterms:W3CDTF">2020-08-19T16:03:55Z</dcterms:modified>
</cp:coreProperties>
</file>