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tin\Documents\GitHub\VXDash\Code\"/>
    </mc:Choice>
  </mc:AlternateContent>
  <xr:revisionPtr revIDLastSave="0" documentId="13_ncr:1_{C677C624-493A-4353-8CDE-C66F7C6EB247}" xr6:coauthVersionLast="47" xr6:coauthVersionMax="47" xr10:uidLastSave="{00000000-0000-0000-0000-000000000000}"/>
  <bookViews>
    <workbookView xWindow="4110" yWindow="3015" windowWidth="21465" windowHeight="17400" xr2:uid="{00000000-000D-0000-FFFF-FFFF00000000}"/>
  </bookViews>
  <sheets>
    <sheet name="AnalogR" sheetId="1" r:id="rId1"/>
    <sheet name="Analog V" sheetId="2" r:id="rId2"/>
    <sheet name="AnalogK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3" i="1"/>
  <c r="K4" i="1"/>
  <c r="K5" i="1"/>
  <c r="K6" i="1"/>
  <c r="K7" i="1"/>
  <c r="K8" i="1"/>
  <c r="K9" i="1"/>
  <c r="K10" i="1"/>
  <c r="K11" i="1"/>
  <c r="K12" i="1"/>
  <c r="K13" i="1"/>
  <c r="K3" i="1"/>
  <c r="G3" i="1"/>
  <c r="F4" i="1"/>
  <c r="F5" i="1"/>
  <c r="F6" i="1"/>
  <c r="F7" i="1"/>
  <c r="F8" i="1"/>
  <c r="F9" i="1"/>
  <c r="F10" i="1"/>
  <c r="F11" i="1"/>
  <c r="F12" i="1"/>
  <c r="F13" i="1"/>
  <c r="F3" i="1"/>
  <c r="H4" i="1"/>
  <c r="H5" i="1"/>
  <c r="H6" i="1"/>
  <c r="H7" i="1"/>
  <c r="H8" i="1"/>
  <c r="H9" i="1"/>
  <c r="H10" i="1"/>
  <c r="H11" i="1"/>
  <c r="H12" i="1"/>
  <c r="H13" i="1"/>
  <c r="H3" i="1"/>
  <c r="J4" i="1"/>
  <c r="J5" i="1"/>
  <c r="J6" i="1"/>
  <c r="J7" i="1"/>
  <c r="J8" i="1"/>
  <c r="J9" i="1"/>
  <c r="J10" i="1"/>
  <c r="J11" i="1"/>
  <c r="J12" i="1"/>
  <c r="J13" i="1"/>
  <c r="J3" i="1"/>
  <c r="C9" i="1"/>
  <c r="C12" i="1"/>
  <c r="B4" i="1"/>
  <c r="G4" i="1" s="1"/>
  <c r="B5" i="1"/>
  <c r="G5" i="1" s="1"/>
  <c r="B6" i="1"/>
  <c r="G6" i="1" s="1"/>
  <c r="B7" i="1"/>
  <c r="G7" i="1" s="1"/>
  <c r="B8" i="1"/>
  <c r="C8" i="1" s="1"/>
  <c r="B9" i="1"/>
  <c r="G9" i="1" s="1"/>
  <c r="B10" i="1"/>
  <c r="C10" i="1" s="1"/>
  <c r="B11" i="1"/>
  <c r="G11" i="1" s="1"/>
  <c r="B12" i="1"/>
  <c r="G12" i="1" s="1"/>
  <c r="B13" i="1"/>
  <c r="G13" i="1" s="1"/>
  <c r="B3" i="1"/>
  <c r="C3" i="1" s="1"/>
  <c r="D19" i="3"/>
  <c r="D20" i="3"/>
  <c r="D21" i="3"/>
  <c r="D22" i="3"/>
  <c r="D23" i="3"/>
  <c r="D24" i="3"/>
  <c r="D25" i="3"/>
  <c r="D26" i="3"/>
  <c r="D27" i="3"/>
  <c r="D28" i="3"/>
  <c r="D18" i="3"/>
  <c r="C19" i="3"/>
  <c r="C20" i="3"/>
  <c r="C21" i="3"/>
  <c r="C22" i="3"/>
  <c r="C23" i="3"/>
  <c r="C24" i="3"/>
  <c r="C25" i="3"/>
  <c r="C26" i="3"/>
  <c r="C27" i="3"/>
  <c r="C28" i="3"/>
  <c r="C18" i="3"/>
  <c r="B28" i="3"/>
  <c r="B27" i="3"/>
  <c r="B26" i="3" s="1"/>
  <c r="B25" i="3" s="1"/>
  <c r="B24" i="3" s="1"/>
  <c r="B23" i="3" s="1"/>
  <c r="B22" i="3" s="1"/>
  <c r="B21" i="3" s="1"/>
  <c r="B20" i="3" s="1"/>
  <c r="B19" i="3" s="1"/>
  <c r="B18" i="3" s="1"/>
  <c r="F28" i="3"/>
  <c r="C14" i="3"/>
  <c r="D14" i="3"/>
  <c r="F14" i="3" s="1"/>
  <c r="C13" i="3"/>
  <c r="C12" i="3" s="1"/>
  <c r="C13" i="1" l="1"/>
  <c r="G8" i="1"/>
  <c r="C7" i="1"/>
  <c r="C6" i="1"/>
  <c r="G10" i="1"/>
  <c r="C11" i="1"/>
  <c r="C5" i="1"/>
  <c r="C4" i="1"/>
  <c r="F27" i="3"/>
  <c r="D13" i="3"/>
  <c r="F13" i="3" s="1"/>
  <c r="C11" i="3"/>
  <c r="D11" i="3" s="1"/>
  <c r="F11" i="3" s="1"/>
  <c r="D12" i="3"/>
  <c r="F12" i="3" s="1"/>
  <c r="C10" i="3" l="1"/>
  <c r="D10" i="3" s="1"/>
  <c r="F10" i="3" s="1"/>
  <c r="F26" i="3"/>
  <c r="C9" i="3"/>
  <c r="D9" i="3" s="1"/>
  <c r="F9" i="3" s="1"/>
  <c r="F25" i="3" l="1"/>
  <c r="C8" i="3"/>
  <c r="D8" i="3" s="1"/>
  <c r="F8" i="3" s="1"/>
  <c r="F24" i="3" l="1"/>
  <c r="C7" i="3"/>
  <c r="D7" i="3" s="1"/>
  <c r="F7" i="3" s="1"/>
  <c r="F23" i="3" l="1"/>
  <c r="C6" i="3"/>
  <c r="D6" i="3" s="1"/>
  <c r="F6" i="3" s="1"/>
  <c r="F22" i="3" l="1"/>
  <c r="C5" i="3"/>
  <c r="D5" i="3" s="1"/>
  <c r="F5" i="3" s="1"/>
  <c r="F21" i="3" l="1"/>
  <c r="C4" i="3"/>
  <c r="D4" i="3" s="1"/>
  <c r="F4" i="3" s="1"/>
  <c r="F20" i="3" l="1"/>
  <c r="F18" i="3" l="1"/>
  <c r="F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ROGER</author>
  </authors>
  <commentList>
    <comment ref="B2" authorId="0" shapeId="0" xr:uid="{D6CE198E-CDF8-453B-BD22-69BA220FAFED}">
      <text>
        <r>
          <rPr>
            <b/>
            <sz val="9"/>
            <color indexed="81"/>
            <rFont val="Tahoma"/>
            <charset val="1"/>
          </rPr>
          <t>Martin ROGER:</t>
        </r>
        <r>
          <rPr>
            <sz val="9"/>
            <color indexed="81"/>
            <rFont val="Tahoma"/>
            <charset val="1"/>
          </rPr>
          <t xml:space="preserve">
Theoretical load resistance
</t>
        </r>
      </text>
    </comment>
    <comment ref="C2" authorId="0" shapeId="0" xr:uid="{3F5AA2C1-BEC0-4E3E-AAC7-D2DDE278727A}">
      <text>
        <r>
          <rPr>
            <b/>
            <sz val="9"/>
            <color indexed="81"/>
            <rFont val="Tahoma"/>
            <charset val="1"/>
          </rPr>
          <t>Martin ROGER:</t>
        </r>
        <r>
          <rPr>
            <sz val="9"/>
            <color indexed="81"/>
            <rFont val="Tahoma"/>
            <charset val="1"/>
          </rPr>
          <t xml:space="preserve">
Expected deltaV across load
</t>
        </r>
      </text>
    </comment>
    <comment ref="D2" authorId="0" shapeId="0" xr:uid="{7EF1E191-1B26-402A-9F46-011E8D837F8A}">
      <text>
        <r>
          <rPr>
            <b/>
            <sz val="9"/>
            <color indexed="81"/>
            <rFont val="Tahoma"/>
            <charset val="1"/>
          </rPr>
          <t>Martin ROGER:</t>
        </r>
        <r>
          <rPr>
            <sz val="9"/>
            <color indexed="81"/>
            <rFont val="Tahoma"/>
            <charset val="1"/>
          </rPr>
          <t xml:space="preserve">
Voltage measured across load
</t>
        </r>
      </text>
    </comment>
    <comment ref="E2" authorId="0" shapeId="0" xr:uid="{3CFF55DD-41CC-4846-BF88-BF27A9716ABF}">
      <text>
        <r>
          <rPr>
            <b/>
            <sz val="9"/>
            <color indexed="81"/>
            <rFont val="Tahoma"/>
            <charset val="1"/>
          </rPr>
          <t>Martin ROGER:</t>
        </r>
        <r>
          <rPr>
            <sz val="9"/>
            <color indexed="81"/>
            <rFont val="Tahoma"/>
            <charset val="1"/>
          </rPr>
          <t xml:space="preserve">
Voltage post mosfet
</t>
        </r>
      </text>
    </comment>
    <comment ref="F2" authorId="0" shapeId="0" xr:uid="{A38C98C0-B2D1-4402-8DF1-22E199919FF3}">
      <text>
        <r>
          <rPr>
            <b/>
            <sz val="9"/>
            <color indexed="81"/>
            <rFont val="Tahoma"/>
            <charset val="1"/>
          </rPr>
          <t>Martin ROGER:</t>
        </r>
        <r>
          <rPr>
            <sz val="9"/>
            <color indexed="81"/>
            <rFont val="Tahoma"/>
            <charset val="1"/>
          </rPr>
          <t xml:space="preserve">
Voltage across diode
</t>
        </r>
      </text>
    </comment>
    <comment ref="G2" authorId="0" shapeId="0" xr:uid="{A4A2F24F-D41F-443E-9FB7-14FB4251457F}">
      <text>
        <r>
          <rPr>
            <b/>
            <sz val="9"/>
            <color indexed="81"/>
            <rFont val="Tahoma"/>
            <charset val="1"/>
          </rPr>
          <t>Martin ROGER:</t>
        </r>
        <r>
          <rPr>
            <sz val="9"/>
            <color indexed="81"/>
            <rFont val="Tahoma"/>
            <charset val="1"/>
          </rPr>
          <t xml:space="preserve">
Theoretical current through load
Expected is 4.54mA
</t>
        </r>
      </text>
    </comment>
    <comment ref="H2" authorId="0" shapeId="0" xr:uid="{F46ABC04-633F-4851-91A9-670B9FC47CAE}">
      <text>
        <r>
          <rPr>
            <b/>
            <sz val="9"/>
            <color indexed="81"/>
            <rFont val="Tahoma"/>
            <charset val="1"/>
          </rPr>
          <t>Martin ROGER:</t>
        </r>
        <r>
          <rPr>
            <sz val="9"/>
            <color indexed="81"/>
            <rFont val="Tahoma"/>
            <charset val="1"/>
          </rPr>
          <t xml:space="preserve">
Calculcated voltage at the GPIO
</t>
        </r>
      </text>
    </comment>
    <comment ref="I2" authorId="0" shapeId="0" xr:uid="{782331FD-D38F-4507-A46C-CA20D082BD0C}">
      <text>
        <r>
          <rPr>
            <b/>
            <sz val="9"/>
            <color indexed="81"/>
            <rFont val="Tahoma"/>
            <charset val="1"/>
          </rPr>
          <t>Martin ROGER:</t>
        </r>
        <r>
          <rPr>
            <sz val="9"/>
            <color indexed="81"/>
            <rFont val="Tahoma"/>
            <charset val="1"/>
          </rPr>
          <t xml:space="preserve">
Average value sent by analogRead()
</t>
        </r>
      </text>
    </comment>
    <comment ref="J2" authorId="0" shapeId="0" xr:uid="{C6C8859D-B8F0-4FD7-B958-CE6476184E9B}">
      <text>
        <r>
          <rPr>
            <b/>
            <sz val="9"/>
            <color indexed="81"/>
            <rFont val="Tahoma"/>
            <charset val="1"/>
          </rPr>
          <t>Martin ROGER:</t>
        </r>
        <r>
          <rPr>
            <sz val="9"/>
            <color indexed="81"/>
            <rFont val="Tahoma"/>
            <charset val="1"/>
          </rPr>
          <t xml:space="preserve">
Theoretical voltage equivalent to the analogRead (ESP32 deviation)
</t>
        </r>
      </text>
    </comment>
  </commentList>
</comments>
</file>

<file path=xl/sharedStrings.xml><?xml version="1.0" encoding="utf-8"?>
<sst xmlns="http://schemas.openxmlformats.org/spreadsheetml/2006/main" count="44" uniqueCount="27">
  <si>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</si>
  <si>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</si>
  <si>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</si>
  <si>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</si>
  <si>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</si>
  <si>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</si>
  <si>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</si>
  <si>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</si>
  <si>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</si>
  <si>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SW11</t>
  </si>
  <si>
    <t>SW12</t>
  </si>
  <si>
    <t>Rth</t>
  </si>
  <si>
    <t>Vth</t>
  </si>
  <si>
    <t>Vf</t>
  </si>
  <si>
    <t>VTOT</t>
  </si>
  <si>
    <t>No K offset</t>
  </si>
  <si>
    <t>Koffset</t>
  </si>
  <si>
    <t>Switches on</t>
  </si>
  <si>
    <t>Vres</t>
  </si>
  <si>
    <t>VsenseRaw</t>
  </si>
  <si>
    <t>VGPIO</t>
  </si>
  <si>
    <t>analogRead</t>
  </si>
  <si>
    <t>VeqRead</t>
  </si>
  <si>
    <t>Vdiode</t>
  </si>
  <si>
    <t>Imeas</t>
  </si>
  <si>
    <t>dV th to res</t>
  </si>
  <si>
    <t>dV GPIO to eqRead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</si>
</sst>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VeqRead vs Rth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AnalogR!$B$3:$B$13</c:f>
              <c:numCache>
                <c:formatCode>0</c:formatCode>
                <c:ptCount val="11"/>
                <c:pt idx="0">
                  <c:v>270</c:v>
                </c:pt>
                <c:pt idx="1">
                  <c:v>135</c:v>
                </c:pt>
                <c:pt idx="2">
                  <c:v>90</c:v>
                </c:pt>
                <c:pt idx="3">
                  <c:v>67.5</c:v>
                </c:pt>
                <c:pt idx="4">
                  <c:v>54</c:v>
                </c:pt>
                <c:pt idx="5">
                  <c:v>45</c:v>
                </c:pt>
                <c:pt idx="6">
                  <c:v>38.571428571428569</c:v>
                </c:pt>
                <c:pt idx="7">
                  <c:v>33.75</c:v>
                </c:pt>
                <c:pt idx="8">
                  <c:v>30</c:v>
                </c:pt>
                <c:pt idx="9">
                  <c:v>27</c:v>
                </c:pt>
                <c:pt idx="10">
                  <c:v>24.545454545454547</c:v>
                </c:pt>
              </c:numCache>
            </c:numRef>
          </c:xVal>
          <c:yVal>
            <c:numRef>
              <c:f>AnalogR!$J$3:$J$13</c:f>
              <c:numCache>
                <c:formatCode>0.000</c:formatCode>
                <c:ptCount val="11"/>
                <c:pt idx="0">
                  <c:v>3.2516483516483516</c:v>
                </c:pt>
                <c:pt idx="1">
                  <c:v>2.8608058608058609</c:v>
                </c:pt>
                <c:pt idx="2">
                  <c:v>2.5787545787545789</c:v>
                </c:pt>
                <c:pt idx="3">
                  <c:v>2.4014652014652014</c:v>
                </c:pt>
                <c:pt idx="4">
                  <c:v>2.0227106227106226</c:v>
                </c:pt>
                <c:pt idx="5">
                  <c:v>1.7003663003663003</c:v>
                </c:pt>
                <c:pt idx="6">
                  <c:v>1.4586080586080585</c:v>
                </c:pt>
                <c:pt idx="7">
                  <c:v>1.2853479853479854</c:v>
                </c:pt>
                <c:pt idx="8">
                  <c:v>1.1282051282051282</c:v>
                </c:pt>
                <c:pt idx="9">
                  <c:v>1.0315018315018316</c:v>
                </c:pt>
                <c:pt idx="10">
                  <c:v>0.94285714285714284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9-4B8D-B6D4-06A488D591B9}"/>
            </c:ext>
          </c:extLst>
        </c:ser>
        <c:ser>
          <c:idx val="1"/>
          <c:order val="1"/>
          <c:tx>
            <c:v>VGPIO vs Rth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AnalogR!$B$3:$B$13</c:f>
              <c:numCache>
                <c:formatCode>0</c:formatCode>
                <c:ptCount val="11"/>
                <c:pt idx="0">
                  <c:v>270</c:v>
                </c:pt>
                <c:pt idx="1">
                  <c:v>135</c:v>
                </c:pt>
                <c:pt idx="2">
                  <c:v>90</c:v>
                </c:pt>
                <c:pt idx="3">
                  <c:v>67.5</c:v>
                </c:pt>
                <c:pt idx="4">
                  <c:v>54</c:v>
                </c:pt>
                <c:pt idx="5">
                  <c:v>45</c:v>
                </c:pt>
                <c:pt idx="6">
                  <c:v>38.571428571428569</c:v>
                </c:pt>
                <c:pt idx="7">
                  <c:v>33.75</c:v>
                </c:pt>
                <c:pt idx="8">
                  <c:v>30</c:v>
                </c:pt>
                <c:pt idx="9">
                  <c:v>27</c:v>
                </c:pt>
                <c:pt idx="10">
                  <c:v>24.545454545454547</c:v>
                </c:pt>
              </c:numCache>
            </c:numRef>
          </c:xVal>
          <c:yVal>
            <c:numRef>
              <c:f>AnalogR!$H$3:$H$13</c:f>
              <c:numCache>
                <c:formatCode>0.000</c:formatCode>
                <c:ptCount val="11"/>
                <c:pt idx="0">
                  <c:v>2.9619230769230769</c:v>
                </c:pt>
                <c:pt idx="1">
                  <c:v>2.7592307692307689</c:v>
                </c:pt>
                <c:pt idx="2">
                  <c:v>2.5866153846153845</c:v>
                </c:pt>
                <c:pt idx="3">
                  <c:v>2.4388461538461539</c:v>
                </c:pt>
                <c:pt idx="4">
                  <c:v>2.0805384615384614</c:v>
                </c:pt>
                <c:pt idx="5">
                  <c:v>1.7457692307692307</c:v>
                </c:pt>
                <c:pt idx="6">
                  <c:v>1.5169230769230768</c:v>
                </c:pt>
                <c:pt idx="7">
                  <c:v>1.347576923076923</c:v>
                </c:pt>
                <c:pt idx="8">
                  <c:v>1.210923076923077</c:v>
                </c:pt>
                <c:pt idx="9">
                  <c:v>1.1036923076923075</c:v>
                </c:pt>
                <c:pt idx="10">
                  <c:v>1.0154230769230768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9-4B8D-B6D4-06A488D5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2559"/>
        <c:axId val="202656943"/>
      </c:scatterChart>
      <c:valAx>
        <c:axId val="2005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656943"/>
        <c:crosses val="autoZero"/>
        <c:crossBetween val="midCat"/>
      </c:valAx>
      <c:valAx>
        <c:axId val="2026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51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14</xdr:row>
      <xdr:rowOff>47625</xdr:rowOff>
    </xdr:from>
    <xdr:to>
      <xdr:col>6</xdr:col>
      <xdr:colOff>357187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36843-82D7-45CA-BC02-323F9567E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"/>
  <sheetViews>
    <sheetView tabSelected="1" workbookViewId="0">
      <selection activeCell="K26" sqref="K26"/>
    </sheetView>
  </sheetViews>
  <sheetFormatPr defaultRowHeight="15" x14ac:dyDescent="0.25"/>
  <cols>
    <col min="1" max="1" width="12.140625" customWidth="1"/>
    <col min="3" max="3" width="13.42578125" customWidth="1"/>
    <col min="5" max="5" width="11.140625" bestFit="1" customWidth="1"/>
    <col min="6" max="6" width="11.140625" customWidth="1"/>
    <col min="8" max="8" width="13" customWidth="1"/>
    <col min="9" max="9" width="13.28515625" customWidth="1"/>
    <col min="10" max="11" width="11.28515625" bestFit="1" customWidth="1"/>
    <col min="12" max="12" width="18" bestFit="1" customWidth="1"/>
    <col min="13" max="13" width="11.28515625" bestFit="1" customWidth="1"/>
    <col min="14" max="14" width="15.140625" customWidth="1"/>
  </cols>
  <sheetData>
    <row r="2" spans="1:12" x14ac:dyDescent="0.25">
      <c r="A2" t="s">
        <v>17</v>
      </c>
      <c r="B2" t="s">
        <v>11</v>
      </c>
      <c r="C2" t="s">
        <v>12</v>
      </c>
      <c r="D2" t="s">
        <v>18</v>
      </c>
      <c r="E2" t="s">
        <v>19</v>
      </c>
      <c r="F2" t="s">
        <v>23</v>
      </c>
      <c r="G2" t="s">
        <v>24</v>
      </c>
      <c r="H2" t="s">
        <v>20</v>
      </c>
      <c r="I2" t="s">
        <v>21</v>
      </c>
      <c r="J2" t="s">
        <v>22</v>
      </c>
      <c r="K2" t="s">
        <v>25</v>
      </c>
      <c r="L2" t="s">
        <v>26</v>
      </c>
    </row>
    <row r="3" spans="1:12" x14ac:dyDescent="0.25">
      <c r="A3">
        <v>1</v>
      </c>
      <c r="B3" s="3">
        <f>270/A3</f>
        <v>270</v>
      </c>
      <c r="C3" s="1">
        <f>B3*0.1/22</f>
        <v>1.2272727272727273</v>
      </c>
      <c r="D3">
        <v>4.3099999999999996</v>
      </c>
      <c r="E3">
        <v>4.53</v>
      </c>
      <c r="F3" s="1">
        <f>E3-D3</f>
        <v>0.22000000000000064</v>
      </c>
      <c r="G3" s="2">
        <f>1000*E3/B3</f>
        <v>16.777777777777779</v>
      </c>
      <c r="H3" s="1">
        <f>E3*5.1/(5.1+2.7)</f>
        <v>2.9619230769230769</v>
      </c>
      <c r="I3">
        <v>4035</v>
      </c>
      <c r="J3" s="1">
        <f>3.3*I3/4095</f>
        <v>3.2516483516483516</v>
      </c>
      <c r="K3" s="1">
        <f>D3-C3</f>
        <v>3.0827272727272721</v>
      </c>
      <c r="L3" s="1">
        <f>J3-H3</f>
        <v>0.28972527472527476</v>
      </c>
    </row>
    <row r="4" spans="1:12" x14ac:dyDescent="0.25">
      <c r="A4">
        <v>2</v>
      </c>
      <c r="B4" s="3">
        <f t="shared" ref="B4:B13" si="0">270/A4</f>
        <v>135</v>
      </c>
      <c r="C4" s="1">
        <f t="shared" ref="C4:C13" si="1">B4*0.1/22</f>
        <v>0.61363636363636365</v>
      </c>
      <c r="D4">
        <v>3.98</v>
      </c>
      <c r="E4">
        <v>4.22</v>
      </c>
      <c r="F4" s="1">
        <f t="shared" ref="F4:F13" si="2">E4-D4</f>
        <v>0.23999999999999977</v>
      </c>
      <c r="G4" s="2">
        <f t="shared" ref="G4:G13" si="3">1000*E4/B4</f>
        <v>31.25925925925926</v>
      </c>
      <c r="H4" s="1">
        <f>E4*5.1/(5.1+2.7)</f>
        <v>2.7592307692307689</v>
      </c>
      <c r="I4">
        <v>3550</v>
      </c>
      <c r="J4" s="1">
        <f t="shared" ref="J4:J13" si="4">3.3*I4/4095</f>
        <v>2.8608058608058609</v>
      </c>
      <c r="K4" s="1">
        <f t="shared" ref="K4:K13" si="5">D4-C4</f>
        <v>3.3663636363636362</v>
      </c>
      <c r="L4" s="1">
        <f t="shared" ref="L4:L13" si="6">J4-H4</f>
        <v>0.10157509157509192</v>
      </c>
    </row>
    <row r="5" spans="1:12" x14ac:dyDescent="0.25">
      <c r="A5">
        <v>3</v>
      </c>
      <c r="B5" s="3">
        <f t="shared" si="0"/>
        <v>90</v>
      </c>
      <c r="C5" s="1">
        <f t="shared" si="1"/>
        <v>0.40909090909090912</v>
      </c>
      <c r="D5">
        <v>3.71</v>
      </c>
      <c r="E5">
        <v>3.956</v>
      </c>
      <c r="F5" s="1">
        <f t="shared" si="2"/>
        <v>0.246</v>
      </c>
      <c r="G5" s="2">
        <f t="shared" si="3"/>
        <v>43.955555555555556</v>
      </c>
      <c r="H5" s="1">
        <f>E5*5.1/(5.1+2.7)</f>
        <v>2.5866153846153845</v>
      </c>
      <c r="I5">
        <v>3200</v>
      </c>
      <c r="J5" s="1">
        <f t="shared" si="4"/>
        <v>2.5787545787545789</v>
      </c>
      <c r="K5" s="1">
        <f t="shared" si="5"/>
        <v>3.3009090909090908</v>
      </c>
      <c r="L5" s="1">
        <f t="shared" si="6"/>
        <v>-7.8608058608056197E-3</v>
      </c>
    </row>
    <row r="6" spans="1:12" x14ac:dyDescent="0.25">
      <c r="A6">
        <v>4</v>
      </c>
      <c r="B6" s="3">
        <f t="shared" si="0"/>
        <v>67.5</v>
      </c>
      <c r="C6" s="1">
        <f t="shared" si="1"/>
        <v>0.30681818181818182</v>
      </c>
      <c r="D6">
        <v>3.4729999999999999</v>
      </c>
      <c r="E6">
        <v>3.73</v>
      </c>
      <c r="F6" s="1">
        <f t="shared" si="2"/>
        <v>0.25700000000000012</v>
      </c>
      <c r="G6" s="2">
        <f t="shared" si="3"/>
        <v>55.25925925925926</v>
      </c>
      <c r="H6" s="1">
        <f>E6*5.1/(5.1+2.7)</f>
        <v>2.4388461538461539</v>
      </c>
      <c r="I6">
        <v>2980</v>
      </c>
      <c r="J6" s="1">
        <f t="shared" si="4"/>
        <v>2.4014652014652014</v>
      </c>
      <c r="K6" s="1">
        <f t="shared" si="5"/>
        <v>3.1661818181818182</v>
      </c>
      <c r="L6" s="1">
        <f t="shared" si="6"/>
        <v>-3.7380952380952515E-2</v>
      </c>
    </row>
    <row r="7" spans="1:12" x14ac:dyDescent="0.25">
      <c r="A7">
        <v>5</v>
      </c>
      <c r="B7" s="3">
        <f t="shared" si="0"/>
        <v>54</v>
      </c>
      <c r="C7" s="1">
        <f t="shared" si="1"/>
        <v>0.24545454545454548</v>
      </c>
      <c r="D7">
        <v>2.9289999999999998</v>
      </c>
      <c r="E7">
        <v>3.1819999999999999</v>
      </c>
      <c r="F7" s="1">
        <f t="shared" si="2"/>
        <v>0.25300000000000011</v>
      </c>
      <c r="G7" s="2">
        <f t="shared" si="3"/>
        <v>58.925925925925924</v>
      </c>
      <c r="H7" s="1">
        <f>E7*5.1/(5.1+2.7)</f>
        <v>2.0805384615384614</v>
      </c>
      <c r="I7">
        <v>2510</v>
      </c>
      <c r="J7" s="1">
        <f t="shared" si="4"/>
        <v>2.0227106227106226</v>
      </c>
      <c r="K7" s="1">
        <f t="shared" si="5"/>
        <v>2.6835454545454542</v>
      </c>
      <c r="L7" s="1">
        <f t="shared" si="6"/>
        <v>-5.7827838827838818E-2</v>
      </c>
    </row>
    <row r="8" spans="1:12" x14ac:dyDescent="0.25">
      <c r="A8">
        <v>6</v>
      </c>
      <c r="B8" s="3">
        <f t="shared" si="0"/>
        <v>45</v>
      </c>
      <c r="C8" s="1">
        <f t="shared" si="1"/>
        <v>0.20454545454545456</v>
      </c>
      <c r="D8">
        <v>2.431</v>
      </c>
      <c r="E8">
        <v>2.67</v>
      </c>
      <c r="F8" s="1">
        <f t="shared" si="2"/>
        <v>0.23899999999999988</v>
      </c>
      <c r="G8" s="2">
        <f t="shared" si="3"/>
        <v>59.333333333333336</v>
      </c>
      <c r="H8" s="1">
        <f>E8*5.1/(5.1+2.7)</f>
        <v>1.7457692307692307</v>
      </c>
      <c r="I8">
        <v>2110</v>
      </c>
      <c r="J8" s="1">
        <f t="shared" si="4"/>
        <v>1.7003663003663003</v>
      </c>
      <c r="K8" s="1">
        <f t="shared" si="5"/>
        <v>2.2264545454545455</v>
      </c>
      <c r="L8" s="1">
        <f t="shared" si="6"/>
        <v>-4.5402930402930419E-2</v>
      </c>
    </row>
    <row r="9" spans="1:12" x14ac:dyDescent="0.25">
      <c r="A9">
        <v>7</v>
      </c>
      <c r="B9" s="3">
        <f t="shared" si="0"/>
        <v>38.571428571428569</v>
      </c>
      <c r="C9" s="1">
        <f t="shared" si="1"/>
        <v>0.17532467532467533</v>
      </c>
      <c r="D9">
        <v>2.073</v>
      </c>
      <c r="E9">
        <v>2.3199999999999998</v>
      </c>
      <c r="F9" s="1">
        <f t="shared" si="2"/>
        <v>0.24699999999999989</v>
      </c>
      <c r="G9" s="2">
        <f t="shared" si="3"/>
        <v>60.148148148148152</v>
      </c>
      <c r="H9" s="1">
        <f>E9*5.1/(5.1+2.7)</f>
        <v>1.5169230769230768</v>
      </c>
      <c r="I9">
        <v>1810</v>
      </c>
      <c r="J9" s="1">
        <f t="shared" si="4"/>
        <v>1.4586080586080585</v>
      </c>
      <c r="K9" s="1">
        <f t="shared" si="5"/>
        <v>1.8976753246753246</v>
      </c>
      <c r="L9" s="1">
        <f t="shared" si="6"/>
        <v>-5.8315018315018285E-2</v>
      </c>
    </row>
    <row r="10" spans="1:12" x14ac:dyDescent="0.25">
      <c r="A10">
        <v>8</v>
      </c>
      <c r="B10" s="3">
        <f t="shared" si="0"/>
        <v>33.75</v>
      </c>
      <c r="C10" s="1">
        <f t="shared" si="1"/>
        <v>0.15340909090909091</v>
      </c>
      <c r="D10">
        <v>1.81</v>
      </c>
      <c r="E10">
        <v>2.0609999999999999</v>
      </c>
      <c r="F10" s="1">
        <f t="shared" si="2"/>
        <v>0.25099999999999989</v>
      </c>
      <c r="G10" s="2">
        <f t="shared" si="3"/>
        <v>61.06666666666667</v>
      </c>
      <c r="H10" s="1">
        <f>E10*5.1/(5.1+2.7)</f>
        <v>1.347576923076923</v>
      </c>
      <c r="I10">
        <v>1595</v>
      </c>
      <c r="J10" s="1">
        <f t="shared" si="4"/>
        <v>1.2853479853479854</v>
      </c>
      <c r="K10" s="1">
        <f t="shared" si="5"/>
        <v>1.6565909090909092</v>
      </c>
      <c r="L10" s="1">
        <f t="shared" si="6"/>
        <v>-6.2228937728937561E-2</v>
      </c>
    </row>
    <row r="11" spans="1:12" x14ac:dyDescent="0.25">
      <c r="A11">
        <v>9</v>
      </c>
      <c r="B11" s="3">
        <f t="shared" si="0"/>
        <v>30</v>
      </c>
      <c r="C11" s="1">
        <f t="shared" si="1"/>
        <v>0.13636363636363635</v>
      </c>
      <c r="D11">
        <v>1.603</v>
      </c>
      <c r="E11">
        <v>1.8520000000000001</v>
      </c>
      <c r="F11" s="1">
        <f t="shared" si="2"/>
        <v>0.24900000000000011</v>
      </c>
      <c r="G11" s="2">
        <f t="shared" si="3"/>
        <v>61.733333333333334</v>
      </c>
      <c r="H11" s="1">
        <f>E11*5.1/(5.1+2.7)</f>
        <v>1.210923076923077</v>
      </c>
      <c r="I11">
        <v>1400</v>
      </c>
      <c r="J11" s="1">
        <f t="shared" si="4"/>
        <v>1.1282051282051282</v>
      </c>
      <c r="K11" s="1">
        <f t="shared" si="5"/>
        <v>1.4666363636363635</v>
      </c>
      <c r="L11" s="1">
        <f t="shared" si="6"/>
        <v>-8.2717948717948797E-2</v>
      </c>
    </row>
    <row r="12" spans="1:12" x14ac:dyDescent="0.25">
      <c r="A12">
        <v>10</v>
      </c>
      <c r="B12" s="3">
        <f t="shared" si="0"/>
        <v>27</v>
      </c>
      <c r="C12" s="1">
        <f t="shared" si="1"/>
        <v>0.12272727272727274</v>
      </c>
      <c r="D12">
        <v>1.44</v>
      </c>
      <c r="E12">
        <v>1.6879999999999999</v>
      </c>
      <c r="F12" s="1">
        <f t="shared" si="2"/>
        <v>0.248</v>
      </c>
      <c r="G12" s="2">
        <f t="shared" si="3"/>
        <v>62.518518518518519</v>
      </c>
      <c r="H12" s="1">
        <f>E12*5.1/(5.1+2.7)</f>
        <v>1.1036923076923075</v>
      </c>
      <c r="I12">
        <v>1280</v>
      </c>
      <c r="J12" s="1">
        <f t="shared" si="4"/>
        <v>1.0315018315018316</v>
      </c>
      <c r="K12" s="1">
        <f t="shared" si="5"/>
        <v>1.3172727272727272</v>
      </c>
      <c r="L12" s="1">
        <f t="shared" si="6"/>
        <v>-7.2190476190475916E-2</v>
      </c>
    </row>
    <row r="13" spans="1:12" x14ac:dyDescent="0.25">
      <c r="A13">
        <v>11</v>
      </c>
      <c r="B13" s="3">
        <f t="shared" si="0"/>
        <v>24.545454545454547</v>
      </c>
      <c r="C13" s="1">
        <f t="shared" si="1"/>
        <v>0.11157024793388431</v>
      </c>
      <c r="D13">
        <v>1.3069999999999999</v>
      </c>
      <c r="E13">
        <v>1.5529999999999999</v>
      </c>
      <c r="F13" s="1">
        <f t="shared" si="2"/>
        <v>0.246</v>
      </c>
      <c r="G13" s="2">
        <f t="shared" si="3"/>
        <v>63.270370370370365</v>
      </c>
      <c r="H13" s="1">
        <f>E13*5.1/(5.1+2.7)</f>
        <v>1.0154230769230768</v>
      </c>
      <c r="I13">
        <v>1170</v>
      </c>
      <c r="J13" s="1">
        <f t="shared" si="4"/>
        <v>0.94285714285714284</v>
      </c>
      <c r="K13" s="1">
        <f t="shared" si="5"/>
        <v>1.1954297520661157</v>
      </c>
      <c r="L13" s="1">
        <f t="shared" si="6"/>
        <v>-7.2565934065933924E-2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AB12-CC01-4745-A901-13D92ADFCD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4551-A498-4D9A-9E64-9E1426D5DB96}">
  <dimension ref="A2:F28"/>
  <sheetViews>
    <sheetView workbookViewId="0">
      <selection activeCell="D18" sqref="D18:D28"/>
    </sheetView>
  </sheetViews>
  <sheetFormatPr defaultRowHeight="15" x14ac:dyDescent="0.25"/>
  <sheetData>
    <row r="2" spans="1:6" x14ac:dyDescent="0.25">
      <c r="A2" t="s">
        <v>15</v>
      </c>
    </row>
    <row r="3" spans="1:6" x14ac:dyDescent="0.25">
      <c r="C3" t="s">
        <v>11</v>
      </c>
      <c r="D3" t="s">
        <v>12</v>
      </c>
      <c r="E3" t="s">
        <v>13</v>
      </c>
      <c r="F3" t="s">
        <v>14</v>
      </c>
    </row>
    <row r="4" spans="1:6" x14ac:dyDescent="0.25">
      <c r="A4" t="s">
        <v>0</v>
      </c>
      <c r="C4">
        <f t="shared" ref="C4:C12" si="0">1/((1/270)+(1/C5))</f>
        <v>24.247867085765609</v>
      </c>
      <c r="D4">
        <f>C4*0.1/51</f>
        <v>4.7544837423069829E-2</v>
      </c>
      <c r="E4">
        <v>0.2</v>
      </c>
      <c r="F4">
        <f>E4+D4</f>
        <v>0.24754483742306985</v>
      </c>
    </row>
    <row r="5" spans="1:6" x14ac:dyDescent="0.25">
      <c r="A5" t="s">
        <v>1</v>
      </c>
      <c r="C5">
        <f t="shared" si="0"/>
        <v>26.640355204736068</v>
      </c>
      <c r="D5">
        <f t="shared" ref="D5:D14" si="1">C5*0.1/51</f>
        <v>5.2235990597521709E-2</v>
      </c>
      <c r="E5">
        <v>0.2</v>
      </c>
      <c r="F5">
        <f t="shared" ref="F5:F14" si="2">E5+D5</f>
        <v>0.25223599059752172</v>
      </c>
    </row>
    <row r="6" spans="1:6" x14ac:dyDescent="0.25">
      <c r="A6" t="s">
        <v>2</v>
      </c>
      <c r="C6">
        <f t="shared" si="0"/>
        <v>29.556650246305423</v>
      </c>
      <c r="D6">
        <f t="shared" si="1"/>
        <v>5.795421616922633E-2</v>
      </c>
      <c r="E6">
        <v>0.2</v>
      </c>
      <c r="F6">
        <f t="shared" si="2"/>
        <v>0.25795421616922631</v>
      </c>
    </row>
    <row r="7" spans="1:6" x14ac:dyDescent="0.25">
      <c r="A7" t="s">
        <v>3</v>
      </c>
      <c r="C7">
        <f t="shared" si="0"/>
        <v>33.189920098340508</v>
      </c>
      <c r="D7">
        <f t="shared" si="1"/>
        <v>6.5078274702628447E-2</v>
      </c>
      <c r="E7">
        <v>0.2</v>
      </c>
      <c r="F7">
        <f t="shared" si="2"/>
        <v>0.26507827470262846</v>
      </c>
    </row>
    <row r="8" spans="1:6" x14ac:dyDescent="0.25">
      <c r="A8" t="s">
        <v>4</v>
      </c>
      <c r="C8">
        <f t="shared" si="0"/>
        <v>37.84162578836721</v>
      </c>
      <c r="D8">
        <f t="shared" si="1"/>
        <v>7.419926625170041E-2</v>
      </c>
      <c r="E8">
        <v>0.2</v>
      </c>
      <c r="F8">
        <f t="shared" si="2"/>
        <v>0.27419926625170044</v>
      </c>
    </row>
    <row r="9" spans="1:6" x14ac:dyDescent="0.25">
      <c r="A9" t="s">
        <v>5</v>
      </c>
      <c r="C9">
        <f t="shared" si="0"/>
        <v>44.009779951100249</v>
      </c>
      <c r="D9">
        <f t="shared" si="1"/>
        <v>8.629368617862794E-2</v>
      </c>
      <c r="E9">
        <v>0.2</v>
      </c>
      <c r="F9">
        <f t="shared" si="2"/>
        <v>0.28629368617862794</v>
      </c>
    </row>
    <row r="10" spans="1:6" x14ac:dyDescent="0.25">
      <c r="A10" t="s">
        <v>6</v>
      </c>
      <c r="C10">
        <f t="shared" si="0"/>
        <v>52.58033106134372</v>
      </c>
      <c r="D10">
        <f t="shared" si="1"/>
        <v>0.10309868835557594</v>
      </c>
      <c r="E10">
        <v>0.2</v>
      </c>
      <c r="F10">
        <f t="shared" si="2"/>
        <v>0.30309868835557596</v>
      </c>
    </row>
    <row r="11" spans="1:6" x14ac:dyDescent="0.25">
      <c r="A11" t="s">
        <v>7</v>
      </c>
      <c r="C11">
        <f t="shared" si="0"/>
        <v>65.296251511487299</v>
      </c>
      <c r="D11">
        <f t="shared" si="1"/>
        <v>0.12803186570879863</v>
      </c>
      <c r="E11">
        <v>0.2</v>
      </c>
      <c r="F11">
        <f t="shared" si="2"/>
        <v>0.32803186570879861</v>
      </c>
    </row>
    <row r="12" spans="1:6" x14ac:dyDescent="0.25">
      <c r="A12" t="s">
        <v>8</v>
      </c>
      <c r="C12">
        <f t="shared" si="0"/>
        <v>86.124401913875587</v>
      </c>
      <c r="D12">
        <f t="shared" si="1"/>
        <v>0.16887137630171686</v>
      </c>
      <c r="E12">
        <v>0.2</v>
      </c>
      <c r="F12">
        <f t="shared" si="2"/>
        <v>0.36887137630171685</v>
      </c>
    </row>
    <row r="13" spans="1:6" x14ac:dyDescent="0.25">
      <c r="A13" t="s">
        <v>9</v>
      </c>
      <c r="C13">
        <f>1/((1/270)+(1/C14))</f>
        <v>126.46370023419203</v>
      </c>
      <c r="D13">
        <f t="shared" si="1"/>
        <v>0.24796803967488634</v>
      </c>
      <c r="E13">
        <v>0.2</v>
      </c>
      <c r="F13">
        <f t="shared" si="2"/>
        <v>0.44796803967488635</v>
      </c>
    </row>
    <row r="14" spans="1:6" x14ac:dyDescent="0.25">
      <c r="A14" t="s">
        <v>10</v>
      </c>
      <c r="C14">
        <f>1/((1/270)+(1/2000))</f>
        <v>237.88546255506606</v>
      </c>
      <c r="D14">
        <f t="shared" si="1"/>
        <v>0.466442083441306</v>
      </c>
      <c r="E14">
        <v>0.2</v>
      </c>
      <c r="F14">
        <f t="shared" si="2"/>
        <v>0.66644208344130607</v>
      </c>
    </row>
    <row r="16" spans="1:6" x14ac:dyDescent="0.25">
      <c r="A16" t="s">
        <v>16</v>
      </c>
      <c r="B16">
        <v>2000</v>
      </c>
    </row>
    <row r="17" spans="1:6" x14ac:dyDescent="0.25">
      <c r="B17" t="s">
        <v>11</v>
      </c>
      <c r="D17" t="s">
        <v>12</v>
      </c>
      <c r="E17" t="s">
        <v>13</v>
      </c>
      <c r="F17" t="s">
        <v>14</v>
      </c>
    </row>
    <row r="18" spans="1:6" x14ac:dyDescent="0.25">
      <c r="A18" t="s">
        <v>0</v>
      </c>
      <c r="B18">
        <f>1/((1/270)+(1/B19))</f>
        <v>24.247867085765609</v>
      </c>
      <c r="C18">
        <f>$B$16+B18</f>
        <v>2024.2478670857656</v>
      </c>
      <c r="D18">
        <f>C18*0.1/51</f>
        <v>3.96911346487405</v>
      </c>
      <c r="E18">
        <v>0.2</v>
      </c>
      <c r="F18">
        <f>E18+D18</f>
        <v>4.1691134648740498</v>
      </c>
    </row>
    <row r="19" spans="1:6" x14ac:dyDescent="0.25">
      <c r="A19" t="s">
        <v>1</v>
      </c>
      <c r="B19">
        <f t="shared" ref="B19:B27" si="3">1/((1/270)+(1/B20))</f>
        <v>26.640355204736068</v>
      </c>
      <c r="C19">
        <f t="shared" ref="C19:C28" si="4">$B$16+B19</f>
        <v>2026.6403552047361</v>
      </c>
      <c r="D19">
        <f t="shared" ref="D19:D28" si="5">C19*0.1/51</f>
        <v>3.9738046180485025</v>
      </c>
      <c r="E19">
        <v>0.2</v>
      </c>
      <c r="F19">
        <f t="shared" ref="F19:F28" si="6">E19+D19</f>
        <v>4.1738046180485027</v>
      </c>
    </row>
    <row r="20" spans="1:6" x14ac:dyDescent="0.25">
      <c r="A20" t="s">
        <v>2</v>
      </c>
      <c r="B20">
        <f t="shared" si="3"/>
        <v>29.556650246305423</v>
      </c>
      <c r="C20">
        <f t="shared" si="4"/>
        <v>2029.5566502463055</v>
      </c>
      <c r="D20">
        <f t="shared" si="5"/>
        <v>3.9795228436202068</v>
      </c>
      <c r="E20">
        <v>0.2</v>
      </c>
      <c r="F20">
        <f t="shared" si="6"/>
        <v>4.179522843620207</v>
      </c>
    </row>
    <row r="21" spans="1:6" x14ac:dyDescent="0.25">
      <c r="A21" t="s">
        <v>3</v>
      </c>
      <c r="B21">
        <f t="shared" si="3"/>
        <v>33.189920098340508</v>
      </c>
      <c r="C21">
        <f t="shared" si="4"/>
        <v>2033.1899200983405</v>
      </c>
      <c r="D21">
        <f t="shared" si="5"/>
        <v>3.9866469021536091</v>
      </c>
      <c r="E21">
        <v>0.2</v>
      </c>
      <c r="F21">
        <f t="shared" si="6"/>
        <v>4.1866469021536092</v>
      </c>
    </row>
    <row r="22" spans="1:6" x14ac:dyDescent="0.25">
      <c r="A22" t="s">
        <v>4</v>
      </c>
      <c r="B22">
        <f t="shared" si="3"/>
        <v>37.84162578836721</v>
      </c>
      <c r="C22">
        <f t="shared" si="4"/>
        <v>2037.8416257883673</v>
      </c>
      <c r="D22">
        <f t="shared" si="5"/>
        <v>3.995767893702681</v>
      </c>
      <c r="E22">
        <v>0.2</v>
      </c>
      <c r="F22">
        <f t="shared" si="6"/>
        <v>4.1957678937026808</v>
      </c>
    </row>
    <row r="23" spans="1:6" x14ac:dyDescent="0.25">
      <c r="A23" t="s">
        <v>5</v>
      </c>
      <c r="B23">
        <f t="shared" si="3"/>
        <v>44.009779951100249</v>
      </c>
      <c r="C23">
        <f t="shared" si="4"/>
        <v>2044.0097799511002</v>
      </c>
      <c r="D23">
        <f t="shared" si="5"/>
        <v>4.0078623136296088</v>
      </c>
      <c r="E23">
        <v>0.2</v>
      </c>
      <c r="F23">
        <f t="shared" si="6"/>
        <v>4.2078623136296089</v>
      </c>
    </row>
    <row r="24" spans="1:6" x14ac:dyDescent="0.25">
      <c r="A24" t="s">
        <v>6</v>
      </c>
      <c r="B24">
        <f t="shared" si="3"/>
        <v>52.58033106134372</v>
      </c>
      <c r="C24">
        <f t="shared" si="4"/>
        <v>2052.5803310613437</v>
      </c>
      <c r="D24">
        <f t="shared" si="5"/>
        <v>4.024667315806556</v>
      </c>
      <c r="E24">
        <v>0.2</v>
      </c>
      <c r="F24">
        <f t="shared" si="6"/>
        <v>4.2246673158065562</v>
      </c>
    </row>
    <row r="25" spans="1:6" x14ac:dyDescent="0.25">
      <c r="A25" t="s">
        <v>7</v>
      </c>
      <c r="B25">
        <f t="shared" si="3"/>
        <v>65.296251511487299</v>
      </c>
      <c r="C25">
        <f t="shared" si="4"/>
        <v>2065.2962515114873</v>
      </c>
      <c r="D25">
        <f t="shared" si="5"/>
        <v>4.0496004931597795</v>
      </c>
      <c r="E25">
        <v>0.2</v>
      </c>
      <c r="F25">
        <f t="shared" si="6"/>
        <v>4.2496004931597797</v>
      </c>
    </row>
    <row r="26" spans="1:6" x14ac:dyDescent="0.25">
      <c r="A26" t="s">
        <v>8</v>
      </c>
      <c r="B26">
        <f t="shared" si="3"/>
        <v>86.124401913875587</v>
      </c>
      <c r="C26">
        <f t="shared" si="4"/>
        <v>2086.1244019138758</v>
      </c>
      <c r="D26">
        <f t="shared" si="5"/>
        <v>4.0904400037526978</v>
      </c>
      <c r="E26">
        <v>0.2</v>
      </c>
      <c r="F26">
        <f t="shared" si="6"/>
        <v>4.290440003752698</v>
      </c>
    </row>
    <row r="27" spans="1:6" x14ac:dyDescent="0.25">
      <c r="A27" t="s">
        <v>9</v>
      </c>
      <c r="B27">
        <f t="shared" si="3"/>
        <v>126.46370023419203</v>
      </c>
      <c r="C27">
        <f t="shared" si="4"/>
        <v>2126.4637002341919</v>
      </c>
      <c r="D27">
        <f t="shared" si="5"/>
        <v>4.1695366671258665</v>
      </c>
      <c r="E27">
        <v>0.2</v>
      </c>
      <c r="F27">
        <f t="shared" si="6"/>
        <v>4.3695366671258666</v>
      </c>
    </row>
    <row r="28" spans="1:6" x14ac:dyDescent="0.25">
      <c r="A28" t="s">
        <v>10</v>
      </c>
      <c r="B28">
        <f>1/((1/270)+(1/2000))</f>
        <v>237.88546255506606</v>
      </c>
      <c r="C28">
        <f t="shared" si="4"/>
        <v>2237.8854625550662</v>
      </c>
      <c r="D28">
        <f t="shared" si="5"/>
        <v>4.3880107108922868</v>
      </c>
      <c r="E28">
        <v>0.2</v>
      </c>
      <c r="F28">
        <f t="shared" si="6"/>
        <v>4.588010710892287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AnalogR</vt:lpstr>
      <vt:lpstr>Analog V</vt:lpstr>
      <vt:lpstr>AnalogKR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ROGER</dc:creator>
  <cp:lastModifiedBy>Martin ROGER</cp:lastModifiedBy>
  <dcterms:created xsi:type="dcterms:W3CDTF">2015-06-05T18:17:20Z</dcterms:created>
  <dcterms:modified xsi:type="dcterms:W3CDTF">2024-04-29T22:35:12Z</dcterms:modified>
</cp:coreProperties>
</file>