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os vs Procesos" sheetId="1" r:id="rId4"/>
    <sheet state="visible" name="Materia Prima x producto" sheetId="2" r:id="rId5"/>
    <sheet state="visible" name="Datos Procesos Sillas" sheetId="3" r:id="rId6"/>
    <sheet state="visible" name=" Datos Procesos Escaleras" sheetId="4" r:id="rId7"/>
    <sheet state="visible" name="Datos Procesos Locker" sheetId="5" r:id="rId8"/>
    <sheet state="visible" name="Resultados" sheetId="6" r:id="rId9"/>
    <sheet state="visible" name="Datos Adicionales Locker" sheetId="7" r:id="rId10"/>
    <sheet state="visible" name="Calculo Area insumos" sheetId="8" r:id="rId11"/>
  </sheets>
  <definedNames>
    <definedName name="Doblado">'Datos Procesos Sillas'!$H$4</definedName>
  </definedNames>
  <calcPr/>
</workbook>
</file>

<file path=xl/sharedStrings.xml><?xml version="1.0" encoding="utf-8"?>
<sst xmlns="http://schemas.openxmlformats.org/spreadsheetml/2006/main" count="617" uniqueCount="309">
  <si>
    <t>Proceso Doblado Tubo</t>
  </si>
  <si>
    <t>Proceso Corte</t>
  </si>
  <si>
    <t>Proceso corte de Lamina</t>
  </si>
  <si>
    <t>Proceso Doblado lamina</t>
  </si>
  <si>
    <t>Proceso de Soldadura</t>
  </si>
  <si>
    <t>Proceso de Limpieza</t>
  </si>
  <si>
    <t>Proceso de armado</t>
  </si>
  <si>
    <t>Producto Silla</t>
  </si>
  <si>
    <t>x</t>
  </si>
  <si>
    <t>Producto Escalera</t>
  </si>
  <si>
    <t>Producto Locker</t>
  </si>
  <si>
    <t xml:space="preserve">Locker </t>
  </si>
  <si>
    <t>Sillas</t>
  </si>
  <si>
    <t>Escaleras</t>
  </si>
  <si>
    <t>Variable</t>
  </si>
  <si>
    <t xml:space="preserve">Resultado </t>
  </si>
  <si>
    <t>Medida</t>
  </si>
  <si>
    <t xml:space="preserve">Jornada Laboral </t>
  </si>
  <si>
    <t>hora</t>
  </si>
  <si>
    <t>Tiempo de Almuerzo</t>
  </si>
  <si>
    <t>N. Turnos</t>
  </si>
  <si>
    <t>diario</t>
  </si>
  <si>
    <t>Dias H. Por mes</t>
  </si>
  <si>
    <t>dias</t>
  </si>
  <si>
    <t xml:space="preserve">Demanda Mensual </t>
  </si>
  <si>
    <t>Lockers</t>
  </si>
  <si>
    <t>Unidades</t>
  </si>
  <si>
    <t>Tiempo Disponible</t>
  </si>
  <si>
    <t>horas</t>
  </si>
  <si>
    <t>minutos</t>
  </si>
  <si>
    <t>segundos</t>
  </si>
  <si>
    <t>Demanda Diaria</t>
  </si>
  <si>
    <t>unidades</t>
  </si>
  <si>
    <t>TT seg</t>
  </si>
  <si>
    <t>seg/unidad</t>
  </si>
  <si>
    <t>TT min</t>
  </si>
  <si>
    <t>min/unidad</t>
  </si>
  <si>
    <t>Materia Prima</t>
  </si>
  <si>
    <t>Cantidad Semanal</t>
  </si>
  <si>
    <t>Unidad</t>
  </si>
  <si>
    <t>Precio/u</t>
  </si>
  <si>
    <t>Referencia</t>
  </si>
  <si>
    <t>Cantidad</t>
  </si>
  <si>
    <t>Precio por unidad</t>
  </si>
  <si>
    <t>Lamina de 1220 x 2438 grosor 0.5 mm</t>
  </si>
  <si>
    <t>https://gyj.com.co/bogota_65/lamina-cold-rolled-bogota-65-acero-industrial.html</t>
  </si>
  <si>
    <t>TUBO MUEBLE CUAD 7/8"1.10 mm - 6.000 MTS</t>
  </si>
  <si>
    <t>https://gyj.com.co/el_rosal/tuberia-mueble-cuadrado-bogota-65-tuberia.html</t>
  </si>
  <si>
    <t>TUBO MUEBLE RED 1"1.20 mm - 6.000 MTS</t>
  </si>
  <si>
    <t>https://gyj.com.co/el_rosal/tuberia-mueble-redondo-bogota-65-tuberia.html</t>
  </si>
  <si>
    <t>Visagras</t>
  </si>
  <si>
    <t>https://www.homecenter.com.co/homecenter-co/product/271711/bisagra-omega-puerta-3-pulg-zincada-set-x-3-und/271711/</t>
  </si>
  <si>
    <t>TUBO MUEBLE RED 5/8"0.60 mm - 6.000 MTS</t>
  </si>
  <si>
    <t>TUBO MUEBLE RED 3/4"1.15 mm - 6.000 MTS</t>
  </si>
  <si>
    <t>https://gyj.com.co/bogota_65/tuberia-mueble-redondo-bogota-65-tuberia.html</t>
  </si>
  <si>
    <t>Lámina alumnio espesor 3 mm 1mx2m</t>
  </si>
  <si>
    <t>https://www.elpalaciodelaluminio.com/index.php/lamina-lisa</t>
  </si>
  <si>
    <t>Lamina madera MDF 1.83x2.44 metros 3cm de espesor</t>
  </si>
  <si>
    <t>https://madecentro.com/products/mdf-grueso-1-83x2-44x0-030</t>
  </si>
  <si>
    <t>Gancho</t>
  </si>
  <si>
    <t>https://decoracionesmatey.com.mx/tienda/home/2160-soporte-gancho-instalacion-a-techo-para-tubo-de-19-mm.html</t>
  </si>
  <si>
    <t>Tapas sillas</t>
  </si>
  <si>
    <t>https://articulo.mercadolibre.com.co/MCO-1253415311-tapones-cuadrados-para-patas-de-silla-de-32mm-40mm-_JM#position=7&amp;search_layout=stack&amp;type=item&amp;tracking_id=aaf7b1fa-f819-49c1-b041-43ef1e118d00</t>
  </si>
  <si>
    <t>Tapones Patas de silla</t>
  </si>
  <si>
    <t>https://articulo.mercadolibre.com.co/MCO-1333860557-tapones-patas-de-silla-de-pvc-de-1-25-mm-juego-de-2-_JM#position=5&amp;search_layout=stack&amp;type=item&amp;tracking_id=b013dfbb-c275-43f6-8ce4-778e5f36842e</t>
  </si>
  <si>
    <t xml:space="preserve">Piso antideslizante </t>
  </si>
  <si>
    <t>metros cuadrados</t>
  </si>
  <si>
    <t>https://www.tiendascalypso.com/piso-wm-trebol/p?idsku=2626&amp;utm_term=&amp;utm_campaign=shopping-campana-inteligente&amp;utm_source=adwords&amp;utm_medium=ppc</t>
  </si>
  <si>
    <t xml:space="preserve">Pegante PL285 uso profesional - 2000 ml
</t>
  </si>
  <si>
    <t>unidad</t>
  </si>
  <si>
    <t>https://www.homecenter.com.co/homecenter-co/product/69863/pegante-pl285-uso-profesional-2000-ml/69863/?kid=goosho_1161562&amp;shop=googleShopping&amp;gclid=CjwKCAjw4P6oBhBsEiwAKYVkqw427UfiJScU4K6FTKR64n8zfuqhZlQflBMljirTAWCBjUQR46ahwRoCsCgQAvD_BwE</t>
  </si>
  <si>
    <t>Tornillos de 2 alas autoperforante</t>
  </si>
  <si>
    <t xml:space="preserve">https://www.youtube.com/shorts/z4GcEVPdFhA
https://www.homecenter.com.co/homecenter-co/category/cat1680161/tornillos-punta-broca-autoperforante?currentpage=1&amp;=&amp;f.product.attribute.Medidas=0.140%2520pulgadas%253B1-1%252F4%2520pulgadas%3A%3A0.140%2520pulgadas%253B1-5%252F8%2520pulgadas%3A%3A0.150%2520pulgadas%253B1-1%252F4%2520pulgadas%3A%3A0.160%2520pulgadas%253B1-1%252F4%2520pulgadas%3A%3A0.160%2520pulgadas%253B1-3%252F4%2520pulgadas
</t>
  </si>
  <si>
    <t>280 x 430 mm,</t>
  </si>
  <si>
    <t>430 x 1800 mm</t>
  </si>
  <si>
    <t>300 x 1800 mm</t>
  </si>
  <si>
    <t>300 x 1800 mm con un agujero interno de 240 mm x 1740 mm</t>
  </si>
  <si>
    <t>240 mm x 1740 mm</t>
  </si>
  <si>
    <t>Operarios</t>
  </si>
  <si>
    <t>Proceso</t>
  </si>
  <si>
    <t>Metodo</t>
  </si>
  <si>
    <t>Maquina</t>
  </si>
  <si>
    <t>Espacio</t>
  </si>
  <si>
    <t>Tc x m</t>
  </si>
  <si>
    <t>Tc</t>
  </si>
  <si>
    <t>To</t>
  </si>
  <si>
    <t>Tp</t>
  </si>
  <si>
    <t>Th</t>
  </si>
  <si>
    <t>TCP</t>
  </si>
  <si>
    <t>MTBF</t>
  </si>
  <si>
    <t>MTTM</t>
  </si>
  <si>
    <t>A</t>
  </si>
  <si>
    <t>Referencias</t>
  </si>
  <si>
    <t>Entrada</t>
  </si>
  <si>
    <t>Tipo de salida</t>
  </si>
  <si>
    <t>Cantidad total de salida</t>
  </si>
  <si>
    <t>Ttp (min)</t>
  </si>
  <si>
    <t>Almacenaminento tubos</t>
  </si>
  <si>
    <t>NA</t>
  </si>
  <si>
    <t>Los tubos se almacenan en 4 estantes separados para tubos diferentes formas y tamaños. El largo es de 6.5 metros. El tamaño de cada estante es de, tomando como referencia el tubo de 1 pulgada (escalera) y una cantidad de 44 tubos apilados en 7 niveles. Esto daria 7 tubos por nivel. Las dimensiones serian de 7x7 pulgadas ( aprox 18x18 cm). Por tanto, para los 4 tubos, el ancho total de la estanteria seria 36x36 cm , Se le puede dar un metro adicional de altura adicional para que este a la altura de operarios. Las dimensiones finales son 36cm de ancho x 136 cm de alto x 6.5m de largo.</t>
  </si>
  <si>
    <t>Medicion de tubos</t>
  </si>
  <si>
    <t>El operario marca las lineas de corte del tubo rectangular y circular de 6 metros. El metro viene previamente preparado para una medicion rapida. Son 20 segundos por tubo. La lamina no se mide pues los cortes estan programados en CNC. El acomodo del tubo son 5 segundos</t>
  </si>
  <si>
    <t xml:space="preserve">Se realiza la medicion en la mesa donde se cortan los tubos. </t>
  </si>
  <si>
    <t>1 tubo cualquiera</t>
  </si>
  <si>
    <t>Tubo medido</t>
  </si>
  <si>
    <t>Corte de tubos</t>
  </si>
  <si>
    <t>Maquina de corte utilizada por un operario. Se realizan 4 cortes al tubo rectangular de 6 metros para tener 4 tubos rectangulares de 1,5 metros. Se realizan 11 cortes al tubo circular de 6 metros para tener 12 tubos de 0,5 metro. Cada corte dura 3-5 segundos, como se ve video de referencia. El acomodo del tubo para cada corte puede demorar 5 segundos.</t>
  </si>
  <si>
    <t>Tronzadora de Metal/Sierra de 14" (355mm) 2300W</t>
  </si>
  <si>
    <t>La maquina mide 0,2x0,5 metros aproximadamente. Considerando el largo de los tubos, se deja espacio para su manipulación. Se añade espacio para medir los tubos .El espacio total serian 7x0,3 metros</t>
  </si>
  <si>
    <r>
      <rPr>
        <color rgb="FF1155CC"/>
        <u/>
      </rPr>
      <t>https://youtu.be/s9yLEIeJqvs?t=31</t>
    </r>
    <r>
      <rPr/>
      <t xml:space="preserve"> 
</t>
    </r>
    <r>
      <rPr>
        <color rgb="FF1155CC"/>
        <u/>
      </rPr>
      <t>https://www.youtube.com/watch?v=bm3GCGSxDQE</t>
    </r>
    <r>
      <rPr/>
      <t xml:space="preserve"> 
</t>
    </r>
    <r>
      <rPr>
        <color rgb="FF1155CC"/>
        <u/>
      </rPr>
      <t>https://co.dewalt.global/producto/d28730-b3/tronzadora-de-metalsierra-de-14-355mm-2300w</t>
    </r>
  </si>
  <si>
    <t>1 tubo cuadrado y 1 circular</t>
  </si>
  <si>
    <t>4 tubos rectangulares de 1,5 metros y 12 tubos circulares de 0,5 metros</t>
  </si>
  <si>
    <t>Corte de laminas</t>
  </si>
  <si>
    <t>Maquina de corte de lamina CNC utilizado por un operario. Se realiza cuatro cortes de la lamina de 1x2 metros para obtener cuatro espaldares. El tiempo de operación es el perimetro del espaldar (3m) sobre la velocidad de movimiento de la maquina (30 m/min), asumiendo que se corta todo el perimetro sin eficientar algunos bordes. El acomodo y retiro de la lamina en la maquina de corte puede ser de 30 segundos. El accionamiento del CNC se considera manual y puede demorar 10 segundos.</t>
  </si>
  <si>
    <t>Dual use fiber co2 laser cutting machine for metal and nonmetal. LM-1325CF model</t>
  </si>
  <si>
    <t>Zona de trabajo de 2,5 x 1,5 metros. Se añade medio metro como espacio para operario. Al final, 3x2 metros</t>
  </si>
  <si>
    <t>https://www.lasermencnc.com/datail_15_113.html?gad=1&amp;gclid=Cj0KCQjw1aOpBhCOARIsACXYv-fFOIfWOyeIDsFSwQKZDD48rQPmN7y4aSiqNsEc5YZcZsv9UqKJrCwaAjB3EALw_wcB</t>
  </si>
  <si>
    <t>1 lamina</t>
  </si>
  <si>
    <t>4 espaldares</t>
  </si>
  <si>
    <t>Doblado de tubos</t>
  </si>
  <si>
    <t>Maquina dobladora de tubos utilizada por un operario. Se realizan 2 dobleces a 2 tubos rectangulares de 3 metros. El acomodo del tubo por doblez puede ser de 15 segundos. Los dobleces, como se ve en el video, son de 5-10 segundos.</t>
  </si>
  <si>
    <t xml:space="preserve">Dobladora de tubos modelo DT1-BH
</t>
  </si>
  <si>
    <t>Tamaño maquina 1,3x0,6. Se añade un espacio de 1,5 metros a lo largo para considerar la entrada del tubo (tubo silla) a la maquina y 0,5 metros a lo lo ancho como espacio  para el operario. Al final, seria 3x1 m</t>
  </si>
  <si>
    <t>https://www.youtube.com/watch?v=3IOLtgX79to&amp;ab_channel=Dobladorasdeca%C3%B1osDMZ%C2%AE</t>
  </si>
  <si>
    <t>1 tubo rectangular</t>
  </si>
  <si>
    <t>tubo doblado</t>
  </si>
  <si>
    <t>Doblado de lamina</t>
  </si>
  <si>
    <t>Freno de prensa manual. Se realizan 4 doblados a lo largo de la silla. En el video se observa que cada doblado toma entre 20 a 30 segundos.</t>
  </si>
  <si>
    <t xml:space="preserve">2040X2.5 mm Pan and Box Brake
</t>
  </si>
  <si>
    <t>Tamaño maquina 2500 mm x 770 mm x 1100 mm. Se considera el tamaño de 1 metro de la lamina al entrar. El espacio final seria 2,5x1,5 metros.</t>
  </si>
  <si>
    <t xml:space="preserve">https://www.cormak.pl/gb/pan-and-box-brakes-up-to-3-mm/222-2040x25-mm-pan-and-box-brake.html 
https://www.youtube.com/watch?v=VO7oCRWT1HY
</t>
  </si>
  <si>
    <t>1 espaldar</t>
  </si>
  <si>
    <t>Espaldar doblado</t>
  </si>
  <si>
    <t>HORNO</t>
  </si>
  <si>
    <t>Horno. El horno admite 4 sillas y demora 15 minutos. El cambio de sillas puede durar 1 minuto. La manipulacion del horno puede durar 30 segundos. Se enfrian 4 sillas anteriores de forma paralela por 5 minutos.</t>
  </si>
  <si>
    <t xml:space="preserve">Horno de curdado electroestatico </t>
  </si>
  <si>
    <t>1,5x1,5 metros del horno. Se añade 1 metro para ubicación de productos y para el operario. Al final 2,5x2,5 m</t>
  </si>
  <si>
    <t>https://spanish.alibaba.com/product-detail/Industrial-60367187442.html?spm=a2700.8699010.29.7.5f8a5fb6WxUOZ3</t>
  </si>
  <si>
    <t>4 sillas</t>
  </si>
  <si>
    <t>4 sillas curadas</t>
  </si>
  <si>
    <t>Soldado</t>
  </si>
  <si>
    <t>Soldado manual MIG por operario. Se usa una estructura de apoyo de las piezas para poder soldarlas, como en el video. Se soldan los extremos de los tubos circulares a la estructura cuadrada. Se solda el sillin a los tubos circulares. Se asume una velocidad de soldado optima de 14 pulgadas por minuto. Se asume que se toma el acomodo de las partes para la soldadura toma 1 minuto. La manipulación de la herramienta por cada zona demora 5 segundos.</t>
  </si>
  <si>
    <t>Bester 190C Multi</t>
  </si>
  <si>
    <t>2x2 metros. Se considera la soldadura de la lamina del locker que es la mas grande. La soldadura se realizaria con la lamina acostada. De esta forma, el tamaño minimo de la estación debe ser de 2x0,5 metros. Se añade espacio de medio metro para el movimiento del operario, dando al final un espacio de 2,5x1 metros.</t>
  </si>
  <si>
    <r>
      <rPr/>
      <t xml:space="preserve">https://youtu.be/s9yLEIeJqvs?t=31
</t>
    </r>
    <r>
      <rPr>
        <color rgb="FF1155CC"/>
        <u/>
      </rPr>
      <t>https://www.solyman.com/producto/bester-190c-multi/#formulario</t>
    </r>
    <r>
      <rPr/>
      <t xml:space="preserve"> 
https://www.hobartbrothers.com/resources/technical-articles/tips-for-setting-mig-welding-parameters-for-thin-materials/#:~:text=A%20recommended%20wire%20feed%20speed,it%2C%20heat%20input%20and%20more.</t>
    </r>
  </si>
  <si>
    <t>2 tubos rectangulares,2 tubos circulares, 1 espaldar</t>
  </si>
  <si>
    <t>Silla</t>
  </si>
  <si>
    <t>Ensamble</t>
  </si>
  <si>
    <t>Ensamble por un operario. Se añaden las tapas antideslizantes a la silla, lo que toma 1 minuto.</t>
  </si>
  <si>
    <t>Se toma la dimensión mas grande, que seria el locker parado 0,5x0,5m. Se añade espacio para el operario y se tiene en cuenta espacio para otras amterias primas del ensamble. El espacio final seria  1,5x1,5 m.</t>
  </si>
  <si>
    <t>1 silla, 4 tapas</t>
  </si>
  <si>
    <t>Silla final</t>
  </si>
  <si>
    <t>Pintura</t>
  </si>
  <si>
    <t>Demora de 2,5 minutos para pintar cada silla segun el video. 15 segundos para acomodar la silla. 1 minuto para prender el compresor y que acumule aire.</t>
  </si>
  <si>
    <t>Compresor</t>
  </si>
  <si>
    <t>Se toma la dimensión mas grande, que seria el locker con la puerta abierta de 0,5x1m. Se añade espacio para que el operario pinte (1m), se tiene en cuenta el compresor(1m) y extra espacio para evitar que pintura invada otras estaciones. El espacio final seria 2,5x2,5m.</t>
  </si>
  <si>
    <t>N/A</t>
  </si>
  <si>
    <t>https://www.youtube.com/watch?v=UL-aiiRTci4</t>
  </si>
  <si>
    <t>1 silla</t>
  </si>
  <si>
    <t>1 silla pintada</t>
  </si>
  <si>
    <t>TOTAL OPERARIOS</t>
  </si>
  <si>
    <t>Etapas mejoradas</t>
  </si>
  <si>
    <t>Maquina de corte automatizada con alimentación automatica. Cada corte dura 1 segundo. El acomodo dura un segundo.</t>
  </si>
  <si>
    <t>Máquina de corte automático CNC
 TS72</t>
  </si>
  <si>
    <t>12,2x4m. 3,4 m de alto</t>
  </si>
  <si>
    <t>https://www.blmgroup.com/es/corte/ts72/informacion-tecnica
https://www.youtube.com/watch?v=LkKhoKc9TeM</t>
  </si>
  <si>
    <t>Dobladora de tubos CNC con pick a place. El robot toma los tubos de la cortadora TS72 y los pasa a la dobladora o a la banda, dependiendo si necesitan doblado o no. Se realizan 2 dobleces a 2 tubos rectangulares de 1,5 metros. El acomodo del tubo por doblez puede ser de 10 segundos. Ambos dobleces duran 20 segundos. El cambio de producto es de 5 segundos</t>
  </si>
  <si>
    <t xml:space="preserve">Auto Series CNC Tube Bender
</t>
  </si>
  <si>
    <t>3.5x1.2x1.2 m</t>
  </si>
  <si>
    <t xml:space="preserve">https://www.youtube.com/watch?v=6Bl8VENkIng
https://www.tubeformsolutions.com/machines/auto-series-tube-benders
https://www.youtube.com/watch?v=i767gNTNkrM&amp;t=119s </t>
  </si>
  <si>
    <t>Doblado Lamina</t>
  </si>
  <si>
    <t>Doblado de lamina CNC.  Se realizan 4 doblados a lo largo de la silla. En el video se observa que cada doblado toma entre 5 a 10 segundos.</t>
  </si>
  <si>
    <t xml:space="preserve">Dobladoras de lamina CNC 80T/2500
</t>
  </si>
  <si>
    <t>2605 x 1725 x 2355 mm</t>
  </si>
  <si>
    <t>https://aeromaquinados.com/product/dobladoras-de-lamina-cnc-80t-2500/
https://www.youtube.com/watch?v=jrXJFVe_Xyo&amp;t=96s</t>
  </si>
  <si>
    <t>Robot soldador. Armado por operario</t>
  </si>
  <si>
    <t>1rb4400</t>
  </si>
  <si>
    <t>https://robotsdoneright.com/ABB/4000-Series/ABB-IRB-4400-45-1.95.html</t>
  </si>
  <si>
    <t>Variables</t>
  </si>
  <si>
    <t>Tiempo de ciclo</t>
  </si>
  <si>
    <t>Tiempo de ciclo por materia prima</t>
  </si>
  <si>
    <t>Tiempo operación</t>
  </si>
  <si>
    <t>Tiempo manipulación de parte</t>
  </si>
  <si>
    <t>Tiempo manipulación de herramiento</t>
  </si>
  <si>
    <t>Tiempo de cambio de parte</t>
  </si>
  <si>
    <t>Tiempo entre fallas</t>
  </si>
  <si>
    <t>Disponibilidad</t>
  </si>
  <si>
    <t>Tiempo de reparacion</t>
  </si>
  <si>
    <t xml:space="preserve">TCP </t>
  </si>
  <si>
    <t>Salida</t>
  </si>
  <si>
    <t>Cantidad Total Salida</t>
  </si>
  <si>
    <t>Ttp(min)</t>
  </si>
  <si>
    <t>El operario marca las lineas de corte del tubo de ambos diametros de 6 metros. El metro viene previamente preparado para una medicion rapida. Se asume que el inventario de tubos esta a la mano del operario para el TCP. Son 20 segundos por tubo. El acomodo del tubo son 5 segundos</t>
  </si>
  <si>
    <t>Maquina de corte utilizada por un operario. Se realizan 5 cortes al tubo de mayor diametro de 6 metros para tener 6 tubos rectangulares de 1 metro. Se realizan 13 cortes rectos al tubo de menor diametro para tener 13 tubos de 44cm. Se realizan 16 cortes a otro tubo de diametro menor para tener 16 tubos de 34cm. Adicionalmente, cada tubo pequeño requiere de un corte de boca de pescado (equivale a 2 cortes inclinados) en ambos los extremos. Cada corte dura 3-5 segundos, como se ve video de referencia. El acomodo del tubo para cada corte puede demorar 5 segundos.</t>
  </si>
  <si>
    <r>
      <rPr>
        <color rgb="FF1155CC"/>
        <u/>
      </rPr>
      <t>https://youtu.be/s9yLEIeJqvs?t=31</t>
    </r>
    <r>
      <rPr/>
      <t xml:space="preserve"> 
</t>
    </r>
    <r>
      <rPr>
        <color rgb="FF1155CC"/>
        <u/>
      </rPr>
      <t>https://www.youtube.com/watch?v=bm3GCGSxDQE</t>
    </r>
    <r>
      <rPr/>
      <t xml:space="preserve"> 
</t>
    </r>
    <r>
      <rPr>
        <color rgb="FF1155CC"/>
        <u/>
      </rPr>
      <t>https://co.dewalt.global/producto/d28730-b3/tronzadora-de-metalsierra-de-14-355mm-2300w</t>
    </r>
  </si>
  <si>
    <t>1 tubo circular grande y 2 tubos circulares pequeños</t>
  </si>
  <si>
    <t>6 tubos rectangulares de 1 metro, 13 tubos circulares de 0,44 metros, y 13 tubos circulares de 37cm</t>
  </si>
  <si>
    <t>Corte de pasos de madera y piso antideslizante</t>
  </si>
  <si>
    <t xml:space="preserve">Maquina de corte CNC utilizado por un operario. El tiempo de operación es el perimetro del corte del paso (1,16m) por el numero de pasos sobre la velocidad de movimiento de la maquina (30 m/min), asumiendo que se corta todo el perimetro sin eficientar algunos bordes. La lamina es cortada en 2 para que quepa en la maquina, se asume que la madera viene previamente cortada de esta forma. Se sacan 44 pedazos de la primera lamina de 2,4mx1,5m y 8 de la segunda de 2,4mx0,3m. El acomodo y retiro de la lamina en la maquina de corte puede ser de 30 segundos.
Se repite el proceso anterior para el piso antideslizante. Se asume que este viene cortado de 2x1,5 metros. Esto alcanza para 36 pisos. El acomodo y retiro del piso en la maquina de corte puede ser de 30 segundos.El accionamiento del CNC se considera manual y puede demorar 10 segundos.
 </t>
  </si>
  <si>
    <t xml:space="preserve">https://www.lasermencnc.com/datail_15_113.html?gad=1&amp;gclid=Cj0KCQjw1aOpBhCOARIsACXYv-fFOIfWOyeIDsFSwQKZDD48rQPmN7y4aSiqNsEc5YZcZsv9UqKJrCwaAjB3EALw_wcB
https://madecentro.com/products/mdf-grueso-1-83x2-44x0-030
</t>
  </si>
  <si>
    <t>Lamina de madera y de piso antideslizante</t>
  </si>
  <si>
    <t>52 pisos de madera y 36 pisos antideslizantes</t>
  </si>
  <si>
    <t>Maquina dobladora de tubos utilizada por un operario. Se realizan 2 dobleces a 2 tubo de diametro mayor. El acomodo del tubo por doblez puede ser de 15 segundos. Los dobleces, como se ve en el video, son de 5-10 segundos.</t>
  </si>
  <si>
    <t>1 tubo grande</t>
  </si>
  <si>
    <t>1 tubos grande doblado</t>
  </si>
  <si>
    <t>Soldado manual MIG por operario. Se usa una estructura de apoyo de las piezas para poder soldarlas, como en el video. Se soldan los extremos de los tubos circulares de menor diametro a los de mayor diametro. Se asume una velocidad de soldado optima de 14 pulgadas por minuto. El tiempo de ciclo seria el perimetro de soldado por el numero de soldaduras (8) sobre la velocidad de soldado. Se asume que el acomodo de las partes para la soldadura toma 1 minuto. La manipulación de herramienta para cada cambio de zona es de 5 segundos.</t>
  </si>
  <si>
    <r>
      <rPr/>
      <t xml:space="preserve">https://youtu.be/s9yLEIeJqvs?t=31
</t>
    </r>
    <r>
      <rPr>
        <color rgb="FF1155CC"/>
        <u/>
      </rPr>
      <t>https://www.solyman.com/producto/bester-190c-multi/#formulario</t>
    </r>
    <r>
      <rPr/>
      <t xml:space="preserve"> 
https://www.hobartbrothers.com/resources/technical-articles/tips-for-setting-mig-welding-parameters-for-thin-materials/#:~:text=A%20recommended%20wire%20feed%20speed,it%2C%20heat%20input%20and%20more.</t>
    </r>
  </si>
  <si>
    <t>2 tubos grandes doblados, 4 tubos pequeños</t>
  </si>
  <si>
    <t>Estructura para escalera</t>
  </si>
  <si>
    <t>horno</t>
  </si>
  <si>
    <t>Horno. El horno admite 10 escaleras y demora 15 minutos. El cambio de escaleras puede durar 2 minuto. La manipulacion del horno puede durar 30 segundos. Se enfrian 10 sillas anteriores de forma paralela por 5 minutos.</t>
  </si>
  <si>
    <t>10 estructuras escaleras</t>
  </si>
  <si>
    <t>10 estructuras curadas</t>
  </si>
  <si>
    <t xml:space="preserve">Ensamble por un operario. Se pega el piso antideslizante a la madera, lo que toma 1 minuto por piso. Se taladra y atornilla la madera a los tubos, lo que toma 1 minuto por tornillo. Se añaden las tapas antideslizantes a la escalera, lo que toma 1 minuto. </t>
  </si>
  <si>
    <t>Estructura escalera, pasos, pisos, tornillos, tapas</t>
  </si>
  <si>
    <t>10 escaleras</t>
  </si>
  <si>
    <t>Demora de 2,5 minutos para pintar cada escalera, basandonos en el video. 15 segundos para acomodar la silla. 1 minuto para prender el compresor y que acumule aire.</t>
  </si>
  <si>
    <t>10 estructuras pintadas</t>
  </si>
  <si>
    <t>Total Operarios</t>
  </si>
  <si>
    <t>Corte de tubos rectos</t>
  </si>
  <si>
    <t>12,2x3,4 m</t>
  </si>
  <si>
    <t>Corte de tubos de pescado</t>
  </si>
  <si>
    <t>Los tubos que necesitan boca de pescado son recogidos por un robot e insertados en una maquina de corte de boca de pescado automatica. En el video se aprecia que este proceso toma 3-5 segundos por corte. El volteo del tubo para cambiar de extremo puede tomar 3 segundos.  El cambio de producto es de 5 segundos.</t>
  </si>
  <si>
    <t xml:space="preserve">Scotchman Automatic Pipe Notcher
</t>
  </si>
  <si>
    <t>https://www.trick-tools.com/Scotchman_Automatic_Pipe_Notcher_AL1_2E_3856
https://www.youtube.com/watch?v=QWgi9TGfNm8</t>
  </si>
  <si>
    <t>1 tubo circular pequeño</t>
  </si>
  <si>
    <t>1 tubo circular pequeño cortado</t>
  </si>
  <si>
    <t>Dobladora de tubos CNC con pick a place. El robot toma los tubos de la cortadora TS72 y los pasa a la dobladora, a la cortadora de boca de pescado, o a la banda, dependiend de las caracteristicas del tubo. Se realizan 2 dobleces a 2 tubo de diametro mayor. El acomodo del tubo por doblez puede ser de 3 segundos. 2 dobleces pueden durar 20 segundos. El cambio de producto es de 5 segundos.</t>
  </si>
  <si>
    <t>Robot soldador</t>
  </si>
  <si>
    <t>Ttp</t>
  </si>
  <si>
    <t>Tiempo total procesamiento</t>
  </si>
  <si>
    <t>Entradas</t>
  </si>
  <si>
    <t>Salidas</t>
  </si>
  <si>
    <t>Cantidad total de salidas</t>
  </si>
  <si>
    <t>Maquina de corte de lamina CNC utilizado por un operario. Se realiza seis cortes de la lamina de 1220x2438 mm para obtener el espaldar, laterales y tapas del locker. Se realizan 4 cortes a otra lamina de las mismas dimensiones para obtener 4 puertas.  El tiempo de operación es el perimetro del cada parte sobre la velocidad de movimiento de la maquina (30 m/min), asumiendo que se corta todo el perimetro sin eficientar algunos bordes.  El acomodo y retiro de la lamina en la maquina de corte puede ser de 30 segundos. El accionamiento del CNC se considera manual y puede demorar 10 segundos.</t>
  </si>
  <si>
    <t>2 laminas</t>
  </si>
  <si>
    <t>6 laminas del locker y 3 puertas</t>
  </si>
  <si>
    <t>Freno de prensa manual. Se realizan 4 doblados al espaldar, 4 a cada tapa, y 1 a un lateral. En el video se observa que cada doblado toma de 15 a 20 segundos. El cambio de lamina demora 10 segundos</t>
  </si>
  <si>
    <t>1 espaldar, 1 tapa y 1 lateral</t>
  </si>
  <si>
    <t>Curado</t>
  </si>
  <si>
    <t>Horno. El horno admite 9 lockers y demora 15 minutos. El cambio de lockers puede durar 30 segundos por locker. La manipulacion del horno puede durar 30 segundos. Se enfrian 9 lockers anteriores de forma paralela por 5 minutos.</t>
  </si>
  <si>
    <t>1 locker</t>
  </si>
  <si>
    <t>1 locker curado</t>
  </si>
  <si>
    <t>Soldado manual MIG de filete realizada por operario . Se usa una estructura de apoyo de las piezas para poder soldarlas. El numero de soldaduras es la longitud sobre la distancia entre soldaduras. Primero, se solda las pestañas del espaldar a las tapas. Luego, se solda las pestañas de las tapas a los laterales. Luego, se solda las pestañas de la tapa interna a los laterales. Finalmente, se solda la puerta, las  2 bisagras y la pestaña del lateral. Se asume una velocidad de soldado optima de 14 pulgadas por minuto. Se asume que el acomodo de las partes para la soldadura toma 1 minuto, como se ve en el video. Se asume que se demora 15 segundos manipulando la herramienta cada vez que cambia de zona.</t>
  </si>
  <si>
    <t xml:space="preserve">https://www.youtube.com/watch?v=DOqopEyMqV0
https://www.solyman.com/producto/bester-190c-multi/#formulario 
https://www.hobartbrothers.com/resources/technical-articles/tips-for-setting-mig-welding-parameters-for-thin-materials/#:~:text=A%20recommended%20wire%20feed%20speed,it%2C%20heat%20input%20and%20more.
</t>
  </si>
  <si>
    <t>Laminas, puerta y visagras</t>
  </si>
  <si>
    <t>Ensamble por un operario. Se añaden la cerradura y los ganchos con taladro. Se asume que son 2 minutos</t>
  </si>
  <si>
    <t>locker, ganchos, cerradura</t>
  </si>
  <si>
    <t>Demora de 2,5 minutos. 10 segundos para acomodar la silla. 1 minuto para prender el compresor y que acumule aire.</t>
  </si>
  <si>
    <t>1 locker pintado</t>
  </si>
  <si>
    <t>Doblado de lamina CNC.  Se realizan 4 doblados al espaldar, 4 a cada tapa, y 1 a un lateral. En el video se observa que cada doblado toma entre 5 a 10 segundos. El cambio de lamina demora 10 segundos</t>
  </si>
  <si>
    <t>Robot soldador de punto. Las partes son colocadas en el molde por un operario. Cada punto demora  1 segundo + 1 segundo de viaje entre soldaduras. El cambio de zona puede demorar 5 segundos.  Se asume que se demora 5 segundos manipulando la herramienta cada vez que cambia de zona.</t>
  </si>
  <si>
    <t>https://www.youtube.com/watch?v=DOqopEyMqV0&amp;t=130s
https://robotsdoneright.com/ABB/4000-Series/ABB-IRB-4400-45-1.95.html</t>
  </si>
  <si>
    <t>Pc</t>
  </si>
  <si>
    <t xml:space="preserve">Escalera </t>
  </si>
  <si>
    <t>Locker</t>
  </si>
  <si>
    <t>Value-added time</t>
  </si>
  <si>
    <t>Lead Time</t>
  </si>
  <si>
    <t>Productos por dia</t>
  </si>
  <si>
    <t>Sin automatizar</t>
  </si>
  <si>
    <t>Automatizado</t>
  </si>
  <si>
    <t>Cambio</t>
  </si>
  <si>
    <t>Unidades en segundos</t>
  </si>
  <si>
    <t>Parte</t>
  </si>
  <si>
    <t>Ancho mm</t>
  </si>
  <si>
    <t>Alto mm</t>
  </si>
  <si>
    <t>Perimetro mm</t>
  </si>
  <si>
    <t>Area m2</t>
  </si>
  <si>
    <t>Ancho sin doblado mm</t>
  </si>
  <si>
    <t>Alto sin doblado mm</t>
  </si>
  <si>
    <t>Area consumida m2</t>
  </si>
  <si>
    <t>Area desperdicio m2</t>
  </si>
  <si>
    <t>Eficiencia</t>
  </si>
  <si>
    <t>Puerta</t>
  </si>
  <si>
    <t>Tapas externas</t>
  </si>
  <si>
    <t>Tapa interna</t>
  </si>
  <si>
    <t>Soldadura Filete</t>
  </si>
  <si>
    <t>Soldadura Punto</t>
  </si>
  <si>
    <t>Espaldar</t>
  </si>
  <si>
    <t>Espacio mm</t>
  </si>
  <si>
    <t>Lateral sin doblar</t>
  </si>
  <si>
    <t>Longitud mm</t>
  </si>
  <si>
    <t>Lateral doblado</t>
  </si>
  <si>
    <t>Lamina</t>
  </si>
  <si>
    <t>Longitud de dobleces mm</t>
  </si>
  <si>
    <t>Bisagra</t>
  </si>
  <si>
    <t>Soldadura</t>
  </si>
  <si>
    <t># Soldaduras Filete</t>
  </si>
  <si>
    <t>Longitud total soldado filete mm</t>
  </si>
  <si>
    <t>#Soldaduras Punto</t>
  </si>
  <si>
    <t>Espaldar - tapas</t>
  </si>
  <si>
    <t>Tapas - laterales</t>
  </si>
  <si>
    <t>Tapa int - laterales</t>
  </si>
  <si>
    <t>Laterales - espaldar</t>
  </si>
  <si>
    <t>Bisagra-puerta-lateral</t>
  </si>
  <si>
    <t>Ancho</t>
  </si>
  <si>
    <t>Largo</t>
  </si>
  <si>
    <t>Alto</t>
  </si>
  <si>
    <t>Area (cm2)</t>
  </si>
  <si>
    <t>Niveles apilar</t>
  </si>
  <si>
    <t>Bisagras</t>
  </si>
  <si>
    <t>Altura lote</t>
  </si>
  <si>
    <t>Tapas cuad</t>
  </si>
  <si>
    <t>Tapas red</t>
  </si>
  <si>
    <t>Pegante</t>
  </si>
  <si>
    <t>Tornillos</t>
  </si>
  <si>
    <t>Area total (cm2)</t>
  </si>
  <si>
    <t>LXL (cm)</t>
  </si>
  <si>
    <t>Unidades en cm</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</si>
</sst>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 $]#,##0"/>
    <numFmt numFmtId="166" formatCode="[$$]#,##0"/>
  </numFmts>
  <fonts count="29">
    <font>
      <sz val="10.0"/>
      <color rgb="FF000000"/>
      <name val="Arial"/>
      <scheme val="minor"/>
    </font>
    <font>
      <color theme="1"/>
      <name val="Lexend"/>
    </font>
    <font>
      <color theme="1"/>
      <name val="Arial"/>
      <scheme val="minor"/>
    </font>
    <font>
      <b/>
      <sz val="12.0"/>
      <color theme="1"/>
      <name val="Lexend"/>
    </font>
    <font>
      <u/>
      <color rgb="FF0000FF"/>
      <name val="Lexend"/>
    </font>
    <font>
      <u/>
      <sz val="12.0"/>
      <color rgb="FF000000"/>
      <name val="Lexend"/>
    </font>
    <font>
      <sz val="11.0"/>
      <color rgb="FF282828"/>
      <name val="Lexend"/>
    </font>
    <font>
      <u/>
      <sz val="12.0"/>
      <color rgb="FF0000FF"/>
      <name val="Lexend"/>
    </font>
    <font>
      <u/>
      <color rgb="FF0000FF"/>
      <name val="Lexend"/>
    </font>
    <font>
      <u/>
      <sz val="12.0"/>
      <color rgb="FF000000"/>
      <name val="Lexend"/>
    </font>
    <font>
      <u/>
      <sz val="12.0"/>
      <color rgb="FF000000"/>
      <name val="Lexend"/>
    </font>
    <font>
      <u/>
      <color rgb="FF0000FF"/>
      <name val="Lexend"/>
    </font>
    <font>
      <u/>
      <color rgb="FF0000FF"/>
      <name val="Lexend"/>
    </font>
    <font>
      <u/>
      <color rgb="FF0000FF"/>
      <name val="Lexend"/>
    </font>
    <font>
      <u/>
      <color rgb="FF0000FF"/>
      <name val="Lexend"/>
    </font>
    <font>
      <u/>
      <color rgb="FF0000FF"/>
      <name val="Lexend"/>
    </font>
    <font>
      <sz val="11.0"/>
      <color rgb="FF000000"/>
      <name val="Lexend"/>
    </font>
    <font>
      <b/>
      <color theme="1"/>
      <name val="Arial"/>
      <scheme val="minor"/>
    </font>
    <font>
      <color rgb="FF000000"/>
      <name val="Arial"/>
    </font>
    <font>
      <u/>
      <color rgb="FF0000FF"/>
    </font>
    <font>
      <u/>
      <color rgb="FF0000FF"/>
    </font>
    <font>
      <u/>
      <color rgb="FF0000FF"/>
    </font>
    <font>
      <u/>
      <color rgb="FF0000FF"/>
    </font>
    <font>
      <sz val="11.0"/>
      <color rgb="FF37517E"/>
      <name val="&quot;IBM Plex Sans&quot;"/>
    </font>
    <font>
      <u/>
      <color rgb="FF0000FF"/>
    </font>
    <font>
      <color theme="1"/>
      <name val="Arial"/>
    </font>
    <font>
      <sz val="9.0"/>
      <color rgb="FF1155CC"/>
      <name val="&quot;Google Sans Mono&quot;"/>
    </font>
    <font/>
    <font>
      <u/>
      <color rgb="FF0000FF"/>
    </font>
  </fonts>
  <fills count="7">
    <fill>
      <patternFill patternType="none"/>
    </fill>
    <fill>
      <patternFill patternType="lightGray"/>
    </fill>
    <fill>
      <patternFill patternType="solid">
        <fgColor rgb="FFCCCCCC"/>
        <bgColor rgb="FFCCCCCC"/>
      </patternFill>
    </fill>
    <fill>
      <patternFill patternType="solid">
        <fgColor rgb="FFFFFFFF"/>
        <bgColor rgb="FFFFFFFF"/>
      </patternFill>
    </fill>
    <fill>
      <patternFill patternType="solid">
        <fgColor rgb="FFD9D9D9"/>
        <bgColor rgb="FFD9D9D9"/>
      </patternFill>
    </fill>
    <fill>
      <patternFill patternType="solid">
        <fgColor rgb="FF00FFFF"/>
        <bgColor rgb="FF00FFFF"/>
      </patternFill>
    </fill>
    <fill>
      <patternFill patternType="solid">
        <fgColor rgb="FFB7B7B7"/>
        <bgColor rgb="FFB7B7B7"/>
      </patternFill>
    </fill>
  </fills>
  <borders count="51">
    <border/>
    <border>
      <left style="thin">
        <color rgb="FF000000"/>
      </left>
      <right style="thin">
        <color rgb="FF000000"/>
      </right>
      <top style="thin">
        <color rgb="FF000000"/>
      </top>
      <bottom style="thin">
        <color rgb="FF000000"/>
      </bottom>
    </border>
    <border>
      <left style="medium">
        <color rgb="FF000000"/>
      </left>
      <right style="medium">
        <color rgb="FF000000"/>
      </right>
      <top style="medium">
        <color rgb="FF000000"/>
      </top>
      <bottom style="medium">
        <color rgb="FF000000"/>
      </bottom>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right style="medium">
        <color rgb="FF000000"/>
      </right>
    </border>
    <border>
      <right style="thin">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medium">
        <color rgb="FF000000"/>
      </right>
      <top style="medium">
        <color rgb="FF000000"/>
      </top>
    </border>
    <border>
      <left style="thin">
        <color rgb="FF000000"/>
      </left>
      <bottom style="thin">
        <color rgb="FF000000"/>
      </bottom>
    </border>
    <border>
      <left style="thin">
        <color rgb="FF000000"/>
      </left>
      <right style="thin">
        <color rgb="FF000000"/>
      </right>
      <top style="medium">
        <color rgb="FF000000"/>
      </top>
    </border>
    <border>
      <right style="medium">
        <color rgb="FF000000"/>
      </right>
      <top style="medium">
        <color rgb="FF000000"/>
      </top>
    </border>
    <border>
      <left style="thin">
        <color rgb="FF000000"/>
      </lef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border>
    <border>
      <left style="thin">
        <color rgb="FF000000"/>
      </left>
      <top style="thin">
        <color rgb="FF000000"/>
      </top>
      <bottom style="medium">
        <color rgb="FF000000"/>
      </bottom>
    </border>
    <border>
      <right style="medium">
        <color rgb="FF000000"/>
      </right>
      <top style="thin">
        <color rgb="FF000000"/>
      </top>
      <bottom style="medium">
        <color rgb="FF000000"/>
      </bottom>
    </border>
    <border>
      <left style="medium">
        <color rgb="FF000000"/>
      </left>
      <top style="medium">
        <color rgb="FF000000"/>
      </top>
    </border>
    <border>
      <left style="medium">
        <color rgb="FF000000"/>
      </left>
      <top style="medium">
        <color rgb="FF000000"/>
      </top>
      <bottom style="medium">
        <color rgb="FF000000"/>
      </bottom>
    </border>
    <border>
      <left style="thin">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right style="thin">
        <color rgb="FF000000"/>
      </right>
      <bottom style="thin">
        <color rgb="FF000000"/>
      </bottom>
    </border>
    <border>
      <bottom style="thin">
        <color rgb="FF000000"/>
      </bottom>
    </border>
    <border>
      <left style="thin">
        <color rgb="FF000000"/>
      </left>
    </border>
    <border>
      <left style="medium">
        <color rgb="FF000000"/>
      </left>
      <right style="thin">
        <color rgb="FF000000"/>
      </right>
      <top style="thin">
        <color rgb="FF000000"/>
      </top>
    </border>
    <border>
      <right style="thin">
        <color rgb="FF000000"/>
      </right>
      <top style="thin">
        <color rgb="FF000000"/>
      </top>
      <bottom style="medium">
        <color rgb="FF000000"/>
      </bottom>
    </border>
    <border>
      <left style="thin">
        <color rgb="FF000000"/>
      </left>
      <right style="thin">
        <color rgb="FF000000"/>
      </right>
      <top style="thin">
        <color rgb="FF000000"/>
      </top>
    </border>
    <border>
      <top style="medium">
        <color rgb="FF000000"/>
      </top>
    </border>
    <border>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medium">
        <color rgb="FF000000"/>
      </right>
      <bottom style="thin">
        <color rgb="FF000000"/>
      </bottom>
    </border>
    <border>
      <left style="medium">
        <color rgb="FF000000"/>
      </left>
      <right style="medium">
        <color rgb="FF000000"/>
      </right>
      <top style="thin">
        <color rgb="FF000000"/>
      </top>
      <bottom style="thin">
        <color rgb="FF000000"/>
      </bottom>
    </border>
    <border>
      <right style="thin">
        <color rgb="FF000000"/>
      </right>
      <top style="thin">
        <color rgb="FF000000"/>
      </top>
    </border>
    <border>
      <left style="thin">
        <color rgb="FF000000"/>
      </left>
      <top style="thin">
        <color rgb="FF000000"/>
      </top>
    </border>
    <border>
      <top style="thin">
        <color rgb="FF000000"/>
      </top>
    </border>
    <border>
      <left style="medium">
        <color rgb="FF000000"/>
      </left>
      <right style="medium">
        <color rgb="FF000000"/>
      </right>
      <top style="thin">
        <color rgb="FF000000"/>
      </top>
      <bottom style="medium">
        <color rgb="FF000000"/>
      </bottom>
    </border>
    <border>
      <left style="thin">
        <color rgb="FF000000"/>
      </left>
      <right style="thin">
        <color rgb="FF000000"/>
      </right>
      <bottom style="medium">
        <color rgb="FF000000"/>
      </bottom>
    </border>
    <border>
      <right style="medium">
        <color rgb="FF000000"/>
      </right>
      <top style="medium">
        <color rgb="FF000000"/>
      </top>
      <bottom style="medium">
        <color rgb="FF000000"/>
      </bottom>
    </border>
    <border>
      <left style="medium">
        <color rgb="FF000000"/>
      </left>
      <right style="thin">
        <color rgb="FF000000"/>
      </right>
      <bottom style="medium">
        <color rgb="FF000000"/>
      </bottom>
    </border>
    <border>
      <left style="thin">
        <color rgb="FF000000"/>
      </left>
      <right style="medium">
        <color rgb="FF000000"/>
      </right>
      <top style="thin">
        <color rgb="FF000000"/>
      </top>
    </border>
    <border>
      <top style="medium">
        <color rgb="FF000000"/>
      </top>
      <bottom style="medium">
        <color rgb="FF000000"/>
      </bottom>
    </border>
    <border>
      <top style="thin">
        <color rgb="FF000000"/>
      </top>
      <bottom style="thin">
        <color rgb="FF000000"/>
      </bottom>
    </border>
    <border>
      <left style="medium">
        <color rgb="FF000000"/>
      </left>
      <right style="medium">
        <color rgb="FF000000"/>
      </right>
      <top style="medium">
        <color rgb="FF000000"/>
      </top>
      <bottom style="thin">
        <color rgb="FF000000"/>
      </bottom>
    </border>
    <border>
      <top style="thin">
        <color rgb="FF000000"/>
      </top>
      <bottom style="medium">
        <color rgb="FF000000"/>
      </bottom>
    </border>
  </borders>
  <cellStyleXfs count="1">
    <xf borderId="0" fillId="0" fontId="0" numFmtId="0" applyAlignment="1" applyFont="1"/>
  </cellStyleXfs>
  <cellXfs count="238">
    <xf borderId="0" fillId="0" fontId="0" numFmtId="0" xfId="0" applyAlignment="1" applyFont="1">
      <alignment readingOrder="0" shrinkToFit="0" vertical="bottom" wrapText="0"/>
    </xf>
    <xf borderId="0" fillId="0" fontId="1" numFmtId="0" xfId="0" applyFont="1"/>
    <xf borderId="1" fillId="2" fontId="1" numFmtId="0" xfId="0" applyAlignment="1" applyBorder="1" applyFill="1" applyFont="1">
      <alignment vertical="center"/>
    </xf>
    <xf borderId="1" fillId="0" fontId="1" numFmtId="0" xfId="0" applyAlignment="1" applyBorder="1" applyFont="1">
      <alignment horizontal="center" readingOrder="0" shrinkToFit="0" vertical="center" wrapText="1"/>
    </xf>
    <xf borderId="0" fillId="0" fontId="2" numFmtId="0" xfId="0" applyAlignment="1" applyFont="1">
      <alignment shrinkToFit="0" wrapText="1"/>
    </xf>
    <xf borderId="1" fillId="0" fontId="1" numFmtId="0" xfId="0" applyAlignment="1" applyBorder="1" applyFont="1">
      <alignment horizontal="center" readingOrder="0" vertical="center"/>
    </xf>
    <xf borderId="1" fillId="0" fontId="1" numFmtId="0" xfId="0" applyAlignment="1" applyBorder="1" applyFont="1">
      <alignment horizontal="center" vertical="center"/>
    </xf>
    <xf borderId="0" fillId="0" fontId="3" numFmtId="0" xfId="0" applyAlignment="1" applyFont="1">
      <alignment readingOrder="0"/>
    </xf>
    <xf borderId="2" fillId="0" fontId="1" numFmtId="0" xfId="0" applyAlignment="1" applyBorder="1" applyFont="1">
      <alignment readingOrder="0"/>
    </xf>
    <xf borderId="3" fillId="0" fontId="1" numFmtId="0" xfId="0" applyAlignment="1" applyBorder="1" applyFont="1">
      <alignment readingOrder="0"/>
    </xf>
    <xf borderId="4" fillId="0" fontId="1" numFmtId="0" xfId="0" applyAlignment="1" applyBorder="1" applyFont="1">
      <alignment readingOrder="0"/>
    </xf>
    <xf borderId="5" fillId="0" fontId="1" numFmtId="0" xfId="0" applyAlignment="1" applyBorder="1" applyFont="1">
      <alignment readingOrder="0"/>
    </xf>
    <xf borderId="6" fillId="0" fontId="1" numFmtId="0" xfId="0" applyAlignment="1" applyBorder="1" applyFont="1">
      <alignment readingOrder="0"/>
    </xf>
    <xf borderId="1" fillId="0" fontId="1" numFmtId="0" xfId="0" applyAlignment="1" applyBorder="1" applyFont="1">
      <alignment readingOrder="0"/>
    </xf>
    <xf borderId="7" fillId="0" fontId="1" numFmtId="0" xfId="0" applyAlignment="1" applyBorder="1" applyFont="1">
      <alignment readingOrder="0"/>
    </xf>
    <xf borderId="8" fillId="0" fontId="1" numFmtId="0" xfId="0" applyBorder="1" applyFont="1"/>
    <xf borderId="9" fillId="0" fontId="1" numFmtId="0" xfId="0" applyAlignment="1" applyBorder="1" applyFont="1">
      <alignment readingOrder="0"/>
    </xf>
    <xf borderId="1" fillId="0" fontId="1" numFmtId="0" xfId="0" applyBorder="1" applyFont="1"/>
    <xf borderId="1" fillId="0" fontId="1" numFmtId="1" xfId="0" applyAlignment="1" applyBorder="1" applyFont="1" applyNumberFormat="1">
      <alignment readingOrder="0"/>
    </xf>
    <xf borderId="1" fillId="0" fontId="1" numFmtId="164" xfId="0" applyBorder="1" applyFont="1" applyNumberFormat="1"/>
    <xf borderId="10" fillId="0" fontId="1" numFmtId="0" xfId="0" applyAlignment="1" applyBorder="1" applyFont="1">
      <alignment readingOrder="0"/>
    </xf>
    <xf borderId="11" fillId="0" fontId="1" numFmtId="0" xfId="0" applyBorder="1" applyFont="1"/>
    <xf borderId="12" fillId="0" fontId="1" numFmtId="0" xfId="0" applyAlignment="1" applyBorder="1" applyFont="1">
      <alignment readingOrder="0"/>
    </xf>
    <xf borderId="11" fillId="0" fontId="1" numFmtId="164" xfId="0" applyBorder="1" applyFont="1" applyNumberFormat="1"/>
    <xf borderId="2" fillId="0" fontId="1" numFmtId="0" xfId="0" applyAlignment="1" applyBorder="1" applyFont="1">
      <alignment horizontal="center" readingOrder="0" shrinkToFit="0" wrapText="1"/>
    </xf>
    <xf borderId="13" fillId="0" fontId="1" numFmtId="0" xfId="0" applyAlignment="1" applyBorder="1" applyFont="1">
      <alignment horizontal="center" readingOrder="0" shrinkToFit="0" wrapText="1"/>
    </xf>
    <xf borderId="13" fillId="0" fontId="1" numFmtId="0" xfId="0" applyAlignment="1" applyBorder="1" applyFont="1">
      <alignment horizontal="center" readingOrder="0" shrinkToFit="0" wrapText="0"/>
    </xf>
    <xf borderId="2" fillId="0" fontId="1" numFmtId="0" xfId="0" applyAlignment="1" applyBorder="1" applyFont="1">
      <alignment horizontal="center" readingOrder="0" shrinkToFit="0" vertical="center" wrapText="1"/>
    </xf>
    <xf borderId="2" fillId="0" fontId="1" numFmtId="0" xfId="0" applyAlignment="1" applyBorder="1" applyFont="1">
      <alignment readingOrder="0" vertical="center"/>
    </xf>
    <xf borderId="2" fillId="0" fontId="1" numFmtId="0" xfId="0" applyAlignment="1" applyBorder="1" applyFont="1">
      <alignment horizontal="center" readingOrder="0" vertical="center"/>
    </xf>
    <xf borderId="3" fillId="0" fontId="1" numFmtId="0" xfId="0" applyAlignment="1" applyBorder="1" applyFont="1">
      <alignment horizontal="center" readingOrder="0" shrinkToFit="0" vertical="center" wrapText="1"/>
    </xf>
    <xf borderId="4" fillId="0" fontId="1" numFmtId="0" xfId="0" applyAlignment="1" applyBorder="1" applyFont="1">
      <alignment horizontal="center" readingOrder="0" shrinkToFit="0" vertical="center" wrapText="1"/>
    </xf>
    <xf borderId="14" fillId="0" fontId="1" numFmtId="0" xfId="0" applyAlignment="1" applyBorder="1" applyFont="1">
      <alignment horizontal="center" readingOrder="0" shrinkToFit="0" vertical="center" wrapText="1"/>
    </xf>
    <xf borderId="15" fillId="0" fontId="1" numFmtId="165" xfId="0" applyAlignment="1" applyBorder="1" applyFont="1" applyNumberFormat="1">
      <alignment horizontal="center" readingOrder="0" shrinkToFit="0" vertical="center" wrapText="1"/>
    </xf>
    <xf borderId="16" fillId="0" fontId="4" numFmtId="0" xfId="0" applyAlignment="1" applyBorder="1" applyFont="1">
      <alignment readingOrder="0" shrinkToFit="0" wrapText="0"/>
    </xf>
    <xf borderId="4" fillId="0" fontId="1" numFmtId="166" xfId="0" applyAlignment="1" applyBorder="1" applyFont="1" applyNumberFormat="1">
      <alignment horizontal="center" readingOrder="0" shrinkToFit="0" vertical="center" wrapText="1"/>
    </xf>
    <xf borderId="5" fillId="0" fontId="5" numFmtId="0" xfId="0" applyAlignment="1" applyBorder="1" applyFont="1">
      <alignment readingOrder="0" shrinkToFit="0" vertical="center" wrapText="0"/>
    </xf>
    <xf borderId="3" fillId="3" fontId="6" numFmtId="0" xfId="0" applyAlignment="1" applyBorder="1" applyFill="1" applyFont="1">
      <alignment horizontal="center" readingOrder="0" shrinkToFit="0" vertical="center" wrapText="1"/>
    </xf>
    <xf borderId="5" fillId="0" fontId="7" numFmtId="0" xfId="0" applyAlignment="1" applyBorder="1" applyFont="1">
      <alignment horizontal="center" readingOrder="0" shrinkToFit="0" vertical="center" wrapText="0"/>
    </xf>
    <xf borderId="6" fillId="0" fontId="1" numFmtId="0" xfId="0" applyAlignment="1" applyBorder="1" applyFont="1">
      <alignment horizontal="center" readingOrder="0" shrinkToFit="0" vertical="center" wrapText="1"/>
    </xf>
    <xf borderId="17" fillId="0" fontId="1" numFmtId="0" xfId="0" applyAlignment="1" applyBorder="1" applyFont="1">
      <alignment horizontal="center" readingOrder="0" shrinkToFit="0" vertical="center" wrapText="1"/>
    </xf>
    <xf borderId="1" fillId="0" fontId="1" numFmtId="165" xfId="0" applyAlignment="1" applyBorder="1" applyFont="1" applyNumberFormat="1">
      <alignment horizontal="center" readingOrder="0" shrinkToFit="0" vertical="center" wrapText="1"/>
    </xf>
    <xf borderId="18" fillId="0" fontId="8" numFmtId="0" xfId="0" applyAlignment="1" applyBorder="1" applyFont="1">
      <alignment readingOrder="0" shrinkToFit="0" wrapText="0"/>
    </xf>
    <xf borderId="1" fillId="0" fontId="1" numFmtId="166" xfId="0" applyAlignment="1" applyBorder="1" applyFont="1" applyNumberFormat="1">
      <alignment horizontal="center" readingOrder="0" shrinkToFit="0" vertical="center" wrapText="1"/>
    </xf>
    <xf borderId="7" fillId="0" fontId="9" numFmtId="0" xfId="0" applyAlignment="1" applyBorder="1" applyFont="1">
      <alignment readingOrder="0" shrinkToFit="0" vertical="center" wrapText="0"/>
    </xf>
    <xf borderId="6" fillId="3" fontId="6" numFmtId="0" xfId="0" applyAlignment="1" applyBorder="1" applyFont="1">
      <alignment horizontal="center" readingOrder="0" shrinkToFit="0" vertical="center" wrapText="1"/>
    </xf>
    <xf borderId="19" fillId="0" fontId="10" numFmtId="0" xfId="0" applyAlignment="1" applyBorder="1" applyFont="1">
      <alignment horizontal="center" readingOrder="0" shrinkToFit="0" vertical="center" wrapText="0"/>
    </xf>
    <xf borderId="7" fillId="0" fontId="11" numFmtId="0" xfId="0" applyAlignment="1" applyBorder="1" applyFont="1">
      <alignment readingOrder="0" shrinkToFit="0" vertical="center" wrapText="0"/>
    </xf>
    <xf borderId="7" fillId="0" fontId="12" numFmtId="0" xfId="0" applyAlignment="1" applyBorder="1" applyFont="1">
      <alignment horizontal="center" readingOrder="0" shrinkToFit="0" vertical="center" wrapText="0"/>
    </xf>
    <xf borderId="10" fillId="0" fontId="1" numFmtId="0" xfId="0" applyAlignment="1" applyBorder="1" applyFont="1">
      <alignment horizontal="center" readingOrder="0" shrinkToFit="0" vertical="center" wrapText="1"/>
    </xf>
    <xf borderId="11" fillId="0" fontId="1" numFmtId="0" xfId="0" applyAlignment="1" applyBorder="1" applyFont="1">
      <alignment horizontal="center" readingOrder="0" shrinkToFit="0" vertical="center" wrapText="1"/>
    </xf>
    <xf borderId="20" fillId="0" fontId="1" numFmtId="0" xfId="0" applyAlignment="1" applyBorder="1" applyFont="1">
      <alignment horizontal="center" readingOrder="0" shrinkToFit="0" vertical="center" wrapText="1"/>
    </xf>
    <xf borderId="11" fillId="0" fontId="1" numFmtId="165" xfId="0" applyAlignment="1" applyBorder="1" applyFont="1" applyNumberFormat="1">
      <alignment horizontal="center" readingOrder="0" shrinkToFit="0" vertical="center" wrapText="1"/>
    </xf>
    <xf borderId="21" fillId="0" fontId="13" numFmtId="0" xfId="0" applyAlignment="1" applyBorder="1" applyFont="1">
      <alignment readingOrder="0" shrinkToFit="0" wrapText="0"/>
    </xf>
    <xf borderId="11" fillId="0" fontId="1" numFmtId="166" xfId="0" applyAlignment="1" applyBorder="1" applyFont="1" applyNumberFormat="1">
      <alignment horizontal="center" readingOrder="0" shrinkToFit="0" vertical="center" wrapText="1"/>
    </xf>
    <xf borderId="12" fillId="0" fontId="14" numFmtId="0" xfId="0" applyAlignment="1" applyBorder="1" applyFont="1">
      <alignment readingOrder="0" shrinkToFit="0" vertical="center" wrapText="0"/>
    </xf>
    <xf borderId="7" fillId="0" fontId="15" numFmtId="0" xfId="0" applyAlignment="1" applyBorder="1" applyFont="1">
      <alignment horizontal="center" readingOrder="0" shrinkToFit="0" vertical="center" wrapText="0"/>
    </xf>
    <xf borderId="0" fillId="0" fontId="1" numFmtId="0" xfId="0" applyAlignment="1" applyFont="1">
      <alignment readingOrder="0"/>
    </xf>
    <xf borderId="0" fillId="0" fontId="1" numFmtId="0" xfId="0" applyAlignment="1" applyFont="1">
      <alignment readingOrder="0" shrinkToFit="0" wrapText="0"/>
    </xf>
    <xf borderId="0" fillId="0" fontId="1" numFmtId="0" xfId="0" applyAlignment="1" applyFont="1">
      <alignment readingOrder="0" shrinkToFit="0" wrapText="1"/>
    </xf>
    <xf borderId="0" fillId="0" fontId="1" numFmtId="166" xfId="0" applyAlignment="1" applyFont="1" applyNumberFormat="1">
      <alignment readingOrder="0"/>
    </xf>
    <xf borderId="12" fillId="0" fontId="1" numFmtId="0" xfId="0" applyAlignment="1" applyBorder="1" applyFont="1">
      <alignment horizontal="center" readingOrder="0" shrinkToFit="0" vertical="center" wrapText="0"/>
    </xf>
    <xf borderId="0" fillId="0" fontId="16" numFmtId="0" xfId="0" applyAlignment="1" applyFont="1">
      <alignment readingOrder="0"/>
    </xf>
    <xf borderId="0" fillId="0" fontId="2" numFmtId="0" xfId="0" applyAlignment="1" applyFont="1">
      <alignment shrinkToFit="0" wrapText="0"/>
    </xf>
    <xf borderId="0" fillId="0" fontId="17" numFmtId="0" xfId="0" applyAlignment="1" applyFont="1">
      <alignment readingOrder="0"/>
    </xf>
    <xf borderId="2" fillId="4" fontId="17" numFmtId="0" xfId="0" applyAlignment="1" applyBorder="1" applyFill="1" applyFont="1">
      <alignment readingOrder="0"/>
    </xf>
    <xf borderId="16" fillId="4" fontId="17" numFmtId="0" xfId="0" applyAlignment="1" applyBorder="1" applyFont="1">
      <alignment horizontal="center" readingOrder="0" shrinkToFit="0" wrapText="1"/>
    </xf>
    <xf borderId="13" fillId="4" fontId="17" numFmtId="0" xfId="0" applyAlignment="1" applyBorder="1" applyFont="1">
      <alignment horizontal="center" readingOrder="0" shrinkToFit="0" wrapText="0"/>
    </xf>
    <xf borderId="13" fillId="4" fontId="17" numFmtId="0" xfId="0" applyAlignment="1" applyBorder="1" applyFont="1">
      <alignment horizontal="center" readingOrder="0"/>
    </xf>
    <xf borderId="22" fillId="4" fontId="17" numFmtId="0" xfId="0" applyAlignment="1" applyBorder="1" applyFont="1">
      <alignment horizontal="center" readingOrder="0" shrinkToFit="0" wrapText="0"/>
    </xf>
    <xf borderId="23" fillId="4" fontId="17" numFmtId="0" xfId="0" applyAlignment="1" applyBorder="1" applyFont="1">
      <alignment horizontal="center" readingOrder="0" shrinkToFit="0" wrapText="1"/>
    </xf>
    <xf borderId="2" fillId="4" fontId="17" numFmtId="0" xfId="0" applyAlignment="1" applyBorder="1" applyFont="1">
      <alignment horizontal="center" readingOrder="0" shrinkToFit="0" wrapText="1"/>
    </xf>
    <xf borderId="2" fillId="4" fontId="17" numFmtId="0" xfId="0" applyAlignment="1" applyBorder="1" applyFont="1">
      <alignment horizontal="center" readingOrder="0"/>
    </xf>
    <xf borderId="0" fillId="0" fontId="2" numFmtId="0" xfId="0" applyAlignment="1" applyFont="1">
      <alignment readingOrder="0"/>
    </xf>
    <xf borderId="3" fillId="0" fontId="2" numFmtId="0" xfId="0" applyAlignment="1" applyBorder="1" applyFont="1">
      <alignment readingOrder="0"/>
    </xf>
    <xf borderId="24" fillId="0" fontId="2" numFmtId="0" xfId="0" applyAlignment="1" applyBorder="1" applyFont="1">
      <alignment readingOrder="0" shrinkToFit="0" wrapText="1"/>
    </xf>
    <xf borderId="24" fillId="0" fontId="2" numFmtId="0" xfId="0" applyAlignment="1" applyBorder="1" applyFont="1">
      <alignment readingOrder="0"/>
    </xf>
    <xf borderId="25" fillId="0" fontId="2" numFmtId="0" xfId="0" applyAlignment="1" applyBorder="1" applyFont="1">
      <alignment readingOrder="0" shrinkToFit="0" wrapText="0"/>
    </xf>
    <xf borderId="14" fillId="3" fontId="18" numFmtId="0" xfId="0" applyAlignment="1" applyBorder="1" applyFont="1">
      <alignment horizontal="left" readingOrder="0" shrinkToFit="0" wrapText="1"/>
    </xf>
    <xf borderId="4" fillId="3" fontId="18" numFmtId="0" xfId="0" applyAlignment="1" applyBorder="1" applyFont="1">
      <alignment horizontal="left" readingOrder="0" shrinkToFit="0" wrapText="1"/>
    </xf>
    <xf borderId="4" fillId="0" fontId="2" numFmtId="0" xfId="0" applyAlignment="1" applyBorder="1" applyFont="1">
      <alignment readingOrder="0" shrinkToFit="0" wrapText="1"/>
    </xf>
    <xf borderId="5" fillId="0" fontId="2" numFmtId="0" xfId="0" applyAlignment="1" applyBorder="1" applyFont="1">
      <alignment readingOrder="0"/>
    </xf>
    <xf borderId="4" fillId="5" fontId="2" numFmtId="0" xfId="0" applyAlignment="1" applyBorder="1" applyFill="1" applyFont="1">
      <alignment readingOrder="0" shrinkToFit="0" wrapText="1"/>
    </xf>
    <xf borderId="1" fillId="0" fontId="2" numFmtId="0" xfId="0" applyAlignment="1" applyBorder="1" applyFont="1">
      <alignment readingOrder="0"/>
    </xf>
    <xf borderId="4" fillId="5" fontId="2" numFmtId="0" xfId="0" applyBorder="1" applyFont="1"/>
    <xf borderId="4" fillId="5" fontId="2" numFmtId="0" xfId="0" applyAlignment="1" applyBorder="1" applyFont="1">
      <alignment readingOrder="0"/>
    </xf>
    <xf borderId="4" fillId="5" fontId="2" numFmtId="10" xfId="0" applyAlignment="1" applyBorder="1" applyFont="1" applyNumberFormat="1">
      <alignment readingOrder="0"/>
    </xf>
    <xf borderId="14" fillId="0" fontId="2" numFmtId="0" xfId="0" applyAlignment="1" applyBorder="1" applyFont="1">
      <alignment readingOrder="0" shrinkToFit="0" wrapText="0"/>
    </xf>
    <xf borderId="1" fillId="3" fontId="18" numFmtId="0" xfId="0" applyAlignment="1" applyBorder="1" applyFont="1">
      <alignment horizontal="left" readingOrder="0" shrinkToFit="0" wrapText="1"/>
    </xf>
    <xf borderId="1" fillId="0" fontId="2" numFmtId="0" xfId="0" applyAlignment="1" applyBorder="1" applyFont="1">
      <alignment readingOrder="0" shrinkToFit="0" wrapText="1"/>
    </xf>
    <xf borderId="7" fillId="0" fontId="2" numFmtId="0" xfId="0" applyAlignment="1" applyBorder="1" applyFont="1">
      <alignment readingOrder="0"/>
    </xf>
    <xf borderId="26" fillId="5" fontId="2" numFmtId="0" xfId="0" applyAlignment="1" applyBorder="1" applyFont="1">
      <alignment readingOrder="0" shrinkToFit="0" wrapText="1"/>
    </xf>
    <xf borderId="14" fillId="5" fontId="2" numFmtId="10" xfId="0" applyBorder="1" applyFont="1" applyNumberFormat="1"/>
    <xf borderId="14" fillId="0" fontId="19" numFmtId="0" xfId="0" applyAlignment="1" applyBorder="1" applyFont="1">
      <alignment readingOrder="0" shrinkToFit="0" wrapText="0"/>
    </xf>
    <xf borderId="9" fillId="0" fontId="2" numFmtId="0" xfId="0" applyAlignment="1" applyBorder="1" applyFont="1">
      <alignment readingOrder="0" shrinkToFit="0" wrapText="1"/>
    </xf>
    <xf borderId="6" fillId="0" fontId="2" numFmtId="0" xfId="0" applyAlignment="1" applyBorder="1" applyFont="1">
      <alignment readingOrder="0"/>
    </xf>
    <xf borderId="9" fillId="0" fontId="2" numFmtId="0" xfId="0" applyAlignment="1" applyBorder="1" applyFont="1">
      <alignment readingOrder="0" shrinkToFit="0" wrapText="1"/>
    </xf>
    <xf borderId="1" fillId="0" fontId="2" numFmtId="0" xfId="0" applyAlignment="1" applyBorder="1" applyFont="1">
      <alignment readingOrder="0" shrinkToFit="0" wrapText="1"/>
    </xf>
    <xf borderId="1" fillId="0" fontId="2" numFmtId="0" xfId="0" applyBorder="1" applyFont="1"/>
    <xf borderId="27" fillId="0" fontId="2" numFmtId="0" xfId="0" applyAlignment="1" applyBorder="1" applyFont="1">
      <alignment readingOrder="0" shrinkToFit="0" wrapText="0"/>
    </xf>
    <xf borderId="28" fillId="0" fontId="2" numFmtId="0" xfId="0" applyAlignment="1" applyBorder="1" applyFont="1">
      <alignment readingOrder="0" shrinkToFit="0" wrapText="0"/>
    </xf>
    <xf borderId="17" fillId="0" fontId="2" numFmtId="10" xfId="0" applyBorder="1" applyFont="1" applyNumberFormat="1"/>
    <xf borderId="17" fillId="0" fontId="20" numFmtId="0" xfId="0" applyAlignment="1" applyBorder="1" applyFont="1">
      <alignment readingOrder="0" shrinkToFit="0" wrapText="0"/>
    </xf>
    <xf borderId="17" fillId="0" fontId="2" numFmtId="0" xfId="0" applyAlignment="1" applyBorder="1" applyFont="1">
      <alignment readingOrder="0" shrinkToFit="0" wrapText="1"/>
    </xf>
    <xf borderId="1" fillId="0" fontId="2" numFmtId="0" xfId="0" applyAlignment="1" applyBorder="1" applyFont="1">
      <alignment shrinkToFit="0" wrapText="1"/>
    </xf>
    <xf borderId="9" fillId="5" fontId="2" numFmtId="0" xfId="0" applyAlignment="1" applyBorder="1" applyFont="1">
      <alignment readingOrder="0" shrinkToFit="0" wrapText="1"/>
    </xf>
    <xf borderId="1" fillId="5" fontId="2" numFmtId="0" xfId="0" applyAlignment="1" applyBorder="1" applyFont="1">
      <alignment readingOrder="0" shrinkToFit="0" wrapText="1"/>
    </xf>
    <xf borderId="1" fillId="5" fontId="2" numFmtId="0" xfId="0" applyBorder="1" applyFont="1"/>
    <xf borderId="1" fillId="5" fontId="2" numFmtId="0" xfId="0" applyAlignment="1" applyBorder="1" applyFont="1">
      <alignment readingOrder="0"/>
    </xf>
    <xf borderId="0" fillId="5" fontId="2" numFmtId="0" xfId="0" applyAlignment="1" applyFont="1">
      <alignment readingOrder="0" shrinkToFit="0" wrapText="0"/>
    </xf>
    <xf borderId="17" fillId="5" fontId="2" numFmtId="10" xfId="0" applyBorder="1" applyFont="1" applyNumberFormat="1"/>
    <xf borderId="17" fillId="0" fontId="21" numFmtId="0" xfId="0" applyAlignment="1" applyBorder="1" applyFont="1">
      <alignment readingOrder="0" shrinkToFit="0" wrapText="0"/>
    </xf>
    <xf borderId="17" fillId="0" fontId="2" numFmtId="0" xfId="0" applyAlignment="1" applyBorder="1" applyFont="1">
      <alignment readingOrder="0" shrinkToFit="0" wrapText="1"/>
    </xf>
    <xf borderId="0" fillId="5" fontId="18" numFmtId="0" xfId="0" applyAlignment="1" applyFont="1">
      <alignment horizontal="left" readingOrder="0" shrinkToFit="0" wrapText="1"/>
    </xf>
    <xf borderId="17" fillId="0" fontId="2" numFmtId="0" xfId="0" applyAlignment="1" applyBorder="1" applyFont="1">
      <alignment readingOrder="0" shrinkToFit="0" wrapText="0"/>
    </xf>
    <xf borderId="17" fillId="5" fontId="2" numFmtId="10" xfId="0" applyAlignment="1" applyBorder="1" applyFont="1" applyNumberFormat="1">
      <alignment readingOrder="0"/>
    </xf>
    <xf borderId="0" fillId="0" fontId="2" numFmtId="0" xfId="0" applyFont="1"/>
    <xf borderId="17" fillId="0" fontId="2" numFmtId="0" xfId="0" applyAlignment="1" applyBorder="1" applyFont="1">
      <alignment readingOrder="0"/>
    </xf>
    <xf borderId="17" fillId="0" fontId="2" numFmtId="0" xfId="0" applyAlignment="1" applyBorder="1" applyFont="1">
      <alignment shrinkToFit="0" wrapText="0"/>
    </xf>
    <xf borderId="29" fillId="0" fontId="2" numFmtId="0" xfId="0" applyAlignment="1" applyBorder="1" applyFont="1">
      <alignment readingOrder="0"/>
    </xf>
    <xf borderId="30" fillId="0" fontId="2" numFmtId="0" xfId="0" applyAlignment="1" applyBorder="1" applyFont="1">
      <alignment readingOrder="0" shrinkToFit="0" wrapText="1"/>
    </xf>
    <xf borderId="11" fillId="0" fontId="2" numFmtId="0" xfId="0" applyAlignment="1" applyBorder="1" applyFont="1">
      <alignment readingOrder="0" shrinkToFit="0" wrapText="1"/>
    </xf>
    <xf borderId="11" fillId="0" fontId="2" numFmtId="0" xfId="0" applyAlignment="1" applyBorder="1" applyFont="1">
      <alignment readingOrder="0"/>
    </xf>
    <xf borderId="11" fillId="0" fontId="2" numFmtId="0" xfId="0" applyBorder="1" applyFont="1"/>
    <xf borderId="20" fillId="0" fontId="2" numFmtId="0" xfId="0" applyAlignment="1" applyBorder="1" applyFont="1">
      <alignment readingOrder="0"/>
    </xf>
    <xf borderId="20" fillId="0" fontId="22" numFmtId="0" xfId="0" applyAlignment="1" applyBorder="1" applyFont="1">
      <alignment readingOrder="0" shrinkToFit="0" wrapText="0"/>
    </xf>
    <xf borderId="20" fillId="0" fontId="2" numFmtId="0" xfId="0" applyAlignment="1" applyBorder="1" applyFont="1">
      <alignment readingOrder="0" shrinkToFit="0" wrapText="1"/>
    </xf>
    <xf borderId="31" fillId="0" fontId="2" numFmtId="0" xfId="0" applyAlignment="1" applyBorder="1" applyFont="1">
      <alignment readingOrder="0" shrinkToFit="0" wrapText="1"/>
    </xf>
    <xf borderId="31" fillId="0" fontId="2" numFmtId="0" xfId="0" applyAlignment="1" applyBorder="1" applyFont="1">
      <alignment shrinkToFit="0" wrapText="1"/>
    </xf>
    <xf borderId="2" fillId="2" fontId="17" numFmtId="0" xfId="0" applyAlignment="1" applyBorder="1" applyFont="1">
      <alignment readingOrder="0"/>
    </xf>
    <xf borderId="2" fillId="0" fontId="2" numFmtId="0" xfId="0" applyBorder="1" applyFont="1"/>
    <xf borderId="32" fillId="0" fontId="2" numFmtId="0" xfId="0" applyAlignment="1" applyBorder="1" applyFont="1">
      <alignment shrinkToFit="0" wrapText="1"/>
    </xf>
    <xf borderId="32" fillId="0" fontId="2" numFmtId="0" xfId="0" applyBorder="1" applyFont="1"/>
    <xf borderId="0" fillId="0" fontId="17" numFmtId="0" xfId="0" applyAlignment="1" applyFont="1">
      <alignment horizontal="center" readingOrder="0" shrinkToFit="0" wrapText="1"/>
    </xf>
    <xf borderId="0" fillId="0" fontId="17" numFmtId="0" xfId="0" applyAlignment="1" applyFont="1">
      <alignment horizontal="center" readingOrder="0" shrinkToFit="0" wrapText="0"/>
    </xf>
    <xf borderId="0" fillId="0" fontId="17" numFmtId="0" xfId="0" applyAlignment="1" applyFont="1">
      <alignment horizontal="center" readingOrder="0"/>
    </xf>
    <xf borderId="33" fillId="0" fontId="2" numFmtId="0" xfId="0" applyAlignment="1" applyBorder="1" applyFont="1">
      <alignment shrinkToFit="0" wrapText="1"/>
    </xf>
    <xf borderId="33" fillId="0" fontId="2" numFmtId="0" xfId="0" applyBorder="1" applyFont="1"/>
    <xf borderId="34" fillId="2" fontId="17" numFmtId="0" xfId="0" applyAlignment="1" applyBorder="1" applyFont="1">
      <alignment horizontal="center" readingOrder="0"/>
    </xf>
    <xf borderId="35" fillId="2" fontId="17" numFmtId="0" xfId="0" applyAlignment="1" applyBorder="1" applyFont="1">
      <alignment horizontal="center" readingOrder="0"/>
    </xf>
    <xf borderId="36" fillId="2" fontId="17" numFmtId="0" xfId="0" applyAlignment="1" applyBorder="1" applyFont="1">
      <alignment horizontal="center" readingOrder="0"/>
    </xf>
    <xf borderId="37" fillId="0" fontId="2" numFmtId="0" xfId="0" applyAlignment="1" applyBorder="1" applyFont="1">
      <alignment readingOrder="0"/>
    </xf>
    <xf borderId="26" fillId="0" fontId="2" numFmtId="0" xfId="0" applyAlignment="1" applyBorder="1" applyFont="1">
      <alignment readingOrder="0" shrinkToFit="0" wrapText="1"/>
    </xf>
    <xf borderId="4" fillId="0" fontId="2" numFmtId="0" xfId="0" applyAlignment="1" applyBorder="1" applyFont="1">
      <alignment readingOrder="0" shrinkToFit="0" wrapText="1"/>
    </xf>
    <xf borderId="4" fillId="3" fontId="23" numFmtId="0" xfId="0" applyAlignment="1" applyBorder="1" applyFont="1">
      <alignment horizontal="left" readingOrder="0"/>
    </xf>
    <xf borderId="4" fillId="0" fontId="2" numFmtId="0" xfId="0" applyBorder="1" applyFont="1"/>
    <xf borderId="4" fillId="0" fontId="2" numFmtId="0" xfId="0" applyAlignment="1" applyBorder="1" applyFont="1">
      <alignment readingOrder="0"/>
    </xf>
    <xf borderId="14" fillId="0" fontId="2" numFmtId="0" xfId="0" applyAlignment="1" applyBorder="1" applyFont="1">
      <alignment readingOrder="0"/>
    </xf>
    <xf borderId="26" fillId="0" fontId="2" numFmtId="0" xfId="0" applyAlignment="1" applyBorder="1" applyFont="1">
      <alignment readingOrder="0"/>
    </xf>
    <xf borderId="14" fillId="0" fontId="2" numFmtId="10" xfId="0" applyBorder="1" applyFont="1" applyNumberFormat="1"/>
    <xf borderId="38" fillId="0" fontId="2" numFmtId="0" xfId="0" applyAlignment="1" applyBorder="1" applyFont="1">
      <alignment readingOrder="0"/>
    </xf>
    <xf borderId="1" fillId="3" fontId="23" numFmtId="0" xfId="0" applyAlignment="1" applyBorder="1" applyFont="1">
      <alignment horizontal="left" readingOrder="0"/>
    </xf>
    <xf borderId="39" fillId="0" fontId="2" numFmtId="0" xfId="0" applyAlignment="1" applyBorder="1" applyFont="1">
      <alignment readingOrder="0" shrinkToFit="0" wrapText="1"/>
    </xf>
    <xf borderId="27" fillId="0" fontId="2" numFmtId="0" xfId="0" applyAlignment="1" applyBorder="1" applyFont="1">
      <alignment readingOrder="0" shrinkToFit="0" wrapText="1"/>
    </xf>
    <xf borderId="31" fillId="0" fontId="2" numFmtId="0" xfId="0" applyBorder="1" applyFont="1"/>
    <xf borderId="31" fillId="0" fontId="2" numFmtId="0" xfId="0" applyAlignment="1" applyBorder="1" applyFont="1">
      <alignment readingOrder="0"/>
    </xf>
    <xf borderId="40" fillId="0" fontId="2" numFmtId="0" xfId="0" applyAlignment="1" applyBorder="1" applyFont="1">
      <alignment readingOrder="0"/>
    </xf>
    <xf borderId="41" fillId="0" fontId="2" numFmtId="0" xfId="0" applyAlignment="1" applyBorder="1" applyFont="1">
      <alignment readingOrder="0" shrinkToFit="0" wrapText="0"/>
    </xf>
    <xf borderId="40" fillId="0" fontId="2" numFmtId="0" xfId="0" applyAlignment="1" applyBorder="1" applyFont="1">
      <alignment readingOrder="0" shrinkToFit="0" wrapText="0"/>
    </xf>
    <xf borderId="42" fillId="0" fontId="2" numFmtId="0" xfId="0" applyAlignment="1" applyBorder="1" applyFont="1">
      <alignment readingOrder="0"/>
    </xf>
    <xf borderId="33" fillId="0" fontId="18" numFmtId="0" xfId="0" applyAlignment="1" applyBorder="1" applyFont="1">
      <alignment horizontal="left" readingOrder="0" shrinkToFit="0" wrapText="1"/>
    </xf>
    <xf borderId="30" fillId="3" fontId="23" numFmtId="0" xfId="0" applyAlignment="1" applyBorder="1" applyFont="1">
      <alignment horizontal="left" readingOrder="0"/>
    </xf>
    <xf borderId="43" fillId="0" fontId="2" numFmtId="0" xfId="0" applyBorder="1" applyFont="1"/>
    <xf borderId="30" fillId="0" fontId="2" numFmtId="0" xfId="0" applyBorder="1" applyFont="1"/>
    <xf borderId="20" fillId="0" fontId="2" numFmtId="10" xfId="0" applyBorder="1" applyFont="1" applyNumberFormat="1"/>
    <xf borderId="11" fillId="0" fontId="24" numFmtId="0" xfId="0" applyAlignment="1" applyBorder="1" applyFont="1">
      <alignment readingOrder="0" shrinkToFit="0" wrapText="0"/>
    </xf>
    <xf borderId="27" fillId="0" fontId="18" numFmtId="0" xfId="0" applyAlignment="1" applyBorder="1" applyFont="1">
      <alignment horizontal="left" readingOrder="0" shrinkToFit="0" wrapText="1"/>
    </xf>
    <xf borderId="0" fillId="0" fontId="2" numFmtId="10" xfId="0" applyFont="1" applyNumberFormat="1"/>
    <xf borderId="0" fillId="0" fontId="2" numFmtId="0" xfId="0" applyAlignment="1" applyFont="1">
      <alignment readingOrder="0" shrinkToFit="0" wrapText="0"/>
    </xf>
    <xf borderId="17" fillId="0" fontId="2" numFmtId="0" xfId="0" applyAlignment="1" applyBorder="1" applyFont="1">
      <alignment horizontal="center" readingOrder="0" shrinkToFit="0" wrapText="1"/>
    </xf>
    <xf borderId="9" fillId="0" fontId="2" numFmtId="0" xfId="0" applyAlignment="1" applyBorder="1" applyFont="1">
      <alignment horizontal="center" readingOrder="0" shrinkToFit="0" wrapText="1"/>
    </xf>
    <xf borderId="0" fillId="0" fontId="2" numFmtId="0" xfId="0" applyAlignment="1" applyFont="1">
      <alignment horizontal="center" readingOrder="0"/>
    </xf>
    <xf borderId="1" fillId="0" fontId="2" numFmtId="0" xfId="0" applyAlignment="1" applyBorder="1" applyFont="1">
      <alignment readingOrder="0" shrinkToFit="0" wrapText="0"/>
    </xf>
    <xf borderId="0" fillId="0" fontId="2" numFmtId="0" xfId="0" applyAlignment="1" applyFont="1">
      <alignment readingOrder="0" shrinkToFit="0" wrapText="0"/>
    </xf>
    <xf borderId="0" fillId="0" fontId="2" numFmtId="0" xfId="0" applyAlignment="1" applyFont="1">
      <alignment readingOrder="0"/>
    </xf>
    <xf borderId="0" fillId="0" fontId="25" numFmtId="0" xfId="0" applyAlignment="1" applyFont="1">
      <alignment readingOrder="0" vertical="bottom"/>
    </xf>
    <xf borderId="0" fillId="0" fontId="25" numFmtId="0" xfId="0" applyAlignment="1" applyFont="1">
      <alignment shrinkToFit="0" vertical="bottom" wrapText="0"/>
    </xf>
    <xf borderId="0" fillId="0" fontId="25" numFmtId="0" xfId="0" applyAlignment="1" applyFont="1">
      <alignment readingOrder="0" shrinkToFit="0" vertical="bottom" wrapText="1"/>
    </xf>
    <xf borderId="0" fillId="0" fontId="25" numFmtId="0" xfId="0" applyAlignment="1" applyFont="1">
      <alignment shrinkToFit="0" vertical="bottom" wrapText="1"/>
    </xf>
    <xf borderId="0" fillId="0" fontId="25" numFmtId="0" xfId="0" applyAlignment="1" applyFont="1">
      <alignment vertical="bottom"/>
    </xf>
    <xf borderId="0" fillId="0" fontId="25" numFmtId="0" xfId="0" applyAlignment="1" applyFont="1">
      <alignment horizontal="right" shrinkToFit="0" vertical="bottom" wrapText="0"/>
    </xf>
    <xf borderId="0" fillId="0" fontId="25" numFmtId="0" xfId="0" applyAlignment="1" applyFont="1">
      <alignment horizontal="right" shrinkToFit="0" vertical="bottom" wrapText="1"/>
    </xf>
    <xf borderId="0" fillId="0" fontId="25" numFmtId="0" xfId="0" applyAlignment="1" applyFont="1">
      <alignment horizontal="right" vertical="bottom"/>
    </xf>
    <xf borderId="44" fillId="4" fontId="17" numFmtId="0" xfId="0" applyAlignment="1" applyBorder="1" applyFont="1">
      <alignment horizontal="center" readingOrder="0"/>
    </xf>
    <xf borderId="2" fillId="4" fontId="17" numFmtId="0" xfId="0" applyAlignment="1" applyBorder="1" applyFont="1">
      <alignment horizontal="center" readingOrder="0" shrinkToFit="0" wrapText="0"/>
    </xf>
    <xf borderId="3" fillId="5" fontId="2" numFmtId="0" xfId="0" applyAlignment="1" applyBorder="1" applyFont="1">
      <alignment readingOrder="0" shrinkToFit="0" wrapText="1"/>
    </xf>
    <xf borderId="5" fillId="0" fontId="2" numFmtId="0" xfId="0" applyAlignment="1" applyBorder="1" applyFont="1">
      <alignment readingOrder="0" shrinkToFit="0" wrapText="1"/>
    </xf>
    <xf borderId="7" fillId="0" fontId="2" numFmtId="0" xfId="0" applyAlignment="1" applyBorder="1" applyFont="1">
      <alignment readingOrder="0" shrinkToFit="0" wrapText="1"/>
    </xf>
    <xf borderId="0" fillId="3" fontId="26" numFmtId="0" xfId="0" applyFont="1"/>
    <xf borderId="6" fillId="0" fontId="2" numFmtId="0" xfId="0" applyAlignment="1" applyBorder="1" applyFont="1">
      <alignment readingOrder="0" shrinkToFit="0" wrapText="1"/>
    </xf>
    <xf borderId="17" fillId="3" fontId="18" numFmtId="0" xfId="0" applyAlignment="1" applyBorder="1" applyFont="1">
      <alignment horizontal="left" readingOrder="0" shrinkToFit="0" wrapText="1"/>
    </xf>
    <xf borderId="6" fillId="5" fontId="2" numFmtId="0" xfId="0" applyAlignment="1" applyBorder="1" applyFont="1">
      <alignment readingOrder="0" shrinkToFit="0" wrapText="1"/>
    </xf>
    <xf borderId="27" fillId="5" fontId="2" numFmtId="0" xfId="0" applyAlignment="1" applyBorder="1" applyFont="1">
      <alignment readingOrder="0" shrinkToFit="0" wrapText="0"/>
    </xf>
    <xf borderId="7" fillId="0" fontId="2" numFmtId="0" xfId="0" applyAlignment="1" applyBorder="1" applyFont="1">
      <alignment shrinkToFit="0" wrapText="1"/>
    </xf>
    <xf borderId="29" fillId="5" fontId="2" numFmtId="0" xfId="0" applyAlignment="1" applyBorder="1" applyFont="1">
      <alignment readingOrder="0" shrinkToFit="0" wrapText="1"/>
    </xf>
    <xf borderId="17" fillId="5" fontId="2" numFmtId="0" xfId="0" applyAlignment="1" applyBorder="1" applyFont="1">
      <alignment readingOrder="0"/>
    </xf>
    <xf borderId="17" fillId="0" fontId="2" numFmtId="10" xfId="0" applyAlignment="1" applyBorder="1" applyFont="1" applyNumberFormat="1">
      <alignment readingOrder="0" shrinkToFit="0" wrapText="0"/>
    </xf>
    <xf borderId="29" fillId="0" fontId="2" numFmtId="0" xfId="0" applyAlignment="1" applyBorder="1" applyFont="1">
      <alignment readingOrder="0" shrinkToFit="0" wrapText="1"/>
    </xf>
    <xf borderId="45" fillId="0" fontId="2" numFmtId="0" xfId="0" applyAlignment="1" applyBorder="1" applyFont="1">
      <alignment readingOrder="0" shrinkToFit="0" wrapText="1"/>
    </xf>
    <xf borderId="46" fillId="0" fontId="2" numFmtId="0" xfId="0" applyAlignment="1" applyBorder="1" applyFont="1">
      <alignment shrinkToFit="0" wrapText="1"/>
    </xf>
    <xf borderId="2" fillId="6" fontId="17" numFmtId="0" xfId="0" applyAlignment="1" applyBorder="1" applyFill="1" applyFont="1">
      <alignment readingOrder="0"/>
    </xf>
    <xf borderId="42" fillId="0" fontId="2" numFmtId="0" xfId="0" applyBorder="1" applyFont="1"/>
    <xf borderId="23" fillId="2" fontId="17" numFmtId="0" xfId="0" applyAlignment="1" applyBorder="1" applyFont="1">
      <alignment horizontal="center" readingOrder="0"/>
    </xf>
    <xf borderId="47" fillId="0" fontId="27" numFmtId="0" xfId="0" applyBorder="1" applyFont="1"/>
    <xf borderId="44" fillId="0" fontId="27" numFmtId="0" xfId="0" applyBorder="1" applyFont="1"/>
    <xf borderId="4" fillId="0" fontId="2" numFmtId="10" xfId="0" applyBorder="1" applyFont="1" applyNumberFormat="1"/>
    <xf borderId="40" fillId="0" fontId="2" numFmtId="0" xfId="0" applyAlignment="1" applyBorder="1" applyFont="1">
      <alignment shrinkToFit="0" wrapText="1"/>
    </xf>
    <xf borderId="1" fillId="0" fontId="28" numFmtId="0" xfId="0" applyAlignment="1" applyBorder="1" applyFont="1">
      <alignment readingOrder="0" shrinkToFit="0" wrapText="0"/>
    </xf>
    <xf borderId="48" fillId="0" fontId="2" numFmtId="0" xfId="0" applyAlignment="1" applyBorder="1" applyFont="1">
      <alignment readingOrder="0"/>
    </xf>
    <xf borderId="48" fillId="0" fontId="18" numFmtId="0" xfId="0" applyAlignment="1" applyBorder="1" applyFont="1">
      <alignment horizontal="left" readingOrder="0" shrinkToFit="0" wrapText="1"/>
    </xf>
    <xf borderId="0" fillId="0" fontId="18" numFmtId="0" xfId="0" applyAlignment="1" applyFont="1">
      <alignment horizontal="left" readingOrder="0" shrinkToFit="0" wrapText="1"/>
    </xf>
    <xf borderId="9" fillId="0" fontId="27" numFmtId="0" xfId="0" applyBorder="1" applyFont="1"/>
    <xf borderId="49" fillId="4" fontId="17" numFmtId="0" xfId="0" applyAlignment="1" applyBorder="1" applyFont="1">
      <alignment horizontal="center" readingOrder="0"/>
    </xf>
    <xf borderId="13" fillId="4" fontId="17" numFmtId="0" xfId="0" applyAlignment="1" applyBorder="1" applyFont="1">
      <alignment horizontal="center" readingOrder="0" shrinkToFit="0" wrapText="1"/>
    </xf>
    <xf borderId="14" fillId="0" fontId="2" numFmtId="0" xfId="0" applyAlignment="1" applyBorder="1" applyFont="1">
      <alignment readingOrder="0" shrinkToFit="0" wrapText="0"/>
    </xf>
    <xf borderId="20" fillId="0" fontId="2" numFmtId="0" xfId="0" applyAlignment="1" applyBorder="1" applyFont="1">
      <alignment readingOrder="0" shrinkToFit="0" wrapText="0"/>
    </xf>
    <xf borderId="30" fillId="0" fontId="2" numFmtId="0" xfId="0" applyAlignment="1" applyBorder="1" applyFont="1">
      <alignment readingOrder="0"/>
    </xf>
    <xf borderId="20" fillId="0" fontId="2" numFmtId="10" xfId="0" applyAlignment="1" applyBorder="1" applyFont="1" applyNumberFormat="1">
      <alignment readingOrder="0"/>
    </xf>
    <xf borderId="20" fillId="0" fontId="2" numFmtId="0" xfId="0" applyAlignment="1" applyBorder="1" applyFont="1">
      <alignment readingOrder="0" shrinkToFit="0" wrapText="0"/>
    </xf>
    <xf borderId="0" fillId="0" fontId="25" numFmtId="0" xfId="0" applyAlignment="1" applyFont="1">
      <alignment horizontal="right" readingOrder="0" vertical="bottom"/>
    </xf>
    <xf borderId="23" fillId="0" fontId="2" numFmtId="0" xfId="0" applyAlignment="1" applyBorder="1" applyFont="1">
      <alignment readingOrder="0"/>
    </xf>
    <xf borderId="33" fillId="0" fontId="27" numFmtId="0" xfId="0" applyBorder="1" applyFont="1"/>
    <xf borderId="2" fillId="0" fontId="2" numFmtId="0" xfId="0" applyAlignment="1" applyBorder="1" applyFont="1">
      <alignment readingOrder="0"/>
    </xf>
    <xf borderId="14" fillId="0" fontId="2" numFmtId="0" xfId="0" applyBorder="1" applyFont="1"/>
    <xf borderId="3" fillId="0" fontId="2" numFmtId="0" xfId="0" applyBorder="1" applyFont="1"/>
    <xf borderId="5" fillId="0" fontId="2" numFmtId="0" xfId="0" applyBorder="1" applyFont="1"/>
    <xf borderId="39" fillId="0" fontId="2" numFmtId="0" xfId="0" applyAlignment="1" applyBorder="1" applyFont="1">
      <alignment readingOrder="0"/>
    </xf>
    <xf borderId="29" fillId="0" fontId="2" numFmtId="0" xfId="0" applyBorder="1" applyFont="1"/>
    <xf borderId="40" fillId="0" fontId="2" numFmtId="3" xfId="0" applyAlignment="1" applyBorder="1" applyFont="1" applyNumberFormat="1">
      <alignment readingOrder="0"/>
    </xf>
    <xf borderId="30" fillId="0" fontId="2" numFmtId="10" xfId="0" applyBorder="1" applyFont="1" applyNumberFormat="1"/>
    <xf borderId="50" fillId="0" fontId="2" numFmtId="10" xfId="0" applyBorder="1" applyFont="1" applyNumberFormat="1"/>
    <xf borderId="10" fillId="0" fontId="2" numFmtId="10" xfId="0" applyBorder="1" applyFont="1" applyNumberFormat="1"/>
    <xf borderId="12" fillId="0" fontId="2" numFmtId="10" xfId="0" applyBorder="1" applyFont="1" applyNumberFormat="1"/>
    <xf borderId="1" fillId="0" fontId="17" numFmtId="0" xfId="0" applyAlignment="1" applyBorder="1" applyFont="1">
      <alignment horizontal="center" readingOrder="0" shrinkToFit="0" wrapText="1"/>
    </xf>
    <xf borderId="1" fillId="2" fontId="17" numFmtId="0" xfId="0" applyAlignment="1" applyBorder="1" applyFont="1">
      <alignment horizontal="center" readingOrder="0"/>
    </xf>
    <xf borderId="1" fillId="0" fontId="2" numFmtId="10" xfId="0" applyBorder="1" applyFont="1" applyNumberFormat="1"/>
    <xf borderId="1" fillId="0" fontId="17" numFmtId="0" xfId="0" applyAlignment="1" applyBorder="1" applyFont="1">
      <alignment readingOrder="0"/>
    </xf>
    <xf borderId="1" fillId="0" fontId="17" numFmtId="0" xfId="0" applyAlignment="1" applyBorder="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s://articulo.mercadolibre.com.co/MCO-1253415311-tapones-cuadrados-para-patas-de-silla-de-32mm-40mm-_JM" TargetMode="External"/><Relationship Id="rId10" Type="http://schemas.openxmlformats.org/officeDocument/2006/relationships/hyperlink" Target="https://decoracionesmatey.com.mx/tienda/home/2160-soporte-gancho-instalacion-a-techo-para-tubo-de-19-mm.html" TargetMode="External"/><Relationship Id="rId13" Type="http://schemas.openxmlformats.org/officeDocument/2006/relationships/hyperlink" Target="https://www.tiendascalypso.com/piso-wm-trebol/p?idsku=2626&amp;utm_term=&amp;utm_campaign=shopping-campana-inteligente&amp;utm_source=adwords&amp;utm_medium=ppc" TargetMode="External"/><Relationship Id="rId12" Type="http://schemas.openxmlformats.org/officeDocument/2006/relationships/hyperlink" Target="https://articulo.mercadolibre.com.co/MCO-1333860557-tapones-patas-de-silla-de-pvc-de-1-25-mm-juego-de-2-_JM" TargetMode="External"/><Relationship Id="rId1" Type="http://schemas.openxmlformats.org/officeDocument/2006/relationships/hyperlink" Target="https://gyj.com.co/bogota_65/lamina-cold-rolled-bogota-65-acero-industrial.html" TargetMode="External"/><Relationship Id="rId2" Type="http://schemas.openxmlformats.org/officeDocument/2006/relationships/hyperlink" Target="https://gyj.com.co/el_rosal/tuberia-mueble-cuadrado-bogota-65-tuberia.html" TargetMode="External"/><Relationship Id="rId3" Type="http://schemas.openxmlformats.org/officeDocument/2006/relationships/hyperlink" Target="https://gyj.com.co/el_rosal/tuberia-mueble-redondo-bogota-65-tuberia.html" TargetMode="External"/><Relationship Id="rId4" Type="http://schemas.openxmlformats.org/officeDocument/2006/relationships/hyperlink" Target="https://www.homecenter.com.co/homecenter-co/product/271711/bisagra-omega-puerta-3-pulg-zincada-set-x-3-und/271711/" TargetMode="External"/><Relationship Id="rId9" Type="http://schemas.openxmlformats.org/officeDocument/2006/relationships/hyperlink" Target="https://madecentro.com/products/mdf-grueso-1-83x2-44x0-030" TargetMode="External"/><Relationship Id="rId15" Type="http://schemas.openxmlformats.org/officeDocument/2006/relationships/drawing" Target="../drawings/drawing2.xml"/><Relationship Id="rId14" Type="http://schemas.openxmlformats.org/officeDocument/2006/relationships/hyperlink" Target="https://www.homecenter.com.co/homecenter-co/product/69863/pegante-pl285-uso-profesional-2000-ml/69863/?kid=goosho_1161562&amp;shop=googleShopping&amp;gclid=CjwKCAjw4P6oBhBsEiwAKYVkqw427UfiJScU4K6FTKR64n8zfuqhZlQflBMljirTAWCBjUQR46ahwRoCsCgQAvD_BwE" TargetMode="External"/><Relationship Id="rId5" Type="http://schemas.openxmlformats.org/officeDocument/2006/relationships/hyperlink" Target="https://gyj.com.co/el_rosal/tuberia-mueble-redondo-bogota-65-tuberia.html" TargetMode="External"/><Relationship Id="rId6" Type="http://schemas.openxmlformats.org/officeDocument/2006/relationships/hyperlink" Target="https://gyj.com.co/el_rosal/tuberia-mueble-redondo-bogota-65-tuberia.html" TargetMode="External"/><Relationship Id="rId7" Type="http://schemas.openxmlformats.org/officeDocument/2006/relationships/hyperlink" Target="https://gyj.com.co/bogota_65/tuberia-mueble-redondo-bogota-65-tuberia.html" TargetMode="External"/><Relationship Id="rId8" Type="http://schemas.openxmlformats.org/officeDocument/2006/relationships/hyperlink" Target="https://www.elpalaciodelaluminio.com/index.php/lamina-lisa"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youtu.be/s9yLEIeJqvs?t=31" TargetMode="External"/><Relationship Id="rId2" Type="http://schemas.openxmlformats.org/officeDocument/2006/relationships/hyperlink" Target="https://www.lasermencnc.com/datail_15_113.html?gad=1&amp;gclid=Cj0KCQjw1aOpBhCOARIsACXYv-fFOIfWOyeIDsFSwQKZDD48rQPmN7y4aSiqNsEc5YZcZsv9UqKJrCwaAjB3EALw_wcB" TargetMode="External"/><Relationship Id="rId3" Type="http://schemas.openxmlformats.org/officeDocument/2006/relationships/hyperlink" Target="https://www.youtube.com/watch?v=3IOLtgX79to&amp;ab_channel=Dobladorasdeca%C3%B1osDMZ%C2%AE" TargetMode="External"/><Relationship Id="rId4" Type="http://schemas.openxmlformats.org/officeDocument/2006/relationships/hyperlink" Target="https://spanish.alibaba.com/product-detail/Industrial-60367187442.html?spm=a2700.8699010.29.7.5f8a5fb6WxUOZ3" TargetMode="External"/><Relationship Id="rId5" Type="http://schemas.openxmlformats.org/officeDocument/2006/relationships/hyperlink" Target="https://www.solyman.com/producto/bester-190c-multi/" TargetMode="External"/><Relationship Id="rId6" Type="http://schemas.openxmlformats.org/officeDocument/2006/relationships/hyperlink" Target="https://www.youtube.com/watch?v=UL-aiiRTci4" TargetMode="External"/><Relationship Id="rId7" Type="http://schemas.openxmlformats.org/officeDocument/2006/relationships/hyperlink" Target="https://robotsdoneright.com/ABB/4000-Series/ABB-IRB-4400-45-1.95.html"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youtu.be/s9yLEIeJqvs?t=31" TargetMode="External"/><Relationship Id="rId2" Type="http://schemas.openxmlformats.org/officeDocument/2006/relationships/hyperlink" Target="https://www.lasermencnc.com/datail_15_113.html?gad=1&amp;gclid=Cj0KCQjw1aOpBhCOARIsACXYv-fFOIfWOyeIDsFSwQKZDD48rQPmN7y4aSiqNsEc5YZcZsv9UqKJrCwaAjB3EALw_wcB" TargetMode="External"/><Relationship Id="rId3" Type="http://schemas.openxmlformats.org/officeDocument/2006/relationships/hyperlink" Target="https://www.youtube.com/watch?v=3IOLtgX79to&amp;ab_channel=Dobladorasdeca%C3%B1osDMZ%C2%AE" TargetMode="External"/><Relationship Id="rId4" Type="http://schemas.openxmlformats.org/officeDocument/2006/relationships/hyperlink" Target="https://www.solyman.com/producto/bester-190c-multi/" TargetMode="External"/><Relationship Id="rId5" Type="http://schemas.openxmlformats.org/officeDocument/2006/relationships/hyperlink" Target="https://spanish.alibaba.com/product-detail/Industrial-60367187442.html?spm=a2700.8699010.29.7.5f8a5fb6WxUOZ3" TargetMode="External"/><Relationship Id="rId6" Type="http://schemas.openxmlformats.org/officeDocument/2006/relationships/hyperlink" Target="https://www.youtube.com/watch?v=UL-aiiRTci4" TargetMode="External"/><Relationship Id="rId7" Type="http://schemas.openxmlformats.org/officeDocument/2006/relationships/hyperlink" Target="https://robotsdoneright.com/ABB/4000-Series/ABB-IRB-4400-45-1.95.html"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lasermencnc.com/datail_15_113.html?gad=1&amp;gclid=Cj0KCQjw1aOpBhCOARIsACXYv-fFOIfWOyeIDsFSwQKZDD48rQPmN7y4aSiqNsEc5YZcZsv9UqKJrCwaAjB3EALw_wcB" TargetMode="External"/><Relationship Id="rId2" Type="http://schemas.openxmlformats.org/officeDocument/2006/relationships/hyperlink" Target="https://spanish.alibaba.com/product-detail/Industrial-60367187442.html?spm=a2700.8699010.29.7.5f8a5fb6WxUOZ3"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3" max="3" width="10.88"/>
    <col customWidth="1" min="4" max="4" width="13.25"/>
    <col customWidth="1" min="5" max="5" width="12.38"/>
    <col customWidth="1" min="6" max="6" width="14.13"/>
    <col customWidth="1" min="7" max="7" width="13.5"/>
    <col customWidth="1" min="8" max="8" width="11.5"/>
    <col customWidth="1" min="9" max="9" width="10.38"/>
    <col customWidth="1" min="10" max="10" width="10.0"/>
  </cols>
  <sheetData>
    <row r="1">
      <c r="B1" s="1"/>
      <c r="C1" s="1"/>
      <c r="D1" s="1"/>
      <c r="E1" s="1"/>
      <c r="F1" s="1"/>
      <c r="G1" s="1"/>
      <c r="H1" s="1"/>
      <c r="I1" s="1"/>
      <c r="J1" s="1"/>
    </row>
    <row r="2">
      <c r="B2" s="1"/>
      <c r="C2" s="1"/>
      <c r="D2" s="1"/>
      <c r="E2" s="1"/>
      <c r="F2" s="1"/>
      <c r="G2" s="1"/>
      <c r="H2" s="1"/>
      <c r="I2" s="1"/>
      <c r="J2" s="1"/>
    </row>
    <row r="3">
      <c r="B3" s="1"/>
      <c r="C3" s="1"/>
      <c r="D3" s="1"/>
      <c r="E3" s="1"/>
      <c r="F3" s="1"/>
      <c r="G3" s="1"/>
      <c r="H3" s="1"/>
      <c r="I3" s="1"/>
      <c r="J3" s="1"/>
    </row>
    <row r="4">
      <c r="B4" s="1"/>
      <c r="C4" s="2"/>
      <c r="D4" s="3" t="s">
        <v>0</v>
      </c>
      <c r="E4" s="3" t="s">
        <v>1</v>
      </c>
      <c r="F4" s="3" t="s">
        <v>2</v>
      </c>
      <c r="G4" s="3" t="s">
        <v>3</v>
      </c>
      <c r="H4" s="3" t="s">
        <v>4</v>
      </c>
      <c r="I4" s="3" t="s">
        <v>5</v>
      </c>
      <c r="J4" s="3" t="s">
        <v>6</v>
      </c>
      <c r="K4" s="4"/>
    </row>
    <row r="5">
      <c r="B5" s="1"/>
      <c r="C5" s="3" t="s">
        <v>7</v>
      </c>
      <c r="D5" s="5" t="s">
        <v>8</v>
      </c>
      <c r="E5" s="5" t="s">
        <v>8</v>
      </c>
      <c r="F5" s="5" t="s">
        <v>8</v>
      </c>
      <c r="G5" s="5" t="s">
        <v>8</v>
      </c>
      <c r="H5" s="5" t="s">
        <v>8</v>
      </c>
      <c r="I5" s="5" t="s">
        <v>8</v>
      </c>
      <c r="J5" s="5" t="s">
        <v>8</v>
      </c>
    </row>
    <row r="6">
      <c r="B6" s="1"/>
      <c r="C6" s="3" t="s">
        <v>9</v>
      </c>
      <c r="D6" s="5" t="s">
        <v>8</v>
      </c>
      <c r="E6" s="5" t="s">
        <v>8</v>
      </c>
      <c r="F6" s="5" t="s">
        <v>8</v>
      </c>
      <c r="G6" s="6"/>
      <c r="H6" s="5" t="s">
        <v>8</v>
      </c>
      <c r="I6" s="5" t="s">
        <v>8</v>
      </c>
      <c r="J6" s="5" t="s">
        <v>8</v>
      </c>
    </row>
    <row r="7">
      <c r="B7" s="1"/>
      <c r="C7" s="3" t="s">
        <v>10</v>
      </c>
      <c r="D7" s="6"/>
      <c r="E7" s="5" t="s">
        <v>8</v>
      </c>
      <c r="F7" s="5" t="s">
        <v>8</v>
      </c>
      <c r="G7" s="5" t="s">
        <v>8</v>
      </c>
      <c r="H7" s="5" t="s">
        <v>8</v>
      </c>
      <c r="I7" s="5" t="s">
        <v>8</v>
      </c>
      <c r="J7" s="5" t="s">
        <v>8</v>
      </c>
    </row>
    <row r="8">
      <c r="B8" s="1"/>
      <c r="C8" s="1"/>
      <c r="D8" s="1"/>
      <c r="E8" s="1"/>
      <c r="F8" s="1"/>
      <c r="G8" s="1"/>
      <c r="H8" s="1"/>
      <c r="I8" s="1"/>
      <c r="J8" s="1"/>
    </row>
    <row r="9">
      <c r="B9" s="1"/>
      <c r="C9" s="1"/>
      <c r="D9" s="1"/>
      <c r="E9" s="1"/>
      <c r="F9" s="1"/>
      <c r="G9" s="1"/>
      <c r="H9" s="1"/>
      <c r="I9" s="1"/>
      <c r="J9" s="1"/>
    </row>
    <row r="10">
      <c r="B10" s="1"/>
      <c r="C10" s="1"/>
      <c r="D10" s="1"/>
      <c r="E10" s="1"/>
      <c r="F10" s="1"/>
      <c r="G10" s="1"/>
      <c r="H10" s="1"/>
      <c r="I10" s="1"/>
      <c r="J10"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4" max="4" width="17.13"/>
    <col customWidth="1" min="6" max="6" width="19.63"/>
    <col customWidth="1" min="10" max="10" width="17.63"/>
    <col customWidth="1" min="13" max="13" width="16.25"/>
    <col customWidth="1" min="16" max="16" width="17.75"/>
    <col customWidth="1" min="19" max="19" width="14.13"/>
  </cols>
  <sheetData>
    <row r="1">
      <c r="A1" s="1"/>
      <c r="B1" s="1"/>
      <c r="C1" s="1"/>
      <c r="D1" s="1"/>
      <c r="E1" s="1"/>
      <c r="F1" s="1"/>
      <c r="G1" s="1"/>
      <c r="H1" s="1"/>
      <c r="I1" s="1"/>
      <c r="J1" s="1"/>
      <c r="K1" s="1"/>
      <c r="L1" s="1"/>
      <c r="M1" s="1"/>
      <c r="N1" s="1"/>
      <c r="O1" s="1"/>
      <c r="P1" s="1"/>
      <c r="Q1" s="1"/>
      <c r="R1" s="1"/>
      <c r="S1" s="1"/>
      <c r="T1" s="1"/>
      <c r="U1" s="1"/>
      <c r="V1" s="1"/>
      <c r="W1" s="1"/>
      <c r="X1" s="1"/>
    </row>
    <row r="2">
      <c r="A2" s="1"/>
      <c r="B2" s="1"/>
      <c r="C2" s="1"/>
      <c r="D2" s="1"/>
      <c r="E2" s="1"/>
      <c r="F2" s="1"/>
      <c r="G2" s="1"/>
      <c r="H2" s="1"/>
      <c r="I2" s="1"/>
      <c r="J2" s="1"/>
      <c r="K2" s="1"/>
      <c r="L2" s="1"/>
      <c r="M2" s="1"/>
      <c r="N2" s="1"/>
      <c r="O2" s="1"/>
      <c r="P2" s="1"/>
      <c r="Q2" s="1"/>
      <c r="R2" s="1"/>
      <c r="S2" s="1"/>
      <c r="T2" s="1"/>
      <c r="U2" s="1"/>
      <c r="V2" s="1"/>
      <c r="W2" s="1"/>
      <c r="X2" s="1"/>
    </row>
    <row r="3">
      <c r="A3" s="1"/>
      <c r="B3" s="1"/>
      <c r="C3" s="1"/>
      <c r="D3" s="7" t="s">
        <v>11</v>
      </c>
      <c r="E3" s="1"/>
      <c r="F3" s="1"/>
      <c r="G3" s="1"/>
      <c r="H3" s="1"/>
      <c r="I3" s="1"/>
      <c r="J3" s="7" t="s">
        <v>12</v>
      </c>
      <c r="K3" s="1"/>
      <c r="L3" s="1"/>
      <c r="M3" s="1"/>
      <c r="N3" s="1"/>
      <c r="O3" s="1"/>
      <c r="P3" s="7" t="s">
        <v>13</v>
      </c>
      <c r="Q3" s="1"/>
      <c r="R3" s="1"/>
      <c r="S3" s="1"/>
      <c r="T3" s="1"/>
      <c r="U3" s="1"/>
      <c r="V3" s="1"/>
      <c r="W3" s="1"/>
      <c r="X3" s="1"/>
    </row>
    <row r="4">
      <c r="A4" s="1"/>
      <c r="B4" s="1"/>
      <c r="C4" s="1"/>
      <c r="D4" s="1"/>
      <c r="E4" s="1"/>
      <c r="F4" s="1"/>
      <c r="G4" s="1"/>
      <c r="H4" s="1"/>
      <c r="I4" s="1"/>
      <c r="J4" s="1"/>
      <c r="K4" s="1"/>
      <c r="L4" s="1"/>
      <c r="M4" s="1"/>
      <c r="N4" s="1"/>
      <c r="O4" s="1"/>
      <c r="P4" s="1"/>
      <c r="Q4" s="1"/>
      <c r="R4" s="1"/>
      <c r="S4" s="1"/>
      <c r="T4" s="1"/>
      <c r="U4" s="1"/>
      <c r="V4" s="1"/>
      <c r="W4" s="1"/>
      <c r="X4" s="1"/>
    </row>
    <row r="5">
      <c r="A5" s="1"/>
      <c r="B5" s="1"/>
      <c r="C5" s="1"/>
      <c r="D5" s="8" t="s">
        <v>14</v>
      </c>
      <c r="E5" s="8" t="s">
        <v>15</v>
      </c>
      <c r="F5" s="8" t="s">
        <v>16</v>
      </c>
      <c r="G5" s="1"/>
      <c r="H5" s="1"/>
      <c r="I5" s="1"/>
      <c r="J5" s="8" t="s">
        <v>14</v>
      </c>
      <c r="K5" s="8" t="s">
        <v>15</v>
      </c>
      <c r="L5" s="8" t="s">
        <v>16</v>
      </c>
      <c r="M5" s="1"/>
      <c r="N5" s="1"/>
      <c r="O5" s="1"/>
      <c r="P5" s="8" t="s">
        <v>14</v>
      </c>
      <c r="Q5" s="8" t="s">
        <v>15</v>
      </c>
      <c r="R5" s="8" t="s">
        <v>16</v>
      </c>
      <c r="S5" s="1"/>
      <c r="T5" s="1"/>
      <c r="U5" s="1"/>
      <c r="V5" s="1"/>
      <c r="W5" s="1"/>
      <c r="X5" s="1"/>
    </row>
    <row r="6">
      <c r="A6" s="1"/>
      <c r="B6" s="1"/>
      <c r="C6" s="1"/>
      <c r="D6" s="9" t="s">
        <v>17</v>
      </c>
      <c r="E6" s="10">
        <v>9.0</v>
      </c>
      <c r="F6" s="11" t="s">
        <v>18</v>
      </c>
      <c r="G6" s="1"/>
      <c r="H6" s="1"/>
      <c r="I6" s="1"/>
      <c r="J6" s="9" t="s">
        <v>17</v>
      </c>
      <c r="K6" s="10">
        <v>9.0</v>
      </c>
      <c r="L6" s="11" t="s">
        <v>18</v>
      </c>
      <c r="M6" s="1"/>
      <c r="N6" s="1"/>
      <c r="O6" s="1"/>
      <c r="P6" s="9" t="s">
        <v>17</v>
      </c>
      <c r="Q6" s="10">
        <v>9.0</v>
      </c>
      <c r="R6" s="11" t="s">
        <v>18</v>
      </c>
      <c r="S6" s="1"/>
      <c r="T6" s="1"/>
      <c r="U6" s="1"/>
      <c r="V6" s="1"/>
      <c r="W6" s="1"/>
      <c r="X6" s="1"/>
    </row>
    <row r="7">
      <c r="A7" s="1"/>
      <c r="B7" s="1"/>
      <c r="C7" s="1"/>
      <c r="D7" s="12" t="s">
        <v>19</v>
      </c>
      <c r="E7" s="13">
        <v>1.0</v>
      </c>
      <c r="F7" s="14" t="s">
        <v>18</v>
      </c>
      <c r="G7" s="1"/>
      <c r="H7" s="1"/>
      <c r="I7" s="15"/>
      <c r="J7" s="16" t="s">
        <v>19</v>
      </c>
      <c r="K7" s="13">
        <v>1.0</v>
      </c>
      <c r="L7" s="14" t="s">
        <v>18</v>
      </c>
      <c r="M7" s="1"/>
      <c r="N7" s="1"/>
      <c r="O7" s="1"/>
      <c r="P7" s="12" t="s">
        <v>19</v>
      </c>
      <c r="Q7" s="13">
        <v>1.0</v>
      </c>
      <c r="R7" s="14" t="s">
        <v>18</v>
      </c>
      <c r="S7" s="1"/>
      <c r="T7" s="1"/>
      <c r="U7" s="1"/>
      <c r="V7" s="1"/>
      <c r="W7" s="1"/>
      <c r="X7" s="1"/>
    </row>
    <row r="8">
      <c r="A8" s="1"/>
      <c r="B8" s="1"/>
      <c r="C8" s="1"/>
      <c r="D8" s="12" t="s">
        <v>20</v>
      </c>
      <c r="E8" s="13">
        <v>1.0</v>
      </c>
      <c r="F8" s="14" t="s">
        <v>21</v>
      </c>
      <c r="G8" s="1"/>
      <c r="H8" s="1"/>
      <c r="I8" s="1"/>
      <c r="J8" s="12" t="s">
        <v>20</v>
      </c>
      <c r="K8" s="13">
        <v>1.0</v>
      </c>
      <c r="L8" s="14" t="s">
        <v>21</v>
      </c>
      <c r="M8" s="1"/>
      <c r="N8" s="1"/>
      <c r="O8" s="1"/>
      <c r="P8" s="12" t="s">
        <v>20</v>
      </c>
      <c r="Q8" s="13">
        <v>1.0</v>
      </c>
      <c r="R8" s="14" t="s">
        <v>21</v>
      </c>
      <c r="S8" s="1"/>
      <c r="T8" s="1"/>
      <c r="U8" s="1"/>
      <c r="V8" s="1"/>
      <c r="W8" s="1"/>
      <c r="X8" s="1"/>
    </row>
    <row r="9">
      <c r="A9" s="1"/>
      <c r="B9" s="1"/>
      <c r="C9" s="1"/>
      <c r="D9" s="12" t="s">
        <v>22</v>
      </c>
      <c r="E9" s="13">
        <v>14.0</v>
      </c>
      <c r="F9" s="14" t="s">
        <v>23</v>
      </c>
      <c r="G9" s="1"/>
      <c r="H9" s="1"/>
      <c r="I9" s="1"/>
      <c r="J9" s="12" t="s">
        <v>22</v>
      </c>
      <c r="K9" s="13">
        <v>7.0</v>
      </c>
      <c r="L9" s="14" t="s">
        <v>23</v>
      </c>
      <c r="M9" s="1"/>
      <c r="N9" s="1"/>
      <c r="O9" s="1"/>
      <c r="P9" s="12" t="s">
        <v>22</v>
      </c>
      <c r="Q9" s="13">
        <v>7.0</v>
      </c>
      <c r="R9" s="14" t="s">
        <v>23</v>
      </c>
      <c r="S9" s="1"/>
      <c r="T9" s="1"/>
      <c r="U9" s="1"/>
      <c r="V9" s="1"/>
      <c r="W9" s="1"/>
      <c r="X9" s="1"/>
    </row>
    <row r="10">
      <c r="A10" s="1"/>
      <c r="B10" s="1"/>
      <c r="C10" s="1"/>
      <c r="D10" s="12" t="s">
        <v>24</v>
      </c>
      <c r="E10" s="13">
        <v>250.0</v>
      </c>
      <c r="F10" s="14" t="s">
        <v>25</v>
      </c>
      <c r="G10" s="1"/>
      <c r="H10" s="1"/>
      <c r="I10" s="1"/>
      <c r="J10" s="12" t="s">
        <v>24</v>
      </c>
      <c r="K10" s="13">
        <v>385.0</v>
      </c>
      <c r="L10" s="14" t="s">
        <v>26</v>
      </c>
      <c r="M10" s="1"/>
      <c r="N10" s="1"/>
      <c r="O10" s="1"/>
      <c r="P10" s="12" t="s">
        <v>24</v>
      </c>
      <c r="Q10" s="13">
        <v>196.0</v>
      </c>
      <c r="R10" s="14" t="s">
        <v>26</v>
      </c>
      <c r="S10" s="1"/>
      <c r="T10" s="1"/>
      <c r="U10" s="1"/>
      <c r="V10" s="1"/>
      <c r="W10" s="1"/>
      <c r="X10" s="1"/>
    </row>
    <row r="11">
      <c r="A11" s="1"/>
      <c r="B11" s="1"/>
      <c r="C11" s="1"/>
      <c r="D11" s="12" t="s">
        <v>27</v>
      </c>
      <c r="E11" s="13">
        <v>8.0</v>
      </c>
      <c r="F11" s="14" t="s">
        <v>28</v>
      </c>
      <c r="G11" s="1"/>
      <c r="H11" s="1"/>
      <c r="I11" s="1"/>
      <c r="J11" s="12" t="s">
        <v>27</v>
      </c>
      <c r="K11" s="13">
        <v>8.0</v>
      </c>
      <c r="L11" s="14" t="s">
        <v>28</v>
      </c>
      <c r="M11" s="1"/>
      <c r="N11" s="1"/>
      <c r="O11" s="1"/>
      <c r="P11" s="12" t="s">
        <v>27</v>
      </c>
      <c r="Q11" s="13">
        <v>8.0</v>
      </c>
      <c r="R11" s="14" t="s">
        <v>28</v>
      </c>
      <c r="S11" s="1"/>
      <c r="T11" s="1"/>
      <c r="U11" s="1"/>
      <c r="V11" s="1"/>
      <c r="W11" s="1"/>
      <c r="X11" s="1"/>
    </row>
    <row r="12">
      <c r="A12" s="1"/>
      <c r="B12" s="1"/>
      <c r="C12" s="1"/>
      <c r="D12" s="12" t="s">
        <v>27</v>
      </c>
      <c r="E12" s="17">
        <f t="shared" ref="E12:E13" si="1">E11*60</f>
        <v>480</v>
      </c>
      <c r="F12" s="14" t="s">
        <v>29</v>
      </c>
      <c r="G12" s="1"/>
      <c r="H12" s="1"/>
      <c r="I12" s="1"/>
      <c r="J12" s="12" t="s">
        <v>27</v>
      </c>
      <c r="K12" s="17">
        <f t="shared" ref="K12:K13" si="2">K11*60</f>
        <v>480</v>
      </c>
      <c r="L12" s="14" t="s">
        <v>29</v>
      </c>
      <c r="M12" s="1"/>
      <c r="N12" s="1"/>
      <c r="O12" s="1"/>
      <c r="P12" s="12" t="s">
        <v>27</v>
      </c>
      <c r="Q12" s="17">
        <f t="shared" ref="Q12:Q13" si="3">Q11*60</f>
        <v>480</v>
      </c>
      <c r="R12" s="14" t="s">
        <v>29</v>
      </c>
      <c r="S12" s="1"/>
      <c r="T12" s="1"/>
      <c r="U12" s="1"/>
      <c r="V12" s="1"/>
      <c r="W12" s="1"/>
      <c r="X12" s="1"/>
    </row>
    <row r="13">
      <c r="A13" s="1"/>
      <c r="B13" s="1"/>
      <c r="C13" s="1"/>
      <c r="D13" s="12" t="s">
        <v>27</v>
      </c>
      <c r="E13" s="17">
        <f t="shared" si="1"/>
        <v>28800</v>
      </c>
      <c r="F13" s="14" t="s">
        <v>30</v>
      </c>
      <c r="G13" s="1"/>
      <c r="H13" s="1"/>
      <c r="I13" s="1"/>
      <c r="J13" s="12" t="s">
        <v>27</v>
      </c>
      <c r="K13" s="17">
        <f t="shared" si="2"/>
        <v>28800</v>
      </c>
      <c r="L13" s="14" t="s">
        <v>30</v>
      </c>
      <c r="M13" s="1"/>
      <c r="N13" s="1"/>
      <c r="O13" s="1"/>
      <c r="P13" s="12" t="s">
        <v>27</v>
      </c>
      <c r="Q13" s="17">
        <f t="shared" si="3"/>
        <v>28800</v>
      </c>
      <c r="R13" s="14" t="s">
        <v>30</v>
      </c>
      <c r="S13" s="1"/>
      <c r="T13" s="1"/>
      <c r="U13" s="1"/>
      <c r="V13" s="1"/>
      <c r="W13" s="1"/>
      <c r="X13" s="1"/>
    </row>
    <row r="14">
      <c r="A14" s="1"/>
      <c r="B14" s="1"/>
      <c r="C14" s="1"/>
      <c r="D14" s="12" t="s">
        <v>31</v>
      </c>
      <c r="E14" s="18">
        <f>E10/E9</f>
        <v>17.85714286</v>
      </c>
      <c r="F14" s="14" t="s">
        <v>32</v>
      </c>
      <c r="G14" s="1"/>
      <c r="H14" s="1"/>
      <c r="I14" s="1"/>
      <c r="J14" s="12" t="s">
        <v>31</v>
      </c>
      <c r="K14" s="17">
        <f>K10/K9</f>
        <v>55</v>
      </c>
      <c r="L14" s="14" t="s">
        <v>32</v>
      </c>
      <c r="M14" s="1"/>
      <c r="N14" s="1"/>
      <c r="O14" s="1"/>
      <c r="P14" s="12" t="s">
        <v>31</v>
      </c>
      <c r="Q14" s="19">
        <f>Q10/Q9</f>
        <v>28</v>
      </c>
      <c r="R14" s="14" t="s">
        <v>32</v>
      </c>
      <c r="S14" s="1"/>
      <c r="T14" s="1"/>
      <c r="U14" s="1"/>
      <c r="V14" s="1"/>
      <c r="W14" s="1"/>
      <c r="X14" s="1"/>
    </row>
    <row r="15">
      <c r="A15" s="1"/>
      <c r="B15" s="1"/>
      <c r="C15" s="1"/>
      <c r="D15" s="12" t="s">
        <v>33</v>
      </c>
      <c r="E15" s="17">
        <f>E13/E14</f>
        <v>1612.8</v>
      </c>
      <c r="F15" s="14" t="s">
        <v>34</v>
      </c>
      <c r="G15" s="1"/>
      <c r="H15" s="1"/>
      <c r="I15" s="1"/>
      <c r="J15" s="12" t="s">
        <v>33</v>
      </c>
      <c r="K15" s="19">
        <f>K13/K14</f>
        <v>523.6363636</v>
      </c>
      <c r="L15" s="14" t="s">
        <v>34</v>
      </c>
      <c r="M15" s="1"/>
      <c r="N15" s="1"/>
      <c r="O15" s="1"/>
      <c r="P15" s="12" t="s">
        <v>33</v>
      </c>
      <c r="Q15" s="19">
        <f>Q13/Q14</f>
        <v>1028.571429</v>
      </c>
      <c r="R15" s="14" t="s">
        <v>34</v>
      </c>
      <c r="S15" s="1"/>
      <c r="T15" s="1"/>
      <c r="U15" s="1"/>
      <c r="V15" s="1"/>
      <c r="W15" s="1"/>
      <c r="X15" s="1"/>
    </row>
    <row r="16">
      <c r="A16" s="1"/>
      <c r="B16" s="1"/>
      <c r="C16" s="1"/>
      <c r="D16" s="20" t="s">
        <v>35</v>
      </c>
      <c r="E16" s="21">
        <f>E12/E14</f>
        <v>26.88</v>
      </c>
      <c r="F16" s="22" t="s">
        <v>36</v>
      </c>
      <c r="G16" s="1"/>
      <c r="H16" s="1"/>
      <c r="I16" s="1"/>
      <c r="J16" s="20" t="s">
        <v>35</v>
      </c>
      <c r="K16" s="23">
        <f>K12/K10</f>
        <v>1.246753247</v>
      </c>
      <c r="L16" s="22" t="s">
        <v>36</v>
      </c>
      <c r="M16" s="1"/>
      <c r="N16" s="1"/>
      <c r="O16" s="1"/>
      <c r="P16" s="20" t="s">
        <v>35</v>
      </c>
      <c r="Q16" s="23">
        <f>Q12/Q10</f>
        <v>2.448979592</v>
      </c>
      <c r="R16" s="22" t="s">
        <v>36</v>
      </c>
      <c r="S16" s="1"/>
      <c r="T16" s="1"/>
      <c r="U16" s="1"/>
      <c r="V16" s="1"/>
      <c r="W16" s="1"/>
      <c r="X16" s="1"/>
    </row>
    <row r="17">
      <c r="A17" s="1"/>
      <c r="B17" s="1"/>
      <c r="C17" s="1"/>
      <c r="D17" s="1"/>
      <c r="E17" s="1"/>
      <c r="F17" s="1"/>
      <c r="G17" s="1"/>
      <c r="H17" s="1"/>
      <c r="I17" s="1"/>
      <c r="J17" s="1"/>
      <c r="K17" s="1"/>
      <c r="L17" s="1"/>
      <c r="M17" s="1"/>
      <c r="N17" s="1"/>
      <c r="O17" s="1"/>
      <c r="P17" s="1"/>
      <c r="Q17" s="1"/>
      <c r="R17" s="1"/>
      <c r="S17" s="1"/>
      <c r="T17" s="1"/>
      <c r="U17" s="1"/>
      <c r="V17" s="1"/>
      <c r="W17" s="1"/>
      <c r="X17" s="1"/>
    </row>
    <row r="18">
      <c r="A18" s="1"/>
      <c r="B18" s="1"/>
      <c r="C18" s="1"/>
      <c r="D18" s="24" t="s">
        <v>37</v>
      </c>
      <c r="E18" s="24" t="s">
        <v>38</v>
      </c>
      <c r="F18" s="24" t="s">
        <v>39</v>
      </c>
      <c r="G18" s="25" t="s">
        <v>40</v>
      </c>
      <c r="H18" s="26" t="s">
        <v>41</v>
      </c>
      <c r="I18" s="1"/>
      <c r="J18" s="27" t="s">
        <v>37</v>
      </c>
      <c r="K18" s="27" t="s">
        <v>42</v>
      </c>
      <c r="L18" s="27" t="s">
        <v>39</v>
      </c>
      <c r="M18" s="27" t="s">
        <v>43</v>
      </c>
      <c r="N18" s="28" t="s">
        <v>41</v>
      </c>
      <c r="O18" s="1"/>
      <c r="P18" s="27" t="s">
        <v>37</v>
      </c>
      <c r="Q18" s="27" t="s">
        <v>42</v>
      </c>
      <c r="R18" s="27" t="s">
        <v>39</v>
      </c>
      <c r="S18" s="27" t="s">
        <v>43</v>
      </c>
      <c r="T18" s="29" t="s">
        <v>41</v>
      </c>
      <c r="U18" s="1"/>
      <c r="V18" s="1"/>
      <c r="W18" s="1"/>
      <c r="X18" s="1"/>
    </row>
    <row r="19" ht="28.5" customHeight="1">
      <c r="A19" s="1"/>
      <c r="B19" s="1"/>
      <c r="C19" s="1"/>
      <c r="D19" s="30" t="s">
        <v>44</v>
      </c>
      <c r="E19" s="31">
        <f>_xlfn.CEILING.MATH((E10*1.25)/2)</f>
        <v>157</v>
      </c>
      <c r="F19" s="32" t="s">
        <v>39</v>
      </c>
      <c r="G19" s="33">
        <v>78446.0</v>
      </c>
      <c r="H19" s="34" t="s">
        <v>45</v>
      </c>
      <c r="I19" s="1"/>
      <c r="J19" s="30" t="s">
        <v>46</v>
      </c>
      <c r="K19" s="31">
        <f>_xlfn.CEILING.MATH((K10*3)/6)</f>
        <v>193</v>
      </c>
      <c r="L19" s="31" t="s">
        <v>32</v>
      </c>
      <c r="M19" s="35">
        <v>37750.0</v>
      </c>
      <c r="N19" s="36" t="s">
        <v>47</v>
      </c>
      <c r="O19" s="1"/>
      <c r="P19" s="37" t="s">
        <v>48</v>
      </c>
      <c r="Q19" s="31">
        <f>_xlfn.CEILING.MATH(((Q10)*2)/6)</f>
        <v>66</v>
      </c>
      <c r="R19" s="32" t="s">
        <v>32</v>
      </c>
      <c r="S19" s="35">
        <v>36222.0</v>
      </c>
      <c r="T19" s="38" t="s">
        <v>49</v>
      </c>
      <c r="U19" s="1"/>
      <c r="V19" s="1"/>
      <c r="W19" s="1"/>
      <c r="X19" s="1"/>
    </row>
    <row r="20">
      <c r="A20" s="1"/>
      <c r="B20" s="1"/>
      <c r="C20" s="1"/>
      <c r="D20" s="39" t="s">
        <v>50</v>
      </c>
      <c r="E20" s="3">
        <f>_xlfn.CEILING.MATH(E10)</f>
        <v>250</v>
      </c>
      <c r="F20" s="40" t="s">
        <v>39</v>
      </c>
      <c r="G20" s="41">
        <v>7400.0</v>
      </c>
      <c r="H20" s="42" t="s">
        <v>51</v>
      </c>
      <c r="I20" s="1"/>
      <c r="J20" s="39" t="s">
        <v>52</v>
      </c>
      <c r="K20" s="3">
        <f>_xlfn.CEILING.MATH((K10*1)/6)</f>
        <v>65</v>
      </c>
      <c r="L20" s="3" t="s">
        <v>32</v>
      </c>
      <c r="M20" s="43">
        <v>11282.0</v>
      </c>
      <c r="N20" s="44" t="s">
        <v>49</v>
      </c>
      <c r="O20" s="1"/>
      <c r="P20" s="45" t="s">
        <v>53</v>
      </c>
      <c r="Q20" s="31">
        <f>_xlfn.CEILING.MATH(((Q10)*1.7)/6)</f>
        <v>56</v>
      </c>
      <c r="R20" s="40" t="s">
        <v>32</v>
      </c>
      <c r="S20" s="43">
        <v>25788.0</v>
      </c>
      <c r="T20" s="46" t="s">
        <v>49</v>
      </c>
      <c r="U20" s="1"/>
      <c r="V20" s="1"/>
      <c r="W20" s="1"/>
      <c r="X20" s="1"/>
    </row>
    <row r="21">
      <c r="A21" s="1"/>
      <c r="B21" s="1"/>
      <c r="C21" s="1"/>
      <c r="D21" s="39" t="s">
        <v>52</v>
      </c>
      <c r="E21" s="3">
        <f>_xlfn.CEILING.MATH(E10*0.28/12)</f>
        <v>6</v>
      </c>
      <c r="F21" s="40" t="s">
        <v>39</v>
      </c>
      <c r="G21" s="41">
        <v>13573.0</v>
      </c>
      <c r="H21" s="42" t="s">
        <v>54</v>
      </c>
      <c r="I21" s="1"/>
      <c r="J21" s="39" t="s">
        <v>55</v>
      </c>
      <c r="K21" s="3">
        <f>K10/5</f>
        <v>77</v>
      </c>
      <c r="L21" s="3" t="s">
        <v>32</v>
      </c>
      <c r="M21" s="43">
        <v>80000.0</v>
      </c>
      <c r="N21" s="47" t="s">
        <v>56</v>
      </c>
      <c r="O21" s="1"/>
      <c r="P21" s="39" t="s">
        <v>57</v>
      </c>
      <c r="Q21" s="3">
        <f>_xlfn.CEILING.MATH(Q10*2/52)</f>
        <v>8</v>
      </c>
      <c r="R21" s="40" t="s">
        <v>32</v>
      </c>
      <c r="S21" s="43">
        <v>9044.0</v>
      </c>
      <c r="T21" s="48" t="s">
        <v>58</v>
      </c>
      <c r="U21" s="1"/>
      <c r="V21" s="1"/>
      <c r="W21" s="1"/>
      <c r="X21" s="1"/>
    </row>
    <row r="22">
      <c r="A22" s="1"/>
      <c r="B22" s="1"/>
      <c r="C22" s="1"/>
      <c r="D22" s="49" t="s">
        <v>59</v>
      </c>
      <c r="E22" s="50">
        <f>_xlfn.CEILING.MATH(E10)</f>
        <v>250</v>
      </c>
      <c r="F22" s="51" t="s">
        <v>39</v>
      </c>
      <c r="G22" s="52">
        <v>39000.0</v>
      </c>
      <c r="H22" s="53" t="s">
        <v>60</v>
      </c>
      <c r="I22" s="1"/>
      <c r="J22" s="49" t="s">
        <v>61</v>
      </c>
      <c r="K22" s="50">
        <f>K10*4</f>
        <v>1540</v>
      </c>
      <c r="L22" s="50" t="s">
        <v>32</v>
      </c>
      <c r="M22" s="54">
        <f>186322/16</f>
        <v>11645.125</v>
      </c>
      <c r="N22" s="55" t="s">
        <v>62</v>
      </c>
      <c r="O22" s="1"/>
      <c r="P22" s="39" t="s">
        <v>63</v>
      </c>
      <c r="Q22" s="3">
        <f>Q10*4</f>
        <v>784</v>
      </c>
      <c r="R22" s="40" t="s">
        <v>32</v>
      </c>
      <c r="S22" s="43">
        <f>117900/20</f>
        <v>5895</v>
      </c>
      <c r="T22" s="56" t="s">
        <v>64</v>
      </c>
      <c r="U22" s="1"/>
      <c r="V22" s="1"/>
      <c r="W22" s="1"/>
      <c r="X22" s="1"/>
    </row>
    <row r="23">
      <c r="A23" s="1"/>
      <c r="B23" s="1"/>
      <c r="C23" s="1"/>
      <c r="D23" s="57"/>
      <c r="E23" s="57"/>
      <c r="F23" s="57"/>
      <c r="G23" s="57"/>
      <c r="H23" s="58"/>
      <c r="I23" s="1"/>
      <c r="J23" s="59"/>
      <c r="K23" s="57"/>
      <c r="L23" s="57"/>
      <c r="M23" s="60"/>
      <c r="N23" s="58"/>
      <c r="O23" s="1"/>
      <c r="P23" s="39" t="s">
        <v>65</v>
      </c>
      <c r="Q23" s="3">
        <v>33.0</v>
      </c>
      <c r="R23" s="40" t="s">
        <v>66</v>
      </c>
      <c r="S23" s="43">
        <v>44000.0</v>
      </c>
      <c r="T23" s="48" t="s">
        <v>67</v>
      </c>
      <c r="U23" s="1"/>
      <c r="V23" s="1"/>
      <c r="W23" s="1"/>
      <c r="X23" s="1"/>
    </row>
    <row r="24" ht="36.0" customHeight="1">
      <c r="A24" s="1"/>
      <c r="B24" s="1"/>
      <c r="C24" s="1"/>
      <c r="D24" s="57"/>
      <c r="E24" s="57"/>
      <c r="F24" s="57"/>
      <c r="G24" s="57"/>
      <c r="H24" s="58"/>
      <c r="I24" s="1"/>
      <c r="J24" s="59"/>
      <c r="K24" s="57"/>
      <c r="L24" s="57"/>
      <c r="M24" s="60"/>
      <c r="N24" s="58"/>
      <c r="O24" s="1"/>
      <c r="P24" s="39" t="s">
        <v>68</v>
      </c>
      <c r="Q24" s="3">
        <f>_xlfn.CEILING.MATH(Q10/20)</f>
        <v>10</v>
      </c>
      <c r="R24" s="40" t="s">
        <v>69</v>
      </c>
      <c r="S24" s="43">
        <v>57900.0</v>
      </c>
      <c r="T24" s="56" t="s">
        <v>70</v>
      </c>
      <c r="U24" s="1"/>
      <c r="V24" s="1"/>
      <c r="W24" s="1"/>
      <c r="X24" s="1"/>
    </row>
    <row r="25">
      <c r="A25" s="1"/>
      <c r="B25" s="1"/>
      <c r="C25" s="1"/>
      <c r="D25" s="57"/>
      <c r="E25" s="1"/>
      <c r="F25" s="57"/>
      <c r="G25" s="57"/>
      <c r="H25" s="58"/>
      <c r="I25" s="1"/>
      <c r="J25" s="59"/>
      <c r="K25" s="1"/>
      <c r="L25" s="57"/>
      <c r="M25" s="60"/>
      <c r="N25" s="58"/>
      <c r="O25" s="1"/>
      <c r="P25" s="49" t="s">
        <v>71</v>
      </c>
      <c r="Q25" s="50">
        <f>Q10*4</f>
        <v>784</v>
      </c>
      <c r="R25" s="51" t="s">
        <v>69</v>
      </c>
      <c r="S25" s="54">
        <v>200.0</v>
      </c>
      <c r="T25" s="61" t="s">
        <v>72</v>
      </c>
      <c r="U25" s="1"/>
      <c r="V25" s="1"/>
      <c r="W25" s="1"/>
      <c r="X25" s="1"/>
    </row>
    <row r="26">
      <c r="A26" s="1"/>
      <c r="B26" s="1"/>
      <c r="C26" s="1"/>
      <c r="D26" s="57"/>
      <c r="E26" s="1"/>
      <c r="F26" s="57"/>
      <c r="G26" s="57"/>
      <c r="H26" s="58"/>
      <c r="I26" s="1"/>
      <c r="J26" s="59"/>
      <c r="K26" s="1"/>
      <c r="L26" s="57"/>
      <c r="M26" s="60"/>
      <c r="N26" s="58"/>
      <c r="O26" s="1"/>
      <c r="P26" s="59"/>
      <c r="Q26" s="1"/>
      <c r="R26" s="57"/>
      <c r="S26" s="60"/>
      <c r="T26" s="58"/>
      <c r="U26" s="1"/>
      <c r="V26" s="1"/>
      <c r="W26" s="1"/>
      <c r="X26" s="1"/>
    </row>
    <row r="27">
      <c r="A27" s="1"/>
      <c r="B27" s="1"/>
      <c r="C27" s="1"/>
      <c r="D27" s="1"/>
      <c r="E27" s="1"/>
      <c r="F27" s="1"/>
      <c r="G27" s="57"/>
      <c r="H27" s="1"/>
      <c r="I27" s="1"/>
      <c r="J27" s="1"/>
      <c r="K27" s="1"/>
      <c r="L27" s="1"/>
      <c r="M27" s="1"/>
      <c r="N27" s="1"/>
      <c r="O27" s="1"/>
      <c r="P27" s="1"/>
      <c r="Q27" s="1"/>
      <c r="R27" s="1"/>
      <c r="S27" s="1"/>
      <c r="T27" s="1"/>
      <c r="U27" s="1"/>
      <c r="V27" s="1"/>
      <c r="W27" s="1"/>
      <c r="X27" s="1"/>
    </row>
    <row r="28">
      <c r="A28" s="1"/>
      <c r="B28" s="1"/>
      <c r="C28" s="1"/>
      <c r="D28" s="1"/>
      <c r="E28" s="1"/>
      <c r="F28" s="1"/>
      <c r="G28" s="1"/>
      <c r="H28" s="1"/>
      <c r="I28" s="1"/>
      <c r="J28" s="1"/>
      <c r="K28" s="1"/>
      <c r="L28" s="1"/>
      <c r="M28" s="1"/>
      <c r="N28" s="1"/>
      <c r="O28" s="1"/>
      <c r="P28" s="1"/>
      <c r="Q28" s="1"/>
      <c r="R28" s="1"/>
      <c r="S28" s="1"/>
      <c r="T28" s="1"/>
      <c r="U28" s="1"/>
      <c r="V28" s="1"/>
      <c r="W28" s="1"/>
      <c r="X28" s="1"/>
    </row>
    <row r="29">
      <c r="A29" s="1"/>
      <c r="B29" s="57">
        <v>80.0</v>
      </c>
      <c r="C29" s="1"/>
      <c r="D29" s="1"/>
      <c r="E29" s="1"/>
      <c r="F29" s="1"/>
      <c r="G29" s="1"/>
      <c r="H29" s="1"/>
      <c r="I29" s="1"/>
      <c r="J29" s="1"/>
      <c r="K29" s="1"/>
      <c r="L29" s="1"/>
      <c r="M29" s="1"/>
      <c r="N29" s="1"/>
      <c r="O29" s="1"/>
      <c r="P29" s="1"/>
      <c r="Q29" s="1"/>
      <c r="R29" s="1">
        <f>1.5*83</f>
        <v>124.5</v>
      </c>
      <c r="S29" s="1"/>
      <c r="T29" s="1"/>
      <c r="U29" s="1"/>
      <c r="V29" s="1"/>
      <c r="W29" s="1"/>
      <c r="X29" s="1"/>
    </row>
    <row r="30">
      <c r="A30" s="1"/>
      <c r="B30" s="57">
        <v>8.0</v>
      </c>
      <c r="C30" s="1"/>
      <c r="D30" s="1"/>
      <c r="E30" s="57">
        <v>3.0</v>
      </c>
      <c r="F30" s="62" t="s">
        <v>73</v>
      </c>
      <c r="G30" s="1"/>
      <c r="H30" s="1"/>
      <c r="I30" s="1"/>
      <c r="J30" s="1"/>
      <c r="K30" s="1"/>
      <c r="L30" s="1"/>
      <c r="M30" s="1"/>
      <c r="N30" s="1"/>
      <c r="O30" s="1"/>
      <c r="P30" s="1"/>
      <c r="Q30" s="1"/>
      <c r="R30" s="1"/>
      <c r="S30" s="1"/>
      <c r="T30" s="1"/>
      <c r="U30" s="1"/>
      <c r="V30" s="1"/>
      <c r="W30" s="1"/>
      <c r="X30" s="1"/>
    </row>
    <row r="31">
      <c r="A31" s="1"/>
      <c r="B31" s="1">
        <f>B29/B30</f>
        <v>10</v>
      </c>
      <c r="C31" s="1"/>
      <c r="D31" s="1"/>
      <c r="E31" s="57">
        <v>2.0</v>
      </c>
      <c r="F31" s="62" t="s">
        <v>74</v>
      </c>
      <c r="G31" s="1"/>
      <c r="H31" s="1"/>
      <c r="I31" s="1"/>
      <c r="J31" s="1"/>
      <c r="K31" s="1"/>
      <c r="L31" s="1"/>
      <c r="M31" s="1"/>
      <c r="N31" s="1"/>
      <c r="O31" s="1"/>
      <c r="P31" s="1"/>
      <c r="Q31" s="1"/>
      <c r="R31" s="1"/>
      <c r="S31" s="1"/>
      <c r="T31" s="1"/>
      <c r="U31" s="1"/>
      <c r="V31" s="1"/>
      <c r="W31" s="1"/>
      <c r="X31" s="1"/>
    </row>
    <row r="32">
      <c r="A32" s="1"/>
      <c r="B32" s="1">
        <f>60/B31</f>
        <v>6</v>
      </c>
      <c r="C32" s="1"/>
      <c r="D32" s="1"/>
      <c r="E32" s="57">
        <v>1.0</v>
      </c>
      <c r="F32" s="62" t="s">
        <v>75</v>
      </c>
      <c r="G32" s="1"/>
      <c r="H32" s="1"/>
      <c r="I32" s="1"/>
      <c r="J32" s="1"/>
      <c r="K32" s="1"/>
      <c r="L32" s="1"/>
      <c r="M32" s="1"/>
      <c r="N32" s="1"/>
      <c r="O32" s="1"/>
      <c r="P32" s="1"/>
      <c r="Q32" s="1"/>
      <c r="R32" s="1"/>
      <c r="S32" s="1"/>
      <c r="T32" s="1"/>
      <c r="U32" s="1"/>
      <c r="V32" s="1"/>
      <c r="W32" s="1"/>
      <c r="X32" s="1"/>
    </row>
    <row r="33">
      <c r="A33" s="1"/>
      <c r="B33" s="1"/>
      <c r="C33" s="1"/>
      <c r="D33" s="1"/>
      <c r="E33" s="57">
        <v>1.0</v>
      </c>
      <c r="F33" s="62" t="s">
        <v>76</v>
      </c>
      <c r="G33" s="1"/>
      <c r="H33" s="1"/>
      <c r="I33" s="1"/>
      <c r="J33" s="1"/>
      <c r="K33" s="1"/>
      <c r="L33" s="1"/>
      <c r="M33" s="1"/>
      <c r="N33" s="1"/>
      <c r="O33" s="1"/>
      <c r="P33" s="1"/>
      <c r="Q33" s="1"/>
      <c r="R33" s="1"/>
      <c r="S33" s="1"/>
      <c r="T33" s="1"/>
      <c r="U33" s="1"/>
      <c r="V33" s="1"/>
      <c r="W33" s="1"/>
      <c r="X33" s="1"/>
    </row>
    <row r="34">
      <c r="A34" s="1"/>
      <c r="B34" s="1"/>
      <c r="C34" s="1"/>
      <c r="D34" s="1"/>
      <c r="E34" s="57">
        <v>1.0</v>
      </c>
      <c r="F34" s="62" t="s">
        <v>77</v>
      </c>
      <c r="G34" s="1"/>
      <c r="H34" s="1"/>
      <c r="I34" s="1"/>
      <c r="J34" s="1"/>
      <c r="K34" s="1"/>
      <c r="L34" s="1"/>
      <c r="M34" s="1"/>
      <c r="N34" s="1"/>
      <c r="O34" s="1"/>
      <c r="P34" s="1"/>
      <c r="Q34" s="1"/>
      <c r="R34" s="1"/>
      <c r="S34" s="1"/>
      <c r="T34" s="1"/>
      <c r="U34" s="1"/>
      <c r="V34" s="1"/>
      <c r="W34" s="1"/>
      <c r="X34" s="1"/>
    </row>
    <row r="35">
      <c r="A35" s="1"/>
      <c r="B35" s="1"/>
      <c r="C35" s="1"/>
      <c r="D35" s="1"/>
      <c r="E35" s="1"/>
      <c r="F35" s="1"/>
      <c r="G35" s="1"/>
      <c r="H35" s="1"/>
      <c r="I35" s="1"/>
      <c r="J35" s="1"/>
      <c r="K35" s="1"/>
      <c r="L35" s="1"/>
      <c r="M35" s="1"/>
      <c r="N35" s="1"/>
      <c r="O35" s="1"/>
      <c r="P35" s="1"/>
      <c r="Q35" s="1"/>
      <c r="R35" s="1"/>
      <c r="S35" s="1"/>
      <c r="T35" s="1"/>
      <c r="U35" s="1"/>
      <c r="V35" s="1"/>
      <c r="W35" s="1"/>
      <c r="X35" s="1"/>
    </row>
    <row r="36">
      <c r="A36" s="1"/>
      <c r="B36" s="1"/>
      <c r="C36" s="1"/>
      <c r="D36" s="1"/>
      <c r="E36" s="1"/>
      <c r="F36" s="1"/>
      <c r="G36" s="1"/>
      <c r="H36" s="1"/>
      <c r="I36" s="1"/>
      <c r="J36" s="1"/>
      <c r="K36" s="1"/>
      <c r="L36" s="1"/>
      <c r="M36" s="1"/>
      <c r="N36" s="1"/>
      <c r="O36" s="1"/>
      <c r="P36" s="1"/>
      <c r="Q36" s="1"/>
      <c r="R36" s="1"/>
      <c r="S36" s="1"/>
      <c r="T36" s="1"/>
      <c r="U36" s="1"/>
      <c r="V36" s="1"/>
      <c r="W36" s="1"/>
      <c r="X36" s="1"/>
    </row>
    <row r="37">
      <c r="A37" s="1"/>
      <c r="B37" s="1"/>
      <c r="C37" s="1"/>
      <c r="D37" s="1"/>
      <c r="E37" s="1"/>
      <c r="F37" s="1"/>
      <c r="G37" s="1"/>
      <c r="H37" s="1"/>
      <c r="I37" s="1"/>
      <c r="J37" s="1"/>
      <c r="K37" s="1"/>
      <c r="L37" s="1"/>
      <c r="M37" s="1"/>
      <c r="N37" s="1"/>
      <c r="O37" s="1"/>
      <c r="P37" s="1"/>
      <c r="Q37" s="1"/>
      <c r="R37" s="1"/>
      <c r="S37" s="1"/>
      <c r="T37" s="1"/>
      <c r="U37" s="1"/>
      <c r="V37" s="1"/>
      <c r="W37" s="1"/>
      <c r="X37" s="1"/>
    </row>
    <row r="38">
      <c r="A38" s="1"/>
      <c r="B38" s="1"/>
      <c r="C38" s="1"/>
      <c r="D38" s="1"/>
      <c r="E38" s="1"/>
      <c r="F38" s="1"/>
      <c r="G38" s="1"/>
      <c r="H38" s="1"/>
      <c r="I38" s="1"/>
      <c r="J38" s="1"/>
      <c r="K38" s="1"/>
      <c r="L38" s="1"/>
      <c r="M38" s="1"/>
      <c r="N38" s="1"/>
      <c r="O38" s="1"/>
      <c r="P38" s="1"/>
      <c r="Q38" s="1"/>
      <c r="R38" s="1"/>
      <c r="S38" s="1"/>
      <c r="T38" s="1"/>
      <c r="U38" s="1"/>
      <c r="V38" s="1"/>
      <c r="W38" s="1"/>
      <c r="X38" s="1"/>
    </row>
    <row r="39">
      <c r="A39" s="1"/>
      <c r="B39" s="1"/>
      <c r="C39" s="1"/>
      <c r="D39" s="1"/>
      <c r="E39" s="1"/>
      <c r="F39" s="1"/>
      <c r="G39" s="1"/>
      <c r="H39" s="1"/>
      <c r="I39" s="1"/>
      <c r="J39" s="1"/>
      <c r="K39" s="1"/>
      <c r="L39" s="1"/>
      <c r="M39" s="1"/>
      <c r="N39" s="1"/>
      <c r="O39" s="1"/>
      <c r="P39" s="1"/>
      <c r="Q39" s="1"/>
      <c r="R39" s="1"/>
      <c r="S39" s="1"/>
      <c r="T39" s="1"/>
      <c r="U39" s="1"/>
      <c r="V39" s="1"/>
      <c r="W39" s="1"/>
      <c r="X39" s="1"/>
    </row>
    <row r="40">
      <c r="A40" s="1"/>
      <c r="B40" s="1"/>
      <c r="C40" s="1"/>
      <c r="D40" s="1"/>
      <c r="E40" s="1"/>
      <c r="F40" s="1"/>
      <c r="G40" s="1"/>
      <c r="H40" s="1"/>
      <c r="I40" s="1"/>
      <c r="J40" s="1"/>
      <c r="K40" s="1"/>
      <c r="L40" s="1"/>
      <c r="M40" s="1"/>
      <c r="N40" s="1"/>
      <c r="O40" s="1"/>
      <c r="P40" s="1"/>
      <c r="Q40" s="1"/>
      <c r="R40" s="1"/>
      <c r="S40" s="1"/>
      <c r="T40" s="1"/>
      <c r="U40" s="1"/>
      <c r="V40" s="1"/>
      <c r="W40" s="1"/>
      <c r="X40" s="1"/>
    </row>
    <row r="41">
      <c r="A41" s="1"/>
      <c r="B41" s="1"/>
      <c r="C41" s="1"/>
      <c r="D41" s="1"/>
      <c r="E41" s="1"/>
      <c r="F41" s="1"/>
      <c r="G41" s="1"/>
      <c r="H41" s="1"/>
      <c r="I41" s="1"/>
      <c r="J41" s="1"/>
      <c r="K41" s="1"/>
      <c r="L41" s="1"/>
      <c r="M41" s="1"/>
      <c r="N41" s="1"/>
      <c r="O41" s="1"/>
      <c r="P41" s="1"/>
      <c r="Q41" s="1"/>
      <c r="R41" s="1"/>
      <c r="S41" s="1"/>
      <c r="T41" s="1"/>
      <c r="U41" s="1"/>
      <c r="V41" s="1"/>
      <c r="W41" s="1"/>
      <c r="X41" s="1"/>
    </row>
    <row r="42">
      <c r="A42" s="1"/>
      <c r="B42" s="1"/>
      <c r="C42" s="1"/>
      <c r="D42" s="1"/>
      <c r="E42" s="1"/>
      <c r="F42" s="1"/>
      <c r="G42" s="1"/>
      <c r="H42" s="1"/>
      <c r="I42" s="1"/>
      <c r="J42" s="1"/>
      <c r="K42" s="1"/>
      <c r="L42" s="1"/>
      <c r="M42" s="1"/>
      <c r="N42" s="1"/>
      <c r="O42" s="1"/>
      <c r="P42" s="1"/>
      <c r="Q42" s="1"/>
      <c r="R42" s="1"/>
      <c r="S42" s="1"/>
      <c r="T42" s="1"/>
      <c r="U42" s="1"/>
      <c r="V42" s="1"/>
      <c r="W42" s="1"/>
      <c r="X42" s="1"/>
    </row>
    <row r="43">
      <c r="A43" s="1"/>
      <c r="B43" s="1"/>
      <c r="C43" s="1"/>
      <c r="D43" s="1"/>
      <c r="E43" s="1"/>
      <c r="F43" s="1"/>
      <c r="G43" s="1"/>
      <c r="H43" s="1"/>
      <c r="I43" s="1"/>
      <c r="J43" s="1"/>
      <c r="K43" s="1"/>
      <c r="L43" s="1"/>
      <c r="M43" s="1"/>
      <c r="N43" s="1"/>
      <c r="O43" s="1"/>
      <c r="P43" s="1"/>
      <c r="Q43" s="1"/>
      <c r="R43" s="1"/>
      <c r="S43" s="1"/>
      <c r="T43" s="1"/>
      <c r="U43" s="1"/>
      <c r="V43" s="1"/>
      <c r="W43" s="1"/>
      <c r="X43" s="1"/>
    </row>
    <row r="44">
      <c r="A44" s="1"/>
      <c r="B44" s="1"/>
      <c r="C44" s="1"/>
      <c r="D44" s="1"/>
      <c r="E44" s="1"/>
      <c r="F44" s="1"/>
      <c r="G44" s="1"/>
      <c r="H44" s="1"/>
      <c r="I44" s="1"/>
      <c r="J44" s="1"/>
      <c r="K44" s="1"/>
      <c r="L44" s="1"/>
      <c r="M44" s="1"/>
      <c r="N44" s="1"/>
      <c r="O44" s="1"/>
      <c r="P44" s="1"/>
      <c r="Q44" s="1"/>
      <c r="R44" s="1"/>
      <c r="S44" s="1"/>
      <c r="T44" s="1"/>
      <c r="U44" s="1"/>
      <c r="V44" s="1"/>
      <c r="W44" s="1"/>
      <c r="X44" s="1"/>
    </row>
    <row r="45">
      <c r="A45" s="1"/>
      <c r="B45" s="1"/>
      <c r="C45" s="1"/>
      <c r="D45" s="1"/>
      <c r="E45" s="1"/>
      <c r="F45" s="1"/>
      <c r="G45" s="1"/>
      <c r="H45" s="1"/>
      <c r="I45" s="1"/>
      <c r="J45" s="1"/>
      <c r="K45" s="1"/>
      <c r="L45" s="1"/>
      <c r="M45" s="1"/>
      <c r="N45" s="1"/>
      <c r="O45" s="1"/>
      <c r="P45" s="1"/>
      <c r="Q45" s="1"/>
      <c r="R45" s="1"/>
      <c r="S45" s="1"/>
      <c r="T45" s="1"/>
      <c r="U45" s="1"/>
      <c r="V45" s="1"/>
      <c r="W45" s="1"/>
      <c r="X45" s="1"/>
    </row>
    <row r="46">
      <c r="A46" s="1"/>
      <c r="B46" s="1"/>
      <c r="C46" s="1"/>
      <c r="D46" s="1"/>
      <c r="E46" s="1"/>
      <c r="F46" s="1"/>
      <c r="G46" s="1"/>
      <c r="H46" s="1"/>
      <c r="I46" s="1"/>
      <c r="J46" s="1"/>
      <c r="K46" s="1"/>
      <c r="L46" s="1"/>
      <c r="M46" s="1"/>
      <c r="N46" s="1"/>
      <c r="O46" s="1"/>
      <c r="P46" s="1"/>
      <c r="Q46" s="1"/>
      <c r="R46" s="1"/>
      <c r="S46" s="1"/>
      <c r="T46" s="1"/>
      <c r="U46" s="1"/>
      <c r="V46" s="1"/>
      <c r="W46" s="1"/>
      <c r="X46" s="1"/>
    </row>
    <row r="47">
      <c r="A47" s="1"/>
      <c r="B47" s="1"/>
      <c r="C47" s="1"/>
      <c r="D47" s="1"/>
      <c r="E47" s="1"/>
      <c r="F47" s="1"/>
      <c r="G47" s="1"/>
      <c r="H47" s="1"/>
      <c r="I47" s="1"/>
      <c r="J47" s="1"/>
      <c r="K47" s="1"/>
      <c r="L47" s="1"/>
      <c r="M47" s="1"/>
      <c r="N47" s="1"/>
      <c r="O47" s="1"/>
      <c r="P47" s="1"/>
      <c r="Q47" s="1"/>
      <c r="R47" s="1"/>
      <c r="S47" s="1"/>
      <c r="T47" s="1"/>
      <c r="U47" s="1"/>
      <c r="V47" s="1"/>
      <c r="W47" s="1"/>
      <c r="X47" s="1"/>
    </row>
    <row r="48">
      <c r="A48" s="1"/>
      <c r="B48" s="1"/>
      <c r="C48" s="1"/>
      <c r="D48" s="1"/>
      <c r="E48" s="1"/>
      <c r="F48" s="1"/>
      <c r="G48" s="1"/>
      <c r="H48" s="1"/>
      <c r="I48" s="1"/>
      <c r="J48" s="1"/>
      <c r="K48" s="1"/>
      <c r="L48" s="1"/>
      <c r="M48" s="1"/>
      <c r="N48" s="1"/>
      <c r="O48" s="1"/>
      <c r="P48" s="1"/>
      <c r="Q48" s="1"/>
      <c r="R48" s="1"/>
      <c r="S48" s="1"/>
      <c r="T48" s="1"/>
      <c r="U48" s="1"/>
      <c r="V48" s="1"/>
      <c r="W48" s="1"/>
      <c r="X48" s="1"/>
    </row>
    <row r="49">
      <c r="A49" s="1"/>
      <c r="B49" s="1"/>
      <c r="C49" s="1"/>
      <c r="D49" s="1"/>
      <c r="E49" s="1"/>
      <c r="F49" s="1"/>
      <c r="G49" s="1"/>
      <c r="H49" s="1"/>
      <c r="I49" s="1"/>
      <c r="J49" s="1"/>
      <c r="K49" s="1"/>
      <c r="L49" s="1"/>
      <c r="M49" s="1"/>
      <c r="N49" s="1"/>
      <c r="O49" s="1"/>
      <c r="P49" s="1"/>
      <c r="Q49" s="1"/>
      <c r="R49" s="1"/>
      <c r="S49" s="1"/>
      <c r="T49" s="1"/>
      <c r="U49" s="1"/>
      <c r="V49" s="1"/>
      <c r="W49" s="1"/>
      <c r="X49" s="1"/>
    </row>
    <row r="50">
      <c r="A50" s="1"/>
      <c r="B50" s="1"/>
      <c r="C50" s="1"/>
      <c r="D50" s="1"/>
      <c r="E50" s="1"/>
      <c r="F50" s="1"/>
      <c r="G50" s="1"/>
      <c r="H50" s="1"/>
      <c r="I50" s="1"/>
      <c r="J50" s="1"/>
      <c r="K50" s="1"/>
      <c r="L50" s="1"/>
      <c r="M50" s="1"/>
      <c r="N50" s="1"/>
      <c r="O50" s="1"/>
      <c r="P50" s="1"/>
      <c r="Q50" s="1"/>
      <c r="R50" s="1"/>
      <c r="S50" s="1"/>
      <c r="T50" s="1"/>
      <c r="U50" s="1"/>
      <c r="V50" s="1"/>
      <c r="W50" s="1"/>
      <c r="X50" s="1"/>
    </row>
    <row r="51">
      <c r="A51" s="1"/>
      <c r="B51" s="1"/>
      <c r="C51" s="1"/>
      <c r="D51" s="1"/>
      <c r="E51" s="1"/>
      <c r="F51" s="1"/>
      <c r="G51" s="1"/>
      <c r="H51" s="1"/>
      <c r="I51" s="1"/>
      <c r="J51" s="1"/>
      <c r="K51" s="1"/>
      <c r="L51" s="1"/>
      <c r="M51" s="1"/>
      <c r="N51" s="1"/>
      <c r="O51" s="1"/>
      <c r="P51" s="1"/>
      <c r="Q51" s="1"/>
      <c r="R51" s="1"/>
      <c r="S51" s="1"/>
      <c r="T51" s="1"/>
      <c r="U51" s="1"/>
      <c r="V51" s="1"/>
      <c r="W51" s="1"/>
      <c r="X51" s="1"/>
    </row>
    <row r="52">
      <c r="A52" s="1"/>
      <c r="B52" s="1"/>
      <c r="C52" s="1"/>
      <c r="D52" s="1"/>
      <c r="E52" s="1"/>
      <c r="F52" s="1"/>
      <c r="G52" s="1"/>
      <c r="H52" s="1"/>
      <c r="I52" s="1"/>
      <c r="J52" s="1"/>
      <c r="K52" s="1"/>
      <c r="L52" s="1"/>
      <c r="M52" s="1"/>
      <c r="N52" s="1"/>
      <c r="O52" s="1"/>
      <c r="P52" s="1"/>
      <c r="Q52" s="1"/>
      <c r="R52" s="1"/>
      <c r="S52" s="1"/>
      <c r="T52" s="1"/>
      <c r="U52" s="1"/>
      <c r="V52" s="1"/>
      <c r="W52" s="1"/>
      <c r="X52" s="1"/>
    </row>
    <row r="53">
      <c r="A53" s="1"/>
      <c r="B53" s="1"/>
      <c r="C53" s="1"/>
      <c r="D53" s="1"/>
      <c r="E53" s="1"/>
      <c r="F53" s="1"/>
      <c r="G53" s="1"/>
      <c r="H53" s="1"/>
      <c r="I53" s="1"/>
      <c r="J53" s="1"/>
      <c r="K53" s="1"/>
      <c r="L53" s="1"/>
      <c r="M53" s="1"/>
      <c r="N53" s="1"/>
      <c r="O53" s="1"/>
      <c r="P53" s="1"/>
      <c r="Q53" s="1"/>
      <c r="R53" s="1"/>
      <c r="S53" s="1"/>
      <c r="T53" s="1"/>
      <c r="U53" s="1"/>
      <c r="V53" s="1"/>
      <c r="W53" s="1"/>
      <c r="X53" s="1"/>
    </row>
    <row r="54">
      <c r="A54" s="1"/>
      <c r="B54" s="1"/>
      <c r="C54" s="1"/>
      <c r="D54" s="1"/>
      <c r="E54" s="1"/>
      <c r="F54" s="1"/>
      <c r="G54" s="1"/>
      <c r="H54" s="1"/>
      <c r="I54" s="1"/>
      <c r="J54" s="1"/>
      <c r="K54" s="1"/>
      <c r="L54" s="1"/>
      <c r="M54" s="1"/>
      <c r="N54" s="1"/>
      <c r="O54" s="1"/>
      <c r="P54" s="1"/>
      <c r="Q54" s="1"/>
      <c r="R54" s="1"/>
      <c r="S54" s="1"/>
      <c r="T54" s="1"/>
      <c r="U54" s="1"/>
      <c r="V54" s="1"/>
      <c r="W54" s="1"/>
      <c r="X54" s="1"/>
    </row>
    <row r="55">
      <c r="A55" s="1"/>
      <c r="B55" s="1"/>
      <c r="C55" s="1"/>
      <c r="D55" s="1"/>
      <c r="E55" s="1"/>
      <c r="F55" s="1"/>
      <c r="G55" s="1"/>
      <c r="H55" s="1"/>
      <c r="I55" s="1"/>
      <c r="J55" s="1"/>
      <c r="K55" s="1"/>
      <c r="L55" s="1"/>
      <c r="M55" s="1"/>
      <c r="N55" s="1"/>
      <c r="O55" s="1"/>
      <c r="P55" s="1"/>
      <c r="Q55" s="1"/>
      <c r="R55" s="1"/>
      <c r="S55" s="1"/>
      <c r="T55" s="1"/>
      <c r="U55" s="1"/>
      <c r="V55" s="1"/>
      <c r="W55" s="1"/>
      <c r="X55" s="1"/>
    </row>
    <row r="56">
      <c r="A56" s="1"/>
      <c r="B56" s="1"/>
      <c r="C56" s="1"/>
      <c r="D56" s="1"/>
      <c r="E56" s="1"/>
      <c r="F56" s="1"/>
      <c r="G56" s="1"/>
      <c r="H56" s="1"/>
      <c r="I56" s="1"/>
      <c r="J56" s="1"/>
      <c r="K56" s="1"/>
      <c r="L56" s="1"/>
      <c r="M56" s="1"/>
      <c r="N56" s="1"/>
      <c r="O56" s="1"/>
      <c r="P56" s="1"/>
      <c r="Q56" s="1"/>
      <c r="R56" s="1"/>
      <c r="S56" s="1"/>
      <c r="T56" s="1"/>
      <c r="U56" s="1"/>
      <c r="V56" s="1"/>
      <c r="W56" s="1"/>
      <c r="X56" s="1"/>
    </row>
    <row r="57">
      <c r="A57" s="1"/>
      <c r="B57" s="1"/>
      <c r="C57" s="1"/>
      <c r="D57" s="1"/>
      <c r="E57" s="1"/>
      <c r="F57" s="1"/>
      <c r="G57" s="1"/>
      <c r="H57" s="1"/>
      <c r="I57" s="1"/>
      <c r="J57" s="1"/>
      <c r="K57" s="1"/>
      <c r="L57" s="1"/>
      <c r="M57" s="1"/>
      <c r="N57" s="1"/>
      <c r="O57" s="1"/>
      <c r="P57" s="1"/>
      <c r="Q57" s="1"/>
      <c r="R57" s="1"/>
      <c r="S57" s="1"/>
      <c r="T57" s="1"/>
      <c r="U57" s="1"/>
      <c r="V57" s="1"/>
      <c r="W57" s="1"/>
      <c r="X57" s="1"/>
    </row>
    <row r="58">
      <c r="A58" s="1"/>
      <c r="B58" s="1"/>
      <c r="C58" s="1"/>
      <c r="D58" s="1"/>
      <c r="E58" s="1"/>
      <c r="F58" s="1"/>
      <c r="G58" s="1"/>
      <c r="H58" s="1"/>
      <c r="I58" s="1"/>
      <c r="J58" s="1"/>
      <c r="K58" s="1"/>
      <c r="L58" s="1"/>
      <c r="M58" s="1"/>
      <c r="N58" s="1"/>
      <c r="O58" s="1"/>
      <c r="P58" s="1"/>
      <c r="Q58" s="1"/>
      <c r="R58" s="1"/>
      <c r="S58" s="1"/>
      <c r="T58" s="1"/>
      <c r="U58" s="1"/>
      <c r="V58" s="1"/>
      <c r="W58" s="1"/>
      <c r="X58" s="1"/>
    </row>
    <row r="59">
      <c r="A59" s="1"/>
      <c r="B59" s="1"/>
      <c r="C59" s="1"/>
      <c r="D59" s="1"/>
      <c r="E59" s="1"/>
      <c r="F59" s="1"/>
      <c r="G59" s="1"/>
      <c r="H59" s="1"/>
      <c r="I59" s="1"/>
      <c r="J59" s="1"/>
      <c r="K59" s="1"/>
      <c r="L59" s="1"/>
      <c r="M59" s="1"/>
      <c r="N59" s="1"/>
      <c r="O59" s="1"/>
      <c r="P59" s="1"/>
      <c r="Q59" s="1"/>
      <c r="R59" s="1"/>
      <c r="S59" s="1"/>
      <c r="T59" s="1"/>
      <c r="U59" s="1"/>
      <c r="V59" s="1"/>
      <c r="W59" s="1"/>
      <c r="X59" s="1"/>
    </row>
    <row r="60">
      <c r="A60" s="1"/>
      <c r="B60" s="1"/>
      <c r="C60" s="1"/>
      <c r="D60" s="1"/>
      <c r="E60" s="1"/>
      <c r="F60" s="1"/>
      <c r="G60" s="1"/>
      <c r="H60" s="1"/>
      <c r="I60" s="1"/>
      <c r="J60" s="1"/>
      <c r="K60" s="1"/>
      <c r="L60" s="1"/>
      <c r="M60" s="1"/>
      <c r="N60" s="1"/>
      <c r="O60" s="1"/>
      <c r="P60" s="1"/>
      <c r="Q60" s="1"/>
      <c r="R60" s="1"/>
      <c r="S60" s="1"/>
      <c r="T60" s="1"/>
      <c r="U60" s="1"/>
      <c r="V60" s="1"/>
      <c r="W60" s="1"/>
      <c r="X60" s="1"/>
    </row>
    <row r="61">
      <c r="A61" s="1"/>
      <c r="B61" s="1"/>
      <c r="C61" s="1"/>
      <c r="D61" s="1"/>
      <c r="E61" s="1"/>
      <c r="F61" s="1"/>
      <c r="G61" s="1"/>
      <c r="H61" s="1"/>
      <c r="I61" s="1"/>
      <c r="J61" s="1"/>
      <c r="K61" s="1"/>
      <c r="L61" s="1"/>
      <c r="M61" s="1"/>
      <c r="N61" s="1"/>
      <c r="O61" s="1"/>
      <c r="P61" s="1"/>
      <c r="Q61" s="1"/>
      <c r="R61" s="1"/>
      <c r="S61" s="1"/>
      <c r="T61" s="1"/>
      <c r="U61" s="1"/>
      <c r="V61" s="1"/>
      <c r="W61" s="1"/>
      <c r="X61" s="1"/>
    </row>
    <row r="62">
      <c r="A62" s="1"/>
      <c r="B62" s="1"/>
      <c r="C62" s="1"/>
      <c r="D62" s="1"/>
      <c r="E62" s="1"/>
      <c r="F62" s="1"/>
      <c r="G62" s="1"/>
      <c r="H62" s="1"/>
      <c r="I62" s="1"/>
      <c r="J62" s="1"/>
      <c r="K62" s="1"/>
      <c r="L62" s="1"/>
      <c r="M62" s="1"/>
      <c r="N62" s="1"/>
      <c r="O62" s="1"/>
      <c r="P62" s="1"/>
      <c r="Q62" s="1"/>
      <c r="R62" s="1"/>
      <c r="S62" s="1"/>
      <c r="T62" s="1"/>
      <c r="U62" s="1"/>
      <c r="V62" s="1"/>
      <c r="W62" s="1"/>
      <c r="X62" s="1"/>
    </row>
    <row r="63">
      <c r="A63" s="1"/>
      <c r="B63" s="1"/>
      <c r="C63" s="1"/>
      <c r="D63" s="1"/>
      <c r="E63" s="1"/>
      <c r="F63" s="1"/>
      <c r="G63" s="1"/>
      <c r="H63" s="1"/>
      <c r="I63" s="1"/>
      <c r="J63" s="1"/>
      <c r="K63" s="1"/>
      <c r="L63" s="1"/>
      <c r="M63" s="1"/>
      <c r="N63" s="1"/>
      <c r="O63" s="1"/>
      <c r="P63" s="1"/>
      <c r="Q63" s="1"/>
      <c r="R63" s="1"/>
      <c r="S63" s="1"/>
      <c r="T63" s="1"/>
      <c r="U63" s="1"/>
      <c r="V63" s="1"/>
      <c r="W63" s="1"/>
      <c r="X63" s="1"/>
    </row>
    <row r="64">
      <c r="A64" s="1"/>
      <c r="B64" s="1"/>
      <c r="C64" s="1"/>
      <c r="D64" s="1"/>
      <c r="E64" s="1"/>
      <c r="F64" s="1"/>
      <c r="G64" s="1"/>
      <c r="H64" s="1"/>
      <c r="I64" s="1"/>
      <c r="J64" s="1"/>
      <c r="K64" s="1"/>
      <c r="L64" s="1"/>
      <c r="M64" s="1"/>
      <c r="N64" s="1"/>
      <c r="O64" s="1"/>
      <c r="P64" s="1"/>
      <c r="Q64" s="1"/>
      <c r="R64" s="1"/>
      <c r="S64" s="1"/>
      <c r="T64" s="1"/>
      <c r="U64" s="1"/>
      <c r="V64" s="1"/>
      <c r="W64" s="1"/>
      <c r="X64" s="1"/>
    </row>
    <row r="65">
      <c r="A65" s="1"/>
      <c r="B65" s="1"/>
      <c r="C65" s="1"/>
      <c r="D65" s="1"/>
      <c r="E65" s="1"/>
      <c r="F65" s="1"/>
      <c r="G65" s="1"/>
      <c r="H65" s="1"/>
      <c r="I65" s="1"/>
      <c r="J65" s="1"/>
      <c r="K65" s="1"/>
      <c r="L65" s="1"/>
      <c r="M65" s="1"/>
      <c r="N65" s="1"/>
      <c r="O65" s="1"/>
      <c r="P65" s="1"/>
      <c r="Q65" s="1"/>
      <c r="R65" s="1"/>
      <c r="S65" s="1"/>
      <c r="T65" s="1"/>
      <c r="U65" s="1"/>
      <c r="V65" s="1"/>
      <c r="W65" s="1"/>
      <c r="X65" s="1"/>
    </row>
    <row r="66">
      <c r="A66" s="1"/>
      <c r="B66" s="1"/>
      <c r="C66" s="1"/>
      <c r="D66" s="1"/>
      <c r="E66" s="1"/>
      <c r="F66" s="1"/>
      <c r="G66" s="1"/>
      <c r="H66" s="1"/>
      <c r="I66" s="1"/>
      <c r="J66" s="1"/>
      <c r="K66" s="1"/>
      <c r="L66" s="1"/>
      <c r="M66" s="1"/>
      <c r="N66" s="1"/>
      <c r="O66" s="1"/>
      <c r="P66" s="1"/>
      <c r="Q66" s="1"/>
      <c r="R66" s="1"/>
      <c r="S66" s="1"/>
      <c r="T66" s="1"/>
      <c r="U66" s="1"/>
      <c r="V66" s="1"/>
      <c r="W66" s="1"/>
      <c r="X66" s="1"/>
    </row>
    <row r="67">
      <c r="A67" s="1"/>
      <c r="B67" s="1"/>
      <c r="C67" s="1"/>
      <c r="D67" s="1"/>
      <c r="E67" s="1"/>
      <c r="F67" s="1"/>
      <c r="G67" s="1"/>
      <c r="H67" s="1"/>
      <c r="I67" s="1"/>
      <c r="J67" s="1"/>
      <c r="K67" s="1"/>
      <c r="L67" s="1"/>
      <c r="M67" s="1"/>
      <c r="N67" s="1"/>
      <c r="O67" s="1"/>
      <c r="P67" s="1"/>
      <c r="Q67" s="1"/>
      <c r="R67" s="1"/>
      <c r="S67" s="1"/>
      <c r="T67" s="1"/>
      <c r="U67" s="1"/>
      <c r="V67" s="1"/>
      <c r="W67" s="1"/>
      <c r="X67" s="1"/>
    </row>
    <row r="68">
      <c r="A68" s="1"/>
      <c r="B68" s="1"/>
      <c r="C68" s="1"/>
      <c r="D68" s="1"/>
      <c r="E68" s="1"/>
      <c r="F68" s="1"/>
      <c r="G68" s="1"/>
      <c r="H68" s="1"/>
      <c r="I68" s="1"/>
      <c r="J68" s="1"/>
      <c r="K68" s="1"/>
      <c r="L68" s="1"/>
      <c r="M68" s="1"/>
      <c r="N68" s="1"/>
      <c r="O68" s="1"/>
      <c r="P68" s="1"/>
      <c r="Q68" s="1"/>
      <c r="R68" s="1"/>
      <c r="S68" s="1"/>
      <c r="T68" s="1"/>
      <c r="U68" s="1"/>
      <c r="V68" s="1"/>
      <c r="W68" s="1"/>
      <c r="X68" s="1"/>
    </row>
    <row r="69">
      <c r="A69" s="1"/>
      <c r="B69" s="1"/>
      <c r="C69" s="1"/>
      <c r="D69" s="1"/>
      <c r="E69" s="1"/>
      <c r="F69" s="1"/>
      <c r="G69" s="1"/>
      <c r="H69" s="1"/>
      <c r="I69" s="1"/>
      <c r="J69" s="1"/>
      <c r="K69" s="1"/>
      <c r="L69" s="1"/>
      <c r="M69" s="1"/>
      <c r="N69" s="1"/>
      <c r="O69" s="1"/>
      <c r="P69" s="1"/>
      <c r="Q69" s="1"/>
      <c r="R69" s="1"/>
      <c r="S69" s="1"/>
      <c r="T69" s="1"/>
      <c r="U69" s="1"/>
      <c r="V69" s="1"/>
      <c r="W69" s="1"/>
      <c r="X69" s="1"/>
    </row>
    <row r="70">
      <c r="A70" s="1"/>
      <c r="B70" s="1"/>
      <c r="C70" s="1"/>
      <c r="D70" s="1"/>
      <c r="E70" s="1"/>
      <c r="F70" s="1"/>
      <c r="G70" s="1"/>
      <c r="H70" s="1"/>
      <c r="I70" s="1"/>
      <c r="J70" s="1"/>
      <c r="K70" s="1"/>
      <c r="L70" s="1"/>
      <c r="M70" s="1"/>
      <c r="N70" s="1"/>
      <c r="O70" s="1"/>
      <c r="P70" s="1"/>
      <c r="Q70" s="1"/>
      <c r="R70" s="1"/>
      <c r="S70" s="1"/>
      <c r="T70" s="1"/>
      <c r="U70" s="1"/>
      <c r="V70" s="1"/>
      <c r="W70" s="1"/>
      <c r="X70" s="1"/>
    </row>
    <row r="71">
      <c r="A71" s="1"/>
      <c r="B71" s="1"/>
      <c r="C71" s="1"/>
      <c r="D71" s="1"/>
      <c r="E71" s="1"/>
      <c r="F71" s="1"/>
      <c r="G71" s="1"/>
      <c r="H71" s="1"/>
      <c r="I71" s="1"/>
      <c r="J71" s="1"/>
      <c r="K71" s="1"/>
      <c r="L71" s="1"/>
      <c r="M71" s="1"/>
      <c r="N71" s="1"/>
      <c r="O71" s="1"/>
      <c r="P71" s="1"/>
      <c r="Q71" s="1"/>
      <c r="R71" s="1"/>
      <c r="S71" s="1"/>
      <c r="T71" s="1"/>
      <c r="U71" s="1"/>
      <c r="V71" s="1"/>
      <c r="W71" s="1"/>
      <c r="X71" s="1"/>
    </row>
    <row r="72">
      <c r="A72" s="1"/>
      <c r="B72" s="1"/>
      <c r="C72" s="1"/>
      <c r="D72" s="1"/>
      <c r="E72" s="1"/>
      <c r="F72" s="1"/>
      <c r="G72" s="1"/>
      <c r="H72" s="1"/>
      <c r="I72" s="1"/>
      <c r="J72" s="1"/>
      <c r="K72" s="1"/>
      <c r="L72" s="1"/>
      <c r="M72" s="1"/>
      <c r="N72" s="1"/>
      <c r="O72" s="1"/>
      <c r="P72" s="1"/>
      <c r="Q72" s="1"/>
      <c r="R72" s="1"/>
      <c r="S72" s="1"/>
      <c r="T72" s="1"/>
      <c r="U72" s="1"/>
      <c r="V72" s="1"/>
      <c r="W72" s="1"/>
      <c r="X72" s="1"/>
    </row>
    <row r="73">
      <c r="A73" s="1"/>
      <c r="B73" s="1"/>
      <c r="C73" s="1"/>
      <c r="D73" s="1"/>
      <c r="E73" s="1"/>
      <c r="F73" s="1"/>
      <c r="G73" s="1"/>
      <c r="H73" s="1"/>
      <c r="I73" s="1"/>
      <c r="J73" s="1"/>
      <c r="K73" s="1"/>
      <c r="L73" s="1"/>
      <c r="M73" s="1"/>
      <c r="N73" s="1"/>
      <c r="O73" s="1"/>
      <c r="P73" s="1"/>
      <c r="Q73" s="1"/>
      <c r="R73" s="1"/>
      <c r="S73" s="1"/>
      <c r="T73" s="1"/>
      <c r="U73" s="1"/>
      <c r="V73" s="1"/>
      <c r="W73" s="1"/>
      <c r="X73" s="1"/>
    </row>
    <row r="74">
      <c r="A74" s="1"/>
      <c r="B74" s="1"/>
      <c r="C74" s="1"/>
      <c r="D74" s="1"/>
      <c r="E74" s="1"/>
      <c r="F74" s="1"/>
      <c r="G74" s="1"/>
      <c r="H74" s="1"/>
      <c r="I74" s="1"/>
      <c r="J74" s="1"/>
      <c r="K74" s="1"/>
      <c r="L74" s="1"/>
      <c r="M74" s="1"/>
      <c r="N74" s="1"/>
      <c r="O74" s="1"/>
      <c r="P74" s="1"/>
      <c r="Q74" s="1"/>
      <c r="R74" s="1"/>
      <c r="S74" s="1"/>
      <c r="T74" s="1"/>
      <c r="U74" s="1"/>
      <c r="V74" s="1"/>
      <c r="W74" s="1"/>
      <c r="X74" s="1"/>
    </row>
    <row r="75">
      <c r="A75" s="1"/>
      <c r="B75" s="1"/>
      <c r="C75" s="1"/>
      <c r="D75" s="1"/>
      <c r="E75" s="1"/>
      <c r="F75" s="1"/>
      <c r="G75" s="1"/>
      <c r="H75" s="1"/>
      <c r="I75" s="1"/>
      <c r="J75" s="1"/>
      <c r="K75" s="1"/>
      <c r="L75" s="1"/>
      <c r="M75" s="1"/>
      <c r="N75" s="1"/>
      <c r="O75" s="1"/>
      <c r="P75" s="1"/>
      <c r="Q75" s="1"/>
      <c r="R75" s="1"/>
      <c r="S75" s="1"/>
      <c r="T75" s="1"/>
      <c r="U75" s="1"/>
      <c r="V75" s="1"/>
      <c r="W75" s="1"/>
      <c r="X75" s="1"/>
    </row>
    <row r="76">
      <c r="A76" s="1"/>
      <c r="B76" s="1"/>
      <c r="C76" s="1"/>
      <c r="D76" s="1"/>
      <c r="E76" s="1"/>
      <c r="F76" s="1"/>
      <c r="G76" s="1"/>
      <c r="H76" s="1"/>
      <c r="I76" s="1"/>
      <c r="J76" s="1"/>
      <c r="K76" s="1"/>
      <c r="L76" s="1"/>
      <c r="M76" s="1"/>
      <c r="N76" s="1"/>
      <c r="O76" s="1"/>
      <c r="P76" s="1"/>
      <c r="Q76" s="1"/>
      <c r="R76" s="1"/>
      <c r="S76" s="1"/>
      <c r="T76" s="1"/>
      <c r="U76" s="1"/>
      <c r="V76" s="1"/>
      <c r="W76" s="1"/>
      <c r="X76" s="1"/>
    </row>
    <row r="77">
      <c r="A77" s="1"/>
      <c r="B77" s="1"/>
      <c r="C77" s="1"/>
      <c r="D77" s="1"/>
      <c r="E77" s="1"/>
      <c r="F77" s="1"/>
      <c r="G77" s="1"/>
      <c r="H77" s="1"/>
      <c r="I77" s="1"/>
      <c r="J77" s="1"/>
      <c r="K77" s="1"/>
      <c r="L77" s="1"/>
      <c r="M77" s="1"/>
      <c r="N77" s="1"/>
      <c r="O77" s="1"/>
      <c r="P77" s="1"/>
      <c r="Q77" s="1"/>
      <c r="R77" s="1"/>
      <c r="S77" s="1"/>
      <c r="T77" s="1"/>
      <c r="U77" s="1"/>
      <c r="V77" s="1"/>
      <c r="W77" s="1"/>
      <c r="X77" s="1"/>
    </row>
    <row r="78">
      <c r="A78" s="1"/>
      <c r="B78" s="1"/>
      <c r="C78" s="1"/>
      <c r="D78" s="1"/>
      <c r="E78" s="1"/>
      <c r="F78" s="1"/>
      <c r="G78" s="1"/>
      <c r="H78" s="1"/>
      <c r="I78" s="1"/>
      <c r="J78" s="1"/>
      <c r="K78" s="1"/>
      <c r="L78" s="1"/>
      <c r="M78" s="1"/>
      <c r="N78" s="1"/>
      <c r="O78" s="1"/>
      <c r="P78" s="1"/>
      <c r="Q78" s="1"/>
      <c r="R78" s="1"/>
      <c r="S78" s="1"/>
      <c r="T78" s="1"/>
      <c r="U78" s="1"/>
      <c r="V78" s="1"/>
      <c r="W78" s="1"/>
      <c r="X78" s="1"/>
    </row>
    <row r="79">
      <c r="A79" s="1"/>
      <c r="B79" s="1"/>
      <c r="C79" s="1"/>
      <c r="D79" s="1"/>
      <c r="E79" s="1"/>
      <c r="F79" s="1"/>
      <c r="G79" s="1"/>
      <c r="H79" s="1"/>
      <c r="I79" s="1"/>
      <c r="J79" s="1"/>
      <c r="K79" s="1"/>
      <c r="L79" s="1"/>
      <c r="M79" s="1"/>
      <c r="N79" s="1"/>
      <c r="O79" s="1"/>
      <c r="P79" s="1"/>
      <c r="Q79" s="1"/>
      <c r="R79" s="1"/>
      <c r="S79" s="1"/>
      <c r="T79" s="1"/>
      <c r="U79" s="1"/>
      <c r="V79" s="1"/>
      <c r="W79" s="1"/>
      <c r="X79" s="1"/>
    </row>
    <row r="80">
      <c r="A80" s="1"/>
      <c r="B80" s="1"/>
      <c r="C80" s="1"/>
      <c r="D80" s="1"/>
      <c r="E80" s="1"/>
      <c r="F80" s="1"/>
      <c r="G80" s="1"/>
      <c r="H80" s="1"/>
      <c r="I80" s="1"/>
      <c r="J80" s="1"/>
      <c r="K80" s="1"/>
      <c r="L80" s="1"/>
      <c r="M80" s="1"/>
      <c r="N80" s="1"/>
      <c r="O80" s="1"/>
      <c r="P80" s="1"/>
      <c r="Q80" s="1"/>
      <c r="R80" s="1"/>
      <c r="S80" s="1"/>
      <c r="T80" s="1"/>
      <c r="U80" s="1"/>
      <c r="V80" s="1"/>
      <c r="W80" s="1"/>
      <c r="X80" s="1"/>
    </row>
    <row r="81">
      <c r="A81" s="1"/>
      <c r="B81" s="1"/>
      <c r="C81" s="1"/>
      <c r="D81" s="1"/>
      <c r="E81" s="1"/>
      <c r="F81" s="1"/>
      <c r="G81" s="1"/>
      <c r="H81" s="1"/>
      <c r="I81" s="1"/>
      <c r="J81" s="1"/>
      <c r="K81" s="1"/>
      <c r="L81" s="1"/>
      <c r="M81" s="1"/>
      <c r="N81" s="1"/>
      <c r="O81" s="1"/>
      <c r="P81" s="1"/>
      <c r="Q81" s="1"/>
      <c r="R81" s="1"/>
      <c r="S81" s="1"/>
      <c r="T81" s="1"/>
      <c r="U81" s="1"/>
      <c r="V81" s="1"/>
      <c r="W81" s="1"/>
      <c r="X81" s="1"/>
    </row>
    <row r="82">
      <c r="A82" s="1"/>
      <c r="B82" s="1"/>
      <c r="C82" s="1"/>
      <c r="D82" s="1"/>
      <c r="E82" s="1"/>
      <c r="F82" s="1"/>
      <c r="G82" s="1"/>
      <c r="H82" s="1"/>
      <c r="I82" s="1"/>
      <c r="J82" s="1"/>
      <c r="K82" s="1"/>
      <c r="L82" s="1"/>
      <c r="M82" s="1"/>
      <c r="N82" s="1"/>
      <c r="O82" s="1"/>
      <c r="P82" s="1"/>
      <c r="Q82" s="1"/>
      <c r="R82" s="1"/>
      <c r="S82" s="1"/>
      <c r="T82" s="1"/>
      <c r="U82" s="1"/>
      <c r="V82" s="1"/>
      <c r="W82" s="1"/>
      <c r="X82" s="1"/>
    </row>
    <row r="83">
      <c r="A83" s="1"/>
      <c r="B83" s="1"/>
      <c r="C83" s="1"/>
      <c r="D83" s="1"/>
      <c r="E83" s="1"/>
      <c r="F83" s="1"/>
      <c r="G83" s="1"/>
      <c r="H83" s="1"/>
      <c r="I83" s="1"/>
      <c r="J83" s="1"/>
      <c r="K83" s="1"/>
      <c r="L83" s="1"/>
      <c r="M83" s="1"/>
      <c r="N83" s="1"/>
      <c r="O83" s="1"/>
      <c r="P83" s="1"/>
      <c r="Q83" s="1"/>
      <c r="R83" s="1"/>
      <c r="S83" s="1"/>
      <c r="T83" s="1"/>
      <c r="U83" s="1"/>
      <c r="V83" s="1"/>
      <c r="W83" s="1"/>
      <c r="X83" s="1"/>
    </row>
    <row r="84">
      <c r="A84" s="1"/>
      <c r="B84" s="1"/>
      <c r="C84" s="1"/>
      <c r="D84" s="1"/>
      <c r="E84" s="1"/>
      <c r="F84" s="1"/>
      <c r="G84" s="1"/>
      <c r="H84" s="1"/>
      <c r="I84" s="1"/>
      <c r="J84" s="1"/>
      <c r="K84" s="1"/>
      <c r="L84" s="1"/>
      <c r="M84" s="1"/>
      <c r="N84" s="1"/>
      <c r="O84" s="1"/>
      <c r="P84" s="1"/>
      <c r="Q84" s="1"/>
      <c r="R84" s="1"/>
      <c r="S84" s="1"/>
      <c r="T84" s="1"/>
      <c r="U84" s="1"/>
      <c r="V84" s="1"/>
      <c r="W84" s="1"/>
      <c r="X84" s="1"/>
    </row>
    <row r="85">
      <c r="A85" s="1"/>
      <c r="B85" s="1"/>
      <c r="C85" s="1"/>
      <c r="D85" s="1"/>
      <c r="E85" s="1"/>
      <c r="F85" s="1"/>
      <c r="G85" s="1"/>
      <c r="H85" s="1"/>
      <c r="I85" s="1"/>
      <c r="J85" s="1"/>
      <c r="K85" s="1"/>
      <c r="L85" s="1"/>
      <c r="M85" s="1"/>
      <c r="N85" s="1"/>
      <c r="O85" s="1"/>
      <c r="P85" s="1"/>
      <c r="Q85" s="1"/>
      <c r="R85" s="1"/>
      <c r="S85" s="1"/>
      <c r="T85" s="1"/>
      <c r="U85" s="1"/>
      <c r="V85" s="1"/>
      <c r="W85" s="1"/>
      <c r="X85" s="1"/>
    </row>
    <row r="86">
      <c r="A86" s="1"/>
      <c r="B86" s="1"/>
      <c r="C86" s="1"/>
      <c r="D86" s="1"/>
      <c r="E86" s="1"/>
      <c r="F86" s="1"/>
      <c r="G86" s="1"/>
      <c r="H86" s="1"/>
      <c r="I86" s="1"/>
      <c r="J86" s="1"/>
      <c r="K86" s="1"/>
      <c r="L86" s="1"/>
      <c r="M86" s="1"/>
      <c r="N86" s="1"/>
      <c r="O86" s="1"/>
      <c r="P86" s="1"/>
      <c r="Q86" s="1"/>
      <c r="R86" s="1"/>
      <c r="S86" s="1"/>
      <c r="T86" s="1"/>
      <c r="U86" s="1"/>
      <c r="V86" s="1"/>
      <c r="W86" s="1"/>
      <c r="X86" s="1"/>
    </row>
    <row r="87">
      <c r="A87" s="1"/>
      <c r="B87" s="1"/>
      <c r="C87" s="1"/>
      <c r="D87" s="1"/>
      <c r="E87" s="1"/>
      <c r="F87" s="1"/>
      <c r="G87" s="1"/>
      <c r="H87" s="1"/>
      <c r="I87" s="1"/>
      <c r="J87" s="1"/>
      <c r="K87" s="1"/>
      <c r="L87" s="1"/>
      <c r="M87" s="1"/>
      <c r="N87" s="1"/>
      <c r="O87" s="1"/>
      <c r="P87" s="1"/>
      <c r="Q87" s="1"/>
      <c r="R87" s="1"/>
      <c r="S87" s="1"/>
      <c r="T87" s="1"/>
      <c r="U87" s="1"/>
      <c r="V87" s="1"/>
      <c r="W87" s="1"/>
      <c r="X87" s="1"/>
    </row>
    <row r="88">
      <c r="A88" s="1"/>
      <c r="B88" s="1"/>
      <c r="C88" s="1"/>
      <c r="D88" s="1"/>
      <c r="E88" s="1"/>
      <c r="F88" s="1"/>
      <c r="G88" s="1"/>
      <c r="H88" s="1"/>
      <c r="I88" s="1"/>
      <c r="J88" s="1"/>
      <c r="K88" s="1"/>
      <c r="L88" s="1"/>
      <c r="M88" s="1"/>
      <c r="N88" s="1"/>
      <c r="O88" s="1"/>
      <c r="P88" s="1"/>
      <c r="Q88" s="1"/>
      <c r="R88" s="1"/>
      <c r="S88" s="1"/>
      <c r="T88" s="1"/>
      <c r="U88" s="1"/>
      <c r="V88" s="1"/>
      <c r="W88" s="1"/>
      <c r="X88" s="1"/>
    </row>
    <row r="89">
      <c r="A89" s="1"/>
      <c r="B89" s="1"/>
      <c r="C89" s="1"/>
      <c r="D89" s="1"/>
      <c r="E89" s="1"/>
      <c r="F89" s="1"/>
      <c r="G89" s="1"/>
      <c r="H89" s="1"/>
      <c r="I89" s="1"/>
      <c r="J89" s="1"/>
      <c r="K89" s="1"/>
      <c r="L89" s="1"/>
      <c r="M89" s="1"/>
      <c r="N89" s="1"/>
      <c r="O89" s="1"/>
      <c r="P89" s="1"/>
      <c r="Q89" s="1"/>
      <c r="R89" s="1"/>
      <c r="S89" s="1"/>
      <c r="T89" s="1"/>
      <c r="U89" s="1"/>
      <c r="V89" s="1"/>
      <c r="W89" s="1"/>
      <c r="X89" s="1"/>
    </row>
    <row r="90">
      <c r="A90" s="1"/>
      <c r="B90" s="1"/>
      <c r="C90" s="1"/>
      <c r="D90" s="1"/>
      <c r="E90" s="1"/>
      <c r="F90" s="1"/>
      <c r="G90" s="1"/>
      <c r="H90" s="1"/>
      <c r="I90" s="1"/>
      <c r="J90" s="1"/>
      <c r="K90" s="1"/>
      <c r="L90" s="1"/>
      <c r="M90" s="1"/>
      <c r="N90" s="1"/>
      <c r="O90" s="1"/>
      <c r="P90" s="1"/>
      <c r="Q90" s="1"/>
      <c r="R90" s="1"/>
      <c r="S90" s="1"/>
      <c r="T90" s="1"/>
      <c r="U90" s="1"/>
      <c r="V90" s="1"/>
      <c r="W90" s="1"/>
      <c r="X90" s="1"/>
    </row>
    <row r="91">
      <c r="A91" s="1"/>
      <c r="B91" s="1"/>
      <c r="C91" s="1"/>
      <c r="D91" s="1"/>
      <c r="E91" s="1"/>
      <c r="F91" s="1"/>
      <c r="G91" s="1"/>
      <c r="H91" s="1"/>
      <c r="I91" s="1"/>
      <c r="J91" s="1"/>
      <c r="K91" s="1"/>
      <c r="L91" s="1"/>
      <c r="M91" s="1"/>
      <c r="N91" s="1"/>
      <c r="O91" s="1"/>
      <c r="P91" s="1"/>
      <c r="Q91" s="1"/>
      <c r="R91" s="1"/>
      <c r="S91" s="1"/>
      <c r="T91" s="1"/>
      <c r="U91" s="1"/>
      <c r="V91" s="1"/>
      <c r="W91" s="1"/>
      <c r="X91" s="1"/>
    </row>
    <row r="92">
      <c r="A92" s="1"/>
      <c r="B92" s="1"/>
      <c r="C92" s="1"/>
      <c r="D92" s="1"/>
      <c r="E92" s="1"/>
      <c r="F92" s="1"/>
      <c r="G92" s="1"/>
      <c r="H92" s="1"/>
      <c r="I92" s="1"/>
      <c r="J92" s="1"/>
      <c r="K92" s="1"/>
      <c r="L92" s="1"/>
      <c r="M92" s="1"/>
      <c r="N92" s="1"/>
      <c r="O92" s="1"/>
      <c r="P92" s="1"/>
      <c r="Q92" s="1"/>
      <c r="R92" s="1"/>
      <c r="S92" s="1"/>
      <c r="T92" s="1"/>
      <c r="U92" s="1"/>
      <c r="V92" s="1"/>
      <c r="W92" s="1"/>
      <c r="X92" s="1"/>
    </row>
    <row r="93">
      <c r="A93" s="1"/>
      <c r="B93" s="1"/>
      <c r="C93" s="1"/>
      <c r="D93" s="1"/>
      <c r="E93" s="1"/>
      <c r="F93" s="1"/>
      <c r="G93" s="1"/>
      <c r="H93" s="1"/>
      <c r="I93" s="1"/>
      <c r="J93" s="1"/>
      <c r="K93" s="1"/>
      <c r="L93" s="1"/>
      <c r="M93" s="1"/>
      <c r="N93" s="1"/>
      <c r="O93" s="1"/>
      <c r="P93" s="1"/>
      <c r="Q93" s="1"/>
      <c r="R93" s="1"/>
      <c r="S93" s="1"/>
      <c r="T93" s="1"/>
      <c r="U93" s="1"/>
      <c r="V93" s="1"/>
      <c r="W93" s="1"/>
      <c r="X93" s="1"/>
    </row>
    <row r="94">
      <c r="A94" s="1"/>
      <c r="B94" s="1"/>
      <c r="C94" s="1"/>
      <c r="D94" s="1"/>
      <c r="E94" s="1"/>
      <c r="F94" s="1"/>
      <c r="G94" s="1"/>
      <c r="H94" s="1"/>
      <c r="I94" s="1"/>
      <c r="J94" s="1"/>
      <c r="K94" s="1"/>
      <c r="L94" s="1"/>
      <c r="M94" s="1"/>
      <c r="N94" s="1"/>
      <c r="O94" s="1"/>
      <c r="P94" s="1"/>
      <c r="Q94" s="1"/>
      <c r="R94" s="1"/>
      <c r="S94" s="1"/>
      <c r="T94" s="1"/>
      <c r="U94" s="1"/>
      <c r="V94" s="1"/>
      <c r="W94" s="1"/>
      <c r="X94" s="1"/>
    </row>
    <row r="95">
      <c r="A95" s="1"/>
      <c r="B95" s="1"/>
      <c r="C95" s="1"/>
      <c r="D95" s="1"/>
      <c r="E95" s="1"/>
      <c r="F95" s="1"/>
      <c r="G95" s="1"/>
      <c r="H95" s="1"/>
      <c r="I95" s="1"/>
      <c r="J95" s="1"/>
      <c r="K95" s="1"/>
      <c r="L95" s="1"/>
      <c r="M95" s="1"/>
      <c r="N95" s="1"/>
      <c r="O95" s="1"/>
      <c r="P95" s="1"/>
      <c r="Q95" s="1"/>
      <c r="R95" s="1"/>
      <c r="S95" s="1"/>
      <c r="T95" s="1"/>
      <c r="U95" s="1"/>
      <c r="V95" s="1"/>
      <c r="W95" s="1"/>
      <c r="X95" s="1"/>
    </row>
    <row r="96">
      <c r="A96" s="1"/>
      <c r="B96" s="1"/>
      <c r="C96" s="1"/>
      <c r="D96" s="1"/>
      <c r="E96" s="1"/>
      <c r="F96" s="1"/>
      <c r="G96" s="1"/>
      <c r="H96" s="1"/>
      <c r="I96" s="1"/>
      <c r="J96" s="1"/>
      <c r="K96" s="1"/>
      <c r="L96" s="1"/>
      <c r="M96" s="1"/>
      <c r="N96" s="1"/>
      <c r="O96" s="1"/>
      <c r="P96" s="1"/>
      <c r="Q96" s="1"/>
      <c r="R96" s="1"/>
      <c r="S96" s="1"/>
      <c r="T96" s="1"/>
      <c r="U96" s="1"/>
      <c r="V96" s="1"/>
      <c r="W96" s="1"/>
      <c r="X96" s="1"/>
    </row>
    <row r="97">
      <c r="A97" s="1"/>
      <c r="B97" s="1"/>
      <c r="C97" s="1"/>
      <c r="D97" s="1"/>
      <c r="E97" s="1"/>
      <c r="F97" s="1"/>
      <c r="G97" s="1"/>
      <c r="H97" s="1"/>
      <c r="I97" s="1"/>
      <c r="J97" s="1"/>
      <c r="K97" s="1"/>
      <c r="L97" s="1"/>
      <c r="M97" s="1"/>
      <c r="N97" s="1"/>
      <c r="O97" s="1"/>
      <c r="P97" s="1"/>
      <c r="Q97" s="1"/>
      <c r="R97" s="1"/>
      <c r="S97" s="1"/>
      <c r="T97" s="1"/>
      <c r="U97" s="1"/>
      <c r="V97" s="1"/>
      <c r="W97" s="1"/>
      <c r="X97" s="1"/>
    </row>
    <row r="98">
      <c r="A98" s="1"/>
      <c r="B98" s="1"/>
      <c r="C98" s="1"/>
      <c r="D98" s="1"/>
      <c r="E98" s="1"/>
      <c r="F98" s="1"/>
      <c r="G98" s="1"/>
      <c r="H98" s="1"/>
      <c r="I98" s="1"/>
      <c r="J98" s="1"/>
      <c r="K98" s="1"/>
      <c r="L98" s="1"/>
      <c r="M98" s="1"/>
      <c r="N98" s="1"/>
      <c r="O98" s="1"/>
      <c r="P98" s="1"/>
      <c r="Q98" s="1"/>
      <c r="R98" s="1"/>
      <c r="S98" s="1"/>
      <c r="T98" s="1"/>
      <c r="U98" s="1"/>
      <c r="V98" s="1"/>
      <c r="W98" s="1"/>
      <c r="X98" s="1"/>
    </row>
    <row r="99">
      <c r="A99" s="1"/>
      <c r="B99" s="1"/>
      <c r="C99" s="1"/>
      <c r="D99" s="1"/>
      <c r="E99" s="1"/>
      <c r="F99" s="1"/>
      <c r="G99" s="1"/>
      <c r="H99" s="1"/>
      <c r="I99" s="1"/>
      <c r="J99" s="1"/>
      <c r="K99" s="1"/>
      <c r="L99" s="1"/>
      <c r="M99" s="1"/>
      <c r="N99" s="1"/>
      <c r="O99" s="1"/>
      <c r="P99" s="1"/>
      <c r="Q99" s="1"/>
      <c r="R99" s="1"/>
      <c r="S99" s="1"/>
      <c r="T99" s="1"/>
      <c r="U99" s="1"/>
      <c r="V99" s="1"/>
      <c r="W99" s="1"/>
      <c r="X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row>
  </sheetData>
  <hyperlinks>
    <hyperlink r:id="rId1" ref="H19"/>
    <hyperlink r:id="rId2" ref="N19"/>
    <hyperlink r:id="rId3" ref="T19"/>
    <hyperlink r:id="rId4" ref="H20"/>
    <hyperlink r:id="rId5" ref="N20"/>
    <hyperlink r:id="rId6" ref="T20"/>
    <hyperlink r:id="rId7" ref="H21"/>
    <hyperlink r:id="rId8" ref="N21"/>
    <hyperlink r:id="rId9" ref="T21"/>
    <hyperlink r:id="rId10" ref="H22"/>
    <hyperlink r:id="rId11" location="position=7&amp;search_layout=stack&amp;type=item&amp;tracking_id=aaf7b1fa-f819-49c1-b041-43ef1e118d00" ref="N22"/>
    <hyperlink r:id="rId12" location="position=5&amp;search_layout=stack&amp;type=item&amp;tracking_id=b013dfbb-c275-43f6-8ce4-778e5f36842e" ref="T22"/>
    <hyperlink r:id="rId13" ref="T23"/>
    <hyperlink r:id="rId14" ref="T24"/>
  </hyperlinks>
  <drawing r:id="rId1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9.0"/>
    <col customWidth="1" min="2" max="2" width="4.0"/>
    <col customWidth="1" min="3" max="3" width="9.38"/>
    <col customWidth="1" min="4" max="4" width="12.0"/>
    <col customWidth="1" min="5" max="5" width="34.75"/>
    <col customWidth="1" min="6" max="6" width="15.88"/>
    <col customWidth="1" min="7" max="7" width="35.75"/>
    <col customWidth="1" min="8" max="8" width="9.13"/>
    <col customWidth="1" min="9" max="9" width="6.5"/>
    <col customWidth="1" min="10" max="10" width="8.25"/>
    <col customWidth="1" min="11" max="11" width="9.13"/>
    <col customWidth="1" min="12" max="12" width="7.0"/>
    <col customWidth="1" min="13" max="13" width="7.63"/>
    <col customWidth="1" min="14" max="14" width="10.13"/>
    <col customWidth="1" min="15" max="15" width="9.88"/>
    <col customWidth="1" min="16" max="16" width="7.63"/>
    <col customWidth="1" min="20" max="20" width="17.75"/>
    <col customWidth="1" min="21" max="21" width="9.88"/>
  </cols>
  <sheetData>
    <row r="1">
      <c r="D1" s="4"/>
      <c r="Q1" s="63"/>
      <c r="R1" s="4"/>
      <c r="S1" s="4"/>
      <c r="T1" s="4"/>
    </row>
    <row r="2">
      <c r="A2" s="64"/>
      <c r="B2" s="64"/>
      <c r="C2" s="65" t="s">
        <v>78</v>
      </c>
      <c r="D2" s="66" t="s">
        <v>79</v>
      </c>
      <c r="E2" s="67" t="s">
        <v>80</v>
      </c>
      <c r="F2" s="67" t="s">
        <v>81</v>
      </c>
      <c r="G2" s="67" t="s">
        <v>82</v>
      </c>
      <c r="H2" s="68" t="s">
        <v>83</v>
      </c>
      <c r="I2" s="68" t="s">
        <v>84</v>
      </c>
      <c r="J2" s="68" t="s">
        <v>85</v>
      </c>
      <c r="K2" s="68" t="s">
        <v>86</v>
      </c>
      <c r="L2" s="68" t="s">
        <v>87</v>
      </c>
      <c r="M2" s="68" t="s">
        <v>88</v>
      </c>
      <c r="N2" s="68" t="s">
        <v>89</v>
      </c>
      <c r="O2" s="68" t="s">
        <v>90</v>
      </c>
      <c r="P2" s="68" t="s">
        <v>91</v>
      </c>
      <c r="Q2" s="69" t="s">
        <v>92</v>
      </c>
      <c r="R2" s="70" t="s">
        <v>93</v>
      </c>
      <c r="S2" s="71" t="s">
        <v>94</v>
      </c>
      <c r="T2" s="71" t="s">
        <v>95</v>
      </c>
      <c r="U2" s="72" t="s">
        <v>96</v>
      </c>
    </row>
    <row r="3">
      <c r="A3" s="73"/>
      <c r="B3" s="73"/>
      <c r="C3" s="74"/>
      <c r="D3" s="75" t="s">
        <v>97</v>
      </c>
      <c r="E3" s="75"/>
      <c r="F3" s="75" t="s">
        <v>98</v>
      </c>
      <c r="G3" s="75" t="s">
        <v>99</v>
      </c>
      <c r="H3" s="76" t="str">
        <f>I3</f>
        <v>NA</v>
      </c>
      <c r="I3" s="76" t="s">
        <v>98</v>
      </c>
      <c r="J3" s="76" t="s">
        <v>98</v>
      </c>
      <c r="K3" s="76" t="s">
        <v>98</v>
      </c>
      <c r="L3" s="76" t="s">
        <v>98</v>
      </c>
      <c r="M3" s="76" t="s">
        <v>98</v>
      </c>
      <c r="N3" s="76" t="s">
        <v>98</v>
      </c>
      <c r="O3" s="76" t="s">
        <v>98</v>
      </c>
      <c r="P3" s="76" t="s">
        <v>98</v>
      </c>
      <c r="Q3" s="77"/>
      <c r="R3" s="78"/>
      <c r="S3" s="79"/>
      <c r="T3" s="80"/>
      <c r="U3" s="81"/>
    </row>
    <row r="4">
      <c r="A4" s="73"/>
      <c r="B4" s="73"/>
      <c r="C4" s="74">
        <v>2.0</v>
      </c>
      <c r="D4" s="82" t="s">
        <v>100</v>
      </c>
      <c r="E4" s="82" t="s">
        <v>101</v>
      </c>
      <c r="F4" s="82" t="s">
        <v>98</v>
      </c>
      <c r="G4" s="82" t="s">
        <v>102</v>
      </c>
      <c r="H4" s="83">
        <f>J4/2+K4</f>
        <v>0.38</v>
      </c>
      <c r="I4" s="84">
        <f t="shared" ref="I4:I8" si="1">J4+K4+L4</f>
        <v>0.68</v>
      </c>
      <c r="J4" s="85">
        <f>0.3*2</f>
        <v>0.6</v>
      </c>
      <c r="K4" s="85">
        <v>0.08</v>
      </c>
      <c r="L4" s="85">
        <v>0.0</v>
      </c>
      <c r="M4" s="85">
        <v>1.0</v>
      </c>
      <c r="N4" s="85" t="s">
        <v>98</v>
      </c>
      <c r="O4" s="85" t="s">
        <v>98</v>
      </c>
      <c r="P4" s="86">
        <v>1.0</v>
      </c>
      <c r="Q4" s="87"/>
      <c r="R4" s="78" t="s">
        <v>103</v>
      </c>
      <c r="S4" s="88" t="s">
        <v>104</v>
      </c>
      <c r="T4" s="89">
        <f>'Materia Prima x producto'!K19+'Materia Prima x producto'!K20</f>
        <v>258</v>
      </c>
      <c r="U4" s="90">
        <f>T4*H4</f>
        <v>98.04</v>
      </c>
    </row>
    <row r="5">
      <c r="A5" s="73"/>
      <c r="B5" s="73"/>
      <c r="C5" s="74">
        <v>1.0</v>
      </c>
      <c r="D5" s="91" t="s">
        <v>105</v>
      </c>
      <c r="E5" s="82" t="s">
        <v>106</v>
      </c>
      <c r="F5" s="82" t="s">
        <v>107</v>
      </c>
      <c r="G5" s="82" t="s">
        <v>108</v>
      </c>
      <c r="H5" s="83">
        <f t="shared" ref="H5:H6" si="3">I5</f>
        <v>2.5</v>
      </c>
      <c r="I5" s="84">
        <f t="shared" si="1"/>
        <v>2.5</v>
      </c>
      <c r="J5" s="85">
        <f t="shared" ref="J5:K5" si="2">5/60*15</f>
        <v>1.25</v>
      </c>
      <c r="K5" s="85">
        <f t="shared" si="2"/>
        <v>1.25</v>
      </c>
      <c r="L5" s="85">
        <v>0.0</v>
      </c>
      <c r="M5" s="85">
        <v>0.0</v>
      </c>
      <c r="N5" s="85">
        <v>262800.0</v>
      </c>
      <c r="O5" s="85">
        <f>1440</f>
        <v>1440</v>
      </c>
      <c r="P5" s="92">
        <f t="shared" ref="P5:P9" si="4">N5/(N5+O5)</f>
        <v>0.9945504087</v>
      </c>
      <c r="Q5" s="93" t="s">
        <v>109</v>
      </c>
      <c r="R5" s="78" t="s">
        <v>110</v>
      </c>
      <c r="S5" s="88" t="s">
        <v>111</v>
      </c>
      <c r="T5" s="94" t="str">
        <f>CONCATENATE('Materia Prima x producto'!K19*4," tubos rectangulares y ",'Materia Prima x producto'!K20*12," tubos circulares")</f>
        <v>772 tubos rectangulares y 780 tubos circulares</v>
      </c>
      <c r="U5" s="90">
        <f>T4/2*H5</f>
        <v>322.5</v>
      </c>
    </row>
    <row r="6">
      <c r="A6" s="73"/>
      <c r="B6" s="73"/>
      <c r="C6" s="95">
        <v>1.0</v>
      </c>
      <c r="D6" s="96" t="s">
        <v>112</v>
      </c>
      <c r="E6" s="97" t="s">
        <v>113</v>
      </c>
      <c r="F6" s="97" t="s">
        <v>114</v>
      </c>
      <c r="G6" s="97" t="s">
        <v>115</v>
      </c>
      <c r="H6" s="83">
        <f t="shared" si="3"/>
        <v>1.05</v>
      </c>
      <c r="I6" s="98">
        <f t="shared" si="1"/>
        <v>1.05</v>
      </c>
      <c r="J6" s="98">
        <f>((2*0.5+1*2)*4)/(30)</f>
        <v>0.4</v>
      </c>
      <c r="K6" s="83">
        <v>0.5</v>
      </c>
      <c r="L6" s="83">
        <v>0.15</v>
      </c>
      <c r="M6" s="83">
        <v>1.0</v>
      </c>
      <c r="N6" s="99">
        <v>35871.0</v>
      </c>
      <c r="O6" s="100">
        <v>24.0</v>
      </c>
      <c r="P6" s="101">
        <f t="shared" si="4"/>
        <v>0.9993313832</v>
      </c>
      <c r="Q6" s="102" t="s">
        <v>116</v>
      </c>
      <c r="R6" s="103" t="s">
        <v>117</v>
      </c>
      <c r="S6" s="97" t="s">
        <v>118</v>
      </c>
      <c r="T6" s="104">
        <f>'Materia Prima x producto'!K21*4</f>
        <v>308</v>
      </c>
      <c r="U6" s="90">
        <f>'Materia Prima x producto'!K21*H6</f>
        <v>80.85</v>
      </c>
    </row>
    <row r="7">
      <c r="A7" s="73"/>
      <c r="B7" s="73"/>
      <c r="C7" s="95">
        <v>1.0</v>
      </c>
      <c r="D7" s="105" t="s">
        <v>119</v>
      </c>
      <c r="E7" s="106" t="s">
        <v>120</v>
      </c>
      <c r="F7" s="106" t="s">
        <v>121</v>
      </c>
      <c r="G7" s="106" t="s">
        <v>122</v>
      </c>
      <c r="H7" s="83">
        <f>I7/2</f>
        <v>0.8</v>
      </c>
      <c r="I7" s="107">
        <f t="shared" si="1"/>
        <v>1.6</v>
      </c>
      <c r="J7" s="108">
        <f>0.15*4</f>
        <v>0.6</v>
      </c>
      <c r="K7" s="108">
        <f>0.25*4</f>
        <v>1</v>
      </c>
      <c r="L7" s="108">
        <v>0.0</v>
      </c>
      <c r="M7" s="108">
        <v>1.0</v>
      </c>
      <c r="N7" s="109">
        <f>315</f>
        <v>315</v>
      </c>
      <c r="O7" s="108">
        <v>5.0</v>
      </c>
      <c r="P7" s="110">
        <f t="shared" si="4"/>
        <v>0.984375</v>
      </c>
      <c r="Q7" s="111" t="s">
        <v>123</v>
      </c>
      <c r="R7" s="112" t="s">
        <v>124</v>
      </c>
      <c r="S7" s="89" t="s">
        <v>125</v>
      </c>
      <c r="T7" s="104">
        <f>'Materia Prima x producto'!K19*4</f>
        <v>772</v>
      </c>
      <c r="U7" s="90">
        <f>T7*H7</f>
        <v>617.6</v>
      </c>
    </row>
    <row r="8">
      <c r="A8" s="73"/>
      <c r="B8" s="73"/>
      <c r="C8" s="95">
        <v>1.0</v>
      </c>
      <c r="D8" s="105" t="s">
        <v>126</v>
      </c>
      <c r="E8" s="113" t="s">
        <v>127</v>
      </c>
      <c r="F8" s="106" t="s">
        <v>128</v>
      </c>
      <c r="G8" s="106" t="s">
        <v>129</v>
      </c>
      <c r="H8" s="83">
        <f>I8</f>
        <v>2</v>
      </c>
      <c r="I8" s="107">
        <f t="shared" si="1"/>
        <v>2</v>
      </c>
      <c r="J8" s="108">
        <f> 0.5 * 4</f>
        <v>2</v>
      </c>
      <c r="K8" s="108">
        <v>0.0</v>
      </c>
      <c r="L8" s="108">
        <v>0.0</v>
      </c>
      <c r="M8" s="108">
        <v>1.0</v>
      </c>
      <c r="N8" s="108">
        <v>262800.0</v>
      </c>
      <c r="O8" s="85">
        <v>1440.0</v>
      </c>
      <c r="P8" s="110">
        <f t="shared" si="4"/>
        <v>0.9945504087</v>
      </c>
      <c r="Q8" s="114" t="s">
        <v>130</v>
      </c>
      <c r="R8" s="103" t="s">
        <v>131</v>
      </c>
      <c r="S8" s="97" t="s">
        <v>132</v>
      </c>
      <c r="T8" s="104">
        <f>T6</f>
        <v>308</v>
      </c>
      <c r="U8" s="90">
        <f>T6*H8</f>
        <v>616</v>
      </c>
    </row>
    <row r="9">
      <c r="A9" s="73"/>
      <c r="B9" s="73"/>
      <c r="C9" s="95">
        <v>1.0</v>
      </c>
      <c r="D9" s="96" t="s">
        <v>133</v>
      </c>
      <c r="E9" s="97" t="s">
        <v>134</v>
      </c>
      <c r="F9" s="97" t="s">
        <v>135</v>
      </c>
      <c r="G9" s="97" t="s">
        <v>136</v>
      </c>
      <c r="H9" s="83">
        <f>J9/4+L9</f>
        <v>4.25</v>
      </c>
      <c r="I9" s="83">
        <f>SUM(J9:L9)</f>
        <v>15.5</v>
      </c>
      <c r="J9" s="83">
        <f>15</f>
        <v>15</v>
      </c>
      <c r="K9" s="83">
        <v>0.0</v>
      </c>
      <c r="L9" s="83">
        <v>0.5</v>
      </c>
      <c r="M9" s="83">
        <v>2.0</v>
      </c>
      <c r="N9" s="83">
        <v>1440.0</v>
      </c>
      <c r="O9" s="83">
        <v>60.0</v>
      </c>
      <c r="P9" s="101">
        <f t="shared" si="4"/>
        <v>0.96</v>
      </c>
      <c r="Q9" s="111" t="s">
        <v>137</v>
      </c>
      <c r="R9" s="103" t="s">
        <v>138</v>
      </c>
      <c r="S9" s="97" t="s">
        <v>139</v>
      </c>
      <c r="T9" s="104">
        <f>T12</f>
        <v>385</v>
      </c>
      <c r="U9" s="90">
        <f t="shared" ref="U9:U12" si="5">T9*H9</f>
        <v>1636.25</v>
      </c>
    </row>
    <row r="10">
      <c r="A10" s="73"/>
      <c r="B10" s="73"/>
      <c r="C10" s="95">
        <v>1.0</v>
      </c>
      <c r="D10" s="105" t="s">
        <v>140</v>
      </c>
      <c r="E10" s="106" t="s">
        <v>141</v>
      </c>
      <c r="F10" s="106" t="s">
        <v>142</v>
      </c>
      <c r="G10" s="106" t="s">
        <v>143</v>
      </c>
      <c r="H10" s="83">
        <f t="shared" ref="H10:H12" si="6">I10</f>
        <v>5.560682566</v>
      </c>
      <c r="I10" s="107">
        <f t="shared" ref="I10:I12" si="7">J10+K10+L10</f>
        <v>5.560682566</v>
      </c>
      <c r="J10" s="107">
        <f>(((3/4)*2*PI())/14)*4+(19/14)*2</f>
        <v>4.060682566</v>
      </c>
      <c r="K10" s="108">
        <v>1.0</v>
      </c>
      <c r="L10" s="108">
        <f> 5/60*6</f>
        <v>0.5</v>
      </c>
      <c r="M10" s="108">
        <v>1.5</v>
      </c>
      <c r="N10" s="85">
        <v>262800.0</v>
      </c>
      <c r="O10" s="85">
        <v>1440.0</v>
      </c>
      <c r="P10" s="115">
        <v>0.6</v>
      </c>
      <c r="Q10" s="102" t="s">
        <v>144</v>
      </c>
      <c r="R10" s="103" t="s">
        <v>145</v>
      </c>
      <c r="S10" s="97" t="s">
        <v>146</v>
      </c>
      <c r="T10" s="116">
        <f>'Materia Prima x producto'!K10</f>
        <v>385</v>
      </c>
      <c r="U10" s="90">
        <f t="shared" si="5"/>
        <v>2140.862788</v>
      </c>
    </row>
    <row r="11">
      <c r="A11" s="73"/>
      <c r="B11" s="73"/>
      <c r="C11" s="95">
        <v>2.0</v>
      </c>
      <c r="D11" s="96" t="s">
        <v>147</v>
      </c>
      <c r="E11" s="97" t="s">
        <v>148</v>
      </c>
      <c r="F11" s="97" t="s">
        <v>98</v>
      </c>
      <c r="G11" s="97" t="s">
        <v>149</v>
      </c>
      <c r="H11" s="83">
        <f t="shared" si="6"/>
        <v>1</v>
      </c>
      <c r="I11" s="98">
        <f t="shared" si="7"/>
        <v>1</v>
      </c>
      <c r="J11" s="83">
        <v>1.0</v>
      </c>
      <c r="K11" s="83">
        <v>0.0</v>
      </c>
      <c r="L11" s="83">
        <v>0.0</v>
      </c>
      <c r="M11" s="83">
        <v>1.0</v>
      </c>
      <c r="N11" s="83" t="s">
        <v>98</v>
      </c>
      <c r="O11" s="83" t="s">
        <v>98</v>
      </c>
      <c r="P11" s="117" t="s">
        <v>98</v>
      </c>
      <c r="Q11" s="118"/>
      <c r="R11" s="103" t="s">
        <v>150</v>
      </c>
      <c r="S11" s="97" t="s">
        <v>151</v>
      </c>
      <c r="T11" s="104">
        <f t="shared" ref="T11:T12" si="8">T9</f>
        <v>385</v>
      </c>
      <c r="U11" s="90">
        <f t="shared" si="5"/>
        <v>385</v>
      </c>
    </row>
    <row r="12">
      <c r="A12" s="73"/>
      <c r="B12" s="73"/>
      <c r="C12" s="119">
        <v>1.0</v>
      </c>
      <c r="D12" s="120" t="s">
        <v>152</v>
      </c>
      <c r="E12" s="121" t="s">
        <v>153</v>
      </c>
      <c r="F12" s="121" t="s">
        <v>154</v>
      </c>
      <c r="G12" s="121" t="s">
        <v>155</v>
      </c>
      <c r="H12" s="122">
        <f t="shared" si="6"/>
        <v>3.75</v>
      </c>
      <c r="I12" s="123">
        <f t="shared" si="7"/>
        <v>3.75</v>
      </c>
      <c r="J12" s="122">
        <v>2.5</v>
      </c>
      <c r="K12" s="122">
        <v>0.25</v>
      </c>
      <c r="L12" s="122">
        <v>1.0</v>
      </c>
      <c r="M12" s="122">
        <v>1.0</v>
      </c>
      <c r="N12" s="122" t="s">
        <v>98</v>
      </c>
      <c r="O12" s="122" t="s">
        <v>156</v>
      </c>
      <c r="P12" s="124" t="s">
        <v>156</v>
      </c>
      <c r="Q12" s="125" t="s">
        <v>157</v>
      </c>
      <c r="R12" s="126" t="s">
        <v>158</v>
      </c>
      <c r="S12" s="127" t="s">
        <v>159</v>
      </c>
      <c r="T12" s="128">
        <f t="shared" si="8"/>
        <v>385</v>
      </c>
      <c r="U12" s="90">
        <f t="shared" si="5"/>
        <v>1443.75</v>
      </c>
    </row>
    <row r="13">
      <c r="B13" s="129" t="s">
        <v>160</v>
      </c>
      <c r="C13" s="130">
        <f>SUM(C5:C12)</f>
        <v>9</v>
      </c>
      <c r="D13" s="4"/>
      <c r="H13" s="116">
        <f>SUM(H4:H12)</f>
        <v>21.29068257</v>
      </c>
      <c r="M13" s="116">
        <f>SUM(M12+M11+M10+M8++M7+M5)</f>
        <v>5.5</v>
      </c>
      <c r="Q13" s="63"/>
      <c r="R13" s="4"/>
      <c r="S13" s="131"/>
      <c r="T13" s="131"/>
      <c r="U13" s="132"/>
    </row>
    <row r="14">
      <c r="D14" s="133"/>
      <c r="E14" s="134"/>
      <c r="F14" s="134"/>
      <c r="G14" s="134"/>
      <c r="H14" s="135"/>
      <c r="I14" s="135"/>
      <c r="J14" s="135"/>
      <c r="K14" s="135"/>
      <c r="L14" s="135"/>
      <c r="M14" s="135"/>
      <c r="N14" s="135"/>
      <c r="O14" s="135"/>
      <c r="P14" s="135"/>
      <c r="Q14" s="134"/>
      <c r="R14" s="4"/>
      <c r="S14" s="136"/>
      <c r="T14" s="136"/>
      <c r="U14" s="137"/>
    </row>
    <row r="15">
      <c r="C15" s="138" t="s">
        <v>161</v>
      </c>
      <c r="D15" s="139"/>
      <c r="E15" s="139"/>
      <c r="F15" s="139"/>
      <c r="G15" s="139"/>
      <c r="H15" s="139"/>
      <c r="I15" s="139"/>
      <c r="J15" s="139"/>
      <c r="K15" s="139"/>
      <c r="L15" s="139"/>
      <c r="M15" s="139"/>
      <c r="N15" s="139"/>
      <c r="O15" s="139"/>
      <c r="P15" s="139"/>
      <c r="Q15" s="139"/>
      <c r="R15" s="139"/>
      <c r="S15" s="139"/>
      <c r="T15" s="139"/>
      <c r="U15" s="140"/>
    </row>
    <row r="16">
      <c r="A16" s="73"/>
      <c r="B16" s="73"/>
      <c r="C16" s="141">
        <v>0.0</v>
      </c>
      <c r="D16" s="142" t="s">
        <v>105</v>
      </c>
      <c r="E16" s="143" t="s">
        <v>162</v>
      </c>
      <c r="F16" s="143" t="s">
        <v>163</v>
      </c>
      <c r="G16" s="144" t="s">
        <v>164</v>
      </c>
      <c r="H16" s="145">
        <f>I16</f>
        <v>0.5</v>
      </c>
      <c r="I16" s="145">
        <f t="shared" ref="I16:I19" si="10">J16+K16+L16</f>
        <v>0.5</v>
      </c>
      <c r="J16" s="146">
        <f t="shared" ref="J16:K16" si="9">1/60*15</f>
        <v>0.25</v>
      </c>
      <c r="K16" s="146">
        <f t="shared" si="9"/>
        <v>0.25</v>
      </c>
      <c r="L16" s="146">
        <v>0.0</v>
      </c>
      <c r="M16" s="147">
        <v>0.0</v>
      </c>
      <c r="N16" s="148">
        <v>262800.0</v>
      </c>
      <c r="O16" s="146">
        <v>60.0</v>
      </c>
      <c r="P16" s="149">
        <f t="shared" ref="P16:P18" si="11">N16/(N16+O16)</f>
        <v>0.9997717416</v>
      </c>
      <c r="Q16" s="87" t="s">
        <v>165</v>
      </c>
      <c r="R16" s="78" t="s">
        <v>110</v>
      </c>
      <c r="S16" s="88" t="s">
        <v>111</v>
      </c>
      <c r="T16" s="94" t="str">
        <f>T5</f>
        <v>772 tubos rectangulares y 780 tubos circulares</v>
      </c>
      <c r="U16" s="90">
        <f>('Materia Prima x producto'!K19+'Materia Prima x producto'!K20)/2*H16</f>
        <v>64.5</v>
      </c>
    </row>
    <row r="17">
      <c r="A17" s="73"/>
      <c r="B17" s="73"/>
      <c r="C17" s="150">
        <v>0.0</v>
      </c>
      <c r="D17" s="96" t="s">
        <v>119</v>
      </c>
      <c r="E17" s="97" t="s">
        <v>166</v>
      </c>
      <c r="F17" s="97" t="s">
        <v>167</v>
      </c>
      <c r="G17" s="151" t="s">
        <v>168</v>
      </c>
      <c r="H17" s="145">
        <f>J17/2+K17+L17</f>
        <v>0.5</v>
      </c>
      <c r="I17" s="98">
        <f t="shared" si="10"/>
        <v>0.8333333333</v>
      </c>
      <c r="J17" s="83">
        <f>20/60*2</f>
        <v>0.6666666667</v>
      </c>
      <c r="K17" s="83">
        <f>10/60</f>
        <v>0.1666666667</v>
      </c>
      <c r="L17" s="83">
        <v>0.0</v>
      </c>
      <c r="M17" s="117">
        <f>5/60</f>
        <v>0.08333333333</v>
      </c>
      <c r="N17" s="99">
        <v>35871.0</v>
      </c>
      <c r="O17" s="100">
        <v>24.0</v>
      </c>
      <c r="P17" s="149">
        <f t="shared" si="11"/>
        <v>0.9993313832</v>
      </c>
      <c r="Q17" s="114" t="s">
        <v>169</v>
      </c>
      <c r="R17" s="112" t="s">
        <v>124</v>
      </c>
      <c r="S17" s="89" t="s">
        <v>125</v>
      </c>
      <c r="T17" s="104">
        <f>'Materia Prima x producto'!K19*4</f>
        <v>772</v>
      </c>
      <c r="U17" s="90">
        <f t="shared" ref="U17:U19" si="12">T17*H17</f>
        <v>386</v>
      </c>
    </row>
    <row r="18">
      <c r="A18" s="73"/>
      <c r="B18" s="73"/>
      <c r="C18" s="150">
        <v>1.0</v>
      </c>
      <c r="D18" s="152" t="s">
        <v>170</v>
      </c>
      <c r="E18" s="153" t="s">
        <v>171</v>
      </c>
      <c r="F18" s="127" t="s">
        <v>172</v>
      </c>
      <c r="G18" s="151" t="s">
        <v>173</v>
      </c>
      <c r="H18" s="145">
        <f t="shared" ref="H18:H19" si="13">I18</f>
        <v>0.6666666667</v>
      </c>
      <c r="I18" s="154">
        <f t="shared" si="10"/>
        <v>0.6666666667</v>
      </c>
      <c r="J18" s="155">
        <f>(10/60)*4</f>
        <v>0.6666666667</v>
      </c>
      <c r="K18" s="155">
        <v>0.0</v>
      </c>
      <c r="L18" s="155">
        <v>0.0</v>
      </c>
      <c r="M18" s="156">
        <v>0.0</v>
      </c>
      <c r="N18" s="157">
        <v>262800.0</v>
      </c>
      <c r="O18" s="155">
        <v>60.0</v>
      </c>
      <c r="P18" s="149">
        <f t="shared" si="11"/>
        <v>0.9997717416</v>
      </c>
      <c r="Q18" s="158" t="s">
        <v>174</v>
      </c>
      <c r="R18" s="103" t="s">
        <v>131</v>
      </c>
      <c r="S18" s="97" t="s">
        <v>132</v>
      </c>
      <c r="T18" s="104">
        <f>T6</f>
        <v>308</v>
      </c>
      <c r="U18" s="90">
        <f t="shared" si="12"/>
        <v>205.3333333</v>
      </c>
    </row>
    <row r="19">
      <c r="A19" s="73"/>
      <c r="B19" s="73"/>
      <c r="C19" s="159">
        <v>1.0</v>
      </c>
      <c r="D19" s="120" t="s">
        <v>140</v>
      </c>
      <c r="E19" s="160" t="s">
        <v>175</v>
      </c>
      <c r="F19" s="122" t="s">
        <v>176</v>
      </c>
      <c r="G19" s="161"/>
      <c r="H19" s="162">
        <f t="shared" si="13"/>
        <v>5.560682566</v>
      </c>
      <c r="I19" s="163">
        <f t="shared" si="10"/>
        <v>5.560682566</v>
      </c>
      <c r="J19" s="122">
        <f>(((3/4)*2*PI())/14)*4+(19/14)*2</f>
        <v>4.060682566</v>
      </c>
      <c r="K19" s="122">
        <v>1.0</v>
      </c>
      <c r="L19" s="122">
        <f> 5/60*6</f>
        <v>0.5</v>
      </c>
      <c r="M19" s="124">
        <v>0.0</v>
      </c>
      <c r="N19" s="163"/>
      <c r="O19" s="123"/>
      <c r="P19" s="164"/>
      <c r="Q19" s="165" t="s">
        <v>177</v>
      </c>
      <c r="R19" s="103" t="s">
        <v>145</v>
      </c>
      <c r="S19" s="97" t="s">
        <v>146</v>
      </c>
      <c r="T19" s="116">
        <f>'Materia Prima x producto'!K10</f>
        <v>385</v>
      </c>
      <c r="U19" s="90">
        <f t="shared" si="12"/>
        <v>2140.862788</v>
      </c>
    </row>
    <row r="20">
      <c r="D20" s="153"/>
      <c r="E20" s="166"/>
      <c r="F20" s="4"/>
      <c r="G20" s="4"/>
      <c r="J20" s="73"/>
      <c r="K20" s="73"/>
      <c r="L20" s="73"/>
      <c r="M20" s="73"/>
      <c r="P20" s="167"/>
      <c r="Q20" s="168"/>
      <c r="R20" s="4"/>
      <c r="S20" s="4"/>
      <c r="T20" s="4"/>
    </row>
    <row r="21">
      <c r="D21" s="169" t="s">
        <v>178</v>
      </c>
      <c r="E21" s="170"/>
      <c r="F21" s="171"/>
      <c r="G21" s="171"/>
      <c r="Q21" s="63"/>
      <c r="R21" s="4"/>
      <c r="S21" s="4"/>
      <c r="T21" s="4"/>
    </row>
    <row r="22">
      <c r="D22" s="97" t="s">
        <v>84</v>
      </c>
      <c r="E22" s="172" t="s">
        <v>179</v>
      </c>
      <c r="F22" s="173"/>
      <c r="G22" s="173"/>
      <c r="Q22" s="63"/>
      <c r="R22" s="4"/>
      <c r="S22" s="4"/>
      <c r="T22" s="4"/>
    </row>
    <row r="23">
      <c r="D23" s="97" t="s">
        <v>83</v>
      </c>
      <c r="E23" s="172" t="s">
        <v>180</v>
      </c>
      <c r="F23" s="173"/>
      <c r="G23" s="173"/>
      <c r="H23" s="73"/>
      <c r="Q23" s="63"/>
      <c r="R23" s="4"/>
      <c r="S23" s="4"/>
      <c r="T23" s="4"/>
    </row>
    <row r="24">
      <c r="D24" s="97" t="s">
        <v>85</v>
      </c>
      <c r="E24" s="172" t="s">
        <v>181</v>
      </c>
      <c r="F24" s="173"/>
      <c r="G24" s="173"/>
      <c r="H24" s="73"/>
      <c r="L24" s="174"/>
      <c r="Q24" s="63"/>
      <c r="R24" s="4"/>
      <c r="S24" s="4"/>
      <c r="T24" s="4"/>
    </row>
    <row r="25">
      <c r="D25" s="97" t="s">
        <v>86</v>
      </c>
      <c r="E25" s="172" t="s">
        <v>182</v>
      </c>
      <c r="F25" s="173"/>
      <c r="G25" s="173"/>
      <c r="H25" s="73"/>
      <c r="Q25" s="63"/>
      <c r="R25" s="4"/>
      <c r="S25" s="4"/>
      <c r="T25" s="4"/>
    </row>
    <row r="26">
      <c r="D26" s="97" t="s">
        <v>87</v>
      </c>
      <c r="E26" s="172" t="s">
        <v>183</v>
      </c>
      <c r="F26" s="173"/>
      <c r="G26" s="173"/>
      <c r="H26" s="73"/>
      <c r="Q26" s="63"/>
      <c r="R26" s="4"/>
      <c r="S26" s="4"/>
      <c r="T26" s="4"/>
    </row>
    <row r="27">
      <c r="D27" s="97" t="s">
        <v>88</v>
      </c>
      <c r="E27" s="172" t="s">
        <v>184</v>
      </c>
      <c r="F27" s="173"/>
      <c r="G27" s="173"/>
      <c r="Q27" s="63"/>
      <c r="R27" s="4"/>
      <c r="S27" s="4"/>
      <c r="T27" s="4"/>
    </row>
    <row r="28">
      <c r="D28" s="97" t="s">
        <v>89</v>
      </c>
      <c r="E28" s="172" t="s">
        <v>185</v>
      </c>
      <c r="F28" s="173"/>
      <c r="G28" s="173"/>
      <c r="Q28" s="63"/>
      <c r="R28" s="4"/>
      <c r="S28" s="4"/>
      <c r="T28" s="4"/>
    </row>
    <row r="29">
      <c r="D29" s="97" t="s">
        <v>91</v>
      </c>
      <c r="E29" s="172" t="s">
        <v>186</v>
      </c>
      <c r="F29" s="173"/>
      <c r="G29" s="173"/>
      <c r="Q29" s="63"/>
      <c r="R29" s="4"/>
      <c r="S29" s="4"/>
      <c r="T29" s="4"/>
    </row>
    <row r="30">
      <c r="D30" s="97" t="s">
        <v>90</v>
      </c>
      <c r="E30" s="172" t="s">
        <v>187</v>
      </c>
      <c r="Q30" s="63"/>
      <c r="R30" s="4"/>
      <c r="S30" s="4"/>
      <c r="T30" s="4"/>
    </row>
    <row r="31">
      <c r="D31" s="4"/>
      <c r="Q31" s="63"/>
      <c r="R31" s="4"/>
      <c r="S31" s="4"/>
      <c r="T31" s="4"/>
    </row>
    <row r="32">
      <c r="D32" s="4"/>
      <c r="Q32" s="63"/>
      <c r="R32" s="4"/>
      <c r="S32" s="4"/>
      <c r="T32" s="4"/>
    </row>
    <row r="33">
      <c r="D33" s="4"/>
      <c r="P33" s="175"/>
      <c r="Q33" s="176"/>
      <c r="R33" s="177"/>
      <c r="S33" s="177"/>
      <c r="T33" s="178"/>
      <c r="U33" s="175"/>
      <c r="V33" s="179"/>
      <c r="W33" s="175"/>
      <c r="X33" s="179"/>
    </row>
    <row r="34">
      <c r="D34" s="4"/>
      <c r="P34" s="179"/>
      <c r="Q34" s="180"/>
      <c r="R34" s="178"/>
      <c r="S34" s="178"/>
      <c r="T34" s="181"/>
      <c r="U34" s="179"/>
      <c r="V34" s="182"/>
      <c r="W34" s="179"/>
      <c r="X34" s="182"/>
    </row>
    <row r="35">
      <c r="D35" s="4"/>
      <c r="P35" s="179"/>
      <c r="Q35" s="180"/>
      <c r="R35" s="178"/>
      <c r="S35" s="178"/>
      <c r="T35" s="181"/>
      <c r="U35" s="179"/>
      <c r="V35" s="182"/>
      <c r="W35" s="179"/>
      <c r="X35" s="182"/>
    </row>
    <row r="36">
      <c r="D36" s="4"/>
      <c r="P36" s="179"/>
      <c r="Q36" s="180"/>
      <c r="R36" s="178"/>
      <c r="S36" s="178"/>
      <c r="T36" s="181"/>
      <c r="U36" s="179"/>
      <c r="V36" s="182"/>
      <c r="W36" s="179"/>
      <c r="X36" s="182"/>
    </row>
    <row r="37">
      <c r="D37" s="4"/>
      <c r="P37" s="179"/>
      <c r="Q37" s="180"/>
      <c r="R37" s="178"/>
      <c r="S37" s="178"/>
      <c r="T37" s="181"/>
      <c r="U37" s="179"/>
      <c r="V37" s="182"/>
      <c r="W37" s="179"/>
      <c r="X37" s="182"/>
    </row>
    <row r="38">
      <c r="D38" s="4"/>
      <c r="P38" s="179"/>
      <c r="Q38" s="180"/>
      <c r="R38" s="178"/>
      <c r="S38" s="178"/>
      <c r="T38" s="181"/>
      <c r="U38" s="179"/>
      <c r="V38" s="182"/>
      <c r="W38" s="179"/>
      <c r="X38" s="182"/>
    </row>
    <row r="39">
      <c r="D39" s="4"/>
      <c r="P39" s="179"/>
      <c r="Q39" s="180"/>
      <c r="R39" s="178"/>
      <c r="S39" s="178"/>
      <c r="T39" s="181"/>
      <c r="U39" s="179"/>
      <c r="V39" s="182"/>
      <c r="W39" s="179"/>
      <c r="X39" s="182"/>
    </row>
    <row r="40">
      <c r="D40" s="4"/>
      <c r="Q40" s="63"/>
      <c r="R40" s="4"/>
      <c r="S40" s="4"/>
      <c r="T40" s="4"/>
    </row>
    <row r="41">
      <c r="D41" s="4"/>
      <c r="G41" s="73"/>
      <c r="Q41" s="63"/>
      <c r="R41" s="4"/>
      <c r="S41" s="4"/>
      <c r="T41" s="4"/>
    </row>
    <row r="42">
      <c r="D42" s="4"/>
      <c r="Q42" s="63"/>
      <c r="R42" s="4"/>
      <c r="S42" s="4"/>
      <c r="T42" s="4"/>
    </row>
    <row r="43">
      <c r="D43" s="4"/>
      <c r="Q43" s="63"/>
      <c r="R43" s="4"/>
      <c r="S43" s="4"/>
      <c r="T43" s="4"/>
    </row>
    <row r="44">
      <c r="D44" s="4"/>
      <c r="Q44" s="63"/>
      <c r="R44" s="4"/>
      <c r="S44" s="4"/>
      <c r="T44" s="4"/>
    </row>
    <row r="45">
      <c r="D45" s="4"/>
      <c r="Q45" s="63"/>
      <c r="R45" s="4"/>
      <c r="S45" s="4"/>
      <c r="T45" s="4"/>
    </row>
    <row r="46">
      <c r="D46" s="4"/>
      <c r="Q46" s="63"/>
      <c r="R46" s="4"/>
      <c r="S46" s="4"/>
      <c r="T46" s="4"/>
    </row>
    <row r="47">
      <c r="D47" s="4"/>
      <c r="Q47" s="63"/>
      <c r="R47" s="4"/>
      <c r="S47" s="4"/>
      <c r="T47" s="4"/>
    </row>
    <row r="48">
      <c r="D48" s="4"/>
      <c r="Q48" s="63"/>
      <c r="R48" s="4"/>
      <c r="S48" s="4"/>
      <c r="T48" s="4"/>
    </row>
    <row r="49">
      <c r="D49" s="4"/>
      <c r="Q49" s="63"/>
      <c r="R49" s="4"/>
      <c r="S49" s="4"/>
      <c r="T49" s="4"/>
    </row>
    <row r="50">
      <c r="D50" s="4"/>
      <c r="F50" s="63"/>
      <c r="G50" s="63"/>
      <c r="Q50" s="63"/>
      <c r="R50" s="4"/>
      <c r="S50" s="4"/>
      <c r="T50" s="4"/>
    </row>
    <row r="51">
      <c r="D51" s="4"/>
      <c r="E51" s="63"/>
      <c r="F51" s="63"/>
      <c r="G51" s="63"/>
      <c r="Q51" s="63"/>
      <c r="R51" s="4"/>
      <c r="S51" s="4"/>
      <c r="T51" s="4"/>
    </row>
    <row r="52">
      <c r="D52" s="4"/>
      <c r="E52" s="63"/>
      <c r="F52" s="173"/>
      <c r="G52" s="173"/>
      <c r="Q52" s="63"/>
      <c r="R52" s="4"/>
      <c r="S52" s="4"/>
      <c r="T52" s="4"/>
    </row>
    <row r="53">
      <c r="D53" s="4"/>
      <c r="F53" s="173"/>
      <c r="G53" s="173"/>
      <c r="Q53" s="63"/>
      <c r="R53" s="4"/>
      <c r="S53" s="4"/>
      <c r="T53" s="4"/>
    </row>
    <row r="54">
      <c r="D54" s="4"/>
      <c r="F54" s="173"/>
      <c r="G54" s="173"/>
      <c r="Q54" s="63"/>
      <c r="R54" s="4"/>
      <c r="S54" s="4"/>
      <c r="T54" s="4"/>
    </row>
    <row r="55">
      <c r="D55" s="4"/>
      <c r="F55" s="63"/>
      <c r="G55" s="63"/>
      <c r="Q55" s="63"/>
      <c r="R55" s="4"/>
      <c r="S55" s="4"/>
      <c r="T55" s="4"/>
    </row>
    <row r="56">
      <c r="D56" s="4"/>
      <c r="F56" s="63"/>
      <c r="G56" s="63"/>
      <c r="Q56" s="63"/>
      <c r="R56" s="4"/>
      <c r="S56" s="4"/>
      <c r="T56" s="4"/>
    </row>
    <row r="57">
      <c r="D57" s="4"/>
      <c r="F57" s="173"/>
      <c r="G57" s="173"/>
      <c r="Q57" s="63"/>
      <c r="R57" s="4"/>
      <c r="S57" s="4"/>
      <c r="T57" s="4"/>
    </row>
    <row r="58">
      <c r="D58" s="4"/>
      <c r="F58" s="63"/>
      <c r="G58" s="63"/>
      <c r="Q58" s="63"/>
      <c r="R58" s="4"/>
      <c r="S58" s="4"/>
      <c r="T58" s="4"/>
    </row>
    <row r="59">
      <c r="D59" s="4"/>
      <c r="F59" s="173"/>
      <c r="G59" s="173"/>
      <c r="Q59" s="63"/>
      <c r="R59" s="4"/>
      <c r="S59" s="4"/>
      <c r="T59" s="4"/>
    </row>
    <row r="60">
      <c r="D60" s="4"/>
      <c r="F60" s="173"/>
      <c r="G60" s="173"/>
      <c r="Q60" s="63"/>
      <c r="R60" s="4"/>
      <c r="S60" s="4"/>
      <c r="T60" s="4"/>
    </row>
    <row r="61">
      <c r="D61" s="4"/>
      <c r="F61" s="63"/>
      <c r="G61" s="63"/>
      <c r="Q61" s="63"/>
      <c r="R61" s="4"/>
      <c r="S61" s="4"/>
      <c r="T61" s="4"/>
    </row>
    <row r="62">
      <c r="D62" s="4"/>
      <c r="F62" s="63"/>
      <c r="G62" s="63"/>
      <c r="Q62" s="63"/>
      <c r="R62" s="4"/>
      <c r="S62" s="4"/>
      <c r="T62" s="4"/>
    </row>
    <row r="63">
      <c r="D63" s="4"/>
      <c r="F63" s="173"/>
      <c r="G63" s="173"/>
      <c r="Q63" s="63"/>
      <c r="R63" s="4"/>
      <c r="S63" s="4"/>
      <c r="T63" s="4"/>
    </row>
    <row r="64">
      <c r="D64" s="4"/>
      <c r="F64" s="63"/>
      <c r="G64" s="63"/>
      <c r="Q64" s="63"/>
      <c r="R64" s="4"/>
      <c r="S64" s="4"/>
      <c r="T64" s="4"/>
    </row>
    <row r="65">
      <c r="D65" s="4"/>
      <c r="F65" s="173"/>
      <c r="G65" s="173"/>
      <c r="Q65" s="63"/>
      <c r="R65" s="4"/>
      <c r="S65" s="4"/>
      <c r="T65" s="4"/>
    </row>
    <row r="66">
      <c r="D66" s="4"/>
      <c r="F66" s="173"/>
      <c r="G66" s="173"/>
      <c r="Q66" s="63"/>
      <c r="R66" s="4"/>
      <c r="S66" s="4"/>
      <c r="T66" s="4"/>
    </row>
    <row r="67">
      <c r="D67" s="4"/>
      <c r="F67" s="63"/>
      <c r="G67" s="63"/>
      <c r="Q67" s="63"/>
      <c r="R67" s="4"/>
      <c r="S67" s="4"/>
      <c r="T67" s="4"/>
    </row>
    <row r="68">
      <c r="D68" s="4"/>
      <c r="F68" s="63"/>
      <c r="G68" s="63"/>
      <c r="Q68" s="63"/>
      <c r="R68" s="4"/>
      <c r="S68" s="4"/>
      <c r="T68" s="4"/>
    </row>
    <row r="69">
      <c r="D69" s="4"/>
      <c r="F69" s="63"/>
      <c r="G69" s="63"/>
      <c r="Q69" s="63"/>
      <c r="R69" s="4"/>
      <c r="S69" s="4"/>
      <c r="T69" s="4"/>
    </row>
    <row r="70">
      <c r="D70" s="4"/>
      <c r="F70" s="173"/>
      <c r="G70" s="173"/>
      <c r="Q70" s="63"/>
      <c r="R70" s="4"/>
      <c r="S70" s="4"/>
      <c r="T70" s="4"/>
    </row>
    <row r="71">
      <c r="D71" s="4"/>
      <c r="F71" s="173"/>
      <c r="G71" s="173"/>
      <c r="Q71" s="63"/>
      <c r="R71" s="4"/>
      <c r="S71" s="4"/>
      <c r="T71" s="4"/>
    </row>
    <row r="72">
      <c r="D72" s="4"/>
      <c r="F72" s="63"/>
      <c r="G72" s="63"/>
      <c r="Q72" s="63"/>
      <c r="R72" s="4"/>
      <c r="S72" s="4"/>
      <c r="T72" s="4"/>
    </row>
    <row r="73">
      <c r="D73" s="4"/>
      <c r="F73" s="63"/>
      <c r="G73" s="63"/>
      <c r="Q73" s="63"/>
      <c r="R73" s="4"/>
      <c r="S73" s="4"/>
      <c r="T73" s="4"/>
    </row>
    <row r="74">
      <c r="D74" s="4"/>
      <c r="F74" s="173"/>
      <c r="G74" s="173"/>
      <c r="Q74" s="63"/>
      <c r="R74" s="4"/>
      <c r="S74" s="4"/>
      <c r="T74" s="4"/>
    </row>
    <row r="75">
      <c r="D75" s="4"/>
      <c r="F75" s="173"/>
      <c r="G75" s="173"/>
      <c r="Q75" s="63"/>
      <c r="R75" s="4"/>
      <c r="S75" s="4"/>
      <c r="T75" s="4"/>
    </row>
    <row r="76">
      <c r="D76" s="4"/>
      <c r="F76" s="173"/>
      <c r="G76" s="173"/>
      <c r="Q76" s="63"/>
      <c r="R76" s="4"/>
      <c r="S76" s="4"/>
      <c r="T76" s="4"/>
    </row>
    <row r="77">
      <c r="D77" s="4"/>
      <c r="F77" s="63"/>
      <c r="G77" s="63"/>
      <c r="Q77" s="63"/>
      <c r="R77" s="4"/>
      <c r="S77" s="4"/>
      <c r="T77" s="4"/>
    </row>
    <row r="78">
      <c r="D78" s="4"/>
      <c r="F78" s="63"/>
      <c r="G78" s="63"/>
      <c r="Q78" s="63"/>
      <c r="R78" s="4"/>
      <c r="S78" s="4"/>
      <c r="T78" s="4"/>
    </row>
    <row r="79">
      <c r="D79" s="4"/>
      <c r="F79" s="173"/>
      <c r="G79" s="173"/>
      <c r="Q79" s="63"/>
      <c r="R79" s="4"/>
      <c r="S79" s="4"/>
      <c r="T79" s="4"/>
    </row>
    <row r="80">
      <c r="D80" s="4"/>
      <c r="F80" s="173"/>
      <c r="G80" s="173"/>
      <c r="Q80" s="63"/>
      <c r="R80" s="4"/>
      <c r="S80" s="4"/>
      <c r="T80" s="4"/>
    </row>
    <row r="81">
      <c r="D81" s="4"/>
      <c r="F81" s="173"/>
      <c r="G81" s="173"/>
      <c r="Q81" s="63"/>
      <c r="R81" s="4"/>
      <c r="S81" s="4"/>
      <c r="T81" s="4"/>
    </row>
    <row r="82">
      <c r="D82" s="4"/>
      <c r="F82" s="63"/>
      <c r="G82" s="63"/>
      <c r="Q82" s="63"/>
      <c r="R82" s="4"/>
      <c r="S82" s="4"/>
      <c r="T82" s="4"/>
    </row>
    <row r="83">
      <c r="D83" s="4"/>
      <c r="F83" s="63"/>
      <c r="G83" s="63"/>
      <c r="Q83" s="63"/>
      <c r="R83" s="4"/>
      <c r="S83" s="4"/>
      <c r="T83" s="4"/>
    </row>
    <row r="84">
      <c r="D84" s="4"/>
      <c r="F84" s="173"/>
      <c r="G84" s="173"/>
      <c r="Q84" s="63"/>
      <c r="R84" s="4"/>
      <c r="S84" s="4"/>
      <c r="T84" s="4"/>
    </row>
    <row r="85">
      <c r="D85" s="4"/>
      <c r="F85" s="173"/>
      <c r="G85" s="173"/>
      <c r="Q85" s="63"/>
      <c r="R85" s="4"/>
      <c r="S85" s="4"/>
      <c r="T85" s="4"/>
    </row>
    <row r="86">
      <c r="D86" s="4"/>
      <c r="F86" s="173"/>
      <c r="G86" s="173"/>
      <c r="Q86" s="63"/>
      <c r="R86" s="4"/>
      <c r="S86" s="4"/>
      <c r="T86" s="4"/>
    </row>
    <row r="87">
      <c r="D87" s="4"/>
      <c r="F87" s="63"/>
      <c r="G87" s="63"/>
      <c r="Q87" s="63"/>
      <c r="R87" s="4"/>
      <c r="S87" s="4"/>
      <c r="T87" s="4"/>
    </row>
    <row r="88">
      <c r="D88" s="4"/>
      <c r="F88" s="63"/>
      <c r="G88" s="63"/>
      <c r="Q88" s="63"/>
      <c r="R88" s="4"/>
      <c r="S88" s="4"/>
      <c r="T88" s="4"/>
    </row>
    <row r="89">
      <c r="D89" s="4"/>
      <c r="E89" s="63"/>
      <c r="F89" s="63"/>
      <c r="G89" s="63"/>
      <c r="Q89" s="63"/>
      <c r="R89" s="4"/>
      <c r="S89" s="4"/>
      <c r="T89" s="4"/>
    </row>
    <row r="90">
      <c r="D90" s="4"/>
      <c r="E90" s="63"/>
      <c r="F90" s="63"/>
      <c r="G90" s="63"/>
      <c r="Q90" s="63"/>
      <c r="R90" s="4"/>
      <c r="S90" s="4"/>
      <c r="T90" s="4"/>
    </row>
    <row r="91">
      <c r="D91" s="4"/>
      <c r="E91" s="63"/>
      <c r="F91" s="63"/>
      <c r="G91" s="63"/>
      <c r="Q91" s="63"/>
      <c r="R91" s="4"/>
      <c r="S91" s="4"/>
      <c r="T91" s="4"/>
    </row>
    <row r="92">
      <c r="D92" s="4"/>
      <c r="E92" s="63"/>
      <c r="F92" s="63"/>
      <c r="G92" s="63"/>
      <c r="Q92" s="63"/>
      <c r="R92" s="4"/>
      <c r="S92" s="4"/>
      <c r="T92" s="4"/>
    </row>
    <row r="93">
      <c r="D93" s="4"/>
      <c r="E93" s="63"/>
      <c r="F93" s="63"/>
      <c r="G93" s="63"/>
      <c r="Q93" s="63"/>
      <c r="R93" s="4"/>
      <c r="S93" s="4"/>
      <c r="T93" s="4"/>
    </row>
    <row r="94">
      <c r="D94" s="4"/>
      <c r="E94" s="63"/>
      <c r="F94" s="63"/>
      <c r="G94" s="63"/>
      <c r="Q94" s="63"/>
      <c r="R94" s="4"/>
      <c r="S94" s="4"/>
      <c r="T94" s="4"/>
    </row>
    <row r="95">
      <c r="D95" s="4"/>
      <c r="E95" s="63"/>
      <c r="F95" s="63"/>
      <c r="G95" s="63"/>
      <c r="Q95" s="63"/>
      <c r="R95" s="4"/>
      <c r="S95" s="4"/>
      <c r="T95" s="4"/>
    </row>
    <row r="96">
      <c r="D96" s="4"/>
      <c r="E96" s="63"/>
      <c r="F96" s="63"/>
      <c r="G96" s="63"/>
      <c r="Q96" s="63"/>
      <c r="R96" s="4"/>
      <c r="S96" s="4"/>
      <c r="T96" s="4"/>
    </row>
    <row r="97">
      <c r="D97" s="4"/>
      <c r="E97" s="63"/>
      <c r="F97" s="63"/>
      <c r="G97" s="63"/>
      <c r="Q97" s="63"/>
      <c r="R97" s="4"/>
      <c r="S97" s="4"/>
      <c r="T97" s="4"/>
    </row>
    <row r="98">
      <c r="D98" s="4"/>
      <c r="E98" s="63"/>
      <c r="F98" s="63"/>
      <c r="G98" s="63"/>
      <c r="Q98" s="63"/>
      <c r="R98" s="4"/>
      <c r="S98" s="4"/>
      <c r="T98" s="4"/>
    </row>
    <row r="99">
      <c r="D99" s="4"/>
      <c r="E99" s="63"/>
      <c r="F99" s="63"/>
      <c r="G99" s="63"/>
      <c r="Q99" s="63"/>
      <c r="R99" s="4"/>
      <c r="S99" s="4"/>
      <c r="T99" s="4"/>
    </row>
    <row r="100">
      <c r="D100" s="4"/>
      <c r="E100" s="63"/>
      <c r="F100" s="63"/>
      <c r="G100" s="63"/>
      <c r="Q100" s="63"/>
      <c r="R100" s="4"/>
      <c r="S100" s="4"/>
      <c r="T100" s="4"/>
    </row>
    <row r="101">
      <c r="D101" s="4"/>
      <c r="E101" s="63"/>
      <c r="F101" s="63"/>
      <c r="G101" s="63"/>
      <c r="Q101" s="63"/>
      <c r="R101" s="4"/>
      <c r="S101" s="4"/>
      <c r="T101" s="4"/>
    </row>
    <row r="102">
      <c r="D102" s="4"/>
      <c r="E102" s="63"/>
      <c r="F102" s="63"/>
      <c r="G102" s="63"/>
      <c r="Q102" s="63"/>
      <c r="R102" s="4"/>
      <c r="S102" s="4"/>
      <c r="T102" s="4"/>
    </row>
    <row r="103">
      <c r="D103" s="4"/>
      <c r="E103" s="63"/>
      <c r="F103" s="63"/>
      <c r="G103" s="63"/>
      <c r="Q103" s="63"/>
      <c r="R103" s="4"/>
      <c r="S103" s="4"/>
      <c r="T103" s="4"/>
    </row>
    <row r="104">
      <c r="D104" s="4"/>
      <c r="E104" s="63"/>
      <c r="F104" s="63"/>
      <c r="G104" s="63"/>
      <c r="Q104" s="63"/>
      <c r="R104" s="4"/>
      <c r="S104" s="4"/>
      <c r="T104" s="4"/>
    </row>
    <row r="105">
      <c r="D105" s="4"/>
      <c r="E105" s="63"/>
      <c r="F105" s="63"/>
      <c r="G105" s="63"/>
      <c r="Q105" s="63"/>
      <c r="R105" s="4"/>
      <c r="S105" s="4"/>
      <c r="T105" s="4"/>
    </row>
    <row r="106">
      <c r="D106" s="4"/>
      <c r="E106" s="63"/>
      <c r="F106" s="63"/>
      <c r="G106" s="63"/>
      <c r="Q106" s="63"/>
      <c r="R106" s="4"/>
      <c r="S106" s="4"/>
      <c r="T106" s="4"/>
    </row>
    <row r="107">
      <c r="D107" s="4"/>
      <c r="E107" s="63"/>
      <c r="F107" s="63"/>
      <c r="G107" s="63"/>
      <c r="Q107" s="63"/>
      <c r="R107" s="4"/>
      <c r="S107" s="4"/>
      <c r="T107" s="4"/>
    </row>
    <row r="108">
      <c r="D108" s="4"/>
      <c r="E108" s="63"/>
      <c r="F108" s="63"/>
      <c r="G108" s="63"/>
      <c r="Q108" s="63"/>
      <c r="R108" s="4"/>
      <c r="S108" s="4"/>
      <c r="T108" s="4"/>
    </row>
    <row r="109">
      <c r="D109" s="4"/>
      <c r="E109" s="63"/>
      <c r="F109" s="63"/>
      <c r="G109" s="63"/>
      <c r="Q109" s="63"/>
      <c r="R109" s="4"/>
      <c r="S109" s="4"/>
      <c r="T109" s="4"/>
    </row>
    <row r="110">
      <c r="D110" s="4"/>
      <c r="E110" s="63"/>
      <c r="F110" s="63"/>
      <c r="G110" s="63"/>
      <c r="Q110" s="63"/>
      <c r="R110" s="4"/>
      <c r="S110" s="4"/>
      <c r="T110" s="4"/>
    </row>
    <row r="111">
      <c r="D111" s="4"/>
      <c r="E111" s="63"/>
      <c r="F111" s="63"/>
      <c r="G111" s="63"/>
      <c r="Q111" s="63"/>
      <c r="R111" s="4"/>
      <c r="S111" s="4"/>
      <c r="T111" s="4"/>
    </row>
    <row r="112">
      <c r="D112" s="4"/>
      <c r="E112" s="63"/>
      <c r="F112" s="63"/>
      <c r="G112" s="63"/>
      <c r="Q112" s="63"/>
      <c r="R112" s="4"/>
      <c r="S112" s="4"/>
      <c r="T112" s="4"/>
    </row>
    <row r="113">
      <c r="D113" s="4"/>
      <c r="E113" s="63"/>
      <c r="F113" s="63"/>
      <c r="G113" s="63"/>
      <c r="Q113" s="63"/>
      <c r="R113" s="4"/>
      <c r="S113" s="4"/>
      <c r="T113" s="4"/>
    </row>
    <row r="114">
      <c r="D114" s="4"/>
      <c r="E114" s="63"/>
      <c r="F114" s="63"/>
      <c r="G114" s="63"/>
      <c r="Q114" s="63"/>
      <c r="R114" s="4"/>
      <c r="S114" s="4"/>
      <c r="T114" s="4"/>
    </row>
    <row r="115">
      <c r="D115" s="4"/>
      <c r="E115" s="63"/>
      <c r="F115" s="63"/>
      <c r="G115" s="63"/>
      <c r="Q115" s="63"/>
      <c r="R115" s="4"/>
      <c r="S115" s="4"/>
      <c r="T115" s="4"/>
    </row>
    <row r="116">
      <c r="D116" s="4"/>
      <c r="E116" s="63"/>
      <c r="F116" s="63"/>
      <c r="G116" s="63"/>
      <c r="Q116" s="63"/>
      <c r="R116" s="4"/>
      <c r="S116" s="4"/>
      <c r="T116" s="4"/>
    </row>
    <row r="117">
      <c r="D117" s="4"/>
      <c r="E117" s="63"/>
      <c r="F117" s="63"/>
      <c r="G117" s="63"/>
      <c r="Q117" s="63"/>
      <c r="R117" s="4"/>
      <c r="S117" s="4"/>
      <c r="T117" s="4"/>
    </row>
    <row r="118">
      <c r="D118" s="4"/>
      <c r="E118" s="63"/>
      <c r="F118" s="63"/>
      <c r="G118" s="63"/>
      <c r="Q118" s="63"/>
      <c r="R118" s="4"/>
      <c r="S118" s="4"/>
      <c r="T118" s="4"/>
    </row>
    <row r="119">
      <c r="D119" s="4"/>
      <c r="E119" s="63"/>
      <c r="F119" s="63"/>
      <c r="G119" s="63"/>
      <c r="Q119" s="63"/>
      <c r="R119" s="4"/>
      <c r="S119" s="4"/>
      <c r="T119" s="4"/>
    </row>
    <row r="120">
      <c r="D120" s="4"/>
      <c r="E120" s="63"/>
      <c r="F120" s="63"/>
      <c r="G120" s="63"/>
      <c r="Q120" s="63"/>
      <c r="R120" s="4"/>
      <c r="S120" s="4"/>
      <c r="T120" s="4"/>
    </row>
    <row r="121">
      <c r="D121" s="4"/>
      <c r="E121" s="63"/>
      <c r="F121" s="63"/>
      <c r="G121" s="63"/>
      <c r="Q121" s="63"/>
      <c r="R121" s="4"/>
      <c r="S121" s="4"/>
      <c r="T121" s="4"/>
    </row>
    <row r="122">
      <c r="D122" s="4"/>
      <c r="E122" s="63"/>
      <c r="F122" s="63"/>
      <c r="G122" s="63"/>
      <c r="Q122" s="63"/>
      <c r="R122" s="4"/>
      <c r="S122" s="4"/>
      <c r="T122" s="4"/>
    </row>
    <row r="123">
      <c r="D123" s="4"/>
      <c r="E123" s="63"/>
      <c r="F123" s="63"/>
      <c r="G123" s="63"/>
      <c r="Q123" s="63"/>
      <c r="R123" s="4"/>
      <c r="S123" s="4"/>
      <c r="T123" s="4"/>
    </row>
    <row r="124">
      <c r="D124" s="4"/>
      <c r="E124" s="63"/>
      <c r="F124" s="63"/>
      <c r="G124" s="63"/>
      <c r="Q124" s="63"/>
      <c r="R124" s="4"/>
      <c r="S124" s="4"/>
      <c r="T124" s="4"/>
    </row>
    <row r="125">
      <c r="D125" s="4"/>
      <c r="E125" s="63"/>
      <c r="F125" s="63"/>
      <c r="G125" s="63"/>
      <c r="Q125" s="63"/>
      <c r="R125" s="4"/>
      <c r="S125" s="4"/>
      <c r="T125" s="4"/>
    </row>
    <row r="126">
      <c r="D126" s="4"/>
      <c r="E126" s="63"/>
      <c r="F126" s="63"/>
      <c r="G126" s="63"/>
      <c r="Q126" s="63"/>
      <c r="R126" s="4"/>
      <c r="S126" s="4"/>
      <c r="T126" s="4"/>
    </row>
    <row r="127">
      <c r="D127" s="4"/>
      <c r="E127" s="63"/>
      <c r="F127" s="63"/>
      <c r="G127" s="63"/>
      <c r="Q127" s="63"/>
      <c r="R127" s="4"/>
      <c r="S127" s="4"/>
      <c r="T127" s="4"/>
    </row>
    <row r="128">
      <c r="D128" s="4"/>
      <c r="E128" s="63"/>
      <c r="F128" s="63"/>
      <c r="G128" s="63"/>
      <c r="Q128" s="63"/>
      <c r="R128" s="4"/>
      <c r="S128" s="4"/>
      <c r="T128" s="4"/>
    </row>
    <row r="129">
      <c r="D129" s="4"/>
      <c r="E129" s="63"/>
      <c r="F129" s="63"/>
      <c r="G129" s="63"/>
      <c r="Q129" s="63"/>
      <c r="R129" s="4"/>
      <c r="S129" s="4"/>
      <c r="T129" s="4"/>
    </row>
    <row r="130">
      <c r="D130" s="4"/>
      <c r="E130" s="63"/>
      <c r="F130" s="63"/>
      <c r="G130" s="63"/>
      <c r="Q130" s="63"/>
      <c r="R130" s="4"/>
      <c r="S130" s="4"/>
      <c r="T130" s="4"/>
    </row>
    <row r="131">
      <c r="D131" s="4"/>
      <c r="E131" s="63"/>
      <c r="F131" s="63"/>
      <c r="G131" s="63"/>
      <c r="Q131" s="63"/>
      <c r="R131" s="4"/>
      <c r="S131" s="4"/>
      <c r="T131" s="4"/>
    </row>
    <row r="132">
      <c r="D132" s="4"/>
      <c r="E132" s="63"/>
      <c r="F132" s="63"/>
      <c r="G132" s="63"/>
      <c r="Q132" s="63"/>
      <c r="R132" s="4"/>
      <c r="S132" s="4"/>
      <c r="T132" s="4"/>
    </row>
    <row r="133">
      <c r="D133" s="4"/>
      <c r="E133" s="63"/>
      <c r="F133" s="63"/>
      <c r="G133" s="63"/>
      <c r="Q133" s="63"/>
      <c r="R133" s="4"/>
      <c r="S133" s="4"/>
      <c r="T133" s="4"/>
    </row>
    <row r="134">
      <c r="D134" s="4"/>
      <c r="E134" s="63"/>
      <c r="F134" s="63"/>
      <c r="G134" s="63"/>
      <c r="Q134" s="63"/>
      <c r="R134" s="4"/>
      <c r="S134" s="4"/>
      <c r="T134" s="4"/>
    </row>
    <row r="135">
      <c r="D135" s="4"/>
      <c r="E135" s="63"/>
      <c r="F135" s="63"/>
      <c r="G135" s="63"/>
      <c r="Q135" s="63"/>
      <c r="R135" s="4"/>
      <c r="S135" s="4"/>
      <c r="T135" s="4"/>
    </row>
    <row r="136">
      <c r="D136" s="4"/>
      <c r="E136" s="63"/>
      <c r="F136" s="63"/>
      <c r="G136" s="63"/>
      <c r="Q136" s="63"/>
      <c r="R136" s="4"/>
      <c r="S136" s="4"/>
      <c r="T136" s="4"/>
    </row>
    <row r="137">
      <c r="D137" s="4"/>
      <c r="E137" s="63"/>
      <c r="F137" s="63"/>
      <c r="G137" s="63"/>
      <c r="Q137" s="63"/>
      <c r="R137" s="4"/>
      <c r="S137" s="4"/>
      <c r="T137" s="4"/>
    </row>
    <row r="138">
      <c r="D138" s="4"/>
      <c r="E138" s="63"/>
      <c r="F138" s="63"/>
      <c r="G138" s="63"/>
      <c r="Q138" s="63"/>
      <c r="R138" s="4"/>
      <c r="S138" s="4"/>
      <c r="T138" s="4"/>
    </row>
    <row r="139">
      <c r="D139" s="4"/>
      <c r="E139" s="63"/>
      <c r="F139" s="63"/>
      <c r="G139" s="63"/>
      <c r="Q139" s="63"/>
      <c r="R139" s="4"/>
      <c r="S139" s="4"/>
      <c r="T139" s="4"/>
    </row>
    <row r="140">
      <c r="D140" s="4"/>
      <c r="E140" s="63"/>
      <c r="F140" s="63"/>
      <c r="G140" s="63"/>
      <c r="Q140" s="63"/>
      <c r="R140" s="4"/>
      <c r="S140" s="4"/>
      <c r="T140" s="4"/>
    </row>
    <row r="141">
      <c r="D141" s="4"/>
      <c r="E141" s="63"/>
      <c r="F141" s="63"/>
      <c r="G141" s="63"/>
      <c r="Q141" s="63"/>
      <c r="R141" s="4"/>
      <c r="S141" s="4"/>
      <c r="T141" s="4"/>
    </row>
    <row r="142">
      <c r="D142" s="4"/>
      <c r="E142" s="63"/>
      <c r="F142" s="63"/>
      <c r="G142" s="63"/>
      <c r="Q142" s="63"/>
      <c r="R142" s="4"/>
      <c r="S142" s="4"/>
      <c r="T142" s="4"/>
    </row>
    <row r="143">
      <c r="D143" s="4"/>
      <c r="E143" s="63"/>
      <c r="F143" s="63"/>
      <c r="G143" s="63"/>
      <c r="Q143" s="63"/>
      <c r="R143" s="4"/>
      <c r="S143" s="4"/>
      <c r="T143" s="4"/>
    </row>
    <row r="144">
      <c r="D144" s="4"/>
      <c r="E144" s="63"/>
      <c r="F144" s="63"/>
      <c r="G144" s="63"/>
      <c r="Q144" s="63"/>
      <c r="R144" s="4"/>
      <c r="S144" s="4"/>
      <c r="T144" s="4"/>
    </row>
    <row r="145">
      <c r="D145" s="4"/>
      <c r="E145" s="63"/>
      <c r="F145" s="63"/>
      <c r="G145" s="63"/>
      <c r="Q145" s="63"/>
      <c r="R145" s="4"/>
      <c r="S145" s="4"/>
      <c r="T145" s="4"/>
    </row>
    <row r="146">
      <c r="D146" s="4"/>
      <c r="E146" s="63"/>
      <c r="F146" s="63"/>
      <c r="G146" s="63"/>
      <c r="Q146" s="63"/>
      <c r="R146" s="4"/>
      <c r="S146" s="4"/>
      <c r="T146" s="4"/>
    </row>
    <row r="147">
      <c r="D147" s="4"/>
      <c r="E147" s="63"/>
      <c r="F147" s="63"/>
      <c r="G147" s="63"/>
      <c r="Q147" s="63"/>
      <c r="R147" s="4"/>
      <c r="S147" s="4"/>
      <c r="T147" s="4"/>
    </row>
    <row r="148">
      <c r="D148" s="4"/>
      <c r="E148" s="63"/>
      <c r="F148" s="63"/>
      <c r="G148" s="63"/>
      <c r="Q148" s="63"/>
      <c r="R148" s="4"/>
      <c r="S148" s="4"/>
      <c r="T148" s="4"/>
    </row>
    <row r="149">
      <c r="D149" s="4"/>
      <c r="E149" s="63"/>
      <c r="F149" s="63"/>
      <c r="G149" s="63"/>
      <c r="Q149" s="63"/>
      <c r="R149" s="4"/>
      <c r="S149" s="4"/>
      <c r="T149" s="4"/>
    </row>
    <row r="150">
      <c r="D150" s="4"/>
      <c r="E150" s="63"/>
      <c r="F150" s="63"/>
      <c r="G150" s="63"/>
      <c r="Q150" s="63"/>
      <c r="R150" s="4"/>
      <c r="S150" s="4"/>
      <c r="T150" s="4"/>
    </row>
    <row r="151">
      <c r="D151" s="4"/>
      <c r="E151" s="63"/>
      <c r="F151" s="63"/>
      <c r="G151" s="63"/>
      <c r="Q151" s="63"/>
      <c r="R151" s="4"/>
      <c r="S151" s="4"/>
      <c r="T151" s="4"/>
    </row>
    <row r="152">
      <c r="D152" s="4"/>
      <c r="E152" s="63"/>
      <c r="F152" s="63"/>
      <c r="G152" s="63"/>
      <c r="Q152" s="63"/>
      <c r="R152" s="4"/>
      <c r="S152" s="4"/>
      <c r="T152" s="4"/>
    </row>
    <row r="153">
      <c r="D153" s="4"/>
      <c r="E153" s="63"/>
      <c r="F153" s="63"/>
      <c r="G153" s="63"/>
      <c r="Q153" s="63"/>
      <c r="R153" s="4"/>
      <c r="S153" s="4"/>
      <c r="T153" s="4"/>
    </row>
    <row r="154">
      <c r="D154" s="4"/>
      <c r="E154" s="63"/>
      <c r="F154" s="63"/>
      <c r="G154" s="63"/>
      <c r="Q154" s="63"/>
      <c r="R154" s="4"/>
      <c r="S154" s="4"/>
      <c r="T154" s="4"/>
    </row>
    <row r="155">
      <c r="D155" s="4"/>
      <c r="E155" s="63"/>
      <c r="F155" s="63"/>
      <c r="G155" s="63"/>
      <c r="Q155" s="63"/>
      <c r="R155" s="4"/>
      <c r="S155" s="4"/>
      <c r="T155" s="4"/>
    </row>
    <row r="156">
      <c r="D156" s="4"/>
      <c r="E156" s="63"/>
      <c r="F156" s="63"/>
      <c r="G156" s="63"/>
      <c r="Q156" s="63"/>
      <c r="R156" s="4"/>
      <c r="S156" s="4"/>
      <c r="T156" s="4"/>
    </row>
    <row r="157">
      <c r="D157" s="4"/>
      <c r="E157" s="63"/>
      <c r="F157" s="63"/>
      <c r="G157" s="63"/>
      <c r="Q157" s="63"/>
      <c r="R157" s="4"/>
      <c r="S157" s="4"/>
      <c r="T157" s="4"/>
    </row>
    <row r="158">
      <c r="D158" s="4"/>
      <c r="E158" s="63"/>
      <c r="F158" s="63"/>
      <c r="G158" s="63"/>
      <c r="Q158" s="63"/>
      <c r="R158" s="4"/>
      <c r="S158" s="4"/>
      <c r="T158" s="4"/>
    </row>
    <row r="159">
      <c r="D159" s="4"/>
      <c r="E159" s="63"/>
      <c r="F159" s="63"/>
      <c r="G159" s="63"/>
      <c r="Q159" s="63"/>
      <c r="R159" s="4"/>
      <c r="S159" s="4"/>
      <c r="T159" s="4"/>
    </row>
    <row r="160">
      <c r="D160" s="4"/>
      <c r="E160" s="63"/>
      <c r="F160" s="63"/>
      <c r="G160" s="63"/>
      <c r="Q160" s="63"/>
      <c r="R160" s="4"/>
      <c r="S160" s="4"/>
      <c r="T160" s="4"/>
    </row>
    <row r="161">
      <c r="D161" s="4"/>
      <c r="E161" s="63"/>
      <c r="F161" s="63"/>
      <c r="G161" s="63"/>
      <c r="Q161" s="63"/>
      <c r="R161" s="4"/>
      <c r="S161" s="4"/>
      <c r="T161" s="4"/>
    </row>
    <row r="162">
      <c r="D162" s="4"/>
      <c r="E162" s="63"/>
      <c r="F162" s="63"/>
      <c r="G162" s="63"/>
      <c r="Q162" s="63"/>
      <c r="R162" s="4"/>
      <c r="S162" s="4"/>
      <c r="T162" s="4"/>
    </row>
    <row r="163">
      <c r="D163" s="4"/>
      <c r="E163" s="63"/>
      <c r="F163" s="63"/>
      <c r="G163" s="63"/>
      <c r="Q163" s="63"/>
      <c r="R163" s="4"/>
      <c r="S163" s="4"/>
      <c r="T163" s="4"/>
    </row>
    <row r="164">
      <c r="D164" s="4"/>
      <c r="E164" s="63"/>
      <c r="F164" s="63"/>
      <c r="G164" s="63"/>
      <c r="Q164" s="63"/>
      <c r="R164" s="4"/>
      <c r="S164" s="4"/>
      <c r="T164" s="4"/>
    </row>
    <row r="165">
      <c r="D165" s="4"/>
      <c r="E165" s="63"/>
      <c r="F165" s="63"/>
      <c r="G165" s="63"/>
      <c r="Q165" s="63"/>
      <c r="R165" s="4"/>
      <c r="S165" s="4"/>
      <c r="T165" s="4"/>
    </row>
    <row r="166">
      <c r="D166" s="4"/>
      <c r="E166" s="63"/>
      <c r="F166" s="63"/>
      <c r="G166" s="63"/>
      <c r="Q166" s="63"/>
      <c r="R166" s="4"/>
      <c r="S166" s="4"/>
      <c r="T166" s="4"/>
    </row>
    <row r="167">
      <c r="D167" s="4"/>
      <c r="E167" s="63"/>
      <c r="F167" s="63"/>
      <c r="G167" s="63"/>
      <c r="Q167" s="63"/>
      <c r="R167" s="4"/>
      <c r="S167" s="4"/>
      <c r="T167" s="4"/>
    </row>
    <row r="168">
      <c r="D168" s="4"/>
      <c r="E168" s="63"/>
      <c r="F168" s="63"/>
      <c r="G168" s="63"/>
      <c r="Q168" s="63"/>
      <c r="R168" s="4"/>
      <c r="S168" s="4"/>
      <c r="T168" s="4"/>
    </row>
    <row r="169">
      <c r="D169" s="4"/>
      <c r="E169" s="63"/>
      <c r="F169" s="63"/>
      <c r="G169" s="63"/>
      <c r="Q169" s="63"/>
      <c r="R169" s="4"/>
      <c r="S169" s="4"/>
      <c r="T169" s="4"/>
    </row>
    <row r="170">
      <c r="D170" s="4"/>
      <c r="E170" s="63"/>
      <c r="F170" s="63"/>
      <c r="G170" s="63"/>
      <c r="Q170" s="63"/>
      <c r="R170" s="4"/>
      <c r="S170" s="4"/>
      <c r="T170" s="4"/>
    </row>
    <row r="171">
      <c r="D171" s="4"/>
      <c r="E171" s="63"/>
      <c r="F171" s="63"/>
      <c r="G171" s="63"/>
      <c r="Q171" s="63"/>
      <c r="R171" s="4"/>
      <c r="S171" s="4"/>
      <c r="T171" s="4"/>
    </row>
    <row r="172">
      <c r="D172" s="4"/>
      <c r="E172" s="63"/>
      <c r="F172" s="63"/>
      <c r="G172" s="63"/>
      <c r="Q172" s="63"/>
      <c r="R172" s="4"/>
      <c r="S172" s="4"/>
      <c r="T172" s="4"/>
    </row>
    <row r="173">
      <c r="D173" s="4"/>
      <c r="E173" s="63"/>
      <c r="F173" s="63"/>
      <c r="G173" s="63"/>
      <c r="Q173" s="63"/>
      <c r="R173" s="4"/>
      <c r="S173" s="4"/>
      <c r="T173" s="4"/>
    </row>
    <row r="174">
      <c r="D174" s="4"/>
      <c r="E174" s="63"/>
      <c r="F174" s="63"/>
      <c r="G174" s="63"/>
      <c r="Q174" s="63"/>
      <c r="R174" s="4"/>
      <c r="S174" s="4"/>
      <c r="T174" s="4"/>
    </row>
    <row r="175">
      <c r="D175" s="4"/>
      <c r="E175" s="63"/>
      <c r="F175" s="63"/>
      <c r="G175" s="63"/>
      <c r="Q175" s="63"/>
      <c r="R175" s="4"/>
      <c r="S175" s="4"/>
      <c r="T175" s="4"/>
    </row>
    <row r="176">
      <c r="D176" s="4"/>
      <c r="E176" s="63"/>
      <c r="F176" s="63"/>
      <c r="G176" s="63"/>
      <c r="Q176" s="63"/>
      <c r="R176" s="4"/>
      <c r="S176" s="4"/>
      <c r="T176" s="4"/>
    </row>
    <row r="177">
      <c r="D177" s="4"/>
      <c r="E177" s="63"/>
      <c r="F177" s="63"/>
      <c r="G177" s="63"/>
      <c r="Q177" s="63"/>
      <c r="R177" s="4"/>
      <c r="S177" s="4"/>
      <c r="T177" s="4"/>
    </row>
    <row r="178">
      <c r="D178" s="4"/>
      <c r="E178" s="63"/>
      <c r="F178" s="63"/>
      <c r="G178" s="63"/>
      <c r="Q178" s="63"/>
      <c r="R178" s="4"/>
      <c r="S178" s="4"/>
      <c r="T178" s="4"/>
    </row>
    <row r="179">
      <c r="D179" s="4"/>
      <c r="E179" s="63"/>
      <c r="F179" s="63"/>
      <c r="G179" s="63"/>
      <c r="Q179" s="63"/>
      <c r="R179" s="4"/>
      <c r="S179" s="4"/>
      <c r="T179" s="4"/>
    </row>
    <row r="180">
      <c r="D180" s="4"/>
      <c r="E180" s="63"/>
      <c r="F180" s="63"/>
      <c r="G180" s="63"/>
      <c r="Q180" s="63"/>
      <c r="R180" s="4"/>
      <c r="S180" s="4"/>
      <c r="T180" s="4"/>
    </row>
    <row r="181">
      <c r="D181" s="4"/>
      <c r="E181" s="63"/>
      <c r="F181" s="63"/>
      <c r="G181" s="63"/>
      <c r="Q181" s="63"/>
      <c r="R181" s="4"/>
      <c r="S181" s="4"/>
      <c r="T181" s="4"/>
    </row>
    <row r="182">
      <c r="D182" s="4"/>
      <c r="E182" s="63"/>
      <c r="F182" s="63"/>
      <c r="G182" s="63"/>
      <c r="Q182" s="63"/>
      <c r="R182" s="4"/>
      <c r="S182" s="4"/>
      <c r="T182" s="4"/>
    </row>
    <row r="183">
      <c r="D183" s="4"/>
      <c r="E183" s="63"/>
      <c r="F183" s="63"/>
      <c r="G183" s="63"/>
      <c r="Q183" s="63"/>
      <c r="R183" s="4"/>
      <c r="S183" s="4"/>
      <c r="T183" s="4"/>
    </row>
    <row r="184">
      <c r="D184" s="4"/>
      <c r="E184" s="63"/>
      <c r="F184" s="63"/>
      <c r="G184" s="63"/>
      <c r="Q184" s="63"/>
      <c r="R184" s="4"/>
      <c r="S184" s="4"/>
      <c r="T184" s="4"/>
    </row>
    <row r="185">
      <c r="D185" s="4"/>
      <c r="E185" s="63"/>
      <c r="F185" s="63"/>
      <c r="G185" s="63"/>
      <c r="Q185" s="63"/>
      <c r="R185" s="4"/>
      <c r="S185" s="4"/>
      <c r="T185" s="4"/>
    </row>
    <row r="186">
      <c r="D186" s="4"/>
      <c r="E186" s="63"/>
      <c r="F186" s="63"/>
      <c r="G186" s="63"/>
      <c r="Q186" s="63"/>
      <c r="R186" s="4"/>
      <c r="S186" s="4"/>
      <c r="T186" s="4"/>
    </row>
    <row r="187">
      <c r="D187" s="4"/>
      <c r="E187" s="63"/>
      <c r="F187" s="63"/>
      <c r="G187" s="63"/>
      <c r="Q187" s="63"/>
      <c r="R187" s="4"/>
      <c r="S187" s="4"/>
      <c r="T187" s="4"/>
    </row>
    <row r="188">
      <c r="D188" s="4"/>
      <c r="E188" s="63"/>
      <c r="F188" s="63"/>
      <c r="G188" s="63"/>
      <c r="Q188" s="63"/>
      <c r="R188" s="4"/>
      <c r="S188" s="4"/>
      <c r="T188" s="4"/>
    </row>
    <row r="189">
      <c r="D189" s="4"/>
      <c r="E189" s="63"/>
      <c r="F189" s="63"/>
      <c r="G189" s="63"/>
      <c r="Q189" s="63"/>
      <c r="R189" s="4"/>
      <c r="S189" s="4"/>
      <c r="T189" s="4"/>
    </row>
    <row r="190">
      <c r="D190" s="4"/>
      <c r="E190" s="63"/>
      <c r="F190" s="63"/>
      <c r="G190" s="63"/>
      <c r="Q190" s="63"/>
      <c r="R190" s="4"/>
      <c r="S190" s="4"/>
      <c r="T190" s="4"/>
    </row>
    <row r="191">
      <c r="D191" s="4"/>
      <c r="E191" s="63"/>
      <c r="F191" s="63"/>
      <c r="G191" s="63"/>
      <c r="Q191" s="63"/>
      <c r="R191" s="4"/>
      <c r="S191" s="4"/>
      <c r="T191" s="4"/>
    </row>
    <row r="192">
      <c r="D192" s="4"/>
      <c r="E192" s="63"/>
      <c r="F192" s="63"/>
      <c r="G192" s="63"/>
      <c r="Q192" s="63"/>
      <c r="R192" s="4"/>
      <c r="S192" s="4"/>
      <c r="T192" s="4"/>
    </row>
    <row r="193">
      <c r="D193" s="4"/>
      <c r="E193" s="63"/>
      <c r="F193" s="63"/>
      <c r="G193" s="63"/>
      <c r="Q193" s="63"/>
      <c r="R193" s="4"/>
      <c r="S193" s="4"/>
      <c r="T193" s="4"/>
    </row>
    <row r="194">
      <c r="D194" s="4"/>
      <c r="E194" s="63"/>
      <c r="F194" s="63"/>
      <c r="G194" s="63"/>
      <c r="Q194" s="63"/>
      <c r="R194" s="4"/>
      <c r="S194" s="4"/>
      <c r="T194" s="4"/>
    </row>
    <row r="195">
      <c r="D195" s="4"/>
      <c r="E195" s="63"/>
      <c r="F195" s="63"/>
      <c r="G195" s="63"/>
      <c r="Q195" s="63"/>
      <c r="R195" s="4"/>
      <c r="S195" s="4"/>
      <c r="T195" s="4"/>
    </row>
    <row r="196">
      <c r="D196" s="4"/>
      <c r="E196" s="63"/>
      <c r="F196" s="63"/>
      <c r="G196" s="63"/>
      <c r="Q196" s="63"/>
      <c r="R196" s="4"/>
      <c r="S196" s="4"/>
      <c r="T196" s="4"/>
    </row>
    <row r="197">
      <c r="D197" s="4"/>
      <c r="E197" s="63"/>
      <c r="F197" s="63"/>
      <c r="G197" s="63"/>
      <c r="Q197" s="63"/>
      <c r="R197" s="4"/>
      <c r="S197" s="4"/>
      <c r="T197" s="4"/>
    </row>
    <row r="198">
      <c r="D198" s="4"/>
      <c r="E198" s="63"/>
      <c r="F198" s="63"/>
      <c r="G198" s="63"/>
      <c r="Q198" s="63"/>
      <c r="R198" s="4"/>
      <c r="S198" s="4"/>
      <c r="T198" s="4"/>
    </row>
    <row r="199">
      <c r="D199" s="4"/>
      <c r="E199" s="63"/>
      <c r="F199" s="63"/>
      <c r="G199" s="63"/>
      <c r="Q199" s="63"/>
      <c r="R199" s="4"/>
      <c r="S199" s="4"/>
      <c r="T199" s="4"/>
    </row>
    <row r="200">
      <c r="D200" s="4"/>
      <c r="E200" s="63"/>
      <c r="F200" s="63"/>
      <c r="G200" s="63"/>
      <c r="Q200" s="63"/>
      <c r="R200" s="4"/>
      <c r="S200" s="4"/>
      <c r="T200" s="4"/>
    </row>
    <row r="201">
      <c r="D201" s="4"/>
      <c r="E201" s="63"/>
      <c r="F201" s="63"/>
      <c r="G201" s="63"/>
      <c r="Q201" s="63"/>
      <c r="R201" s="4"/>
      <c r="S201" s="4"/>
      <c r="T201" s="4"/>
    </row>
    <row r="202">
      <c r="D202" s="4"/>
      <c r="E202" s="63"/>
      <c r="F202" s="63"/>
      <c r="G202" s="63"/>
      <c r="Q202" s="63"/>
      <c r="R202" s="4"/>
      <c r="S202" s="4"/>
      <c r="T202" s="4"/>
    </row>
    <row r="203">
      <c r="D203" s="4"/>
      <c r="E203" s="63"/>
      <c r="F203" s="63"/>
      <c r="G203" s="63"/>
      <c r="Q203" s="63"/>
      <c r="R203" s="4"/>
      <c r="S203" s="4"/>
      <c r="T203" s="4"/>
    </row>
    <row r="204">
      <c r="D204" s="4"/>
      <c r="E204" s="63"/>
      <c r="F204" s="63"/>
      <c r="G204" s="63"/>
      <c r="Q204" s="63"/>
      <c r="R204" s="4"/>
      <c r="S204" s="4"/>
      <c r="T204" s="4"/>
    </row>
    <row r="205">
      <c r="D205" s="4"/>
      <c r="E205" s="63"/>
      <c r="F205" s="63"/>
      <c r="G205" s="63"/>
      <c r="Q205" s="63"/>
      <c r="R205" s="4"/>
      <c r="S205" s="4"/>
      <c r="T205" s="4"/>
    </row>
    <row r="206">
      <c r="D206" s="4"/>
      <c r="E206" s="63"/>
      <c r="F206" s="63"/>
      <c r="G206" s="63"/>
      <c r="Q206" s="63"/>
      <c r="R206" s="4"/>
      <c r="S206" s="4"/>
      <c r="T206" s="4"/>
    </row>
    <row r="207">
      <c r="D207" s="4"/>
      <c r="E207" s="63"/>
      <c r="F207" s="63"/>
      <c r="G207" s="63"/>
      <c r="Q207" s="63"/>
      <c r="R207" s="4"/>
      <c r="S207" s="4"/>
      <c r="T207" s="4"/>
    </row>
    <row r="208">
      <c r="D208" s="4"/>
      <c r="E208" s="63"/>
      <c r="F208" s="63"/>
      <c r="G208" s="63"/>
      <c r="Q208" s="63"/>
      <c r="R208" s="4"/>
      <c r="S208" s="4"/>
      <c r="T208" s="4"/>
    </row>
    <row r="209">
      <c r="D209" s="4"/>
      <c r="E209" s="63"/>
      <c r="F209" s="63"/>
      <c r="G209" s="63"/>
      <c r="Q209" s="63"/>
      <c r="R209" s="4"/>
      <c r="S209" s="4"/>
      <c r="T209" s="4"/>
    </row>
    <row r="210">
      <c r="D210" s="4"/>
      <c r="E210" s="63"/>
      <c r="F210" s="63"/>
      <c r="G210" s="63"/>
      <c r="Q210" s="63"/>
      <c r="R210" s="4"/>
      <c r="S210" s="4"/>
      <c r="T210" s="4"/>
    </row>
    <row r="211">
      <c r="D211" s="4"/>
      <c r="E211" s="63"/>
      <c r="F211" s="63"/>
      <c r="G211" s="63"/>
      <c r="Q211" s="63"/>
      <c r="R211" s="4"/>
      <c r="S211" s="4"/>
      <c r="T211" s="4"/>
    </row>
    <row r="212">
      <c r="D212" s="4"/>
      <c r="E212" s="63"/>
      <c r="F212" s="63"/>
      <c r="G212" s="63"/>
      <c r="Q212" s="63"/>
      <c r="R212" s="4"/>
      <c r="S212" s="4"/>
      <c r="T212" s="4"/>
    </row>
    <row r="213">
      <c r="D213" s="4"/>
      <c r="E213" s="63"/>
      <c r="F213" s="63"/>
      <c r="G213" s="63"/>
      <c r="Q213" s="63"/>
      <c r="R213" s="4"/>
      <c r="S213" s="4"/>
      <c r="T213" s="4"/>
    </row>
    <row r="214">
      <c r="D214" s="4"/>
      <c r="E214" s="63"/>
      <c r="F214" s="63"/>
      <c r="G214" s="63"/>
      <c r="Q214" s="63"/>
      <c r="R214" s="4"/>
      <c r="S214" s="4"/>
      <c r="T214" s="4"/>
    </row>
    <row r="215">
      <c r="D215" s="4"/>
      <c r="E215" s="63"/>
      <c r="F215" s="63"/>
      <c r="G215" s="63"/>
      <c r="Q215" s="63"/>
      <c r="R215" s="4"/>
      <c r="S215" s="4"/>
      <c r="T215" s="4"/>
    </row>
    <row r="216">
      <c r="D216" s="4"/>
      <c r="E216" s="63"/>
      <c r="F216" s="63"/>
      <c r="G216" s="63"/>
      <c r="Q216" s="63"/>
      <c r="R216" s="4"/>
      <c r="S216" s="4"/>
      <c r="T216" s="4"/>
    </row>
    <row r="217">
      <c r="D217" s="4"/>
      <c r="E217" s="63"/>
      <c r="F217" s="63"/>
      <c r="G217" s="63"/>
      <c r="Q217" s="63"/>
      <c r="R217" s="4"/>
      <c r="S217" s="4"/>
      <c r="T217" s="4"/>
    </row>
    <row r="218">
      <c r="D218" s="4"/>
      <c r="E218" s="63"/>
      <c r="F218" s="63"/>
      <c r="G218" s="63"/>
      <c r="Q218" s="63"/>
      <c r="R218" s="4"/>
      <c r="S218" s="4"/>
      <c r="T218" s="4"/>
    </row>
    <row r="219">
      <c r="D219" s="4"/>
      <c r="E219" s="63"/>
      <c r="F219" s="63"/>
      <c r="G219" s="63"/>
      <c r="Q219" s="63"/>
      <c r="R219" s="4"/>
      <c r="S219" s="4"/>
      <c r="T219" s="4"/>
    </row>
    <row r="220">
      <c r="D220" s="4"/>
      <c r="E220" s="63"/>
      <c r="F220" s="63"/>
      <c r="G220" s="63"/>
      <c r="Q220" s="63"/>
      <c r="R220" s="4"/>
      <c r="S220" s="4"/>
      <c r="T220" s="4"/>
    </row>
    <row r="221">
      <c r="D221" s="4"/>
      <c r="E221" s="63"/>
      <c r="F221" s="63"/>
      <c r="G221" s="63"/>
      <c r="Q221" s="63"/>
      <c r="R221" s="4"/>
      <c r="S221" s="4"/>
      <c r="T221" s="4"/>
    </row>
    <row r="222">
      <c r="D222" s="4"/>
      <c r="E222" s="63"/>
      <c r="F222" s="63"/>
      <c r="G222" s="63"/>
      <c r="Q222" s="63"/>
      <c r="R222" s="4"/>
      <c r="S222" s="4"/>
      <c r="T222" s="4"/>
    </row>
    <row r="223">
      <c r="D223" s="4"/>
      <c r="E223" s="63"/>
      <c r="F223" s="63"/>
      <c r="G223" s="63"/>
      <c r="Q223" s="63"/>
      <c r="R223" s="4"/>
      <c r="S223" s="4"/>
      <c r="T223" s="4"/>
    </row>
    <row r="224">
      <c r="D224" s="4"/>
      <c r="E224" s="63"/>
      <c r="F224" s="63"/>
      <c r="G224" s="63"/>
      <c r="Q224" s="63"/>
      <c r="R224" s="4"/>
      <c r="S224" s="4"/>
      <c r="T224" s="4"/>
    </row>
    <row r="225">
      <c r="D225" s="4"/>
      <c r="E225" s="63"/>
      <c r="F225" s="63"/>
      <c r="G225" s="63"/>
      <c r="Q225" s="63"/>
      <c r="R225" s="4"/>
      <c r="S225" s="4"/>
      <c r="T225" s="4"/>
    </row>
    <row r="226">
      <c r="D226" s="4"/>
      <c r="E226" s="63"/>
      <c r="F226" s="63"/>
      <c r="G226" s="63"/>
      <c r="Q226" s="63"/>
      <c r="R226" s="4"/>
      <c r="S226" s="4"/>
      <c r="T226" s="4"/>
    </row>
    <row r="227">
      <c r="D227" s="4"/>
      <c r="E227" s="63"/>
      <c r="F227" s="63"/>
      <c r="G227" s="63"/>
      <c r="Q227" s="63"/>
      <c r="R227" s="4"/>
      <c r="S227" s="4"/>
      <c r="T227" s="4"/>
    </row>
    <row r="228">
      <c r="D228" s="4"/>
      <c r="E228" s="63"/>
      <c r="F228" s="63"/>
      <c r="G228" s="63"/>
      <c r="Q228" s="63"/>
      <c r="R228" s="4"/>
      <c r="S228" s="4"/>
      <c r="T228" s="4"/>
    </row>
    <row r="229">
      <c r="D229" s="4"/>
      <c r="E229" s="63"/>
      <c r="F229" s="63"/>
      <c r="G229" s="63"/>
      <c r="Q229" s="63"/>
      <c r="R229" s="4"/>
      <c r="S229" s="4"/>
      <c r="T229" s="4"/>
    </row>
    <row r="230">
      <c r="D230" s="4"/>
      <c r="E230" s="63"/>
      <c r="F230" s="63"/>
      <c r="G230" s="63"/>
      <c r="Q230" s="63"/>
      <c r="R230" s="4"/>
      <c r="S230" s="4"/>
      <c r="T230" s="4"/>
    </row>
    <row r="231">
      <c r="D231" s="4"/>
      <c r="E231" s="63"/>
      <c r="F231" s="63"/>
      <c r="G231" s="63"/>
      <c r="Q231" s="63"/>
      <c r="R231" s="4"/>
      <c r="S231" s="4"/>
      <c r="T231" s="4"/>
    </row>
    <row r="232">
      <c r="D232" s="4"/>
      <c r="E232" s="63"/>
      <c r="F232" s="63"/>
      <c r="G232" s="63"/>
      <c r="Q232" s="63"/>
      <c r="R232" s="4"/>
      <c r="S232" s="4"/>
      <c r="T232" s="4"/>
    </row>
    <row r="233">
      <c r="D233" s="4"/>
      <c r="E233" s="63"/>
      <c r="F233" s="63"/>
      <c r="G233" s="63"/>
      <c r="Q233" s="63"/>
      <c r="R233" s="4"/>
      <c r="S233" s="4"/>
      <c r="T233" s="4"/>
    </row>
    <row r="234">
      <c r="D234" s="4"/>
      <c r="E234" s="63"/>
      <c r="F234" s="63"/>
      <c r="G234" s="63"/>
      <c r="Q234" s="63"/>
      <c r="R234" s="4"/>
      <c r="S234" s="4"/>
      <c r="T234" s="4"/>
    </row>
    <row r="235">
      <c r="D235" s="4"/>
      <c r="E235" s="63"/>
      <c r="F235" s="63"/>
      <c r="G235" s="63"/>
      <c r="Q235" s="63"/>
      <c r="R235" s="4"/>
      <c r="S235" s="4"/>
      <c r="T235" s="4"/>
    </row>
    <row r="236">
      <c r="D236" s="4"/>
      <c r="E236" s="63"/>
      <c r="F236" s="63"/>
      <c r="G236" s="63"/>
      <c r="Q236" s="63"/>
      <c r="R236" s="4"/>
      <c r="S236" s="4"/>
      <c r="T236" s="4"/>
    </row>
    <row r="237">
      <c r="D237" s="4"/>
      <c r="E237" s="63"/>
      <c r="F237" s="63"/>
      <c r="G237" s="63"/>
      <c r="Q237" s="63"/>
      <c r="R237" s="4"/>
      <c r="S237" s="4"/>
      <c r="T237" s="4"/>
    </row>
    <row r="238">
      <c r="D238" s="4"/>
      <c r="E238" s="63"/>
      <c r="F238" s="63"/>
      <c r="G238" s="63"/>
      <c r="Q238" s="63"/>
      <c r="R238" s="4"/>
      <c r="S238" s="4"/>
      <c r="T238" s="4"/>
    </row>
    <row r="239">
      <c r="D239" s="4"/>
      <c r="E239" s="63"/>
      <c r="F239" s="63"/>
      <c r="G239" s="63"/>
      <c r="Q239" s="63"/>
      <c r="R239" s="4"/>
      <c r="S239" s="4"/>
      <c r="T239" s="4"/>
    </row>
    <row r="240">
      <c r="D240" s="4"/>
      <c r="E240" s="63"/>
      <c r="F240" s="63"/>
      <c r="G240" s="63"/>
      <c r="Q240" s="63"/>
      <c r="R240" s="4"/>
      <c r="S240" s="4"/>
      <c r="T240" s="4"/>
    </row>
    <row r="241">
      <c r="D241" s="4"/>
      <c r="E241" s="63"/>
      <c r="F241" s="63"/>
      <c r="G241" s="63"/>
      <c r="Q241" s="63"/>
      <c r="R241" s="4"/>
      <c r="S241" s="4"/>
      <c r="T241" s="4"/>
    </row>
    <row r="242">
      <c r="D242" s="4"/>
      <c r="E242" s="63"/>
      <c r="F242" s="63"/>
      <c r="G242" s="63"/>
      <c r="Q242" s="63"/>
      <c r="R242" s="4"/>
      <c r="S242" s="4"/>
      <c r="T242" s="4"/>
    </row>
    <row r="243">
      <c r="D243" s="4"/>
      <c r="E243" s="63"/>
      <c r="F243" s="63"/>
      <c r="G243" s="63"/>
      <c r="Q243" s="63"/>
      <c r="R243" s="4"/>
      <c r="S243" s="4"/>
      <c r="T243" s="4"/>
    </row>
    <row r="244">
      <c r="D244" s="4"/>
      <c r="E244" s="63"/>
      <c r="F244" s="63"/>
      <c r="G244" s="63"/>
      <c r="Q244" s="63"/>
      <c r="R244" s="4"/>
      <c r="S244" s="4"/>
      <c r="T244" s="4"/>
    </row>
    <row r="245">
      <c r="D245" s="4"/>
      <c r="E245" s="63"/>
      <c r="F245" s="63"/>
      <c r="G245" s="63"/>
      <c r="Q245" s="63"/>
      <c r="R245" s="4"/>
      <c r="S245" s="4"/>
      <c r="T245" s="4"/>
    </row>
    <row r="246">
      <c r="D246" s="4"/>
      <c r="E246" s="63"/>
      <c r="F246" s="63"/>
      <c r="G246" s="63"/>
      <c r="Q246" s="63"/>
      <c r="R246" s="4"/>
      <c r="S246" s="4"/>
      <c r="T246" s="4"/>
    </row>
    <row r="247">
      <c r="D247" s="4"/>
      <c r="E247" s="63"/>
      <c r="F247" s="63"/>
      <c r="G247" s="63"/>
      <c r="Q247" s="63"/>
      <c r="R247" s="4"/>
      <c r="S247" s="4"/>
      <c r="T247" s="4"/>
    </row>
    <row r="248">
      <c r="D248" s="4"/>
      <c r="E248" s="63"/>
      <c r="F248" s="63"/>
      <c r="G248" s="63"/>
      <c r="Q248" s="63"/>
      <c r="R248" s="4"/>
      <c r="S248" s="4"/>
      <c r="T248" s="4"/>
    </row>
    <row r="249">
      <c r="D249" s="4"/>
      <c r="E249" s="63"/>
      <c r="F249" s="63"/>
      <c r="G249" s="63"/>
      <c r="Q249" s="63"/>
      <c r="R249" s="4"/>
      <c r="S249" s="4"/>
      <c r="T249" s="4"/>
    </row>
    <row r="250">
      <c r="D250" s="4"/>
      <c r="E250" s="63"/>
      <c r="F250" s="63"/>
      <c r="G250" s="63"/>
      <c r="Q250" s="63"/>
      <c r="R250" s="4"/>
      <c r="S250" s="4"/>
      <c r="T250" s="4"/>
    </row>
    <row r="251">
      <c r="D251" s="4"/>
      <c r="E251" s="63"/>
      <c r="F251" s="63"/>
      <c r="G251" s="63"/>
      <c r="Q251" s="63"/>
      <c r="R251" s="4"/>
      <c r="S251" s="4"/>
      <c r="T251" s="4"/>
    </row>
    <row r="252">
      <c r="D252" s="4"/>
      <c r="E252" s="63"/>
      <c r="F252" s="63"/>
      <c r="G252" s="63"/>
      <c r="Q252" s="63"/>
      <c r="R252" s="4"/>
      <c r="S252" s="4"/>
      <c r="T252" s="4"/>
    </row>
    <row r="253">
      <c r="D253" s="4"/>
      <c r="E253" s="63"/>
      <c r="F253" s="63"/>
      <c r="G253" s="63"/>
      <c r="Q253" s="63"/>
      <c r="R253" s="4"/>
      <c r="S253" s="4"/>
      <c r="T253" s="4"/>
    </row>
    <row r="254">
      <c r="D254" s="4"/>
      <c r="E254" s="63"/>
      <c r="F254" s="63"/>
      <c r="G254" s="63"/>
      <c r="Q254" s="63"/>
      <c r="R254" s="4"/>
      <c r="S254" s="4"/>
      <c r="T254" s="4"/>
    </row>
    <row r="255">
      <c r="D255" s="4"/>
      <c r="E255" s="63"/>
      <c r="F255" s="63"/>
      <c r="G255" s="63"/>
      <c r="Q255" s="63"/>
      <c r="R255" s="4"/>
      <c r="S255" s="4"/>
      <c r="T255" s="4"/>
    </row>
    <row r="256">
      <c r="D256" s="4"/>
      <c r="E256" s="63"/>
      <c r="F256" s="63"/>
      <c r="G256" s="63"/>
      <c r="Q256" s="63"/>
      <c r="R256" s="4"/>
      <c r="S256" s="4"/>
      <c r="T256" s="4"/>
    </row>
    <row r="257">
      <c r="D257" s="4"/>
      <c r="E257" s="63"/>
      <c r="F257" s="63"/>
      <c r="G257" s="63"/>
      <c r="Q257" s="63"/>
      <c r="R257" s="4"/>
      <c r="S257" s="4"/>
      <c r="T257" s="4"/>
    </row>
    <row r="258">
      <c r="D258" s="4"/>
      <c r="E258" s="63"/>
      <c r="F258" s="63"/>
      <c r="G258" s="63"/>
      <c r="Q258" s="63"/>
      <c r="R258" s="4"/>
      <c r="S258" s="4"/>
      <c r="T258" s="4"/>
    </row>
    <row r="259">
      <c r="D259" s="4"/>
      <c r="E259" s="63"/>
      <c r="F259" s="63"/>
      <c r="G259" s="63"/>
      <c r="Q259" s="63"/>
      <c r="R259" s="4"/>
      <c r="S259" s="4"/>
      <c r="T259" s="4"/>
    </row>
    <row r="260">
      <c r="D260" s="4"/>
      <c r="E260" s="63"/>
      <c r="F260" s="63"/>
      <c r="G260" s="63"/>
      <c r="Q260" s="63"/>
      <c r="R260" s="4"/>
      <c r="S260" s="4"/>
      <c r="T260" s="4"/>
    </row>
    <row r="261">
      <c r="D261" s="4"/>
      <c r="E261" s="63"/>
      <c r="F261" s="63"/>
      <c r="G261" s="63"/>
      <c r="Q261" s="63"/>
      <c r="R261" s="4"/>
      <c r="S261" s="4"/>
      <c r="T261" s="4"/>
    </row>
    <row r="262">
      <c r="D262" s="4"/>
      <c r="E262" s="63"/>
      <c r="F262" s="63"/>
      <c r="G262" s="63"/>
      <c r="Q262" s="63"/>
      <c r="R262" s="4"/>
      <c r="S262" s="4"/>
      <c r="T262" s="4"/>
    </row>
    <row r="263">
      <c r="D263" s="4"/>
      <c r="E263" s="63"/>
      <c r="F263" s="63"/>
      <c r="G263" s="63"/>
      <c r="Q263" s="63"/>
      <c r="R263" s="4"/>
      <c r="S263" s="4"/>
      <c r="T263" s="4"/>
    </row>
    <row r="264">
      <c r="D264" s="4"/>
      <c r="E264" s="63"/>
      <c r="F264" s="63"/>
      <c r="G264" s="63"/>
      <c r="Q264" s="63"/>
      <c r="R264" s="4"/>
      <c r="S264" s="4"/>
      <c r="T264" s="4"/>
    </row>
    <row r="265">
      <c r="D265" s="4"/>
      <c r="E265" s="63"/>
      <c r="F265" s="63"/>
      <c r="G265" s="63"/>
      <c r="Q265" s="63"/>
      <c r="R265" s="4"/>
      <c r="S265" s="4"/>
      <c r="T265" s="4"/>
    </row>
    <row r="266">
      <c r="D266" s="4"/>
      <c r="E266" s="63"/>
      <c r="F266" s="63"/>
      <c r="G266" s="63"/>
      <c r="Q266" s="63"/>
      <c r="R266" s="4"/>
      <c r="S266" s="4"/>
      <c r="T266" s="4"/>
    </row>
    <row r="267">
      <c r="D267" s="4"/>
      <c r="E267" s="63"/>
      <c r="F267" s="63"/>
      <c r="G267" s="63"/>
      <c r="Q267" s="63"/>
      <c r="R267" s="4"/>
      <c r="S267" s="4"/>
      <c r="T267" s="4"/>
    </row>
    <row r="268">
      <c r="D268" s="4"/>
      <c r="E268" s="63"/>
      <c r="F268" s="63"/>
      <c r="G268" s="63"/>
      <c r="Q268" s="63"/>
      <c r="R268" s="4"/>
      <c r="S268" s="4"/>
      <c r="T268" s="4"/>
    </row>
    <row r="269">
      <c r="D269" s="4"/>
      <c r="E269" s="63"/>
      <c r="F269" s="63"/>
      <c r="G269" s="63"/>
      <c r="Q269" s="63"/>
      <c r="R269" s="4"/>
      <c r="S269" s="4"/>
      <c r="T269" s="4"/>
    </row>
    <row r="270">
      <c r="D270" s="4"/>
      <c r="E270" s="63"/>
      <c r="F270" s="63"/>
      <c r="G270" s="63"/>
      <c r="Q270" s="63"/>
      <c r="R270" s="4"/>
      <c r="S270" s="4"/>
      <c r="T270" s="4"/>
    </row>
    <row r="271">
      <c r="D271" s="4"/>
      <c r="E271" s="63"/>
      <c r="F271" s="63"/>
      <c r="G271" s="63"/>
      <c r="Q271" s="63"/>
      <c r="R271" s="4"/>
      <c r="S271" s="4"/>
      <c r="T271" s="4"/>
    </row>
    <row r="272">
      <c r="D272" s="4"/>
      <c r="E272" s="63"/>
      <c r="F272" s="63"/>
      <c r="G272" s="63"/>
      <c r="Q272" s="63"/>
      <c r="R272" s="4"/>
      <c r="S272" s="4"/>
      <c r="T272" s="4"/>
    </row>
    <row r="273">
      <c r="D273" s="4"/>
      <c r="E273" s="63"/>
      <c r="F273" s="63"/>
      <c r="G273" s="63"/>
      <c r="Q273" s="63"/>
      <c r="R273" s="4"/>
      <c r="S273" s="4"/>
      <c r="T273" s="4"/>
    </row>
    <row r="274">
      <c r="D274" s="4"/>
      <c r="E274" s="63"/>
      <c r="F274" s="63"/>
      <c r="G274" s="63"/>
      <c r="Q274" s="63"/>
      <c r="R274" s="4"/>
      <c r="S274" s="4"/>
      <c r="T274" s="4"/>
    </row>
    <row r="275">
      <c r="D275" s="4"/>
      <c r="E275" s="63"/>
      <c r="F275" s="63"/>
      <c r="G275" s="63"/>
      <c r="Q275" s="63"/>
      <c r="R275" s="4"/>
      <c r="S275" s="4"/>
      <c r="T275" s="4"/>
    </row>
    <row r="276">
      <c r="D276" s="4"/>
      <c r="E276" s="63"/>
      <c r="F276" s="63"/>
      <c r="G276" s="63"/>
      <c r="Q276" s="63"/>
      <c r="R276" s="4"/>
      <c r="S276" s="4"/>
      <c r="T276" s="4"/>
    </row>
    <row r="277">
      <c r="D277" s="4"/>
      <c r="E277" s="63"/>
      <c r="F277" s="63"/>
      <c r="G277" s="63"/>
      <c r="Q277" s="63"/>
      <c r="R277" s="4"/>
      <c r="S277" s="4"/>
      <c r="T277" s="4"/>
    </row>
    <row r="278">
      <c r="D278" s="4"/>
      <c r="E278" s="63"/>
      <c r="F278" s="63"/>
      <c r="G278" s="63"/>
      <c r="Q278" s="63"/>
      <c r="R278" s="4"/>
      <c r="S278" s="4"/>
      <c r="T278" s="4"/>
    </row>
    <row r="279">
      <c r="D279" s="4"/>
      <c r="E279" s="63"/>
      <c r="F279" s="63"/>
      <c r="G279" s="63"/>
      <c r="Q279" s="63"/>
      <c r="R279" s="4"/>
      <c r="S279" s="4"/>
      <c r="T279" s="4"/>
    </row>
    <row r="280">
      <c r="D280" s="4"/>
      <c r="E280" s="63"/>
      <c r="F280" s="63"/>
      <c r="G280" s="63"/>
      <c r="Q280" s="63"/>
      <c r="R280" s="4"/>
      <c r="S280" s="4"/>
      <c r="T280" s="4"/>
    </row>
    <row r="281">
      <c r="D281" s="4"/>
      <c r="E281" s="63"/>
      <c r="F281" s="63"/>
      <c r="G281" s="63"/>
      <c r="Q281" s="63"/>
      <c r="R281" s="4"/>
      <c r="S281" s="4"/>
      <c r="T281" s="4"/>
    </row>
    <row r="282">
      <c r="D282" s="4"/>
      <c r="E282" s="63"/>
      <c r="F282" s="63"/>
      <c r="G282" s="63"/>
      <c r="Q282" s="63"/>
      <c r="R282" s="4"/>
      <c r="S282" s="4"/>
      <c r="T282" s="4"/>
    </row>
    <row r="283">
      <c r="D283" s="4"/>
      <c r="E283" s="63"/>
      <c r="F283" s="63"/>
      <c r="G283" s="63"/>
      <c r="Q283" s="63"/>
      <c r="R283" s="4"/>
      <c r="S283" s="4"/>
      <c r="T283" s="4"/>
    </row>
    <row r="284">
      <c r="D284" s="4"/>
      <c r="E284" s="63"/>
      <c r="F284" s="63"/>
      <c r="G284" s="63"/>
      <c r="Q284" s="63"/>
      <c r="R284" s="4"/>
      <c r="S284" s="4"/>
      <c r="T284" s="4"/>
    </row>
    <row r="285">
      <c r="D285" s="4"/>
      <c r="E285" s="63"/>
      <c r="F285" s="63"/>
      <c r="G285" s="63"/>
      <c r="Q285" s="63"/>
      <c r="R285" s="4"/>
      <c r="S285" s="4"/>
      <c r="T285" s="4"/>
    </row>
    <row r="286">
      <c r="D286" s="4"/>
      <c r="E286" s="63"/>
      <c r="F286" s="63"/>
      <c r="G286" s="63"/>
      <c r="Q286" s="63"/>
      <c r="R286" s="4"/>
      <c r="S286" s="4"/>
      <c r="T286" s="4"/>
    </row>
    <row r="287">
      <c r="D287" s="4"/>
      <c r="E287" s="63"/>
      <c r="F287" s="63"/>
      <c r="G287" s="63"/>
      <c r="Q287" s="63"/>
      <c r="R287" s="4"/>
      <c r="S287" s="4"/>
      <c r="T287" s="4"/>
    </row>
    <row r="288">
      <c r="D288" s="4"/>
      <c r="E288" s="63"/>
      <c r="F288" s="63"/>
      <c r="G288" s="63"/>
      <c r="Q288" s="63"/>
      <c r="R288" s="4"/>
      <c r="S288" s="4"/>
      <c r="T288" s="4"/>
    </row>
    <row r="289">
      <c r="D289" s="4"/>
      <c r="E289" s="63"/>
      <c r="F289" s="63"/>
      <c r="G289" s="63"/>
      <c r="Q289" s="63"/>
      <c r="R289" s="4"/>
      <c r="S289" s="4"/>
      <c r="T289" s="4"/>
    </row>
    <row r="290">
      <c r="D290" s="4"/>
      <c r="E290" s="63"/>
      <c r="F290" s="63"/>
      <c r="G290" s="63"/>
      <c r="Q290" s="63"/>
      <c r="R290" s="4"/>
      <c r="S290" s="4"/>
      <c r="T290" s="4"/>
    </row>
    <row r="291">
      <c r="D291" s="4"/>
      <c r="E291" s="63"/>
      <c r="F291" s="63"/>
      <c r="G291" s="63"/>
      <c r="Q291" s="63"/>
      <c r="R291" s="4"/>
      <c r="S291" s="4"/>
      <c r="T291" s="4"/>
    </row>
    <row r="292">
      <c r="D292" s="4"/>
      <c r="E292" s="63"/>
      <c r="F292" s="63"/>
      <c r="G292" s="63"/>
      <c r="Q292" s="63"/>
      <c r="R292" s="4"/>
      <c r="S292" s="4"/>
      <c r="T292" s="4"/>
    </row>
    <row r="293">
      <c r="D293" s="4"/>
      <c r="E293" s="63"/>
      <c r="F293" s="63"/>
      <c r="G293" s="63"/>
      <c r="Q293" s="63"/>
      <c r="R293" s="4"/>
      <c r="S293" s="4"/>
      <c r="T293" s="4"/>
    </row>
    <row r="294">
      <c r="D294" s="4"/>
      <c r="E294" s="63"/>
      <c r="F294" s="63"/>
      <c r="G294" s="63"/>
      <c r="Q294" s="63"/>
      <c r="R294" s="4"/>
      <c r="S294" s="4"/>
      <c r="T294" s="4"/>
    </row>
    <row r="295">
      <c r="D295" s="4"/>
      <c r="E295" s="63"/>
      <c r="F295" s="63"/>
      <c r="G295" s="63"/>
      <c r="Q295" s="63"/>
      <c r="R295" s="4"/>
      <c r="S295" s="4"/>
      <c r="T295" s="4"/>
    </row>
    <row r="296">
      <c r="D296" s="4"/>
      <c r="E296" s="63"/>
      <c r="F296" s="63"/>
      <c r="G296" s="63"/>
      <c r="Q296" s="63"/>
      <c r="R296" s="4"/>
      <c r="S296" s="4"/>
      <c r="T296" s="4"/>
    </row>
    <row r="297">
      <c r="D297" s="4"/>
      <c r="E297" s="63"/>
      <c r="F297" s="63"/>
      <c r="G297" s="63"/>
      <c r="Q297" s="63"/>
      <c r="R297" s="4"/>
      <c r="S297" s="4"/>
      <c r="T297" s="4"/>
    </row>
    <row r="298">
      <c r="D298" s="4"/>
      <c r="E298" s="63"/>
      <c r="F298" s="63"/>
      <c r="G298" s="63"/>
      <c r="Q298" s="63"/>
      <c r="R298" s="4"/>
      <c r="S298" s="4"/>
      <c r="T298" s="4"/>
    </row>
    <row r="299">
      <c r="D299" s="4"/>
      <c r="E299" s="63"/>
      <c r="F299" s="63"/>
      <c r="G299" s="63"/>
      <c r="Q299" s="63"/>
      <c r="R299" s="4"/>
      <c r="S299" s="4"/>
      <c r="T299" s="4"/>
    </row>
    <row r="300">
      <c r="D300" s="4"/>
      <c r="E300" s="63"/>
      <c r="F300" s="63"/>
      <c r="G300" s="63"/>
      <c r="Q300" s="63"/>
      <c r="R300" s="4"/>
      <c r="S300" s="4"/>
      <c r="T300" s="4"/>
    </row>
    <row r="301">
      <c r="D301" s="4"/>
      <c r="E301" s="63"/>
      <c r="F301" s="63"/>
      <c r="G301" s="63"/>
      <c r="Q301" s="63"/>
      <c r="R301" s="4"/>
      <c r="S301" s="4"/>
      <c r="T301" s="4"/>
    </row>
    <row r="302">
      <c r="D302" s="4"/>
      <c r="E302" s="63"/>
      <c r="F302" s="63"/>
      <c r="G302" s="63"/>
      <c r="Q302" s="63"/>
      <c r="R302" s="4"/>
      <c r="S302" s="4"/>
      <c r="T302" s="4"/>
    </row>
    <row r="303">
      <c r="D303" s="4"/>
      <c r="E303" s="63"/>
      <c r="F303" s="63"/>
      <c r="G303" s="63"/>
      <c r="Q303" s="63"/>
      <c r="R303" s="4"/>
      <c r="S303" s="4"/>
      <c r="T303" s="4"/>
    </row>
    <row r="304">
      <c r="D304" s="4"/>
      <c r="E304" s="63"/>
      <c r="F304" s="63"/>
      <c r="G304" s="63"/>
      <c r="Q304" s="63"/>
      <c r="R304" s="4"/>
      <c r="S304" s="4"/>
      <c r="T304" s="4"/>
    </row>
    <row r="305">
      <c r="D305" s="4"/>
      <c r="E305" s="63"/>
      <c r="F305" s="63"/>
      <c r="G305" s="63"/>
      <c r="Q305" s="63"/>
      <c r="R305" s="4"/>
      <c r="S305" s="4"/>
      <c r="T305" s="4"/>
    </row>
    <row r="306">
      <c r="D306" s="4"/>
      <c r="E306" s="63"/>
      <c r="F306" s="63"/>
      <c r="G306" s="63"/>
      <c r="Q306" s="63"/>
      <c r="R306" s="4"/>
      <c r="S306" s="4"/>
      <c r="T306" s="4"/>
    </row>
    <row r="307">
      <c r="D307" s="4"/>
      <c r="E307" s="63"/>
      <c r="F307" s="63"/>
      <c r="G307" s="63"/>
      <c r="Q307" s="63"/>
      <c r="R307" s="4"/>
      <c r="S307" s="4"/>
      <c r="T307" s="4"/>
    </row>
    <row r="308">
      <c r="D308" s="4"/>
      <c r="E308" s="63"/>
      <c r="F308" s="63"/>
      <c r="G308" s="63"/>
      <c r="Q308" s="63"/>
      <c r="R308" s="4"/>
      <c r="S308" s="4"/>
      <c r="T308" s="4"/>
    </row>
    <row r="309">
      <c r="D309" s="4"/>
      <c r="E309" s="63"/>
      <c r="F309" s="63"/>
      <c r="G309" s="63"/>
      <c r="Q309" s="63"/>
      <c r="R309" s="4"/>
      <c r="S309" s="4"/>
      <c r="T309" s="4"/>
    </row>
    <row r="310">
      <c r="D310" s="4"/>
      <c r="E310" s="63"/>
      <c r="F310" s="63"/>
      <c r="G310" s="63"/>
      <c r="Q310" s="63"/>
      <c r="R310" s="4"/>
      <c r="S310" s="4"/>
      <c r="T310" s="4"/>
    </row>
    <row r="311">
      <c r="D311" s="4"/>
      <c r="E311" s="63"/>
      <c r="F311" s="63"/>
      <c r="G311" s="63"/>
      <c r="Q311" s="63"/>
      <c r="R311" s="4"/>
      <c r="S311" s="4"/>
      <c r="T311" s="4"/>
    </row>
    <row r="312">
      <c r="D312" s="4"/>
      <c r="E312" s="63"/>
      <c r="F312" s="63"/>
      <c r="G312" s="63"/>
      <c r="Q312" s="63"/>
      <c r="R312" s="4"/>
      <c r="S312" s="4"/>
      <c r="T312" s="4"/>
    </row>
    <row r="313">
      <c r="D313" s="4"/>
      <c r="E313" s="63"/>
      <c r="F313" s="63"/>
      <c r="G313" s="63"/>
      <c r="Q313" s="63"/>
      <c r="R313" s="4"/>
      <c r="S313" s="4"/>
      <c r="T313" s="4"/>
    </row>
    <row r="314">
      <c r="D314" s="4"/>
      <c r="E314" s="63"/>
      <c r="F314" s="63"/>
      <c r="G314" s="63"/>
      <c r="Q314" s="63"/>
      <c r="R314" s="4"/>
      <c r="S314" s="4"/>
      <c r="T314" s="4"/>
    </row>
    <row r="315">
      <c r="D315" s="4"/>
      <c r="E315" s="63"/>
      <c r="F315" s="63"/>
      <c r="G315" s="63"/>
      <c r="Q315" s="63"/>
      <c r="R315" s="4"/>
      <c r="S315" s="4"/>
      <c r="T315" s="4"/>
    </row>
    <row r="316">
      <c r="D316" s="4"/>
      <c r="E316" s="63"/>
      <c r="F316" s="63"/>
      <c r="G316" s="63"/>
      <c r="Q316" s="63"/>
      <c r="R316" s="4"/>
      <c r="S316" s="4"/>
      <c r="T316" s="4"/>
    </row>
    <row r="317">
      <c r="D317" s="4"/>
      <c r="E317" s="63"/>
      <c r="F317" s="63"/>
      <c r="G317" s="63"/>
      <c r="Q317" s="63"/>
      <c r="R317" s="4"/>
      <c r="S317" s="4"/>
      <c r="T317" s="4"/>
    </row>
    <row r="318">
      <c r="D318" s="4"/>
      <c r="E318" s="63"/>
      <c r="F318" s="63"/>
      <c r="G318" s="63"/>
      <c r="Q318" s="63"/>
      <c r="R318" s="4"/>
      <c r="S318" s="4"/>
      <c r="T318" s="4"/>
    </row>
    <row r="319">
      <c r="D319" s="4"/>
      <c r="E319" s="63"/>
      <c r="F319" s="63"/>
      <c r="G319" s="63"/>
      <c r="Q319" s="63"/>
      <c r="R319" s="4"/>
      <c r="S319" s="4"/>
      <c r="T319" s="4"/>
    </row>
    <row r="320">
      <c r="D320" s="4"/>
      <c r="E320" s="63"/>
      <c r="F320" s="63"/>
      <c r="G320" s="63"/>
      <c r="Q320" s="63"/>
      <c r="R320" s="4"/>
      <c r="S320" s="4"/>
      <c r="T320" s="4"/>
    </row>
    <row r="321">
      <c r="D321" s="4"/>
      <c r="E321" s="63"/>
      <c r="F321" s="63"/>
      <c r="G321" s="63"/>
      <c r="Q321" s="63"/>
      <c r="R321" s="4"/>
      <c r="S321" s="4"/>
      <c r="T321" s="4"/>
    </row>
    <row r="322">
      <c r="D322" s="4"/>
      <c r="E322" s="63"/>
      <c r="F322" s="63"/>
      <c r="G322" s="63"/>
      <c r="Q322" s="63"/>
      <c r="R322" s="4"/>
      <c r="S322" s="4"/>
      <c r="T322" s="4"/>
    </row>
    <row r="323">
      <c r="D323" s="4"/>
      <c r="E323" s="63"/>
      <c r="F323" s="63"/>
      <c r="G323" s="63"/>
      <c r="Q323" s="63"/>
      <c r="R323" s="4"/>
      <c r="S323" s="4"/>
      <c r="T323" s="4"/>
    </row>
    <row r="324">
      <c r="D324" s="4"/>
      <c r="E324" s="63"/>
      <c r="F324" s="63"/>
      <c r="G324" s="63"/>
      <c r="Q324" s="63"/>
      <c r="R324" s="4"/>
      <c r="S324" s="4"/>
      <c r="T324" s="4"/>
    </row>
    <row r="325">
      <c r="D325" s="4"/>
      <c r="E325" s="63"/>
      <c r="F325" s="63"/>
      <c r="G325" s="63"/>
      <c r="Q325" s="63"/>
      <c r="R325" s="4"/>
      <c r="S325" s="4"/>
      <c r="T325" s="4"/>
    </row>
    <row r="326">
      <c r="D326" s="4"/>
      <c r="E326" s="63"/>
      <c r="F326" s="63"/>
      <c r="G326" s="63"/>
      <c r="Q326" s="63"/>
      <c r="R326" s="4"/>
      <c r="S326" s="4"/>
      <c r="T326" s="4"/>
    </row>
    <row r="327">
      <c r="D327" s="4"/>
      <c r="E327" s="63"/>
      <c r="F327" s="63"/>
      <c r="G327" s="63"/>
      <c r="Q327" s="63"/>
      <c r="R327" s="4"/>
      <c r="S327" s="4"/>
      <c r="T327" s="4"/>
    </row>
    <row r="328">
      <c r="D328" s="4"/>
      <c r="E328" s="63"/>
      <c r="F328" s="63"/>
      <c r="G328" s="63"/>
      <c r="Q328" s="63"/>
      <c r="R328" s="4"/>
      <c r="S328" s="4"/>
      <c r="T328" s="4"/>
    </row>
    <row r="329">
      <c r="D329" s="4"/>
      <c r="E329" s="63"/>
      <c r="F329" s="63"/>
      <c r="G329" s="63"/>
      <c r="Q329" s="63"/>
      <c r="R329" s="4"/>
      <c r="S329" s="4"/>
      <c r="T329" s="4"/>
    </row>
    <row r="330">
      <c r="D330" s="4"/>
      <c r="E330" s="63"/>
      <c r="F330" s="63"/>
      <c r="G330" s="63"/>
      <c r="Q330" s="63"/>
      <c r="R330" s="4"/>
      <c r="S330" s="4"/>
      <c r="T330" s="4"/>
    </row>
    <row r="331">
      <c r="D331" s="4"/>
      <c r="E331" s="63"/>
      <c r="F331" s="63"/>
      <c r="G331" s="63"/>
      <c r="Q331" s="63"/>
      <c r="R331" s="4"/>
      <c r="S331" s="4"/>
      <c r="T331" s="4"/>
    </row>
    <row r="332">
      <c r="D332" s="4"/>
      <c r="E332" s="63"/>
      <c r="F332" s="63"/>
      <c r="G332" s="63"/>
      <c r="Q332" s="63"/>
      <c r="R332" s="4"/>
      <c r="S332" s="4"/>
      <c r="T332" s="4"/>
    </row>
    <row r="333">
      <c r="D333" s="4"/>
      <c r="E333" s="63"/>
      <c r="F333" s="63"/>
      <c r="G333" s="63"/>
      <c r="Q333" s="63"/>
      <c r="R333" s="4"/>
      <c r="S333" s="4"/>
      <c r="T333" s="4"/>
    </row>
    <row r="334">
      <c r="D334" s="4"/>
      <c r="E334" s="63"/>
      <c r="F334" s="63"/>
      <c r="G334" s="63"/>
      <c r="Q334" s="63"/>
      <c r="R334" s="4"/>
      <c r="S334" s="4"/>
      <c r="T334" s="4"/>
    </row>
    <row r="335">
      <c r="D335" s="4"/>
      <c r="E335" s="63"/>
      <c r="F335" s="63"/>
      <c r="G335" s="63"/>
      <c r="Q335" s="63"/>
      <c r="R335" s="4"/>
      <c r="S335" s="4"/>
      <c r="T335" s="4"/>
    </row>
    <row r="336">
      <c r="D336" s="4"/>
      <c r="E336" s="63"/>
      <c r="F336" s="63"/>
      <c r="G336" s="63"/>
      <c r="Q336" s="63"/>
      <c r="R336" s="4"/>
      <c r="S336" s="4"/>
      <c r="T336" s="4"/>
    </row>
    <row r="337">
      <c r="D337" s="4"/>
      <c r="E337" s="63"/>
      <c r="F337" s="63"/>
      <c r="G337" s="63"/>
      <c r="Q337" s="63"/>
      <c r="R337" s="4"/>
      <c r="S337" s="4"/>
      <c r="T337" s="4"/>
    </row>
    <row r="338">
      <c r="D338" s="4"/>
      <c r="E338" s="63"/>
      <c r="F338" s="63"/>
      <c r="G338" s="63"/>
      <c r="Q338" s="63"/>
      <c r="R338" s="4"/>
      <c r="S338" s="4"/>
      <c r="T338" s="4"/>
    </row>
    <row r="339">
      <c r="D339" s="4"/>
      <c r="E339" s="63"/>
      <c r="F339" s="63"/>
      <c r="G339" s="63"/>
      <c r="Q339" s="63"/>
      <c r="R339" s="4"/>
      <c r="S339" s="4"/>
      <c r="T339" s="4"/>
    </row>
    <row r="340">
      <c r="D340" s="4"/>
      <c r="E340" s="63"/>
      <c r="F340" s="63"/>
      <c r="G340" s="63"/>
      <c r="Q340" s="63"/>
      <c r="R340" s="4"/>
      <c r="S340" s="4"/>
      <c r="T340" s="4"/>
    </row>
    <row r="341">
      <c r="D341" s="4"/>
      <c r="E341" s="63"/>
      <c r="F341" s="63"/>
      <c r="G341" s="63"/>
      <c r="Q341" s="63"/>
      <c r="R341" s="4"/>
      <c r="S341" s="4"/>
      <c r="T341" s="4"/>
    </row>
    <row r="342">
      <c r="D342" s="4"/>
      <c r="E342" s="63"/>
      <c r="F342" s="63"/>
      <c r="G342" s="63"/>
      <c r="Q342" s="63"/>
      <c r="R342" s="4"/>
      <c r="S342" s="4"/>
      <c r="T342" s="4"/>
    </row>
    <row r="343">
      <c r="D343" s="4"/>
      <c r="E343" s="63"/>
      <c r="F343" s="63"/>
      <c r="G343" s="63"/>
      <c r="Q343" s="63"/>
      <c r="R343" s="4"/>
      <c r="S343" s="4"/>
      <c r="T343" s="4"/>
    </row>
    <row r="344">
      <c r="D344" s="4"/>
      <c r="E344" s="63"/>
      <c r="F344" s="63"/>
      <c r="G344" s="63"/>
      <c r="Q344" s="63"/>
      <c r="R344" s="4"/>
      <c r="S344" s="4"/>
      <c r="T344" s="4"/>
    </row>
    <row r="345">
      <c r="D345" s="4"/>
      <c r="E345" s="63"/>
      <c r="F345" s="63"/>
      <c r="G345" s="63"/>
      <c r="Q345" s="63"/>
      <c r="R345" s="4"/>
      <c r="S345" s="4"/>
      <c r="T345" s="4"/>
    </row>
    <row r="346">
      <c r="D346" s="4"/>
      <c r="E346" s="63"/>
      <c r="F346" s="63"/>
      <c r="G346" s="63"/>
      <c r="Q346" s="63"/>
      <c r="R346" s="4"/>
      <c r="S346" s="4"/>
      <c r="T346" s="4"/>
    </row>
    <row r="347">
      <c r="D347" s="4"/>
      <c r="E347" s="63"/>
      <c r="F347" s="63"/>
      <c r="G347" s="63"/>
      <c r="Q347" s="63"/>
      <c r="R347" s="4"/>
      <c r="S347" s="4"/>
      <c r="T347" s="4"/>
    </row>
    <row r="348">
      <c r="D348" s="4"/>
      <c r="E348" s="63"/>
      <c r="F348" s="63"/>
      <c r="G348" s="63"/>
      <c r="Q348" s="63"/>
      <c r="R348" s="4"/>
      <c r="S348" s="4"/>
      <c r="T348" s="4"/>
    </row>
    <row r="349">
      <c r="D349" s="4"/>
      <c r="E349" s="63"/>
      <c r="F349" s="63"/>
      <c r="G349" s="63"/>
      <c r="Q349" s="63"/>
      <c r="R349" s="4"/>
      <c r="S349" s="4"/>
      <c r="T349" s="4"/>
    </row>
    <row r="350">
      <c r="D350" s="4"/>
      <c r="E350" s="63"/>
      <c r="F350" s="63"/>
      <c r="G350" s="63"/>
      <c r="Q350" s="63"/>
      <c r="R350" s="4"/>
      <c r="S350" s="4"/>
      <c r="T350" s="4"/>
    </row>
    <row r="351">
      <c r="D351" s="4"/>
      <c r="E351" s="63"/>
      <c r="F351" s="63"/>
      <c r="G351" s="63"/>
      <c r="Q351" s="63"/>
      <c r="R351" s="4"/>
      <c r="S351" s="4"/>
      <c r="T351" s="4"/>
    </row>
    <row r="352">
      <c r="D352" s="4"/>
      <c r="E352" s="63"/>
      <c r="F352" s="63"/>
      <c r="G352" s="63"/>
      <c r="Q352" s="63"/>
      <c r="R352" s="4"/>
      <c r="S352" s="4"/>
      <c r="T352" s="4"/>
    </row>
    <row r="353">
      <c r="D353" s="4"/>
      <c r="E353" s="63"/>
      <c r="F353" s="63"/>
      <c r="G353" s="63"/>
      <c r="Q353" s="63"/>
      <c r="R353" s="4"/>
      <c r="S353" s="4"/>
      <c r="T353" s="4"/>
    </row>
    <row r="354">
      <c r="D354" s="4"/>
      <c r="E354" s="63"/>
      <c r="F354" s="63"/>
      <c r="G354" s="63"/>
      <c r="Q354" s="63"/>
      <c r="R354" s="4"/>
      <c r="S354" s="4"/>
      <c r="T354" s="4"/>
    </row>
    <row r="355">
      <c r="D355" s="4"/>
      <c r="E355" s="63"/>
      <c r="F355" s="63"/>
      <c r="G355" s="63"/>
      <c r="Q355" s="63"/>
      <c r="R355" s="4"/>
      <c r="S355" s="4"/>
      <c r="T355" s="4"/>
    </row>
    <row r="356">
      <c r="D356" s="4"/>
      <c r="E356" s="63"/>
      <c r="F356" s="63"/>
      <c r="G356" s="63"/>
      <c r="Q356" s="63"/>
      <c r="R356" s="4"/>
      <c r="S356" s="4"/>
      <c r="T356" s="4"/>
    </row>
    <row r="357">
      <c r="D357" s="4"/>
      <c r="E357" s="63"/>
      <c r="F357" s="63"/>
      <c r="G357" s="63"/>
      <c r="Q357" s="63"/>
      <c r="R357" s="4"/>
      <c r="S357" s="4"/>
      <c r="T357" s="4"/>
    </row>
    <row r="358">
      <c r="D358" s="4"/>
      <c r="E358" s="63"/>
      <c r="F358" s="63"/>
      <c r="G358" s="63"/>
      <c r="Q358" s="63"/>
      <c r="R358" s="4"/>
      <c r="S358" s="4"/>
      <c r="T358" s="4"/>
    </row>
    <row r="359">
      <c r="D359" s="4"/>
      <c r="E359" s="63"/>
      <c r="F359" s="63"/>
      <c r="G359" s="63"/>
      <c r="Q359" s="63"/>
      <c r="R359" s="4"/>
      <c r="S359" s="4"/>
      <c r="T359" s="4"/>
    </row>
    <row r="360">
      <c r="D360" s="4"/>
      <c r="E360" s="63"/>
      <c r="F360" s="63"/>
      <c r="G360" s="63"/>
      <c r="Q360" s="63"/>
      <c r="R360" s="4"/>
      <c r="S360" s="4"/>
      <c r="T360" s="4"/>
    </row>
    <row r="361">
      <c r="D361" s="4"/>
      <c r="E361" s="63"/>
      <c r="F361" s="63"/>
      <c r="G361" s="63"/>
      <c r="Q361" s="63"/>
      <c r="R361" s="4"/>
      <c r="S361" s="4"/>
      <c r="T361" s="4"/>
    </row>
    <row r="362">
      <c r="D362" s="4"/>
      <c r="E362" s="63"/>
      <c r="F362" s="63"/>
      <c r="G362" s="63"/>
      <c r="Q362" s="63"/>
      <c r="R362" s="4"/>
      <c r="S362" s="4"/>
      <c r="T362" s="4"/>
    </row>
    <row r="363">
      <c r="D363" s="4"/>
      <c r="E363" s="63"/>
      <c r="F363" s="63"/>
      <c r="G363" s="63"/>
      <c r="Q363" s="63"/>
      <c r="R363" s="4"/>
      <c r="S363" s="4"/>
      <c r="T363" s="4"/>
    </row>
    <row r="364">
      <c r="D364" s="4"/>
      <c r="E364" s="63"/>
      <c r="F364" s="63"/>
      <c r="G364" s="63"/>
      <c r="Q364" s="63"/>
      <c r="R364" s="4"/>
      <c r="S364" s="4"/>
      <c r="T364" s="4"/>
    </row>
    <row r="365">
      <c r="D365" s="4"/>
      <c r="E365" s="63"/>
      <c r="F365" s="63"/>
      <c r="G365" s="63"/>
      <c r="Q365" s="63"/>
      <c r="R365" s="4"/>
      <c r="S365" s="4"/>
      <c r="T365" s="4"/>
    </row>
    <row r="366">
      <c r="D366" s="4"/>
      <c r="E366" s="63"/>
      <c r="F366" s="63"/>
      <c r="G366" s="63"/>
      <c r="Q366" s="63"/>
      <c r="R366" s="4"/>
      <c r="S366" s="4"/>
      <c r="T366" s="4"/>
    </row>
    <row r="367">
      <c r="D367" s="4"/>
      <c r="E367" s="63"/>
      <c r="F367" s="63"/>
      <c r="G367" s="63"/>
      <c r="Q367" s="63"/>
      <c r="R367" s="4"/>
      <c r="S367" s="4"/>
      <c r="T367" s="4"/>
    </row>
    <row r="368">
      <c r="D368" s="4"/>
      <c r="E368" s="63"/>
      <c r="F368" s="63"/>
      <c r="G368" s="63"/>
      <c r="Q368" s="63"/>
      <c r="R368" s="4"/>
      <c r="S368" s="4"/>
      <c r="T368" s="4"/>
    </row>
    <row r="369">
      <c r="D369" s="4"/>
      <c r="E369" s="63"/>
      <c r="F369" s="63"/>
      <c r="G369" s="63"/>
      <c r="Q369" s="63"/>
      <c r="R369" s="4"/>
      <c r="S369" s="4"/>
      <c r="T369" s="4"/>
    </row>
    <row r="370">
      <c r="D370" s="4"/>
      <c r="E370" s="63"/>
      <c r="F370" s="63"/>
      <c r="G370" s="63"/>
      <c r="Q370" s="63"/>
      <c r="R370" s="4"/>
      <c r="S370" s="4"/>
      <c r="T370" s="4"/>
    </row>
    <row r="371">
      <c r="D371" s="4"/>
      <c r="E371" s="63"/>
      <c r="F371" s="63"/>
      <c r="G371" s="63"/>
      <c r="Q371" s="63"/>
      <c r="R371" s="4"/>
      <c r="S371" s="4"/>
      <c r="T371" s="4"/>
    </row>
    <row r="372">
      <c r="D372" s="4"/>
      <c r="E372" s="63"/>
      <c r="F372" s="63"/>
      <c r="G372" s="63"/>
      <c r="Q372" s="63"/>
      <c r="R372" s="4"/>
      <c r="S372" s="4"/>
      <c r="T372" s="4"/>
    </row>
    <row r="373">
      <c r="D373" s="4"/>
      <c r="E373" s="63"/>
      <c r="F373" s="63"/>
      <c r="G373" s="63"/>
      <c r="Q373" s="63"/>
      <c r="R373" s="4"/>
      <c r="S373" s="4"/>
      <c r="T373" s="4"/>
    </row>
    <row r="374">
      <c r="D374" s="4"/>
      <c r="E374" s="63"/>
      <c r="F374" s="63"/>
      <c r="G374" s="63"/>
      <c r="Q374" s="63"/>
      <c r="R374" s="4"/>
      <c r="S374" s="4"/>
      <c r="T374" s="4"/>
    </row>
    <row r="375">
      <c r="D375" s="4"/>
      <c r="E375" s="63"/>
      <c r="F375" s="63"/>
      <c r="G375" s="63"/>
      <c r="Q375" s="63"/>
      <c r="R375" s="4"/>
      <c r="S375" s="4"/>
      <c r="T375" s="4"/>
    </row>
    <row r="376">
      <c r="D376" s="4"/>
      <c r="E376" s="63"/>
      <c r="F376" s="63"/>
      <c r="G376" s="63"/>
      <c r="Q376" s="63"/>
      <c r="R376" s="4"/>
      <c r="S376" s="4"/>
      <c r="T376" s="4"/>
    </row>
    <row r="377">
      <c r="D377" s="4"/>
      <c r="E377" s="63"/>
      <c r="F377" s="63"/>
      <c r="G377" s="63"/>
      <c r="Q377" s="63"/>
      <c r="R377" s="4"/>
      <c r="S377" s="4"/>
      <c r="T377" s="4"/>
    </row>
    <row r="378">
      <c r="D378" s="4"/>
      <c r="E378" s="63"/>
      <c r="F378" s="63"/>
      <c r="G378" s="63"/>
      <c r="Q378" s="63"/>
      <c r="R378" s="4"/>
      <c r="S378" s="4"/>
      <c r="T378" s="4"/>
    </row>
    <row r="379">
      <c r="D379" s="4"/>
      <c r="E379" s="63"/>
      <c r="F379" s="63"/>
      <c r="G379" s="63"/>
      <c r="Q379" s="63"/>
      <c r="R379" s="4"/>
      <c r="S379" s="4"/>
      <c r="T379" s="4"/>
    </row>
    <row r="380">
      <c r="D380" s="4"/>
      <c r="E380" s="63"/>
      <c r="F380" s="63"/>
      <c r="G380" s="63"/>
      <c r="Q380" s="63"/>
      <c r="R380" s="4"/>
      <c r="S380" s="4"/>
      <c r="T380" s="4"/>
    </row>
    <row r="381">
      <c r="D381" s="4"/>
      <c r="E381" s="63"/>
      <c r="F381" s="63"/>
      <c r="G381" s="63"/>
      <c r="Q381" s="63"/>
      <c r="R381" s="4"/>
      <c r="S381" s="4"/>
      <c r="T381" s="4"/>
    </row>
    <row r="382">
      <c r="D382" s="4"/>
      <c r="E382" s="63"/>
      <c r="F382" s="63"/>
      <c r="G382" s="63"/>
      <c r="Q382" s="63"/>
      <c r="R382" s="4"/>
      <c r="S382" s="4"/>
      <c r="T382" s="4"/>
    </row>
    <row r="383">
      <c r="D383" s="4"/>
      <c r="E383" s="63"/>
      <c r="F383" s="63"/>
      <c r="G383" s="63"/>
      <c r="Q383" s="63"/>
      <c r="R383" s="4"/>
      <c r="S383" s="4"/>
      <c r="T383" s="4"/>
    </row>
    <row r="384">
      <c r="D384" s="4"/>
      <c r="E384" s="63"/>
      <c r="F384" s="63"/>
      <c r="G384" s="63"/>
      <c r="Q384" s="63"/>
      <c r="R384" s="4"/>
      <c r="S384" s="4"/>
      <c r="T384" s="4"/>
    </row>
    <row r="385">
      <c r="D385" s="4"/>
      <c r="E385" s="63"/>
      <c r="F385" s="63"/>
      <c r="G385" s="63"/>
      <c r="Q385" s="63"/>
      <c r="R385" s="4"/>
      <c r="S385" s="4"/>
      <c r="T385" s="4"/>
    </row>
    <row r="386">
      <c r="D386" s="4"/>
      <c r="E386" s="63"/>
      <c r="F386" s="63"/>
      <c r="G386" s="63"/>
      <c r="Q386" s="63"/>
      <c r="R386" s="4"/>
      <c r="S386" s="4"/>
      <c r="T386" s="4"/>
    </row>
    <row r="387">
      <c r="D387" s="4"/>
      <c r="E387" s="63"/>
      <c r="F387" s="63"/>
      <c r="G387" s="63"/>
      <c r="Q387" s="63"/>
      <c r="R387" s="4"/>
      <c r="S387" s="4"/>
      <c r="T387" s="4"/>
    </row>
    <row r="388">
      <c r="D388" s="4"/>
      <c r="E388" s="63"/>
      <c r="F388" s="63"/>
      <c r="G388" s="63"/>
      <c r="Q388" s="63"/>
      <c r="R388" s="4"/>
      <c r="S388" s="4"/>
      <c r="T388" s="4"/>
    </row>
    <row r="389">
      <c r="D389" s="4"/>
      <c r="E389" s="63"/>
      <c r="F389" s="63"/>
      <c r="G389" s="63"/>
      <c r="Q389" s="63"/>
      <c r="R389" s="4"/>
      <c r="S389" s="4"/>
      <c r="T389" s="4"/>
    </row>
    <row r="390">
      <c r="D390" s="4"/>
      <c r="E390" s="63"/>
      <c r="F390" s="63"/>
      <c r="G390" s="63"/>
      <c r="Q390" s="63"/>
      <c r="R390" s="4"/>
      <c r="S390" s="4"/>
      <c r="T390" s="4"/>
    </row>
    <row r="391">
      <c r="D391" s="4"/>
      <c r="E391" s="63"/>
      <c r="F391" s="63"/>
      <c r="G391" s="63"/>
      <c r="Q391" s="63"/>
      <c r="R391" s="4"/>
      <c r="S391" s="4"/>
      <c r="T391" s="4"/>
    </row>
    <row r="392">
      <c r="D392" s="4"/>
      <c r="E392" s="63"/>
      <c r="F392" s="63"/>
      <c r="G392" s="63"/>
      <c r="Q392" s="63"/>
      <c r="R392" s="4"/>
      <c r="S392" s="4"/>
      <c r="T392" s="4"/>
    </row>
    <row r="393">
      <c r="D393" s="4"/>
      <c r="E393" s="63"/>
      <c r="F393" s="63"/>
      <c r="G393" s="63"/>
      <c r="Q393" s="63"/>
      <c r="R393" s="4"/>
      <c r="S393" s="4"/>
      <c r="T393" s="4"/>
    </row>
    <row r="394">
      <c r="D394" s="4"/>
      <c r="E394" s="63"/>
      <c r="F394" s="63"/>
      <c r="G394" s="63"/>
      <c r="Q394" s="63"/>
      <c r="R394" s="4"/>
      <c r="S394" s="4"/>
      <c r="T394" s="4"/>
    </row>
    <row r="395">
      <c r="D395" s="4"/>
      <c r="E395" s="63"/>
      <c r="F395" s="63"/>
      <c r="G395" s="63"/>
      <c r="Q395" s="63"/>
      <c r="R395" s="4"/>
      <c r="S395" s="4"/>
      <c r="T395" s="4"/>
    </row>
    <row r="396">
      <c r="D396" s="4"/>
      <c r="E396" s="63"/>
      <c r="F396" s="63"/>
      <c r="G396" s="63"/>
      <c r="Q396" s="63"/>
      <c r="R396" s="4"/>
      <c r="S396" s="4"/>
      <c r="T396" s="4"/>
    </row>
    <row r="397">
      <c r="D397" s="4"/>
      <c r="E397" s="63"/>
      <c r="F397" s="63"/>
      <c r="G397" s="63"/>
      <c r="Q397" s="63"/>
      <c r="R397" s="4"/>
      <c r="S397" s="4"/>
      <c r="T397" s="4"/>
    </row>
    <row r="398">
      <c r="D398" s="4"/>
      <c r="E398" s="63"/>
      <c r="F398" s="63"/>
      <c r="G398" s="63"/>
      <c r="Q398" s="63"/>
      <c r="R398" s="4"/>
      <c r="S398" s="4"/>
      <c r="T398" s="4"/>
    </row>
    <row r="399">
      <c r="D399" s="4"/>
      <c r="E399" s="63"/>
      <c r="F399" s="63"/>
      <c r="G399" s="63"/>
      <c r="Q399" s="63"/>
      <c r="R399" s="4"/>
      <c r="S399" s="4"/>
      <c r="T399" s="4"/>
    </row>
    <row r="400">
      <c r="D400" s="4"/>
      <c r="E400" s="63"/>
      <c r="F400" s="63"/>
      <c r="G400" s="63"/>
      <c r="Q400" s="63"/>
      <c r="R400" s="4"/>
      <c r="S400" s="4"/>
      <c r="T400" s="4"/>
    </row>
    <row r="401">
      <c r="D401" s="4"/>
      <c r="E401" s="63"/>
      <c r="F401" s="63"/>
      <c r="G401" s="63"/>
      <c r="Q401" s="63"/>
      <c r="R401" s="4"/>
      <c r="S401" s="4"/>
      <c r="T401" s="4"/>
    </row>
    <row r="402">
      <c r="D402" s="4"/>
      <c r="E402" s="63"/>
      <c r="F402" s="63"/>
      <c r="G402" s="63"/>
      <c r="Q402" s="63"/>
      <c r="R402" s="4"/>
      <c r="S402" s="4"/>
      <c r="T402" s="4"/>
    </row>
    <row r="403">
      <c r="D403" s="4"/>
      <c r="E403" s="63"/>
      <c r="F403" s="63"/>
      <c r="G403" s="63"/>
      <c r="Q403" s="63"/>
      <c r="R403" s="4"/>
      <c r="S403" s="4"/>
      <c r="T403" s="4"/>
    </row>
    <row r="404">
      <c r="D404" s="4"/>
      <c r="E404" s="63"/>
      <c r="F404" s="63"/>
      <c r="G404" s="63"/>
      <c r="Q404" s="63"/>
      <c r="R404" s="4"/>
      <c r="S404" s="4"/>
      <c r="T404" s="4"/>
    </row>
    <row r="405">
      <c r="D405" s="4"/>
      <c r="E405" s="63"/>
      <c r="F405" s="63"/>
      <c r="G405" s="63"/>
      <c r="Q405" s="63"/>
      <c r="R405" s="4"/>
      <c r="S405" s="4"/>
      <c r="T405" s="4"/>
    </row>
    <row r="406">
      <c r="D406" s="4"/>
      <c r="E406" s="63"/>
      <c r="F406" s="63"/>
      <c r="G406" s="63"/>
      <c r="Q406" s="63"/>
      <c r="R406" s="4"/>
      <c r="S406" s="4"/>
      <c r="T406" s="4"/>
    </row>
    <row r="407">
      <c r="D407" s="4"/>
      <c r="E407" s="63"/>
      <c r="F407" s="63"/>
      <c r="G407" s="63"/>
      <c r="Q407" s="63"/>
      <c r="R407" s="4"/>
      <c r="S407" s="4"/>
      <c r="T407" s="4"/>
    </row>
    <row r="408">
      <c r="D408" s="4"/>
      <c r="E408" s="63"/>
      <c r="F408" s="63"/>
      <c r="G408" s="63"/>
      <c r="Q408" s="63"/>
      <c r="R408" s="4"/>
      <c r="S408" s="4"/>
      <c r="T408" s="4"/>
    </row>
    <row r="409">
      <c r="D409" s="4"/>
      <c r="E409" s="63"/>
      <c r="F409" s="63"/>
      <c r="G409" s="63"/>
      <c r="Q409" s="63"/>
      <c r="R409" s="4"/>
      <c r="S409" s="4"/>
      <c r="T409" s="4"/>
    </row>
    <row r="410">
      <c r="D410" s="4"/>
      <c r="E410" s="63"/>
      <c r="F410" s="63"/>
      <c r="G410" s="63"/>
      <c r="Q410" s="63"/>
      <c r="R410" s="4"/>
      <c r="S410" s="4"/>
      <c r="T410" s="4"/>
    </row>
    <row r="411">
      <c r="D411" s="4"/>
      <c r="E411" s="63"/>
      <c r="F411" s="63"/>
      <c r="G411" s="63"/>
      <c r="Q411" s="63"/>
      <c r="R411" s="4"/>
      <c r="S411" s="4"/>
      <c r="T411" s="4"/>
    </row>
    <row r="412">
      <c r="D412" s="4"/>
      <c r="E412" s="63"/>
      <c r="F412" s="63"/>
      <c r="G412" s="63"/>
      <c r="Q412" s="63"/>
      <c r="R412" s="4"/>
      <c r="S412" s="4"/>
      <c r="T412" s="4"/>
    </row>
    <row r="413">
      <c r="D413" s="4"/>
      <c r="E413" s="63"/>
      <c r="F413" s="63"/>
      <c r="G413" s="63"/>
      <c r="Q413" s="63"/>
      <c r="R413" s="4"/>
      <c r="S413" s="4"/>
      <c r="T413" s="4"/>
    </row>
    <row r="414">
      <c r="D414" s="4"/>
      <c r="E414" s="63"/>
      <c r="F414" s="63"/>
      <c r="G414" s="63"/>
      <c r="Q414" s="63"/>
      <c r="R414" s="4"/>
      <c r="S414" s="4"/>
      <c r="T414" s="4"/>
    </row>
    <row r="415">
      <c r="D415" s="4"/>
      <c r="E415" s="63"/>
      <c r="F415" s="63"/>
      <c r="G415" s="63"/>
      <c r="Q415" s="63"/>
      <c r="R415" s="4"/>
      <c r="S415" s="4"/>
      <c r="T415" s="4"/>
    </row>
    <row r="416">
      <c r="D416" s="4"/>
      <c r="E416" s="63"/>
      <c r="F416" s="63"/>
      <c r="G416" s="63"/>
      <c r="Q416" s="63"/>
      <c r="R416" s="4"/>
      <c r="S416" s="4"/>
      <c r="T416" s="4"/>
    </row>
    <row r="417">
      <c r="D417" s="4"/>
      <c r="E417" s="63"/>
      <c r="F417" s="63"/>
      <c r="G417" s="63"/>
      <c r="Q417" s="63"/>
      <c r="R417" s="4"/>
      <c r="S417" s="4"/>
      <c r="T417" s="4"/>
    </row>
    <row r="418">
      <c r="D418" s="4"/>
      <c r="E418" s="63"/>
      <c r="F418" s="63"/>
      <c r="G418" s="63"/>
      <c r="Q418" s="63"/>
      <c r="R418" s="4"/>
      <c r="S418" s="4"/>
      <c r="T418" s="4"/>
    </row>
    <row r="419">
      <c r="D419" s="4"/>
      <c r="E419" s="63"/>
      <c r="F419" s="63"/>
      <c r="G419" s="63"/>
      <c r="Q419" s="63"/>
      <c r="R419" s="4"/>
      <c r="S419" s="4"/>
      <c r="T419" s="4"/>
    </row>
    <row r="420">
      <c r="D420" s="4"/>
      <c r="E420" s="63"/>
      <c r="F420" s="63"/>
      <c r="G420" s="63"/>
      <c r="Q420" s="63"/>
      <c r="R420" s="4"/>
      <c r="S420" s="4"/>
      <c r="T420" s="4"/>
    </row>
    <row r="421">
      <c r="D421" s="4"/>
      <c r="E421" s="63"/>
      <c r="F421" s="63"/>
      <c r="G421" s="63"/>
      <c r="Q421" s="63"/>
      <c r="R421" s="4"/>
      <c r="S421" s="4"/>
      <c r="T421" s="4"/>
    </row>
    <row r="422">
      <c r="D422" s="4"/>
      <c r="E422" s="63"/>
      <c r="F422" s="63"/>
      <c r="G422" s="63"/>
      <c r="Q422" s="63"/>
      <c r="R422" s="4"/>
      <c r="S422" s="4"/>
      <c r="T422" s="4"/>
    </row>
    <row r="423">
      <c r="D423" s="4"/>
      <c r="E423" s="63"/>
      <c r="F423" s="63"/>
      <c r="G423" s="63"/>
      <c r="Q423" s="63"/>
      <c r="R423" s="4"/>
      <c r="S423" s="4"/>
      <c r="T423" s="4"/>
    </row>
    <row r="424">
      <c r="D424" s="4"/>
      <c r="E424" s="63"/>
      <c r="F424" s="63"/>
      <c r="G424" s="63"/>
      <c r="Q424" s="63"/>
      <c r="R424" s="4"/>
      <c r="S424" s="4"/>
      <c r="T424" s="4"/>
    </row>
    <row r="425">
      <c r="D425" s="4"/>
      <c r="E425" s="63"/>
      <c r="F425" s="63"/>
      <c r="G425" s="63"/>
      <c r="Q425" s="63"/>
      <c r="R425" s="4"/>
      <c r="S425" s="4"/>
      <c r="T425" s="4"/>
    </row>
    <row r="426">
      <c r="D426" s="4"/>
      <c r="E426" s="63"/>
      <c r="F426" s="63"/>
      <c r="G426" s="63"/>
      <c r="Q426" s="63"/>
      <c r="R426" s="4"/>
      <c r="S426" s="4"/>
      <c r="T426" s="4"/>
    </row>
    <row r="427">
      <c r="D427" s="4"/>
      <c r="E427" s="63"/>
      <c r="F427" s="63"/>
      <c r="G427" s="63"/>
      <c r="Q427" s="63"/>
      <c r="R427" s="4"/>
      <c r="S427" s="4"/>
      <c r="T427" s="4"/>
    </row>
    <row r="428">
      <c r="D428" s="4"/>
      <c r="E428" s="63"/>
      <c r="F428" s="63"/>
      <c r="G428" s="63"/>
      <c r="Q428" s="63"/>
      <c r="R428" s="4"/>
      <c r="S428" s="4"/>
      <c r="T428" s="4"/>
    </row>
    <row r="429">
      <c r="D429" s="4"/>
      <c r="E429" s="63"/>
      <c r="F429" s="63"/>
      <c r="G429" s="63"/>
      <c r="Q429" s="63"/>
      <c r="R429" s="4"/>
      <c r="S429" s="4"/>
      <c r="T429" s="4"/>
    </row>
    <row r="430">
      <c r="D430" s="4"/>
      <c r="E430" s="63"/>
      <c r="F430" s="63"/>
      <c r="G430" s="63"/>
      <c r="Q430" s="63"/>
      <c r="R430" s="4"/>
      <c r="S430" s="4"/>
      <c r="T430" s="4"/>
    </row>
    <row r="431">
      <c r="D431" s="4"/>
      <c r="E431" s="63"/>
      <c r="F431" s="63"/>
      <c r="G431" s="63"/>
      <c r="Q431" s="63"/>
      <c r="R431" s="4"/>
      <c r="S431" s="4"/>
      <c r="T431" s="4"/>
    </row>
    <row r="432">
      <c r="D432" s="4"/>
      <c r="E432" s="63"/>
      <c r="F432" s="63"/>
      <c r="G432" s="63"/>
      <c r="Q432" s="63"/>
      <c r="R432" s="4"/>
      <c r="S432" s="4"/>
      <c r="T432" s="4"/>
    </row>
    <row r="433">
      <c r="D433" s="4"/>
      <c r="E433" s="63"/>
      <c r="F433" s="63"/>
      <c r="G433" s="63"/>
      <c r="Q433" s="63"/>
      <c r="R433" s="4"/>
      <c r="S433" s="4"/>
      <c r="T433" s="4"/>
    </row>
    <row r="434">
      <c r="D434" s="4"/>
      <c r="E434" s="63"/>
      <c r="F434" s="63"/>
      <c r="G434" s="63"/>
      <c r="Q434" s="63"/>
      <c r="R434" s="4"/>
      <c r="S434" s="4"/>
      <c r="T434" s="4"/>
    </row>
    <row r="435">
      <c r="D435" s="4"/>
      <c r="E435" s="63"/>
      <c r="F435" s="63"/>
      <c r="G435" s="63"/>
      <c r="Q435" s="63"/>
      <c r="R435" s="4"/>
      <c r="S435" s="4"/>
      <c r="T435" s="4"/>
    </row>
    <row r="436">
      <c r="D436" s="4"/>
      <c r="E436" s="63"/>
      <c r="F436" s="63"/>
      <c r="G436" s="63"/>
      <c r="Q436" s="63"/>
      <c r="R436" s="4"/>
      <c r="S436" s="4"/>
      <c r="T436" s="4"/>
    </row>
    <row r="437">
      <c r="D437" s="4"/>
      <c r="E437" s="63"/>
      <c r="F437" s="63"/>
      <c r="G437" s="63"/>
      <c r="Q437" s="63"/>
      <c r="R437" s="4"/>
      <c r="S437" s="4"/>
      <c r="T437" s="4"/>
    </row>
    <row r="438">
      <c r="D438" s="4"/>
      <c r="E438" s="63"/>
      <c r="F438" s="63"/>
      <c r="G438" s="63"/>
      <c r="Q438" s="63"/>
      <c r="R438" s="4"/>
      <c r="S438" s="4"/>
      <c r="T438" s="4"/>
    </row>
    <row r="439">
      <c r="D439" s="4"/>
      <c r="E439" s="63"/>
      <c r="F439" s="63"/>
      <c r="G439" s="63"/>
      <c r="Q439" s="63"/>
      <c r="R439" s="4"/>
      <c r="S439" s="4"/>
      <c r="T439" s="4"/>
    </row>
    <row r="440">
      <c r="D440" s="4"/>
      <c r="E440" s="63"/>
      <c r="F440" s="63"/>
      <c r="G440" s="63"/>
      <c r="Q440" s="63"/>
      <c r="R440" s="4"/>
      <c r="S440" s="4"/>
      <c r="T440" s="4"/>
    </row>
    <row r="441">
      <c r="D441" s="4"/>
      <c r="E441" s="63"/>
      <c r="F441" s="63"/>
      <c r="G441" s="63"/>
      <c r="Q441" s="63"/>
      <c r="R441" s="4"/>
      <c r="S441" s="4"/>
      <c r="T441" s="4"/>
    </row>
    <row r="442">
      <c r="D442" s="4"/>
      <c r="E442" s="63"/>
      <c r="F442" s="63"/>
      <c r="G442" s="63"/>
      <c r="Q442" s="63"/>
      <c r="R442" s="4"/>
      <c r="S442" s="4"/>
      <c r="T442" s="4"/>
    </row>
    <row r="443">
      <c r="D443" s="4"/>
      <c r="E443" s="63"/>
      <c r="F443" s="63"/>
      <c r="G443" s="63"/>
      <c r="Q443" s="63"/>
      <c r="R443" s="4"/>
      <c r="S443" s="4"/>
      <c r="T443" s="4"/>
    </row>
    <row r="444">
      <c r="D444" s="4"/>
      <c r="E444" s="63"/>
      <c r="F444" s="63"/>
      <c r="G444" s="63"/>
      <c r="Q444" s="63"/>
      <c r="R444" s="4"/>
      <c r="S444" s="4"/>
      <c r="T444" s="4"/>
    </row>
    <row r="445">
      <c r="D445" s="4"/>
      <c r="E445" s="63"/>
      <c r="F445" s="63"/>
      <c r="G445" s="63"/>
      <c r="Q445" s="63"/>
      <c r="R445" s="4"/>
      <c r="S445" s="4"/>
      <c r="T445" s="4"/>
    </row>
    <row r="446">
      <c r="D446" s="4"/>
      <c r="E446" s="63"/>
      <c r="F446" s="63"/>
      <c r="G446" s="63"/>
      <c r="Q446" s="63"/>
      <c r="R446" s="4"/>
      <c r="S446" s="4"/>
      <c r="T446" s="4"/>
    </row>
    <row r="447">
      <c r="D447" s="4"/>
      <c r="E447" s="63"/>
      <c r="F447" s="63"/>
      <c r="G447" s="63"/>
      <c r="Q447" s="63"/>
      <c r="R447" s="4"/>
      <c r="S447" s="4"/>
      <c r="T447" s="4"/>
    </row>
    <row r="448">
      <c r="D448" s="4"/>
      <c r="E448" s="63"/>
      <c r="F448" s="63"/>
      <c r="G448" s="63"/>
      <c r="Q448" s="63"/>
      <c r="R448" s="4"/>
      <c r="S448" s="4"/>
      <c r="T448" s="4"/>
    </row>
    <row r="449">
      <c r="D449" s="4"/>
      <c r="E449" s="63"/>
      <c r="F449" s="63"/>
      <c r="G449" s="63"/>
      <c r="Q449" s="63"/>
      <c r="R449" s="4"/>
      <c r="S449" s="4"/>
      <c r="T449" s="4"/>
    </row>
    <row r="450">
      <c r="D450" s="4"/>
      <c r="E450" s="63"/>
      <c r="F450" s="63"/>
      <c r="G450" s="63"/>
      <c r="Q450" s="63"/>
      <c r="R450" s="4"/>
      <c r="S450" s="4"/>
      <c r="T450" s="4"/>
    </row>
    <row r="451">
      <c r="D451" s="4"/>
      <c r="E451" s="63"/>
      <c r="F451" s="63"/>
      <c r="G451" s="63"/>
      <c r="Q451" s="63"/>
      <c r="R451" s="4"/>
      <c r="S451" s="4"/>
      <c r="T451" s="4"/>
    </row>
    <row r="452">
      <c r="D452" s="4"/>
      <c r="E452" s="63"/>
      <c r="F452" s="63"/>
      <c r="G452" s="63"/>
      <c r="Q452" s="63"/>
      <c r="R452" s="4"/>
      <c r="S452" s="4"/>
      <c r="T452" s="4"/>
    </row>
    <row r="453">
      <c r="D453" s="4"/>
      <c r="E453" s="63"/>
      <c r="F453" s="63"/>
      <c r="G453" s="63"/>
      <c r="Q453" s="63"/>
      <c r="R453" s="4"/>
      <c r="S453" s="4"/>
      <c r="T453" s="4"/>
    </row>
    <row r="454">
      <c r="D454" s="4"/>
      <c r="E454" s="63"/>
      <c r="F454" s="63"/>
      <c r="G454" s="63"/>
      <c r="Q454" s="63"/>
      <c r="R454" s="4"/>
      <c r="S454" s="4"/>
      <c r="T454" s="4"/>
    </row>
    <row r="455">
      <c r="D455" s="4"/>
      <c r="E455" s="63"/>
      <c r="F455" s="63"/>
      <c r="G455" s="63"/>
      <c r="Q455" s="63"/>
      <c r="R455" s="4"/>
      <c r="S455" s="4"/>
      <c r="T455" s="4"/>
    </row>
    <row r="456">
      <c r="D456" s="4"/>
      <c r="E456" s="63"/>
      <c r="F456" s="63"/>
      <c r="G456" s="63"/>
      <c r="Q456" s="63"/>
      <c r="R456" s="4"/>
      <c r="S456" s="4"/>
      <c r="T456" s="4"/>
    </row>
    <row r="457">
      <c r="D457" s="4"/>
      <c r="E457" s="63"/>
      <c r="F457" s="63"/>
      <c r="G457" s="63"/>
      <c r="Q457" s="63"/>
      <c r="R457" s="4"/>
      <c r="S457" s="4"/>
      <c r="T457" s="4"/>
    </row>
    <row r="458">
      <c r="D458" s="4"/>
      <c r="E458" s="63"/>
      <c r="F458" s="63"/>
      <c r="G458" s="63"/>
      <c r="Q458" s="63"/>
      <c r="R458" s="4"/>
      <c r="S458" s="4"/>
      <c r="T458" s="4"/>
    </row>
    <row r="459">
      <c r="D459" s="4"/>
      <c r="E459" s="63"/>
      <c r="F459" s="63"/>
      <c r="G459" s="63"/>
      <c r="Q459" s="63"/>
      <c r="R459" s="4"/>
      <c r="S459" s="4"/>
      <c r="T459" s="4"/>
    </row>
    <row r="460">
      <c r="D460" s="4"/>
      <c r="E460" s="63"/>
      <c r="F460" s="63"/>
      <c r="G460" s="63"/>
      <c r="Q460" s="63"/>
      <c r="R460" s="4"/>
      <c r="S460" s="4"/>
      <c r="T460" s="4"/>
    </row>
    <row r="461">
      <c r="D461" s="4"/>
      <c r="E461" s="63"/>
      <c r="F461" s="63"/>
      <c r="G461" s="63"/>
      <c r="Q461" s="63"/>
      <c r="R461" s="4"/>
      <c r="S461" s="4"/>
      <c r="T461" s="4"/>
    </row>
    <row r="462">
      <c r="D462" s="4"/>
      <c r="E462" s="63"/>
      <c r="F462" s="63"/>
      <c r="G462" s="63"/>
      <c r="Q462" s="63"/>
      <c r="R462" s="4"/>
      <c r="S462" s="4"/>
      <c r="T462" s="4"/>
    </row>
    <row r="463">
      <c r="D463" s="4"/>
      <c r="E463" s="63"/>
      <c r="F463" s="63"/>
      <c r="G463" s="63"/>
      <c r="Q463" s="63"/>
      <c r="R463" s="4"/>
      <c r="S463" s="4"/>
      <c r="T463" s="4"/>
    </row>
    <row r="464">
      <c r="D464" s="4"/>
      <c r="E464" s="63"/>
      <c r="F464" s="63"/>
      <c r="G464" s="63"/>
      <c r="Q464" s="63"/>
      <c r="R464" s="4"/>
      <c r="S464" s="4"/>
      <c r="T464" s="4"/>
    </row>
    <row r="465">
      <c r="D465" s="4"/>
      <c r="E465" s="63"/>
      <c r="F465" s="63"/>
      <c r="G465" s="63"/>
      <c r="Q465" s="63"/>
      <c r="R465" s="4"/>
      <c r="S465" s="4"/>
      <c r="T465" s="4"/>
    </row>
    <row r="466">
      <c r="D466" s="4"/>
      <c r="E466" s="63"/>
      <c r="F466" s="63"/>
      <c r="G466" s="63"/>
      <c r="Q466" s="63"/>
      <c r="R466" s="4"/>
      <c r="S466" s="4"/>
      <c r="T466" s="4"/>
    </row>
    <row r="467">
      <c r="D467" s="4"/>
      <c r="E467" s="63"/>
      <c r="F467" s="63"/>
      <c r="G467" s="63"/>
      <c r="Q467" s="63"/>
      <c r="R467" s="4"/>
      <c r="S467" s="4"/>
      <c r="T467" s="4"/>
    </row>
    <row r="468">
      <c r="D468" s="4"/>
      <c r="E468" s="63"/>
      <c r="F468" s="63"/>
      <c r="G468" s="63"/>
      <c r="Q468" s="63"/>
      <c r="R468" s="4"/>
      <c r="S468" s="4"/>
      <c r="T468" s="4"/>
    </row>
    <row r="469">
      <c r="D469" s="4"/>
      <c r="E469" s="63"/>
      <c r="F469" s="63"/>
      <c r="G469" s="63"/>
      <c r="Q469" s="63"/>
      <c r="R469" s="4"/>
      <c r="S469" s="4"/>
      <c r="T469" s="4"/>
    </row>
    <row r="470">
      <c r="D470" s="4"/>
      <c r="E470" s="63"/>
      <c r="F470" s="63"/>
      <c r="G470" s="63"/>
      <c r="Q470" s="63"/>
      <c r="R470" s="4"/>
      <c r="S470" s="4"/>
      <c r="T470" s="4"/>
    </row>
    <row r="471">
      <c r="D471" s="4"/>
      <c r="E471" s="63"/>
      <c r="F471" s="63"/>
      <c r="G471" s="63"/>
      <c r="Q471" s="63"/>
      <c r="R471" s="4"/>
      <c r="S471" s="4"/>
      <c r="T471" s="4"/>
    </row>
    <row r="472">
      <c r="D472" s="4"/>
      <c r="E472" s="63"/>
      <c r="F472" s="63"/>
      <c r="G472" s="63"/>
      <c r="Q472" s="63"/>
      <c r="R472" s="4"/>
      <c r="S472" s="4"/>
      <c r="T472" s="4"/>
    </row>
    <row r="473">
      <c r="D473" s="4"/>
      <c r="E473" s="63"/>
      <c r="F473" s="63"/>
      <c r="G473" s="63"/>
      <c r="Q473" s="63"/>
      <c r="R473" s="4"/>
      <c r="S473" s="4"/>
      <c r="T473" s="4"/>
    </row>
    <row r="474">
      <c r="D474" s="4"/>
      <c r="E474" s="63"/>
      <c r="F474" s="63"/>
      <c r="G474" s="63"/>
      <c r="Q474" s="63"/>
      <c r="R474" s="4"/>
      <c r="S474" s="4"/>
      <c r="T474" s="4"/>
    </row>
    <row r="475">
      <c r="D475" s="4"/>
      <c r="E475" s="63"/>
      <c r="F475" s="63"/>
      <c r="G475" s="63"/>
      <c r="Q475" s="63"/>
      <c r="R475" s="4"/>
      <c r="S475" s="4"/>
      <c r="T475" s="4"/>
    </row>
    <row r="476">
      <c r="D476" s="4"/>
      <c r="E476" s="63"/>
      <c r="F476" s="63"/>
      <c r="G476" s="63"/>
      <c r="Q476" s="63"/>
      <c r="R476" s="4"/>
      <c r="S476" s="4"/>
      <c r="T476" s="4"/>
    </row>
    <row r="477">
      <c r="D477" s="4"/>
      <c r="E477" s="63"/>
      <c r="F477" s="63"/>
      <c r="G477" s="63"/>
      <c r="Q477" s="63"/>
      <c r="R477" s="4"/>
      <c r="S477" s="4"/>
      <c r="T477" s="4"/>
    </row>
    <row r="478">
      <c r="D478" s="4"/>
      <c r="E478" s="63"/>
      <c r="F478" s="63"/>
      <c r="G478" s="63"/>
      <c r="Q478" s="63"/>
      <c r="R478" s="4"/>
      <c r="S478" s="4"/>
      <c r="T478" s="4"/>
    </row>
    <row r="479">
      <c r="D479" s="4"/>
      <c r="E479" s="63"/>
      <c r="F479" s="63"/>
      <c r="G479" s="63"/>
      <c r="Q479" s="63"/>
      <c r="R479" s="4"/>
      <c r="S479" s="4"/>
      <c r="T479" s="4"/>
    </row>
    <row r="480">
      <c r="D480" s="4"/>
      <c r="E480" s="63"/>
      <c r="F480" s="63"/>
      <c r="G480" s="63"/>
      <c r="Q480" s="63"/>
      <c r="R480" s="4"/>
      <c r="S480" s="4"/>
      <c r="T480" s="4"/>
    </row>
    <row r="481">
      <c r="D481" s="4"/>
      <c r="E481" s="63"/>
      <c r="F481" s="63"/>
      <c r="G481" s="63"/>
      <c r="Q481" s="63"/>
      <c r="R481" s="4"/>
      <c r="S481" s="4"/>
      <c r="T481" s="4"/>
    </row>
    <row r="482">
      <c r="D482" s="4"/>
      <c r="E482" s="63"/>
      <c r="F482" s="63"/>
      <c r="G482" s="63"/>
      <c r="Q482" s="63"/>
      <c r="R482" s="4"/>
      <c r="S482" s="4"/>
      <c r="T482" s="4"/>
    </row>
    <row r="483">
      <c r="D483" s="4"/>
      <c r="E483" s="63"/>
      <c r="F483" s="63"/>
      <c r="G483" s="63"/>
      <c r="Q483" s="63"/>
      <c r="R483" s="4"/>
      <c r="S483" s="4"/>
      <c r="T483" s="4"/>
    </row>
    <row r="484">
      <c r="D484" s="4"/>
      <c r="E484" s="63"/>
      <c r="F484" s="63"/>
      <c r="G484" s="63"/>
      <c r="Q484" s="63"/>
      <c r="R484" s="4"/>
      <c r="S484" s="4"/>
      <c r="T484" s="4"/>
    </row>
    <row r="485">
      <c r="D485" s="4"/>
      <c r="E485" s="63"/>
      <c r="F485" s="63"/>
      <c r="G485" s="63"/>
      <c r="Q485" s="63"/>
      <c r="R485" s="4"/>
      <c r="S485" s="4"/>
      <c r="T485" s="4"/>
    </row>
    <row r="486">
      <c r="D486" s="4"/>
      <c r="E486" s="63"/>
      <c r="F486" s="63"/>
      <c r="G486" s="63"/>
      <c r="Q486" s="63"/>
      <c r="R486" s="4"/>
      <c r="S486" s="4"/>
      <c r="T486" s="4"/>
    </row>
    <row r="487">
      <c r="D487" s="4"/>
      <c r="E487" s="63"/>
      <c r="F487" s="63"/>
      <c r="G487" s="63"/>
      <c r="Q487" s="63"/>
      <c r="R487" s="4"/>
      <c r="S487" s="4"/>
      <c r="T487" s="4"/>
    </row>
    <row r="488">
      <c r="D488" s="4"/>
      <c r="E488" s="63"/>
      <c r="F488" s="63"/>
      <c r="G488" s="63"/>
      <c r="Q488" s="63"/>
      <c r="R488" s="4"/>
      <c r="S488" s="4"/>
      <c r="T488" s="4"/>
    </row>
    <row r="489">
      <c r="D489" s="4"/>
      <c r="E489" s="63"/>
      <c r="F489" s="63"/>
      <c r="G489" s="63"/>
      <c r="Q489" s="63"/>
      <c r="R489" s="4"/>
      <c r="S489" s="4"/>
      <c r="T489" s="4"/>
    </row>
    <row r="490">
      <c r="D490" s="4"/>
      <c r="E490" s="63"/>
      <c r="F490" s="63"/>
      <c r="G490" s="63"/>
      <c r="Q490" s="63"/>
      <c r="R490" s="4"/>
      <c r="S490" s="4"/>
      <c r="T490" s="4"/>
    </row>
    <row r="491">
      <c r="D491" s="4"/>
      <c r="E491" s="63"/>
      <c r="F491" s="63"/>
      <c r="G491" s="63"/>
      <c r="Q491" s="63"/>
      <c r="R491" s="4"/>
      <c r="S491" s="4"/>
      <c r="T491" s="4"/>
    </row>
    <row r="492">
      <c r="D492" s="4"/>
      <c r="E492" s="63"/>
      <c r="F492" s="63"/>
      <c r="G492" s="63"/>
      <c r="Q492" s="63"/>
      <c r="R492" s="4"/>
      <c r="S492" s="4"/>
      <c r="T492" s="4"/>
    </row>
    <row r="493">
      <c r="D493" s="4"/>
      <c r="E493" s="63"/>
      <c r="F493" s="63"/>
      <c r="G493" s="63"/>
      <c r="Q493" s="63"/>
      <c r="R493" s="4"/>
      <c r="S493" s="4"/>
      <c r="T493" s="4"/>
    </row>
    <row r="494">
      <c r="D494" s="4"/>
      <c r="E494" s="63"/>
      <c r="F494" s="63"/>
      <c r="G494" s="63"/>
      <c r="Q494" s="63"/>
      <c r="R494" s="4"/>
      <c r="S494" s="4"/>
      <c r="T494" s="4"/>
    </row>
    <row r="495">
      <c r="D495" s="4"/>
      <c r="E495" s="63"/>
      <c r="F495" s="63"/>
      <c r="G495" s="63"/>
      <c r="Q495" s="63"/>
      <c r="R495" s="4"/>
      <c r="S495" s="4"/>
      <c r="T495" s="4"/>
    </row>
    <row r="496">
      <c r="D496" s="4"/>
      <c r="E496" s="63"/>
      <c r="F496" s="63"/>
      <c r="G496" s="63"/>
      <c r="Q496" s="63"/>
      <c r="R496" s="4"/>
      <c r="S496" s="4"/>
      <c r="T496" s="4"/>
    </row>
    <row r="497">
      <c r="D497" s="4"/>
      <c r="E497" s="63"/>
      <c r="F497" s="63"/>
      <c r="G497" s="63"/>
      <c r="Q497" s="63"/>
      <c r="R497" s="4"/>
      <c r="S497" s="4"/>
      <c r="T497" s="4"/>
    </row>
    <row r="498">
      <c r="D498" s="4"/>
      <c r="E498" s="63"/>
      <c r="F498" s="63"/>
      <c r="G498" s="63"/>
      <c r="Q498" s="63"/>
      <c r="R498" s="4"/>
      <c r="S498" s="4"/>
      <c r="T498" s="4"/>
    </row>
    <row r="499">
      <c r="D499" s="4"/>
      <c r="E499" s="63"/>
      <c r="F499" s="63"/>
      <c r="G499" s="63"/>
      <c r="Q499" s="63"/>
      <c r="R499" s="4"/>
      <c r="S499" s="4"/>
      <c r="T499" s="4"/>
    </row>
    <row r="500">
      <c r="D500" s="4"/>
      <c r="E500" s="63"/>
      <c r="F500" s="63"/>
      <c r="G500" s="63"/>
      <c r="Q500" s="63"/>
      <c r="R500" s="4"/>
      <c r="S500" s="4"/>
      <c r="T500" s="4"/>
    </row>
    <row r="501">
      <c r="D501" s="4"/>
      <c r="E501" s="63"/>
      <c r="F501" s="63"/>
      <c r="G501" s="63"/>
      <c r="Q501" s="63"/>
      <c r="R501" s="4"/>
      <c r="S501" s="4"/>
      <c r="T501" s="4"/>
    </row>
    <row r="502">
      <c r="D502" s="4"/>
      <c r="E502" s="63"/>
      <c r="F502" s="63"/>
      <c r="G502" s="63"/>
      <c r="Q502" s="63"/>
      <c r="R502" s="4"/>
      <c r="S502" s="4"/>
      <c r="T502" s="4"/>
    </row>
    <row r="503">
      <c r="D503" s="4"/>
      <c r="E503" s="63"/>
      <c r="F503" s="63"/>
      <c r="G503" s="63"/>
      <c r="Q503" s="63"/>
      <c r="R503" s="4"/>
      <c r="S503" s="4"/>
      <c r="T503" s="4"/>
    </row>
    <row r="504">
      <c r="D504" s="4"/>
      <c r="E504" s="63"/>
      <c r="F504" s="63"/>
      <c r="G504" s="63"/>
      <c r="Q504" s="63"/>
      <c r="R504" s="4"/>
      <c r="S504" s="4"/>
      <c r="T504" s="4"/>
    </row>
    <row r="505">
      <c r="D505" s="4"/>
      <c r="E505" s="63"/>
      <c r="F505" s="63"/>
      <c r="G505" s="63"/>
      <c r="Q505" s="63"/>
      <c r="R505" s="4"/>
      <c r="S505" s="4"/>
      <c r="T505" s="4"/>
    </row>
    <row r="506">
      <c r="D506" s="4"/>
      <c r="E506" s="63"/>
      <c r="F506" s="63"/>
      <c r="G506" s="63"/>
      <c r="Q506" s="63"/>
      <c r="R506" s="4"/>
      <c r="S506" s="4"/>
      <c r="T506" s="4"/>
    </row>
    <row r="507">
      <c r="D507" s="4"/>
      <c r="E507" s="63"/>
      <c r="F507" s="63"/>
      <c r="G507" s="63"/>
      <c r="Q507" s="63"/>
      <c r="R507" s="4"/>
      <c r="S507" s="4"/>
      <c r="T507" s="4"/>
    </row>
    <row r="508">
      <c r="D508" s="4"/>
      <c r="E508" s="63"/>
      <c r="F508" s="63"/>
      <c r="G508" s="63"/>
      <c r="Q508" s="63"/>
      <c r="R508" s="4"/>
      <c r="S508" s="4"/>
      <c r="T508" s="4"/>
    </row>
    <row r="509">
      <c r="D509" s="4"/>
      <c r="E509" s="63"/>
      <c r="F509" s="63"/>
      <c r="G509" s="63"/>
      <c r="Q509" s="63"/>
      <c r="R509" s="4"/>
      <c r="S509" s="4"/>
      <c r="T509" s="4"/>
    </row>
    <row r="510">
      <c r="D510" s="4"/>
      <c r="E510" s="63"/>
      <c r="F510" s="63"/>
      <c r="G510" s="63"/>
      <c r="Q510" s="63"/>
      <c r="R510" s="4"/>
      <c r="S510" s="4"/>
      <c r="T510" s="4"/>
    </row>
    <row r="511">
      <c r="D511" s="4"/>
      <c r="E511" s="63"/>
      <c r="F511" s="63"/>
      <c r="G511" s="63"/>
      <c r="Q511" s="63"/>
      <c r="R511" s="4"/>
      <c r="S511" s="4"/>
      <c r="T511" s="4"/>
    </row>
    <row r="512">
      <c r="D512" s="4"/>
      <c r="E512" s="63"/>
      <c r="F512" s="63"/>
      <c r="G512" s="63"/>
      <c r="Q512" s="63"/>
      <c r="R512" s="4"/>
      <c r="S512" s="4"/>
      <c r="T512" s="4"/>
    </row>
    <row r="513">
      <c r="D513" s="4"/>
      <c r="E513" s="63"/>
      <c r="F513" s="63"/>
      <c r="G513" s="63"/>
      <c r="Q513" s="63"/>
      <c r="R513" s="4"/>
      <c r="S513" s="4"/>
      <c r="T513" s="4"/>
    </row>
    <row r="514">
      <c r="D514" s="4"/>
      <c r="E514" s="63"/>
      <c r="F514" s="63"/>
      <c r="G514" s="63"/>
      <c r="Q514" s="63"/>
      <c r="R514" s="4"/>
      <c r="S514" s="4"/>
      <c r="T514" s="4"/>
    </row>
    <row r="515">
      <c r="D515" s="4"/>
      <c r="E515" s="63"/>
      <c r="F515" s="63"/>
      <c r="G515" s="63"/>
      <c r="Q515" s="63"/>
      <c r="R515" s="4"/>
      <c r="S515" s="4"/>
      <c r="T515" s="4"/>
    </row>
    <row r="516">
      <c r="D516" s="4"/>
      <c r="E516" s="63"/>
      <c r="F516" s="63"/>
      <c r="G516" s="63"/>
      <c r="Q516" s="63"/>
      <c r="R516" s="4"/>
      <c r="S516" s="4"/>
      <c r="T516" s="4"/>
    </row>
    <row r="517">
      <c r="D517" s="4"/>
      <c r="E517" s="63"/>
      <c r="F517" s="63"/>
      <c r="G517" s="63"/>
      <c r="Q517" s="63"/>
      <c r="R517" s="4"/>
      <c r="S517" s="4"/>
      <c r="T517" s="4"/>
    </row>
    <row r="518">
      <c r="D518" s="4"/>
      <c r="E518" s="63"/>
      <c r="F518" s="63"/>
      <c r="G518" s="63"/>
      <c r="Q518" s="63"/>
      <c r="R518" s="4"/>
      <c r="S518" s="4"/>
      <c r="T518" s="4"/>
    </row>
    <row r="519">
      <c r="D519" s="4"/>
      <c r="E519" s="63"/>
      <c r="F519" s="63"/>
      <c r="G519" s="63"/>
      <c r="Q519" s="63"/>
      <c r="R519" s="4"/>
      <c r="S519" s="4"/>
      <c r="T519" s="4"/>
    </row>
    <row r="520">
      <c r="D520" s="4"/>
      <c r="E520" s="63"/>
      <c r="F520" s="63"/>
      <c r="G520" s="63"/>
      <c r="Q520" s="63"/>
      <c r="R520" s="4"/>
      <c r="S520" s="4"/>
      <c r="T520" s="4"/>
    </row>
    <row r="521">
      <c r="D521" s="4"/>
      <c r="E521" s="63"/>
      <c r="F521" s="63"/>
      <c r="G521" s="63"/>
      <c r="Q521" s="63"/>
      <c r="R521" s="4"/>
      <c r="S521" s="4"/>
      <c r="T521" s="4"/>
    </row>
    <row r="522">
      <c r="D522" s="4"/>
      <c r="E522" s="63"/>
      <c r="F522" s="63"/>
      <c r="G522" s="63"/>
      <c r="Q522" s="63"/>
      <c r="R522" s="4"/>
      <c r="S522" s="4"/>
      <c r="T522" s="4"/>
    </row>
    <row r="523">
      <c r="D523" s="4"/>
      <c r="E523" s="63"/>
      <c r="F523" s="63"/>
      <c r="G523" s="63"/>
      <c r="Q523" s="63"/>
      <c r="R523" s="4"/>
      <c r="S523" s="4"/>
      <c r="T523" s="4"/>
    </row>
    <row r="524">
      <c r="D524" s="4"/>
      <c r="E524" s="63"/>
      <c r="F524" s="63"/>
      <c r="G524" s="63"/>
      <c r="Q524" s="63"/>
      <c r="R524" s="4"/>
      <c r="S524" s="4"/>
      <c r="T524" s="4"/>
    </row>
    <row r="525">
      <c r="D525" s="4"/>
      <c r="E525" s="63"/>
      <c r="F525" s="63"/>
      <c r="G525" s="63"/>
      <c r="Q525" s="63"/>
      <c r="R525" s="4"/>
      <c r="S525" s="4"/>
      <c r="T525" s="4"/>
    </row>
    <row r="526">
      <c r="D526" s="4"/>
      <c r="E526" s="63"/>
      <c r="F526" s="63"/>
      <c r="G526" s="63"/>
      <c r="Q526" s="63"/>
      <c r="R526" s="4"/>
      <c r="S526" s="4"/>
      <c r="T526" s="4"/>
    </row>
    <row r="527">
      <c r="D527" s="4"/>
      <c r="E527" s="63"/>
      <c r="F527" s="63"/>
      <c r="G527" s="63"/>
      <c r="Q527" s="63"/>
      <c r="R527" s="4"/>
      <c r="S527" s="4"/>
      <c r="T527" s="4"/>
    </row>
    <row r="528">
      <c r="D528" s="4"/>
      <c r="E528" s="63"/>
      <c r="F528" s="63"/>
      <c r="G528" s="63"/>
      <c r="Q528" s="63"/>
      <c r="R528" s="4"/>
      <c r="S528" s="4"/>
      <c r="T528" s="4"/>
    </row>
    <row r="529">
      <c r="D529" s="4"/>
      <c r="E529" s="63"/>
      <c r="F529" s="63"/>
      <c r="G529" s="63"/>
      <c r="Q529" s="63"/>
      <c r="R529" s="4"/>
      <c r="S529" s="4"/>
      <c r="T529" s="4"/>
    </row>
    <row r="530">
      <c r="D530" s="4"/>
      <c r="E530" s="63"/>
      <c r="F530" s="63"/>
      <c r="G530" s="63"/>
      <c r="Q530" s="63"/>
      <c r="R530" s="4"/>
      <c r="S530" s="4"/>
      <c r="T530" s="4"/>
    </row>
    <row r="531">
      <c r="D531" s="4"/>
      <c r="E531" s="63"/>
      <c r="F531" s="63"/>
      <c r="G531" s="63"/>
      <c r="Q531" s="63"/>
      <c r="R531" s="4"/>
      <c r="S531" s="4"/>
      <c r="T531" s="4"/>
    </row>
    <row r="532">
      <c r="D532" s="4"/>
      <c r="E532" s="63"/>
      <c r="F532" s="63"/>
      <c r="G532" s="63"/>
      <c r="Q532" s="63"/>
      <c r="R532" s="4"/>
      <c r="S532" s="4"/>
      <c r="T532" s="4"/>
    </row>
    <row r="533">
      <c r="D533" s="4"/>
      <c r="E533" s="63"/>
      <c r="F533" s="63"/>
      <c r="G533" s="63"/>
      <c r="Q533" s="63"/>
      <c r="R533" s="4"/>
      <c r="S533" s="4"/>
      <c r="T533" s="4"/>
    </row>
    <row r="534">
      <c r="D534" s="4"/>
      <c r="E534" s="63"/>
      <c r="F534" s="63"/>
      <c r="G534" s="63"/>
      <c r="Q534" s="63"/>
      <c r="R534" s="4"/>
      <c r="S534" s="4"/>
      <c r="T534" s="4"/>
    </row>
    <row r="535">
      <c r="D535" s="4"/>
      <c r="E535" s="63"/>
      <c r="F535" s="63"/>
      <c r="G535" s="63"/>
      <c r="Q535" s="63"/>
      <c r="R535" s="4"/>
      <c r="S535" s="4"/>
      <c r="T535" s="4"/>
    </row>
    <row r="536">
      <c r="D536" s="4"/>
      <c r="E536" s="63"/>
      <c r="F536" s="63"/>
      <c r="G536" s="63"/>
      <c r="Q536" s="63"/>
      <c r="R536" s="4"/>
      <c r="S536" s="4"/>
      <c r="T536" s="4"/>
    </row>
    <row r="537">
      <c r="D537" s="4"/>
      <c r="E537" s="63"/>
      <c r="F537" s="63"/>
      <c r="G537" s="63"/>
      <c r="Q537" s="63"/>
      <c r="R537" s="4"/>
      <c r="S537" s="4"/>
      <c r="T537" s="4"/>
    </row>
    <row r="538">
      <c r="D538" s="4"/>
      <c r="E538" s="63"/>
      <c r="F538" s="63"/>
      <c r="G538" s="63"/>
      <c r="Q538" s="63"/>
      <c r="R538" s="4"/>
      <c r="S538" s="4"/>
      <c r="T538" s="4"/>
    </row>
    <row r="539">
      <c r="D539" s="4"/>
      <c r="E539" s="63"/>
      <c r="F539" s="63"/>
      <c r="G539" s="63"/>
      <c r="Q539" s="63"/>
      <c r="R539" s="4"/>
      <c r="S539" s="4"/>
      <c r="T539" s="4"/>
    </row>
    <row r="540">
      <c r="D540" s="4"/>
      <c r="E540" s="63"/>
      <c r="F540" s="63"/>
      <c r="G540" s="63"/>
      <c r="Q540" s="63"/>
      <c r="R540" s="4"/>
      <c r="S540" s="4"/>
      <c r="T540" s="4"/>
    </row>
    <row r="541">
      <c r="D541" s="4"/>
      <c r="E541" s="63"/>
      <c r="F541" s="63"/>
      <c r="G541" s="63"/>
      <c r="Q541" s="63"/>
      <c r="R541" s="4"/>
      <c r="S541" s="4"/>
      <c r="T541" s="4"/>
    </row>
    <row r="542">
      <c r="D542" s="4"/>
      <c r="E542" s="63"/>
      <c r="F542" s="63"/>
      <c r="G542" s="63"/>
      <c r="Q542" s="63"/>
      <c r="R542" s="4"/>
      <c r="S542" s="4"/>
      <c r="T542" s="4"/>
    </row>
    <row r="543">
      <c r="D543" s="4"/>
      <c r="E543" s="63"/>
      <c r="F543" s="63"/>
      <c r="G543" s="63"/>
      <c r="Q543" s="63"/>
      <c r="R543" s="4"/>
      <c r="S543" s="4"/>
      <c r="T543" s="4"/>
    </row>
    <row r="544">
      <c r="D544" s="4"/>
      <c r="E544" s="63"/>
      <c r="F544" s="63"/>
      <c r="G544" s="63"/>
      <c r="Q544" s="63"/>
      <c r="R544" s="4"/>
      <c r="S544" s="4"/>
      <c r="T544" s="4"/>
    </row>
    <row r="545">
      <c r="D545" s="4"/>
      <c r="E545" s="63"/>
      <c r="F545" s="63"/>
      <c r="G545" s="63"/>
      <c r="Q545" s="63"/>
      <c r="R545" s="4"/>
      <c r="S545" s="4"/>
      <c r="T545" s="4"/>
    </row>
    <row r="546">
      <c r="D546" s="4"/>
      <c r="E546" s="63"/>
      <c r="F546" s="63"/>
      <c r="G546" s="63"/>
      <c r="Q546" s="63"/>
      <c r="R546" s="4"/>
      <c r="S546" s="4"/>
      <c r="T546" s="4"/>
    </row>
    <row r="547">
      <c r="D547" s="4"/>
      <c r="E547" s="63"/>
      <c r="F547" s="63"/>
      <c r="G547" s="63"/>
      <c r="Q547" s="63"/>
      <c r="R547" s="4"/>
      <c r="S547" s="4"/>
      <c r="T547" s="4"/>
    </row>
    <row r="548">
      <c r="D548" s="4"/>
      <c r="E548" s="63"/>
      <c r="F548" s="63"/>
      <c r="G548" s="63"/>
      <c r="Q548" s="63"/>
      <c r="R548" s="4"/>
      <c r="S548" s="4"/>
      <c r="T548" s="4"/>
    </row>
    <row r="549">
      <c r="D549" s="4"/>
      <c r="E549" s="63"/>
      <c r="F549" s="63"/>
      <c r="G549" s="63"/>
      <c r="Q549" s="63"/>
      <c r="R549" s="4"/>
      <c r="S549" s="4"/>
      <c r="T549" s="4"/>
    </row>
    <row r="550">
      <c r="D550" s="4"/>
      <c r="E550" s="63"/>
      <c r="F550" s="63"/>
      <c r="G550" s="63"/>
      <c r="Q550" s="63"/>
      <c r="R550" s="4"/>
      <c r="S550" s="4"/>
      <c r="T550" s="4"/>
    </row>
    <row r="551">
      <c r="D551" s="4"/>
      <c r="E551" s="63"/>
      <c r="F551" s="63"/>
      <c r="G551" s="63"/>
      <c r="Q551" s="63"/>
      <c r="R551" s="4"/>
      <c r="S551" s="4"/>
      <c r="T551" s="4"/>
    </row>
    <row r="552">
      <c r="D552" s="4"/>
      <c r="E552" s="63"/>
      <c r="F552" s="63"/>
      <c r="G552" s="63"/>
      <c r="Q552" s="63"/>
      <c r="R552" s="4"/>
      <c r="S552" s="4"/>
      <c r="T552" s="4"/>
    </row>
    <row r="553">
      <c r="D553" s="4"/>
      <c r="E553" s="63"/>
      <c r="F553" s="63"/>
      <c r="G553" s="63"/>
      <c r="Q553" s="63"/>
      <c r="R553" s="4"/>
      <c r="S553" s="4"/>
      <c r="T553" s="4"/>
    </row>
    <row r="554">
      <c r="D554" s="4"/>
      <c r="E554" s="63"/>
      <c r="F554" s="63"/>
      <c r="G554" s="63"/>
      <c r="Q554" s="63"/>
      <c r="R554" s="4"/>
      <c r="S554" s="4"/>
      <c r="T554" s="4"/>
    </row>
    <row r="555">
      <c r="D555" s="4"/>
      <c r="E555" s="63"/>
      <c r="F555" s="63"/>
      <c r="G555" s="63"/>
      <c r="Q555" s="63"/>
      <c r="R555" s="4"/>
      <c r="S555" s="4"/>
      <c r="T555" s="4"/>
    </row>
    <row r="556">
      <c r="D556" s="4"/>
      <c r="E556" s="63"/>
      <c r="F556" s="63"/>
      <c r="G556" s="63"/>
      <c r="Q556" s="63"/>
      <c r="R556" s="4"/>
      <c r="S556" s="4"/>
      <c r="T556" s="4"/>
    </row>
    <row r="557">
      <c r="D557" s="4"/>
      <c r="E557" s="63"/>
      <c r="F557" s="63"/>
      <c r="G557" s="63"/>
      <c r="Q557" s="63"/>
      <c r="R557" s="4"/>
      <c r="S557" s="4"/>
      <c r="T557" s="4"/>
    </row>
    <row r="558">
      <c r="D558" s="4"/>
      <c r="E558" s="63"/>
      <c r="F558" s="63"/>
      <c r="G558" s="63"/>
      <c r="Q558" s="63"/>
      <c r="R558" s="4"/>
      <c r="S558" s="4"/>
      <c r="T558" s="4"/>
    </row>
    <row r="559">
      <c r="D559" s="4"/>
      <c r="E559" s="63"/>
      <c r="F559" s="63"/>
      <c r="G559" s="63"/>
      <c r="Q559" s="63"/>
      <c r="R559" s="4"/>
      <c r="S559" s="4"/>
      <c r="T559" s="4"/>
    </row>
    <row r="560">
      <c r="D560" s="4"/>
      <c r="E560" s="63"/>
      <c r="F560" s="63"/>
      <c r="G560" s="63"/>
      <c r="Q560" s="63"/>
      <c r="R560" s="4"/>
      <c r="S560" s="4"/>
      <c r="T560" s="4"/>
    </row>
    <row r="561">
      <c r="D561" s="4"/>
      <c r="E561" s="63"/>
      <c r="F561" s="63"/>
      <c r="G561" s="63"/>
      <c r="Q561" s="63"/>
      <c r="R561" s="4"/>
      <c r="S561" s="4"/>
      <c r="T561" s="4"/>
    </row>
    <row r="562">
      <c r="D562" s="4"/>
      <c r="E562" s="63"/>
      <c r="F562" s="63"/>
      <c r="G562" s="63"/>
      <c r="Q562" s="63"/>
      <c r="R562" s="4"/>
      <c r="S562" s="4"/>
      <c r="T562" s="4"/>
    </row>
    <row r="563">
      <c r="D563" s="4"/>
      <c r="E563" s="63"/>
      <c r="F563" s="63"/>
      <c r="G563" s="63"/>
      <c r="Q563" s="63"/>
      <c r="R563" s="4"/>
      <c r="S563" s="4"/>
      <c r="T563" s="4"/>
    </row>
    <row r="564">
      <c r="D564" s="4"/>
      <c r="E564" s="63"/>
      <c r="F564" s="63"/>
      <c r="G564" s="63"/>
      <c r="Q564" s="63"/>
      <c r="R564" s="4"/>
      <c r="S564" s="4"/>
      <c r="T564" s="4"/>
    </row>
    <row r="565">
      <c r="D565" s="4"/>
      <c r="E565" s="63"/>
      <c r="F565" s="63"/>
      <c r="G565" s="63"/>
      <c r="Q565" s="63"/>
      <c r="R565" s="4"/>
      <c r="S565" s="4"/>
      <c r="T565" s="4"/>
    </row>
    <row r="566">
      <c r="D566" s="4"/>
      <c r="E566" s="63"/>
      <c r="F566" s="63"/>
      <c r="G566" s="63"/>
      <c r="Q566" s="63"/>
      <c r="R566" s="4"/>
      <c r="S566" s="4"/>
      <c r="T566" s="4"/>
    </row>
    <row r="567">
      <c r="D567" s="4"/>
      <c r="E567" s="63"/>
      <c r="F567" s="63"/>
      <c r="G567" s="63"/>
      <c r="Q567" s="63"/>
      <c r="R567" s="4"/>
      <c r="S567" s="4"/>
      <c r="T567" s="4"/>
    </row>
    <row r="568">
      <c r="D568" s="4"/>
      <c r="E568" s="63"/>
      <c r="F568" s="63"/>
      <c r="G568" s="63"/>
      <c r="Q568" s="63"/>
      <c r="R568" s="4"/>
      <c r="S568" s="4"/>
      <c r="T568" s="4"/>
    </row>
    <row r="569">
      <c r="D569" s="4"/>
      <c r="E569" s="63"/>
      <c r="F569" s="63"/>
      <c r="G569" s="63"/>
      <c r="Q569" s="63"/>
      <c r="R569" s="4"/>
      <c r="S569" s="4"/>
      <c r="T569" s="4"/>
    </row>
    <row r="570">
      <c r="D570" s="4"/>
      <c r="E570" s="63"/>
      <c r="F570" s="63"/>
      <c r="G570" s="63"/>
      <c r="Q570" s="63"/>
      <c r="R570" s="4"/>
      <c r="S570" s="4"/>
      <c r="T570" s="4"/>
    </row>
    <row r="571">
      <c r="D571" s="4"/>
      <c r="E571" s="63"/>
      <c r="F571" s="63"/>
      <c r="G571" s="63"/>
      <c r="Q571" s="63"/>
      <c r="R571" s="4"/>
      <c r="S571" s="4"/>
      <c r="T571" s="4"/>
    </row>
    <row r="572">
      <c r="D572" s="4"/>
      <c r="E572" s="63"/>
      <c r="F572" s="63"/>
      <c r="G572" s="63"/>
      <c r="Q572" s="63"/>
      <c r="R572" s="4"/>
      <c r="S572" s="4"/>
      <c r="T572" s="4"/>
    </row>
    <row r="573">
      <c r="D573" s="4"/>
      <c r="E573" s="63"/>
      <c r="F573" s="63"/>
      <c r="G573" s="63"/>
      <c r="Q573" s="63"/>
      <c r="R573" s="4"/>
      <c r="S573" s="4"/>
      <c r="T573" s="4"/>
    </row>
    <row r="574">
      <c r="D574" s="4"/>
      <c r="E574" s="63"/>
      <c r="F574" s="63"/>
      <c r="G574" s="63"/>
      <c r="Q574" s="63"/>
      <c r="R574" s="4"/>
      <c r="S574" s="4"/>
      <c r="T574" s="4"/>
    </row>
    <row r="575">
      <c r="D575" s="4"/>
      <c r="E575" s="63"/>
      <c r="F575" s="63"/>
      <c r="G575" s="63"/>
      <c r="Q575" s="63"/>
      <c r="R575" s="4"/>
      <c r="S575" s="4"/>
      <c r="T575" s="4"/>
    </row>
    <row r="576">
      <c r="D576" s="4"/>
      <c r="E576" s="63"/>
      <c r="F576" s="63"/>
      <c r="G576" s="63"/>
      <c r="Q576" s="63"/>
      <c r="R576" s="4"/>
      <c r="S576" s="4"/>
      <c r="T576" s="4"/>
    </row>
    <row r="577">
      <c r="D577" s="4"/>
      <c r="E577" s="63"/>
      <c r="F577" s="63"/>
      <c r="G577" s="63"/>
      <c r="Q577" s="63"/>
      <c r="R577" s="4"/>
      <c r="S577" s="4"/>
      <c r="T577" s="4"/>
    </row>
    <row r="578">
      <c r="D578" s="4"/>
      <c r="E578" s="63"/>
      <c r="F578" s="63"/>
      <c r="G578" s="63"/>
      <c r="Q578" s="63"/>
      <c r="R578" s="4"/>
      <c r="S578" s="4"/>
      <c r="T578" s="4"/>
    </row>
    <row r="579">
      <c r="D579" s="4"/>
      <c r="E579" s="63"/>
      <c r="F579" s="63"/>
      <c r="G579" s="63"/>
      <c r="Q579" s="63"/>
      <c r="R579" s="4"/>
      <c r="S579" s="4"/>
      <c r="T579" s="4"/>
    </row>
    <row r="580">
      <c r="D580" s="4"/>
      <c r="E580" s="63"/>
      <c r="F580" s="63"/>
      <c r="G580" s="63"/>
      <c r="Q580" s="63"/>
      <c r="R580" s="4"/>
      <c r="S580" s="4"/>
      <c r="T580" s="4"/>
    </row>
    <row r="581">
      <c r="D581" s="4"/>
      <c r="E581" s="63"/>
      <c r="F581" s="63"/>
      <c r="G581" s="63"/>
      <c r="Q581" s="63"/>
      <c r="R581" s="4"/>
      <c r="S581" s="4"/>
      <c r="T581" s="4"/>
    </row>
    <row r="582">
      <c r="D582" s="4"/>
      <c r="E582" s="63"/>
      <c r="F582" s="63"/>
      <c r="G582" s="63"/>
      <c r="Q582" s="63"/>
      <c r="R582" s="4"/>
      <c r="S582" s="4"/>
      <c r="T582" s="4"/>
    </row>
    <row r="583">
      <c r="D583" s="4"/>
      <c r="E583" s="63"/>
      <c r="F583" s="63"/>
      <c r="G583" s="63"/>
      <c r="Q583" s="63"/>
      <c r="R583" s="4"/>
      <c r="S583" s="4"/>
      <c r="T583" s="4"/>
    </row>
    <row r="584">
      <c r="D584" s="4"/>
      <c r="E584" s="63"/>
      <c r="F584" s="63"/>
      <c r="G584" s="63"/>
      <c r="Q584" s="63"/>
      <c r="R584" s="4"/>
      <c r="S584" s="4"/>
      <c r="T584" s="4"/>
    </row>
    <row r="585">
      <c r="D585" s="4"/>
      <c r="E585" s="63"/>
      <c r="F585" s="63"/>
      <c r="G585" s="63"/>
      <c r="Q585" s="63"/>
      <c r="R585" s="4"/>
      <c r="S585" s="4"/>
      <c r="T585" s="4"/>
    </row>
    <row r="586">
      <c r="D586" s="4"/>
      <c r="E586" s="63"/>
      <c r="F586" s="63"/>
      <c r="G586" s="63"/>
      <c r="Q586" s="63"/>
      <c r="R586" s="4"/>
      <c r="S586" s="4"/>
      <c r="T586" s="4"/>
    </row>
    <row r="587">
      <c r="D587" s="4"/>
      <c r="E587" s="63"/>
      <c r="F587" s="63"/>
      <c r="G587" s="63"/>
      <c r="Q587" s="63"/>
      <c r="R587" s="4"/>
      <c r="S587" s="4"/>
      <c r="T587" s="4"/>
    </row>
    <row r="588">
      <c r="D588" s="4"/>
      <c r="E588" s="63"/>
      <c r="F588" s="63"/>
      <c r="G588" s="63"/>
      <c r="Q588" s="63"/>
      <c r="R588" s="4"/>
      <c r="S588" s="4"/>
      <c r="T588" s="4"/>
    </row>
    <row r="589">
      <c r="D589" s="4"/>
      <c r="E589" s="63"/>
      <c r="F589" s="63"/>
      <c r="G589" s="63"/>
      <c r="Q589" s="63"/>
      <c r="R589" s="4"/>
      <c r="S589" s="4"/>
      <c r="T589" s="4"/>
    </row>
    <row r="590">
      <c r="D590" s="4"/>
      <c r="E590" s="63"/>
      <c r="F590" s="63"/>
      <c r="G590" s="63"/>
      <c r="Q590" s="63"/>
      <c r="R590" s="4"/>
      <c r="S590" s="4"/>
      <c r="T590" s="4"/>
    </row>
    <row r="591">
      <c r="D591" s="4"/>
      <c r="E591" s="63"/>
      <c r="F591" s="63"/>
      <c r="G591" s="63"/>
      <c r="Q591" s="63"/>
      <c r="R591" s="4"/>
      <c r="S591" s="4"/>
      <c r="T591" s="4"/>
    </row>
    <row r="592">
      <c r="D592" s="4"/>
      <c r="E592" s="63"/>
      <c r="F592" s="63"/>
      <c r="G592" s="63"/>
      <c r="Q592" s="63"/>
      <c r="R592" s="4"/>
      <c r="S592" s="4"/>
      <c r="T592" s="4"/>
    </row>
    <row r="593">
      <c r="D593" s="4"/>
      <c r="E593" s="63"/>
      <c r="F593" s="63"/>
      <c r="G593" s="63"/>
      <c r="Q593" s="63"/>
      <c r="R593" s="4"/>
      <c r="S593" s="4"/>
      <c r="T593" s="4"/>
    </row>
    <row r="594">
      <c r="D594" s="4"/>
      <c r="E594" s="63"/>
      <c r="F594" s="63"/>
      <c r="G594" s="63"/>
      <c r="Q594" s="63"/>
      <c r="R594" s="4"/>
      <c r="S594" s="4"/>
      <c r="T594" s="4"/>
    </row>
    <row r="595">
      <c r="D595" s="4"/>
      <c r="E595" s="63"/>
      <c r="F595" s="63"/>
      <c r="G595" s="63"/>
      <c r="Q595" s="63"/>
      <c r="R595" s="4"/>
      <c r="S595" s="4"/>
      <c r="T595" s="4"/>
    </row>
    <row r="596">
      <c r="D596" s="4"/>
      <c r="E596" s="63"/>
      <c r="F596" s="63"/>
      <c r="G596" s="63"/>
      <c r="Q596" s="63"/>
      <c r="R596" s="4"/>
      <c r="S596" s="4"/>
      <c r="T596" s="4"/>
    </row>
    <row r="597">
      <c r="D597" s="4"/>
      <c r="E597" s="63"/>
      <c r="F597" s="63"/>
      <c r="G597" s="63"/>
      <c r="Q597" s="63"/>
      <c r="R597" s="4"/>
      <c r="S597" s="4"/>
      <c r="T597" s="4"/>
    </row>
    <row r="598">
      <c r="D598" s="4"/>
      <c r="E598" s="63"/>
      <c r="F598" s="63"/>
      <c r="G598" s="63"/>
      <c r="Q598" s="63"/>
      <c r="R598" s="4"/>
      <c r="S598" s="4"/>
      <c r="T598" s="4"/>
    </row>
    <row r="599">
      <c r="D599" s="4"/>
      <c r="E599" s="63"/>
      <c r="F599" s="63"/>
      <c r="G599" s="63"/>
      <c r="Q599" s="63"/>
      <c r="R599" s="4"/>
      <c r="S599" s="4"/>
      <c r="T599" s="4"/>
    </row>
    <row r="600">
      <c r="D600" s="4"/>
      <c r="E600" s="63"/>
      <c r="F600" s="63"/>
      <c r="G600" s="63"/>
      <c r="Q600" s="63"/>
      <c r="R600" s="4"/>
      <c r="S600" s="4"/>
      <c r="T600" s="4"/>
    </row>
    <row r="601">
      <c r="D601" s="4"/>
      <c r="E601" s="63"/>
      <c r="F601" s="63"/>
      <c r="G601" s="63"/>
      <c r="Q601" s="63"/>
      <c r="R601" s="4"/>
      <c r="S601" s="4"/>
      <c r="T601" s="4"/>
    </row>
    <row r="602">
      <c r="D602" s="4"/>
      <c r="E602" s="63"/>
      <c r="F602" s="63"/>
      <c r="G602" s="63"/>
      <c r="Q602" s="63"/>
      <c r="R602" s="4"/>
      <c r="S602" s="4"/>
      <c r="T602" s="4"/>
    </row>
    <row r="603">
      <c r="D603" s="4"/>
      <c r="E603" s="63"/>
      <c r="F603" s="63"/>
      <c r="G603" s="63"/>
      <c r="Q603" s="63"/>
      <c r="R603" s="4"/>
      <c r="S603" s="4"/>
      <c r="T603" s="4"/>
    </row>
    <row r="604">
      <c r="D604" s="4"/>
      <c r="E604" s="63"/>
      <c r="F604" s="63"/>
      <c r="G604" s="63"/>
      <c r="Q604" s="63"/>
      <c r="R604" s="4"/>
      <c r="S604" s="4"/>
      <c r="T604" s="4"/>
    </row>
    <row r="605">
      <c r="D605" s="4"/>
      <c r="E605" s="63"/>
      <c r="F605" s="63"/>
      <c r="G605" s="63"/>
      <c r="Q605" s="63"/>
      <c r="R605" s="4"/>
      <c r="S605" s="4"/>
      <c r="T605" s="4"/>
    </row>
    <row r="606">
      <c r="D606" s="4"/>
      <c r="E606" s="63"/>
      <c r="F606" s="63"/>
      <c r="G606" s="63"/>
      <c r="Q606" s="63"/>
      <c r="R606" s="4"/>
      <c r="S606" s="4"/>
      <c r="T606" s="4"/>
    </row>
    <row r="607">
      <c r="D607" s="4"/>
      <c r="E607" s="63"/>
      <c r="F607" s="63"/>
      <c r="G607" s="63"/>
      <c r="Q607" s="63"/>
      <c r="R607" s="4"/>
      <c r="S607" s="4"/>
      <c r="T607" s="4"/>
    </row>
    <row r="608">
      <c r="D608" s="4"/>
      <c r="E608" s="63"/>
      <c r="F608" s="63"/>
      <c r="G608" s="63"/>
      <c r="Q608" s="63"/>
      <c r="R608" s="4"/>
      <c r="S608" s="4"/>
      <c r="T608" s="4"/>
    </row>
    <row r="609">
      <c r="D609" s="4"/>
      <c r="E609" s="63"/>
      <c r="F609" s="63"/>
      <c r="G609" s="63"/>
      <c r="Q609" s="63"/>
      <c r="R609" s="4"/>
      <c r="S609" s="4"/>
      <c r="T609" s="4"/>
    </row>
    <row r="610">
      <c r="D610" s="4"/>
      <c r="E610" s="63"/>
      <c r="F610" s="63"/>
      <c r="G610" s="63"/>
      <c r="Q610" s="63"/>
      <c r="R610" s="4"/>
      <c r="S610" s="4"/>
      <c r="T610" s="4"/>
    </row>
    <row r="611">
      <c r="D611" s="4"/>
      <c r="E611" s="63"/>
      <c r="F611" s="63"/>
      <c r="G611" s="63"/>
      <c r="Q611" s="63"/>
      <c r="R611" s="4"/>
      <c r="S611" s="4"/>
      <c r="T611" s="4"/>
    </row>
    <row r="612">
      <c r="D612" s="4"/>
      <c r="E612" s="63"/>
      <c r="F612" s="63"/>
      <c r="G612" s="63"/>
      <c r="Q612" s="63"/>
      <c r="R612" s="4"/>
      <c r="S612" s="4"/>
      <c r="T612" s="4"/>
    </row>
    <row r="613">
      <c r="D613" s="4"/>
      <c r="E613" s="63"/>
      <c r="F613" s="63"/>
      <c r="G613" s="63"/>
      <c r="Q613" s="63"/>
      <c r="R613" s="4"/>
      <c r="S613" s="4"/>
      <c r="T613" s="4"/>
    </row>
    <row r="614">
      <c r="D614" s="4"/>
      <c r="E614" s="63"/>
      <c r="F614" s="63"/>
      <c r="G614" s="63"/>
      <c r="Q614" s="63"/>
      <c r="R614" s="4"/>
      <c r="S614" s="4"/>
      <c r="T614" s="4"/>
    </row>
    <row r="615">
      <c r="D615" s="4"/>
      <c r="E615" s="63"/>
      <c r="F615" s="63"/>
      <c r="G615" s="63"/>
      <c r="Q615" s="63"/>
      <c r="R615" s="4"/>
      <c r="S615" s="4"/>
      <c r="T615" s="4"/>
    </row>
    <row r="616">
      <c r="D616" s="4"/>
      <c r="E616" s="63"/>
      <c r="F616" s="63"/>
      <c r="G616" s="63"/>
      <c r="Q616" s="63"/>
      <c r="R616" s="4"/>
      <c r="S616" s="4"/>
      <c r="T616" s="4"/>
    </row>
    <row r="617">
      <c r="D617" s="4"/>
      <c r="E617" s="63"/>
      <c r="F617" s="63"/>
      <c r="G617" s="63"/>
      <c r="Q617" s="63"/>
      <c r="R617" s="4"/>
      <c r="S617" s="4"/>
      <c r="T617" s="4"/>
    </row>
    <row r="618">
      <c r="D618" s="4"/>
      <c r="E618" s="63"/>
      <c r="F618" s="63"/>
      <c r="G618" s="63"/>
      <c r="Q618" s="63"/>
      <c r="R618" s="4"/>
      <c r="S618" s="4"/>
      <c r="T618" s="4"/>
    </row>
    <row r="619">
      <c r="D619" s="4"/>
      <c r="E619" s="63"/>
      <c r="F619" s="63"/>
      <c r="G619" s="63"/>
      <c r="Q619" s="63"/>
      <c r="R619" s="4"/>
      <c r="S619" s="4"/>
      <c r="T619" s="4"/>
    </row>
    <row r="620">
      <c r="D620" s="4"/>
      <c r="E620" s="63"/>
      <c r="F620" s="63"/>
      <c r="G620" s="63"/>
      <c r="Q620" s="63"/>
      <c r="R620" s="4"/>
      <c r="S620" s="4"/>
      <c r="T620" s="4"/>
    </row>
    <row r="621">
      <c r="D621" s="4"/>
      <c r="E621" s="63"/>
      <c r="F621" s="63"/>
      <c r="G621" s="63"/>
      <c r="Q621" s="63"/>
      <c r="R621" s="4"/>
      <c r="S621" s="4"/>
      <c r="T621" s="4"/>
    </row>
    <row r="622">
      <c r="D622" s="4"/>
      <c r="E622" s="63"/>
      <c r="F622" s="63"/>
      <c r="G622" s="63"/>
      <c r="Q622" s="63"/>
      <c r="R622" s="4"/>
      <c r="S622" s="4"/>
      <c r="T622" s="4"/>
    </row>
    <row r="623">
      <c r="D623" s="4"/>
      <c r="E623" s="63"/>
      <c r="F623" s="63"/>
      <c r="G623" s="63"/>
      <c r="Q623" s="63"/>
      <c r="R623" s="4"/>
      <c r="S623" s="4"/>
      <c r="T623" s="4"/>
    </row>
    <row r="624">
      <c r="D624" s="4"/>
      <c r="E624" s="63"/>
      <c r="F624" s="63"/>
      <c r="G624" s="63"/>
      <c r="Q624" s="63"/>
      <c r="R624" s="4"/>
      <c r="S624" s="4"/>
      <c r="T624" s="4"/>
    </row>
    <row r="625">
      <c r="D625" s="4"/>
      <c r="E625" s="63"/>
      <c r="F625" s="63"/>
      <c r="G625" s="63"/>
      <c r="Q625" s="63"/>
      <c r="R625" s="4"/>
      <c r="S625" s="4"/>
      <c r="T625" s="4"/>
    </row>
    <row r="626">
      <c r="D626" s="4"/>
      <c r="E626" s="63"/>
      <c r="F626" s="63"/>
      <c r="G626" s="63"/>
      <c r="Q626" s="63"/>
      <c r="R626" s="4"/>
      <c r="S626" s="4"/>
      <c r="T626" s="4"/>
    </row>
    <row r="627">
      <c r="D627" s="4"/>
      <c r="E627" s="63"/>
      <c r="F627" s="63"/>
      <c r="G627" s="63"/>
      <c r="Q627" s="63"/>
      <c r="R627" s="4"/>
      <c r="S627" s="4"/>
      <c r="T627" s="4"/>
    </row>
    <row r="628">
      <c r="D628" s="4"/>
      <c r="E628" s="63"/>
      <c r="F628" s="63"/>
      <c r="G628" s="63"/>
      <c r="Q628" s="63"/>
      <c r="R628" s="4"/>
      <c r="S628" s="4"/>
      <c r="T628" s="4"/>
    </row>
    <row r="629">
      <c r="D629" s="4"/>
      <c r="E629" s="63"/>
      <c r="F629" s="63"/>
      <c r="G629" s="63"/>
      <c r="Q629" s="63"/>
      <c r="R629" s="4"/>
      <c r="S629" s="4"/>
      <c r="T629" s="4"/>
    </row>
    <row r="630">
      <c r="D630" s="4"/>
      <c r="E630" s="63"/>
      <c r="F630" s="63"/>
      <c r="G630" s="63"/>
      <c r="Q630" s="63"/>
      <c r="R630" s="4"/>
      <c r="S630" s="4"/>
      <c r="T630" s="4"/>
    </row>
    <row r="631">
      <c r="D631" s="4"/>
      <c r="E631" s="63"/>
      <c r="F631" s="63"/>
      <c r="G631" s="63"/>
      <c r="Q631" s="63"/>
      <c r="R631" s="4"/>
      <c r="S631" s="4"/>
      <c r="T631" s="4"/>
    </row>
    <row r="632">
      <c r="D632" s="4"/>
      <c r="E632" s="63"/>
      <c r="F632" s="63"/>
      <c r="G632" s="63"/>
      <c r="Q632" s="63"/>
      <c r="R632" s="4"/>
      <c r="S632" s="4"/>
      <c r="T632" s="4"/>
    </row>
    <row r="633">
      <c r="D633" s="4"/>
      <c r="E633" s="63"/>
      <c r="F633" s="63"/>
      <c r="G633" s="63"/>
      <c r="Q633" s="63"/>
      <c r="R633" s="4"/>
      <c r="S633" s="4"/>
      <c r="T633" s="4"/>
    </row>
    <row r="634">
      <c r="D634" s="4"/>
      <c r="E634" s="63"/>
      <c r="F634" s="63"/>
      <c r="G634" s="63"/>
      <c r="Q634" s="63"/>
      <c r="R634" s="4"/>
      <c r="S634" s="4"/>
      <c r="T634" s="4"/>
    </row>
    <row r="635">
      <c r="D635" s="4"/>
      <c r="E635" s="63"/>
      <c r="F635" s="63"/>
      <c r="G635" s="63"/>
      <c r="Q635" s="63"/>
      <c r="R635" s="4"/>
      <c r="S635" s="4"/>
      <c r="T635" s="4"/>
    </row>
    <row r="636">
      <c r="D636" s="4"/>
      <c r="E636" s="63"/>
      <c r="F636" s="63"/>
      <c r="G636" s="63"/>
      <c r="Q636" s="63"/>
      <c r="R636" s="4"/>
      <c r="S636" s="4"/>
      <c r="T636" s="4"/>
    </row>
    <row r="637">
      <c r="D637" s="4"/>
      <c r="E637" s="63"/>
      <c r="F637" s="63"/>
      <c r="G637" s="63"/>
      <c r="Q637" s="63"/>
      <c r="R637" s="4"/>
      <c r="S637" s="4"/>
      <c r="T637" s="4"/>
    </row>
    <row r="638">
      <c r="D638" s="4"/>
      <c r="E638" s="63"/>
      <c r="F638" s="63"/>
      <c r="G638" s="63"/>
      <c r="Q638" s="63"/>
      <c r="R638" s="4"/>
      <c r="S638" s="4"/>
      <c r="T638" s="4"/>
    </row>
    <row r="639">
      <c r="D639" s="4"/>
      <c r="E639" s="63"/>
      <c r="F639" s="63"/>
      <c r="G639" s="63"/>
      <c r="Q639" s="63"/>
      <c r="R639" s="4"/>
      <c r="S639" s="4"/>
      <c r="T639" s="4"/>
    </row>
    <row r="640">
      <c r="D640" s="4"/>
      <c r="E640" s="63"/>
      <c r="F640" s="63"/>
      <c r="G640" s="63"/>
      <c r="Q640" s="63"/>
      <c r="R640" s="4"/>
      <c r="S640" s="4"/>
      <c r="T640" s="4"/>
    </row>
    <row r="641">
      <c r="D641" s="4"/>
      <c r="E641" s="63"/>
      <c r="F641" s="63"/>
      <c r="G641" s="63"/>
      <c r="Q641" s="63"/>
      <c r="R641" s="4"/>
      <c r="S641" s="4"/>
      <c r="T641" s="4"/>
    </row>
    <row r="642">
      <c r="D642" s="4"/>
      <c r="E642" s="63"/>
      <c r="F642" s="63"/>
      <c r="G642" s="63"/>
      <c r="Q642" s="63"/>
      <c r="R642" s="4"/>
      <c r="S642" s="4"/>
      <c r="T642" s="4"/>
    </row>
    <row r="643">
      <c r="D643" s="4"/>
      <c r="E643" s="63"/>
      <c r="F643" s="63"/>
      <c r="G643" s="63"/>
      <c r="Q643" s="63"/>
      <c r="R643" s="4"/>
      <c r="S643" s="4"/>
      <c r="T643" s="4"/>
    </row>
    <row r="644">
      <c r="D644" s="4"/>
      <c r="E644" s="63"/>
      <c r="F644" s="63"/>
      <c r="G644" s="63"/>
      <c r="Q644" s="63"/>
      <c r="R644" s="4"/>
      <c r="S644" s="4"/>
      <c r="T644" s="4"/>
    </row>
    <row r="645">
      <c r="D645" s="4"/>
      <c r="E645" s="63"/>
      <c r="F645" s="63"/>
      <c r="G645" s="63"/>
      <c r="Q645" s="63"/>
      <c r="R645" s="4"/>
      <c r="S645" s="4"/>
      <c r="T645" s="4"/>
    </row>
    <row r="646">
      <c r="D646" s="4"/>
      <c r="E646" s="63"/>
      <c r="F646" s="63"/>
      <c r="G646" s="63"/>
      <c r="Q646" s="63"/>
      <c r="R646" s="4"/>
      <c r="S646" s="4"/>
      <c r="T646" s="4"/>
    </row>
    <row r="647">
      <c r="D647" s="4"/>
      <c r="E647" s="63"/>
      <c r="F647" s="63"/>
      <c r="G647" s="63"/>
      <c r="Q647" s="63"/>
      <c r="R647" s="4"/>
      <c r="S647" s="4"/>
      <c r="T647" s="4"/>
    </row>
    <row r="648">
      <c r="D648" s="4"/>
      <c r="E648" s="63"/>
      <c r="F648" s="63"/>
      <c r="G648" s="63"/>
      <c r="Q648" s="63"/>
      <c r="R648" s="4"/>
      <c r="S648" s="4"/>
      <c r="T648" s="4"/>
    </row>
    <row r="649">
      <c r="D649" s="4"/>
      <c r="E649" s="63"/>
      <c r="F649" s="63"/>
      <c r="G649" s="63"/>
      <c r="Q649" s="63"/>
      <c r="R649" s="4"/>
      <c r="S649" s="4"/>
      <c r="T649" s="4"/>
    </row>
    <row r="650">
      <c r="D650" s="4"/>
      <c r="E650" s="63"/>
      <c r="F650" s="63"/>
      <c r="G650" s="63"/>
      <c r="Q650" s="63"/>
      <c r="R650" s="4"/>
      <c r="S650" s="4"/>
      <c r="T650" s="4"/>
    </row>
    <row r="651">
      <c r="D651" s="4"/>
      <c r="E651" s="63"/>
      <c r="F651" s="63"/>
      <c r="G651" s="63"/>
      <c r="Q651" s="63"/>
      <c r="R651" s="4"/>
      <c r="S651" s="4"/>
      <c r="T651" s="4"/>
    </row>
    <row r="652">
      <c r="D652" s="4"/>
      <c r="E652" s="63"/>
      <c r="F652" s="63"/>
      <c r="G652" s="63"/>
      <c r="Q652" s="63"/>
      <c r="R652" s="4"/>
      <c r="S652" s="4"/>
      <c r="T652" s="4"/>
    </row>
    <row r="653">
      <c r="D653" s="4"/>
      <c r="E653" s="63"/>
      <c r="F653" s="63"/>
      <c r="G653" s="63"/>
      <c r="Q653" s="63"/>
      <c r="R653" s="4"/>
      <c r="S653" s="4"/>
      <c r="T653" s="4"/>
    </row>
    <row r="654">
      <c r="D654" s="4"/>
      <c r="E654" s="63"/>
      <c r="F654" s="63"/>
      <c r="G654" s="63"/>
      <c r="Q654" s="63"/>
      <c r="R654" s="4"/>
      <c r="S654" s="4"/>
      <c r="T654" s="4"/>
    </row>
    <row r="655">
      <c r="D655" s="4"/>
      <c r="E655" s="63"/>
      <c r="F655" s="63"/>
      <c r="G655" s="63"/>
      <c r="Q655" s="63"/>
      <c r="R655" s="4"/>
      <c r="S655" s="4"/>
      <c r="T655" s="4"/>
    </row>
    <row r="656">
      <c r="D656" s="4"/>
      <c r="E656" s="63"/>
      <c r="F656" s="63"/>
      <c r="G656" s="63"/>
      <c r="Q656" s="63"/>
      <c r="R656" s="4"/>
      <c r="S656" s="4"/>
      <c r="T656" s="4"/>
    </row>
    <row r="657">
      <c r="D657" s="4"/>
      <c r="E657" s="63"/>
      <c r="F657" s="63"/>
      <c r="G657" s="63"/>
      <c r="Q657" s="63"/>
      <c r="R657" s="4"/>
      <c r="S657" s="4"/>
      <c r="T657" s="4"/>
    </row>
    <row r="658">
      <c r="D658" s="4"/>
      <c r="E658" s="63"/>
      <c r="F658" s="63"/>
      <c r="G658" s="63"/>
      <c r="Q658" s="63"/>
      <c r="R658" s="4"/>
      <c r="S658" s="4"/>
      <c r="T658" s="4"/>
    </row>
    <row r="659">
      <c r="D659" s="4"/>
      <c r="E659" s="63"/>
      <c r="F659" s="63"/>
      <c r="G659" s="63"/>
      <c r="Q659" s="63"/>
      <c r="R659" s="4"/>
      <c r="S659" s="4"/>
      <c r="T659" s="4"/>
    </row>
    <row r="660">
      <c r="D660" s="4"/>
      <c r="E660" s="63"/>
      <c r="F660" s="63"/>
      <c r="G660" s="63"/>
      <c r="Q660" s="63"/>
      <c r="R660" s="4"/>
      <c r="S660" s="4"/>
      <c r="T660" s="4"/>
    </row>
    <row r="661">
      <c r="D661" s="4"/>
      <c r="E661" s="63"/>
      <c r="F661" s="63"/>
      <c r="G661" s="63"/>
      <c r="Q661" s="63"/>
      <c r="R661" s="4"/>
      <c r="S661" s="4"/>
      <c r="T661" s="4"/>
    </row>
    <row r="662">
      <c r="D662" s="4"/>
      <c r="E662" s="63"/>
      <c r="F662" s="63"/>
      <c r="G662" s="63"/>
      <c r="Q662" s="63"/>
      <c r="R662" s="4"/>
      <c r="S662" s="4"/>
      <c r="T662" s="4"/>
    </row>
    <row r="663">
      <c r="D663" s="4"/>
      <c r="E663" s="63"/>
      <c r="F663" s="63"/>
      <c r="G663" s="63"/>
      <c r="Q663" s="63"/>
      <c r="R663" s="4"/>
      <c r="S663" s="4"/>
      <c r="T663" s="4"/>
    </row>
    <row r="664">
      <c r="D664" s="4"/>
      <c r="E664" s="63"/>
      <c r="F664" s="63"/>
      <c r="G664" s="63"/>
      <c r="Q664" s="63"/>
      <c r="R664" s="4"/>
      <c r="S664" s="4"/>
      <c r="T664" s="4"/>
    </row>
    <row r="665">
      <c r="D665" s="4"/>
      <c r="E665" s="63"/>
      <c r="F665" s="63"/>
      <c r="G665" s="63"/>
      <c r="Q665" s="63"/>
      <c r="R665" s="4"/>
      <c r="S665" s="4"/>
      <c r="T665" s="4"/>
    </row>
    <row r="666">
      <c r="D666" s="4"/>
      <c r="E666" s="63"/>
      <c r="F666" s="63"/>
      <c r="G666" s="63"/>
      <c r="Q666" s="63"/>
      <c r="R666" s="4"/>
      <c r="S666" s="4"/>
      <c r="T666" s="4"/>
    </row>
    <row r="667">
      <c r="D667" s="4"/>
      <c r="E667" s="63"/>
      <c r="F667" s="63"/>
      <c r="G667" s="63"/>
      <c r="Q667" s="63"/>
      <c r="R667" s="4"/>
      <c r="S667" s="4"/>
      <c r="T667" s="4"/>
    </row>
    <row r="668">
      <c r="D668" s="4"/>
      <c r="E668" s="63"/>
      <c r="F668" s="63"/>
      <c r="G668" s="63"/>
      <c r="Q668" s="63"/>
      <c r="R668" s="4"/>
      <c r="S668" s="4"/>
      <c r="T668" s="4"/>
    </row>
    <row r="669">
      <c r="D669" s="4"/>
      <c r="E669" s="63"/>
      <c r="F669" s="63"/>
      <c r="G669" s="63"/>
      <c r="Q669" s="63"/>
      <c r="R669" s="4"/>
      <c r="S669" s="4"/>
      <c r="T669" s="4"/>
    </row>
    <row r="670">
      <c r="D670" s="4"/>
      <c r="E670" s="63"/>
      <c r="F670" s="63"/>
      <c r="G670" s="63"/>
      <c r="Q670" s="63"/>
      <c r="R670" s="4"/>
      <c r="S670" s="4"/>
      <c r="T670" s="4"/>
    </row>
    <row r="671">
      <c r="D671" s="4"/>
      <c r="E671" s="63"/>
      <c r="F671" s="63"/>
      <c r="G671" s="63"/>
      <c r="Q671" s="63"/>
      <c r="R671" s="4"/>
      <c r="S671" s="4"/>
      <c r="T671" s="4"/>
    </row>
    <row r="672">
      <c r="D672" s="4"/>
      <c r="E672" s="63"/>
      <c r="F672" s="63"/>
      <c r="G672" s="63"/>
      <c r="Q672" s="63"/>
      <c r="R672" s="4"/>
      <c r="S672" s="4"/>
      <c r="T672" s="4"/>
    </row>
    <row r="673">
      <c r="D673" s="4"/>
      <c r="E673" s="63"/>
      <c r="F673" s="63"/>
      <c r="G673" s="63"/>
      <c r="Q673" s="63"/>
      <c r="R673" s="4"/>
      <c r="S673" s="4"/>
      <c r="T673" s="4"/>
    </row>
    <row r="674">
      <c r="D674" s="4"/>
      <c r="E674" s="63"/>
      <c r="F674" s="63"/>
      <c r="G674" s="63"/>
      <c r="Q674" s="63"/>
      <c r="R674" s="4"/>
      <c r="S674" s="4"/>
      <c r="T674" s="4"/>
    </row>
    <row r="675">
      <c r="D675" s="4"/>
      <c r="E675" s="63"/>
      <c r="F675" s="63"/>
      <c r="G675" s="63"/>
      <c r="Q675" s="63"/>
      <c r="R675" s="4"/>
      <c r="S675" s="4"/>
      <c r="T675" s="4"/>
    </row>
    <row r="676">
      <c r="D676" s="4"/>
      <c r="E676" s="63"/>
      <c r="F676" s="63"/>
      <c r="G676" s="63"/>
      <c r="Q676" s="63"/>
      <c r="R676" s="4"/>
      <c r="S676" s="4"/>
      <c r="T676" s="4"/>
    </row>
    <row r="677">
      <c r="D677" s="4"/>
      <c r="E677" s="63"/>
      <c r="F677" s="63"/>
      <c r="G677" s="63"/>
      <c r="Q677" s="63"/>
      <c r="R677" s="4"/>
      <c r="S677" s="4"/>
      <c r="T677" s="4"/>
    </row>
    <row r="678">
      <c r="D678" s="4"/>
      <c r="E678" s="63"/>
      <c r="F678" s="63"/>
      <c r="G678" s="63"/>
      <c r="Q678" s="63"/>
      <c r="R678" s="4"/>
      <c r="S678" s="4"/>
      <c r="T678" s="4"/>
    </row>
    <row r="679">
      <c r="D679" s="4"/>
      <c r="E679" s="63"/>
      <c r="F679" s="63"/>
      <c r="G679" s="63"/>
      <c r="Q679" s="63"/>
      <c r="R679" s="4"/>
      <c r="S679" s="4"/>
      <c r="T679" s="4"/>
    </row>
    <row r="680">
      <c r="D680" s="4"/>
      <c r="E680" s="63"/>
      <c r="F680" s="63"/>
      <c r="G680" s="63"/>
      <c r="Q680" s="63"/>
      <c r="R680" s="4"/>
      <c r="S680" s="4"/>
      <c r="T680" s="4"/>
    </row>
    <row r="681">
      <c r="D681" s="4"/>
      <c r="E681" s="63"/>
      <c r="F681" s="63"/>
      <c r="G681" s="63"/>
      <c r="Q681" s="63"/>
      <c r="R681" s="4"/>
      <c r="S681" s="4"/>
      <c r="T681" s="4"/>
    </row>
    <row r="682">
      <c r="D682" s="4"/>
      <c r="E682" s="63"/>
      <c r="F682" s="63"/>
      <c r="G682" s="63"/>
      <c r="Q682" s="63"/>
      <c r="R682" s="4"/>
      <c r="S682" s="4"/>
      <c r="T682" s="4"/>
    </row>
    <row r="683">
      <c r="D683" s="4"/>
      <c r="E683" s="63"/>
      <c r="F683" s="63"/>
      <c r="G683" s="63"/>
      <c r="Q683" s="63"/>
      <c r="R683" s="4"/>
      <c r="S683" s="4"/>
      <c r="T683" s="4"/>
    </row>
    <row r="684">
      <c r="D684" s="4"/>
      <c r="E684" s="63"/>
      <c r="F684" s="63"/>
      <c r="G684" s="63"/>
      <c r="Q684" s="63"/>
      <c r="R684" s="4"/>
      <c r="S684" s="4"/>
      <c r="T684" s="4"/>
    </row>
    <row r="685">
      <c r="D685" s="4"/>
      <c r="E685" s="63"/>
      <c r="F685" s="63"/>
      <c r="G685" s="63"/>
      <c r="Q685" s="63"/>
      <c r="R685" s="4"/>
      <c r="S685" s="4"/>
      <c r="T685" s="4"/>
    </row>
    <row r="686">
      <c r="D686" s="4"/>
      <c r="E686" s="63"/>
      <c r="F686" s="63"/>
      <c r="G686" s="63"/>
      <c r="Q686" s="63"/>
      <c r="R686" s="4"/>
      <c r="S686" s="4"/>
      <c r="T686" s="4"/>
    </row>
    <row r="687">
      <c r="D687" s="4"/>
      <c r="E687" s="63"/>
      <c r="F687" s="63"/>
      <c r="G687" s="63"/>
      <c r="Q687" s="63"/>
      <c r="R687" s="4"/>
      <c r="S687" s="4"/>
      <c r="T687" s="4"/>
    </row>
    <row r="688">
      <c r="D688" s="4"/>
      <c r="E688" s="63"/>
      <c r="F688" s="63"/>
      <c r="G688" s="63"/>
      <c r="Q688" s="63"/>
      <c r="R688" s="4"/>
      <c r="S688" s="4"/>
      <c r="T688" s="4"/>
    </row>
    <row r="689">
      <c r="D689" s="4"/>
      <c r="E689" s="63"/>
      <c r="F689" s="63"/>
      <c r="G689" s="63"/>
      <c r="Q689" s="63"/>
      <c r="R689" s="4"/>
      <c r="S689" s="4"/>
      <c r="T689" s="4"/>
    </row>
    <row r="690">
      <c r="D690" s="4"/>
      <c r="E690" s="63"/>
      <c r="F690" s="63"/>
      <c r="G690" s="63"/>
      <c r="Q690" s="63"/>
      <c r="R690" s="4"/>
      <c r="S690" s="4"/>
      <c r="T690" s="4"/>
    </row>
    <row r="691">
      <c r="D691" s="4"/>
      <c r="E691" s="63"/>
      <c r="F691" s="63"/>
      <c r="G691" s="63"/>
      <c r="Q691" s="63"/>
      <c r="R691" s="4"/>
      <c r="S691" s="4"/>
      <c r="T691" s="4"/>
    </row>
    <row r="692">
      <c r="D692" s="4"/>
      <c r="E692" s="63"/>
      <c r="F692" s="63"/>
      <c r="G692" s="63"/>
      <c r="Q692" s="63"/>
      <c r="R692" s="4"/>
      <c r="S692" s="4"/>
      <c r="T692" s="4"/>
    </row>
    <row r="693">
      <c r="D693" s="4"/>
      <c r="E693" s="63"/>
      <c r="F693" s="63"/>
      <c r="G693" s="63"/>
      <c r="Q693" s="63"/>
      <c r="R693" s="4"/>
      <c r="S693" s="4"/>
      <c r="T693" s="4"/>
    </row>
    <row r="694">
      <c r="D694" s="4"/>
      <c r="E694" s="63"/>
      <c r="F694" s="63"/>
      <c r="G694" s="63"/>
      <c r="Q694" s="63"/>
      <c r="R694" s="4"/>
      <c r="S694" s="4"/>
      <c r="T694" s="4"/>
    </row>
    <row r="695">
      <c r="D695" s="4"/>
      <c r="E695" s="63"/>
      <c r="F695" s="63"/>
      <c r="G695" s="63"/>
      <c r="Q695" s="63"/>
      <c r="R695" s="4"/>
      <c r="S695" s="4"/>
      <c r="T695" s="4"/>
    </row>
    <row r="696">
      <c r="D696" s="4"/>
      <c r="E696" s="63"/>
      <c r="F696" s="63"/>
      <c r="G696" s="63"/>
      <c r="Q696" s="63"/>
      <c r="R696" s="4"/>
      <c r="S696" s="4"/>
      <c r="T696" s="4"/>
    </row>
    <row r="697">
      <c r="D697" s="4"/>
      <c r="E697" s="63"/>
      <c r="F697" s="63"/>
      <c r="G697" s="63"/>
      <c r="Q697" s="63"/>
      <c r="R697" s="4"/>
      <c r="S697" s="4"/>
      <c r="T697" s="4"/>
    </row>
    <row r="698">
      <c r="D698" s="4"/>
      <c r="E698" s="63"/>
      <c r="F698" s="63"/>
      <c r="G698" s="63"/>
      <c r="Q698" s="63"/>
      <c r="R698" s="4"/>
      <c r="S698" s="4"/>
      <c r="T698" s="4"/>
    </row>
    <row r="699">
      <c r="D699" s="4"/>
      <c r="E699" s="63"/>
      <c r="F699" s="63"/>
      <c r="G699" s="63"/>
      <c r="Q699" s="63"/>
      <c r="R699" s="4"/>
      <c r="S699" s="4"/>
      <c r="T699" s="4"/>
    </row>
    <row r="700">
      <c r="D700" s="4"/>
      <c r="E700" s="63"/>
      <c r="F700" s="63"/>
      <c r="G700" s="63"/>
      <c r="Q700" s="63"/>
      <c r="R700" s="4"/>
      <c r="S700" s="4"/>
      <c r="T700" s="4"/>
    </row>
    <row r="701">
      <c r="D701" s="4"/>
      <c r="E701" s="63"/>
      <c r="F701" s="63"/>
      <c r="G701" s="63"/>
      <c r="Q701" s="63"/>
      <c r="R701" s="4"/>
      <c r="S701" s="4"/>
      <c r="T701" s="4"/>
    </row>
    <row r="702">
      <c r="D702" s="4"/>
      <c r="E702" s="63"/>
      <c r="F702" s="63"/>
      <c r="G702" s="63"/>
      <c r="Q702" s="63"/>
      <c r="R702" s="4"/>
      <c r="S702" s="4"/>
      <c r="T702" s="4"/>
    </row>
    <row r="703">
      <c r="D703" s="4"/>
      <c r="E703" s="63"/>
      <c r="F703" s="63"/>
      <c r="G703" s="63"/>
      <c r="Q703" s="63"/>
      <c r="R703" s="4"/>
      <c r="S703" s="4"/>
      <c r="T703" s="4"/>
    </row>
    <row r="704">
      <c r="D704" s="4"/>
      <c r="E704" s="63"/>
      <c r="F704" s="63"/>
      <c r="G704" s="63"/>
      <c r="Q704" s="63"/>
      <c r="R704" s="4"/>
      <c r="S704" s="4"/>
      <c r="T704" s="4"/>
    </row>
    <row r="705">
      <c r="D705" s="4"/>
      <c r="E705" s="63"/>
      <c r="F705" s="63"/>
      <c r="G705" s="63"/>
      <c r="Q705" s="63"/>
      <c r="R705" s="4"/>
      <c r="S705" s="4"/>
      <c r="T705" s="4"/>
    </row>
    <row r="706">
      <c r="D706" s="4"/>
      <c r="E706" s="63"/>
      <c r="F706" s="63"/>
      <c r="G706" s="63"/>
      <c r="Q706" s="63"/>
      <c r="R706" s="4"/>
      <c r="S706" s="4"/>
      <c r="T706" s="4"/>
    </row>
    <row r="707">
      <c r="D707" s="4"/>
      <c r="E707" s="63"/>
      <c r="F707" s="63"/>
      <c r="G707" s="63"/>
      <c r="Q707" s="63"/>
      <c r="R707" s="4"/>
      <c r="S707" s="4"/>
      <c r="T707" s="4"/>
    </row>
    <row r="708">
      <c r="D708" s="4"/>
      <c r="E708" s="63"/>
      <c r="F708" s="63"/>
      <c r="G708" s="63"/>
      <c r="Q708" s="63"/>
      <c r="R708" s="4"/>
      <c r="S708" s="4"/>
      <c r="T708" s="4"/>
    </row>
    <row r="709">
      <c r="D709" s="4"/>
      <c r="E709" s="63"/>
      <c r="F709" s="63"/>
      <c r="G709" s="63"/>
      <c r="Q709" s="63"/>
      <c r="R709" s="4"/>
      <c r="S709" s="4"/>
      <c r="T709" s="4"/>
    </row>
    <row r="710">
      <c r="D710" s="4"/>
      <c r="E710" s="63"/>
      <c r="F710" s="63"/>
      <c r="G710" s="63"/>
      <c r="Q710" s="63"/>
      <c r="R710" s="4"/>
      <c r="S710" s="4"/>
      <c r="T710" s="4"/>
    </row>
    <row r="711">
      <c r="D711" s="4"/>
      <c r="E711" s="63"/>
      <c r="F711" s="63"/>
      <c r="G711" s="63"/>
      <c r="Q711" s="63"/>
      <c r="R711" s="4"/>
      <c r="S711" s="4"/>
      <c r="T711" s="4"/>
    </row>
    <row r="712">
      <c r="D712" s="4"/>
      <c r="E712" s="63"/>
      <c r="F712" s="63"/>
      <c r="G712" s="63"/>
      <c r="Q712" s="63"/>
      <c r="R712" s="4"/>
      <c r="S712" s="4"/>
      <c r="T712" s="4"/>
    </row>
    <row r="713">
      <c r="D713" s="4"/>
      <c r="E713" s="63"/>
      <c r="F713" s="63"/>
      <c r="G713" s="63"/>
      <c r="Q713" s="63"/>
      <c r="R713" s="4"/>
      <c r="S713" s="4"/>
      <c r="T713" s="4"/>
    </row>
    <row r="714">
      <c r="D714" s="4"/>
      <c r="E714" s="63"/>
      <c r="F714" s="63"/>
      <c r="G714" s="63"/>
      <c r="Q714" s="63"/>
      <c r="R714" s="4"/>
      <c r="S714" s="4"/>
      <c r="T714" s="4"/>
    </row>
    <row r="715">
      <c r="D715" s="4"/>
      <c r="E715" s="63"/>
      <c r="F715" s="63"/>
      <c r="G715" s="63"/>
      <c r="Q715" s="63"/>
      <c r="R715" s="4"/>
      <c r="S715" s="4"/>
      <c r="T715" s="4"/>
    </row>
    <row r="716">
      <c r="D716" s="4"/>
      <c r="E716" s="63"/>
      <c r="F716" s="63"/>
      <c r="G716" s="63"/>
      <c r="Q716" s="63"/>
      <c r="R716" s="4"/>
      <c r="S716" s="4"/>
      <c r="T716" s="4"/>
    </row>
    <row r="717">
      <c r="D717" s="4"/>
      <c r="E717" s="63"/>
      <c r="F717" s="63"/>
      <c r="G717" s="63"/>
      <c r="Q717" s="63"/>
      <c r="R717" s="4"/>
      <c r="S717" s="4"/>
      <c r="T717" s="4"/>
    </row>
    <row r="718">
      <c r="D718" s="4"/>
      <c r="E718" s="63"/>
      <c r="F718" s="63"/>
      <c r="G718" s="63"/>
      <c r="Q718" s="63"/>
      <c r="R718" s="4"/>
      <c r="S718" s="4"/>
      <c r="T718" s="4"/>
    </row>
    <row r="719">
      <c r="D719" s="4"/>
      <c r="E719" s="63"/>
      <c r="F719" s="63"/>
      <c r="G719" s="63"/>
      <c r="Q719" s="63"/>
      <c r="R719" s="4"/>
      <c r="S719" s="4"/>
      <c r="T719" s="4"/>
    </row>
    <row r="720">
      <c r="D720" s="4"/>
      <c r="E720" s="63"/>
      <c r="F720" s="63"/>
      <c r="G720" s="63"/>
      <c r="Q720" s="63"/>
      <c r="R720" s="4"/>
      <c r="S720" s="4"/>
      <c r="T720" s="4"/>
    </row>
    <row r="721">
      <c r="D721" s="4"/>
      <c r="E721" s="63"/>
      <c r="F721" s="63"/>
      <c r="G721" s="63"/>
      <c r="Q721" s="63"/>
      <c r="R721" s="4"/>
      <c r="S721" s="4"/>
      <c r="T721" s="4"/>
    </row>
    <row r="722">
      <c r="D722" s="4"/>
      <c r="E722" s="63"/>
      <c r="F722" s="63"/>
      <c r="G722" s="63"/>
      <c r="Q722" s="63"/>
      <c r="R722" s="4"/>
      <c r="S722" s="4"/>
      <c r="T722" s="4"/>
    </row>
    <row r="723">
      <c r="D723" s="4"/>
      <c r="E723" s="63"/>
      <c r="F723" s="63"/>
      <c r="G723" s="63"/>
      <c r="Q723" s="63"/>
      <c r="R723" s="4"/>
      <c r="S723" s="4"/>
      <c r="T723" s="4"/>
    </row>
    <row r="724">
      <c r="D724" s="4"/>
      <c r="E724" s="63"/>
      <c r="F724" s="63"/>
      <c r="G724" s="63"/>
      <c r="Q724" s="63"/>
      <c r="R724" s="4"/>
      <c r="S724" s="4"/>
      <c r="T724" s="4"/>
    </row>
    <row r="725">
      <c r="D725" s="4"/>
      <c r="E725" s="63"/>
      <c r="F725" s="63"/>
      <c r="G725" s="63"/>
      <c r="Q725" s="63"/>
      <c r="R725" s="4"/>
      <c r="S725" s="4"/>
      <c r="T725" s="4"/>
    </row>
    <row r="726">
      <c r="D726" s="4"/>
      <c r="E726" s="63"/>
      <c r="F726" s="63"/>
      <c r="G726" s="63"/>
      <c r="Q726" s="63"/>
      <c r="R726" s="4"/>
      <c r="S726" s="4"/>
      <c r="T726" s="4"/>
    </row>
    <row r="727">
      <c r="D727" s="4"/>
      <c r="E727" s="63"/>
      <c r="F727" s="63"/>
      <c r="G727" s="63"/>
      <c r="Q727" s="63"/>
      <c r="R727" s="4"/>
      <c r="S727" s="4"/>
      <c r="T727" s="4"/>
    </row>
    <row r="728">
      <c r="D728" s="4"/>
      <c r="E728" s="63"/>
      <c r="F728" s="63"/>
      <c r="G728" s="63"/>
      <c r="Q728" s="63"/>
      <c r="R728" s="4"/>
      <c r="S728" s="4"/>
      <c r="T728" s="4"/>
    </row>
    <row r="729">
      <c r="D729" s="4"/>
      <c r="E729" s="63"/>
      <c r="F729" s="63"/>
      <c r="G729" s="63"/>
      <c r="Q729" s="63"/>
      <c r="R729" s="4"/>
      <c r="S729" s="4"/>
      <c r="T729" s="4"/>
    </row>
    <row r="730">
      <c r="D730" s="4"/>
      <c r="E730" s="63"/>
      <c r="F730" s="63"/>
      <c r="G730" s="63"/>
      <c r="Q730" s="63"/>
      <c r="R730" s="4"/>
      <c r="S730" s="4"/>
      <c r="T730" s="4"/>
    </row>
    <row r="731">
      <c r="D731" s="4"/>
      <c r="E731" s="63"/>
      <c r="F731" s="63"/>
      <c r="G731" s="63"/>
      <c r="Q731" s="63"/>
      <c r="R731" s="4"/>
      <c r="S731" s="4"/>
      <c r="T731" s="4"/>
    </row>
    <row r="732">
      <c r="D732" s="4"/>
      <c r="E732" s="63"/>
      <c r="F732" s="63"/>
      <c r="G732" s="63"/>
      <c r="Q732" s="63"/>
      <c r="R732" s="4"/>
      <c r="S732" s="4"/>
      <c r="T732" s="4"/>
    </row>
    <row r="733">
      <c r="D733" s="4"/>
      <c r="E733" s="63"/>
      <c r="F733" s="63"/>
      <c r="G733" s="63"/>
      <c r="Q733" s="63"/>
      <c r="R733" s="4"/>
      <c r="S733" s="4"/>
      <c r="T733" s="4"/>
    </row>
    <row r="734">
      <c r="D734" s="4"/>
      <c r="E734" s="63"/>
      <c r="F734" s="63"/>
      <c r="G734" s="63"/>
      <c r="Q734" s="63"/>
      <c r="R734" s="4"/>
      <c r="S734" s="4"/>
      <c r="T734" s="4"/>
    </row>
    <row r="735">
      <c r="D735" s="4"/>
      <c r="E735" s="63"/>
      <c r="F735" s="63"/>
      <c r="G735" s="63"/>
      <c r="Q735" s="63"/>
      <c r="R735" s="4"/>
      <c r="S735" s="4"/>
      <c r="T735" s="4"/>
    </row>
    <row r="736">
      <c r="D736" s="4"/>
      <c r="E736" s="63"/>
      <c r="F736" s="63"/>
      <c r="G736" s="63"/>
      <c r="Q736" s="63"/>
      <c r="R736" s="4"/>
      <c r="S736" s="4"/>
      <c r="T736" s="4"/>
    </row>
    <row r="737">
      <c r="D737" s="4"/>
      <c r="E737" s="63"/>
      <c r="F737" s="63"/>
      <c r="G737" s="63"/>
      <c r="Q737" s="63"/>
      <c r="R737" s="4"/>
      <c r="S737" s="4"/>
      <c r="T737" s="4"/>
    </row>
    <row r="738">
      <c r="D738" s="4"/>
      <c r="E738" s="63"/>
      <c r="F738" s="63"/>
      <c r="G738" s="63"/>
      <c r="Q738" s="63"/>
      <c r="R738" s="4"/>
      <c r="S738" s="4"/>
      <c r="T738" s="4"/>
    </row>
    <row r="739">
      <c r="D739" s="4"/>
      <c r="E739" s="63"/>
      <c r="F739" s="63"/>
      <c r="G739" s="63"/>
      <c r="Q739" s="63"/>
      <c r="R739" s="4"/>
      <c r="S739" s="4"/>
      <c r="T739" s="4"/>
    </row>
    <row r="740">
      <c r="D740" s="4"/>
      <c r="E740" s="63"/>
      <c r="F740" s="63"/>
      <c r="G740" s="63"/>
      <c r="Q740" s="63"/>
      <c r="R740" s="4"/>
      <c r="S740" s="4"/>
      <c r="T740" s="4"/>
    </row>
    <row r="741">
      <c r="D741" s="4"/>
      <c r="E741" s="63"/>
      <c r="F741" s="63"/>
      <c r="G741" s="63"/>
      <c r="Q741" s="63"/>
      <c r="R741" s="4"/>
      <c r="S741" s="4"/>
      <c r="T741" s="4"/>
    </row>
    <row r="742">
      <c r="D742" s="4"/>
      <c r="E742" s="63"/>
      <c r="F742" s="63"/>
      <c r="G742" s="63"/>
      <c r="Q742" s="63"/>
      <c r="R742" s="4"/>
      <c r="S742" s="4"/>
      <c r="T742" s="4"/>
    </row>
    <row r="743">
      <c r="D743" s="4"/>
      <c r="E743" s="63"/>
      <c r="F743" s="63"/>
      <c r="G743" s="63"/>
      <c r="Q743" s="63"/>
      <c r="R743" s="4"/>
      <c r="S743" s="4"/>
      <c r="T743" s="4"/>
    </row>
    <row r="744">
      <c r="D744" s="4"/>
      <c r="E744" s="63"/>
      <c r="F744" s="63"/>
      <c r="G744" s="63"/>
      <c r="Q744" s="63"/>
      <c r="R744" s="4"/>
      <c r="S744" s="4"/>
      <c r="T744" s="4"/>
    </row>
    <row r="745">
      <c r="D745" s="4"/>
      <c r="E745" s="63"/>
      <c r="F745" s="63"/>
      <c r="G745" s="63"/>
      <c r="Q745" s="63"/>
      <c r="R745" s="4"/>
      <c r="S745" s="4"/>
      <c r="T745" s="4"/>
    </row>
    <row r="746">
      <c r="D746" s="4"/>
      <c r="E746" s="63"/>
      <c r="F746" s="63"/>
      <c r="G746" s="63"/>
      <c r="Q746" s="63"/>
      <c r="R746" s="4"/>
      <c r="S746" s="4"/>
      <c r="T746" s="4"/>
    </row>
    <row r="747">
      <c r="D747" s="4"/>
      <c r="E747" s="63"/>
      <c r="F747" s="63"/>
      <c r="G747" s="63"/>
      <c r="Q747" s="63"/>
      <c r="R747" s="4"/>
      <c r="S747" s="4"/>
      <c r="T747" s="4"/>
    </row>
    <row r="748">
      <c r="D748" s="4"/>
      <c r="E748" s="63"/>
      <c r="F748" s="63"/>
      <c r="G748" s="63"/>
      <c r="Q748" s="63"/>
      <c r="R748" s="4"/>
      <c r="S748" s="4"/>
      <c r="T748" s="4"/>
    </row>
    <row r="749">
      <c r="D749" s="4"/>
      <c r="E749" s="63"/>
      <c r="F749" s="63"/>
      <c r="G749" s="63"/>
      <c r="Q749" s="63"/>
      <c r="R749" s="4"/>
      <c r="S749" s="4"/>
      <c r="T749" s="4"/>
    </row>
    <row r="750">
      <c r="D750" s="4"/>
      <c r="E750" s="63"/>
      <c r="F750" s="63"/>
      <c r="G750" s="63"/>
      <c r="Q750" s="63"/>
      <c r="R750" s="4"/>
      <c r="S750" s="4"/>
      <c r="T750" s="4"/>
    </row>
    <row r="751">
      <c r="D751" s="4"/>
      <c r="E751" s="63"/>
      <c r="F751" s="63"/>
      <c r="G751" s="63"/>
      <c r="Q751" s="63"/>
      <c r="R751" s="4"/>
      <c r="S751" s="4"/>
      <c r="T751" s="4"/>
    </row>
    <row r="752">
      <c r="D752" s="4"/>
      <c r="E752" s="63"/>
      <c r="F752" s="63"/>
      <c r="G752" s="63"/>
      <c r="Q752" s="63"/>
      <c r="R752" s="4"/>
      <c r="S752" s="4"/>
      <c r="T752" s="4"/>
    </row>
    <row r="753">
      <c r="D753" s="4"/>
      <c r="E753" s="63"/>
      <c r="F753" s="63"/>
      <c r="G753" s="63"/>
      <c r="Q753" s="63"/>
      <c r="R753" s="4"/>
      <c r="S753" s="4"/>
      <c r="T753" s="4"/>
    </row>
    <row r="754">
      <c r="D754" s="4"/>
      <c r="E754" s="63"/>
      <c r="F754" s="63"/>
      <c r="G754" s="63"/>
      <c r="Q754" s="63"/>
      <c r="R754" s="4"/>
      <c r="S754" s="4"/>
      <c r="T754" s="4"/>
    </row>
    <row r="755">
      <c r="D755" s="4"/>
      <c r="E755" s="63"/>
      <c r="F755" s="63"/>
      <c r="G755" s="63"/>
      <c r="Q755" s="63"/>
      <c r="R755" s="4"/>
      <c r="S755" s="4"/>
      <c r="T755" s="4"/>
    </row>
    <row r="756">
      <c r="D756" s="4"/>
      <c r="E756" s="63"/>
      <c r="F756" s="63"/>
      <c r="G756" s="63"/>
      <c r="Q756" s="63"/>
      <c r="R756" s="4"/>
      <c r="S756" s="4"/>
      <c r="T756" s="4"/>
    </row>
    <row r="757">
      <c r="D757" s="4"/>
      <c r="E757" s="63"/>
      <c r="F757" s="63"/>
      <c r="G757" s="63"/>
      <c r="Q757" s="63"/>
      <c r="R757" s="4"/>
      <c r="S757" s="4"/>
      <c r="T757" s="4"/>
    </row>
    <row r="758">
      <c r="D758" s="4"/>
      <c r="E758" s="63"/>
      <c r="F758" s="63"/>
      <c r="G758" s="63"/>
      <c r="Q758" s="63"/>
      <c r="R758" s="4"/>
      <c r="S758" s="4"/>
      <c r="T758" s="4"/>
    </row>
    <row r="759">
      <c r="D759" s="4"/>
      <c r="E759" s="63"/>
      <c r="F759" s="63"/>
      <c r="G759" s="63"/>
      <c r="Q759" s="63"/>
      <c r="R759" s="4"/>
      <c r="S759" s="4"/>
      <c r="T759" s="4"/>
    </row>
    <row r="760">
      <c r="D760" s="4"/>
      <c r="E760" s="63"/>
      <c r="F760" s="63"/>
      <c r="G760" s="63"/>
      <c r="Q760" s="63"/>
      <c r="R760" s="4"/>
      <c r="S760" s="4"/>
      <c r="T760" s="4"/>
    </row>
    <row r="761">
      <c r="D761" s="4"/>
      <c r="E761" s="63"/>
      <c r="F761" s="63"/>
      <c r="G761" s="63"/>
      <c r="Q761" s="63"/>
      <c r="R761" s="4"/>
      <c r="S761" s="4"/>
      <c r="T761" s="4"/>
    </row>
    <row r="762">
      <c r="D762" s="4"/>
      <c r="E762" s="63"/>
      <c r="F762" s="63"/>
      <c r="G762" s="63"/>
      <c r="Q762" s="63"/>
      <c r="R762" s="4"/>
      <c r="S762" s="4"/>
      <c r="T762" s="4"/>
    </row>
    <row r="763">
      <c r="D763" s="4"/>
      <c r="E763" s="63"/>
      <c r="F763" s="63"/>
      <c r="G763" s="63"/>
      <c r="Q763" s="63"/>
      <c r="R763" s="4"/>
      <c r="S763" s="4"/>
      <c r="T763" s="4"/>
    </row>
    <row r="764">
      <c r="D764" s="4"/>
      <c r="E764" s="63"/>
      <c r="F764" s="63"/>
      <c r="G764" s="63"/>
      <c r="Q764" s="63"/>
      <c r="R764" s="4"/>
      <c r="S764" s="4"/>
      <c r="T764" s="4"/>
    </row>
    <row r="765">
      <c r="D765" s="4"/>
      <c r="E765" s="63"/>
      <c r="F765" s="63"/>
      <c r="G765" s="63"/>
      <c r="Q765" s="63"/>
      <c r="R765" s="4"/>
      <c r="S765" s="4"/>
      <c r="T765" s="4"/>
    </row>
    <row r="766">
      <c r="D766" s="4"/>
      <c r="E766" s="63"/>
      <c r="F766" s="63"/>
      <c r="G766" s="63"/>
      <c r="Q766" s="63"/>
      <c r="R766" s="4"/>
      <c r="S766" s="4"/>
      <c r="T766" s="4"/>
    </row>
    <row r="767">
      <c r="D767" s="4"/>
      <c r="E767" s="63"/>
      <c r="F767" s="63"/>
      <c r="G767" s="63"/>
      <c r="Q767" s="63"/>
      <c r="R767" s="4"/>
      <c r="S767" s="4"/>
      <c r="T767" s="4"/>
    </row>
    <row r="768">
      <c r="D768" s="4"/>
      <c r="E768" s="63"/>
      <c r="F768" s="63"/>
      <c r="G768" s="63"/>
      <c r="Q768" s="63"/>
      <c r="R768" s="4"/>
      <c r="S768" s="4"/>
      <c r="T768" s="4"/>
    </row>
    <row r="769">
      <c r="D769" s="4"/>
      <c r="E769" s="63"/>
      <c r="F769" s="63"/>
      <c r="G769" s="63"/>
      <c r="Q769" s="63"/>
      <c r="R769" s="4"/>
      <c r="S769" s="4"/>
      <c r="T769" s="4"/>
    </row>
    <row r="770">
      <c r="D770" s="4"/>
      <c r="E770" s="63"/>
      <c r="F770" s="63"/>
      <c r="G770" s="63"/>
      <c r="Q770" s="63"/>
      <c r="R770" s="4"/>
      <c r="S770" s="4"/>
      <c r="T770" s="4"/>
    </row>
    <row r="771">
      <c r="D771" s="4"/>
      <c r="E771" s="63"/>
      <c r="F771" s="63"/>
      <c r="G771" s="63"/>
      <c r="Q771" s="63"/>
      <c r="R771" s="4"/>
      <c r="S771" s="4"/>
      <c r="T771" s="4"/>
    </row>
    <row r="772">
      <c r="D772" s="4"/>
      <c r="E772" s="63"/>
      <c r="F772" s="63"/>
      <c r="G772" s="63"/>
      <c r="Q772" s="63"/>
      <c r="R772" s="4"/>
      <c r="S772" s="4"/>
      <c r="T772" s="4"/>
    </row>
    <row r="773">
      <c r="D773" s="4"/>
      <c r="E773" s="63"/>
      <c r="F773" s="63"/>
      <c r="G773" s="63"/>
      <c r="Q773" s="63"/>
      <c r="R773" s="4"/>
      <c r="S773" s="4"/>
      <c r="T773" s="4"/>
    </row>
    <row r="774">
      <c r="D774" s="4"/>
      <c r="E774" s="63"/>
      <c r="F774" s="63"/>
      <c r="G774" s="63"/>
      <c r="Q774" s="63"/>
      <c r="R774" s="4"/>
      <c r="S774" s="4"/>
      <c r="T774" s="4"/>
    </row>
    <row r="775">
      <c r="D775" s="4"/>
      <c r="E775" s="63"/>
      <c r="F775" s="63"/>
      <c r="G775" s="63"/>
      <c r="Q775" s="63"/>
      <c r="R775" s="4"/>
      <c r="S775" s="4"/>
      <c r="T775" s="4"/>
    </row>
    <row r="776">
      <c r="D776" s="4"/>
      <c r="E776" s="63"/>
      <c r="F776" s="63"/>
      <c r="G776" s="63"/>
      <c r="Q776" s="63"/>
      <c r="R776" s="4"/>
      <c r="S776" s="4"/>
      <c r="T776" s="4"/>
    </row>
    <row r="777">
      <c r="D777" s="4"/>
      <c r="E777" s="63"/>
      <c r="F777" s="63"/>
      <c r="G777" s="63"/>
      <c r="Q777" s="63"/>
      <c r="R777" s="4"/>
      <c r="S777" s="4"/>
      <c r="T777" s="4"/>
    </row>
    <row r="778">
      <c r="D778" s="4"/>
      <c r="E778" s="63"/>
      <c r="F778" s="63"/>
      <c r="G778" s="63"/>
      <c r="Q778" s="63"/>
      <c r="R778" s="4"/>
      <c r="S778" s="4"/>
      <c r="T778" s="4"/>
    </row>
    <row r="779">
      <c r="D779" s="4"/>
      <c r="E779" s="63"/>
      <c r="F779" s="63"/>
      <c r="G779" s="63"/>
      <c r="Q779" s="63"/>
      <c r="R779" s="4"/>
      <c r="S779" s="4"/>
      <c r="T779" s="4"/>
    </row>
    <row r="780">
      <c r="D780" s="4"/>
      <c r="E780" s="63"/>
      <c r="F780" s="63"/>
      <c r="G780" s="63"/>
      <c r="Q780" s="63"/>
      <c r="R780" s="4"/>
      <c r="S780" s="4"/>
      <c r="T780" s="4"/>
    </row>
    <row r="781">
      <c r="D781" s="4"/>
      <c r="E781" s="63"/>
      <c r="F781" s="63"/>
      <c r="G781" s="63"/>
      <c r="Q781" s="63"/>
      <c r="R781" s="4"/>
      <c r="S781" s="4"/>
      <c r="T781" s="4"/>
    </row>
    <row r="782">
      <c r="D782" s="4"/>
      <c r="E782" s="63"/>
      <c r="F782" s="63"/>
      <c r="G782" s="63"/>
      <c r="Q782" s="63"/>
      <c r="R782" s="4"/>
      <c r="S782" s="4"/>
      <c r="T782" s="4"/>
    </row>
    <row r="783">
      <c r="D783" s="4"/>
      <c r="E783" s="63"/>
      <c r="F783" s="63"/>
      <c r="G783" s="63"/>
      <c r="Q783" s="63"/>
      <c r="R783" s="4"/>
      <c r="S783" s="4"/>
      <c r="T783" s="4"/>
    </row>
    <row r="784">
      <c r="D784" s="4"/>
      <c r="E784" s="63"/>
      <c r="F784" s="63"/>
      <c r="G784" s="63"/>
      <c r="Q784" s="63"/>
      <c r="R784" s="4"/>
      <c r="S784" s="4"/>
      <c r="T784" s="4"/>
    </row>
    <row r="785">
      <c r="D785" s="4"/>
      <c r="E785" s="63"/>
      <c r="F785" s="63"/>
      <c r="G785" s="63"/>
      <c r="Q785" s="63"/>
      <c r="R785" s="4"/>
      <c r="S785" s="4"/>
      <c r="T785" s="4"/>
    </row>
    <row r="786">
      <c r="D786" s="4"/>
      <c r="E786" s="63"/>
      <c r="F786" s="63"/>
      <c r="G786" s="63"/>
      <c r="Q786" s="63"/>
      <c r="R786" s="4"/>
      <c r="S786" s="4"/>
      <c r="T786" s="4"/>
    </row>
    <row r="787">
      <c r="D787" s="4"/>
      <c r="E787" s="63"/>
      <c r="F787" s="63"/>
      <c r="G787" s="63"/>
      <c r="Q787" s="63"/>
      <c r="R787" s="4"/>
      <c r="S787" s="4"/>
      <c r="T787" s="4"/>
    </row>
    <row r="788">
      <c r="D788" s="4"/>
      <c r="E788" s="63"/>
      <c r="F788" s="63"/>
      <c r="G788" s="63"/>
      <c r="Q788" s="63"/>
      <c r="R788" s="4"/>
      <c r="S788" s="4"/>
      <c r="T788" s="4"/>
    </row>
    <row r="789">
      <c r="D789" s="4"/>
      <c r="E789" s="63"/>
      <c r="F789" s="63"/>
      <c r="G789" s="63"/>
      <c r="Q789" s="63"/>
      <c r="R789" s="4"/>
      <c r="S789" s="4"/>
      <c r="T789" s="4"/>
    </row>
    <row r="790">
      <c r="D790" s="4"/>
      <c r="E790" s="63"/>
      <c r="F790" s="63"/>
      <c r="G790" s="63"/>
      <c r="Q790" s="63"/>
      <c r="R790" s="4"/>
      <c r="S790" s="4"/>
      <c r="T790" s="4"/>
    </row>
    <row r="791">
      <c r="D791" s="4"/>
      <c r="E791" s="63"/>
      <c r="F791" s="63"/>
      <c r="G791" s="63"/>
      <c r="Q791" s="63"/>
      <c r="R791" s="4"/>
      <c r="S791" s="4"/>
      <c r="T791" s="4"/>
    </row>
    <row r="792">
      <c r="D792" s="4"/>
      <c r="E792" s="63"/>
      <c r="F792" s="63"/>
      <c r="G792" s="63"/>
      <c r="Q792" s="63"/>
      <c r="R792" s="4"/>
      <c r="S792" s="4"/>
      <c r="T792" s="4"/>
    </row>
    <row r="793">
      <c r="D793" s="4"/>
      <c r="E793" s="63"/>
      <c r="F793" s="63"/>
      <c r="G793" s="63"/>
      <c r="Q793" s="63"/>
      <c r="R793" s="4"/>
      <c r="S793" s="4"/>
      <c r="T793" s="4"/>
    </row>
    <row r="794">
      <c r="D794" s="4"/>
      <c r="E794" s="63"/>
      <c r="F794" s="63"/>
      <c r="G794" s="63"/>
      <c r="Q794" s="63"/>
      <c r="R794" s="4"/>
      <c r="S794" s="4"/>
      <c r="T794" s="4"/>
    </row>
    <row r="795">
      <c r="D795" s="4"/>
      <c r="E795" s="63"/>
      <c r="F795" s="63"/>
      <c r="G795" s="63"/>
      <c r="Q795" s="63"/>
      <c r="R795" s="4"/>
      <c r="S795" s="4"/>
      <c r="T795" s="4"/>
    </row>
    <row r="796">
      <c r="D796" s="4"/>
      <c r="E796" s="63"/>
      <c r="F796" s="63"/>
      <c r="G796" s="63"/>
      <c r="Q796" s="63"/>
      <c r="R796" s="4"/>
      <c r="S796" s="4"/>
      <c r="T796" s="4"/>
    </row>
    <row r="797">
      <c r="D797" s="4"/>
      <c r="E797" s="63"/>
      <c r="F797" s="63"/>
      <c r="G797" s="63"/>
      <c r="Q797" s="63"/>
      <c r="R797" s="4"/>
      <c r="S797" s="4"/>
      <c r="T797" s="4"/>
    </row>
    <row r="798">
      <c r="D798" s="4"/>
      <c r="E798" s="63"/>
      <c r="F798" s="63"/>
      <c r="G798" s="63"/>
      <c r="Q798" s="63"/>
      <c r="R798" s="4"/>
      <c r="S798" s="4"/>
      <c r="T798" s="4"/>
    </row>
    <row r="799">
      <c r="D799" s="4"/>
      <c r="E799" s="63"/>
      <c r="F799" s="63"/>
      <c r="G799" s="63"/>
      <c r="Q799" s="63"/>
      <c r="R799" s="4"/>
      <c r="S799" s="4"/>
      <c r="T799" s="4"/>
    </row>
    <row r="800">
      <c r="D800" s="4"/>
      <c r="E800" s="63"/>
      <c r="F800" s="63"/>
      <c r="G800" s="63"/>
      <c r="Q800" s="63"/>
      <c r="R800" s="4"/>
      <c r="S800" s="4"/>
      <c r="T800" s="4"/>
    </row>
    <row r="801">
      <c r="D801" s="4"/>
      <c r="E801" s="63"/>
      <c r="F801" s="63"/>
      <c r="G801" s="63"/>
      <c r="Q801" s="63"/>
      <c r="R801" s="4"/>
      <c r="S801" s="4"/>
      <c r="T801" s="4"/>
    </row>
    <row r="802">
      <c r="D802" s="4"/>
      <c r="E802" s="63"/>
      <c r="F802" s="63"/>
      <c r="G802" s="63"/>
      <c r="Q802" s="63"/>
      <c r="R802" s="4"/>
      <c r="S802" s="4"/>
      <c r="T802" s="4"/>
    </row>
    <row r="803">
      <c r="D803" s="4"/>
      <c r="E803" s="63"/>
      <c r="F803" s="63"/>
      <c r="G803" s="63"/>
      <c r="Q803" s="63"/>
      <c r="R803" s="4"/>
      <c r="S803" s="4"/>
      <c r="T803" s="4"/>
    </row>
    <row r="804">
      <c r="D804" s="4"/>
      <c r="E804" s="63"/>
      <c r="F804" s="63"/>
      <c r="G804" s="63"/>
      <c r="Q804" s="63"/>
      <c r="R804" s="4"/>
      <c r="S804" s="4"/>
      <c r="T804" s="4"/>
    </row>
    <row r="805">
      <c r="D805" s="4"/>
      <c r="E805" s="63"/>
      <c r="F805" s="63"/>
      <c r="G805" s="63"/>
      <c r="Q805" s="63"/>
      <c r="R805" s="4"/>
      <c r="S805" s="4"/>
      <c r="T805" s="4"/>
    </row>
    <row r="806">
      <c r="D806" s="4"/>
      <c r="E806" s="63"/>
      <c r="F806" s="63"/>
      <c r="G806" s="63"/>
      <c r="Q806" s="63"/>
      <c r="R806" s="4"/>
      <c r="S806" s="4"/>
      <c r="T806" s="4"/>
    </row>
    <row r="807">
      <c r="D807" s="4"/>
      <c r="E807" s="63"/>
      <c r="F807" s="63"/>
      <c r="G807" s="63"/>
      <c r="Q807" s="63"/>
      <c r="R807" s="4"/>
      <c r="S807" s="4"/>
      <c r="T807" s="4"/>
    </row>
    <row r="808">
      <c r="D808" s="4"/>
      <c r="E808" s="63"/>
      <c r="F808" s="63"/>
      <c r="G808" s="63"/>
      <c r="Q808" s="63"/>
      <c r="R808" s="4"/>
      <c r="S808" s="4"/>
      <c r="T808" s="4"/>
    </row>
    <row r="809">
      <c r="D809" s="4"/>
      <c r="E809" s="63"/>
      <c r="F809" s="63"/>
      <c r="G809" s="63"/>
      <c r="Q809" s="63"/>
      <c r="R809" s="4"/>
      <c r="S809" s="4"/>
      <c r="T809" s="4"/>
    </row>
    <row r="810">
      <c r="D810" s="4"/>
      <c r="E810" s="63"/>
      <c r="F810" s="63"/>
      <c r="G810" s="63"/>
      <c r="Q810" s="63"/>
      <c r="R810" s="4"/>
      <c r="S810" s="4"/>
      <c r="T810" s="4"/>
    </row>
    <row r="811">
      <c r="D811" s="4"/>
      <c r="E811" s="63"/>
      <c r="F811" s="63"/>
      <c r="G811" s="63"/>
      <c r="Q811" s="63"/>
      <c r="R811" s="4"/>
      <c r="S811" s="4"/>
      <c r="T811" s="4"/>
    </row>
    <row r="812">
      <c r="D812" s="4"/>
      <c r="E812" s="63"/>
      <c r="F812" s="63"/>
      <c r="G812" s="63"/>
      <c r="Q812" s="63"/>
      <c r="R812" s="4"/>
      <c r="S812" s="4"/>
      <c r="T812" s="4"/>
    </row>
    <row r="813">
      <c r="D813" s="4"/>
      <c r="E813" s="63"/>
      <c r="F813" s="63"/>
      <c r="G813" s="63"/>
      <c r="Q813" s="63"/>
      <c r="R813" s="4"/>
      <c r="S813" s="4"/>
      <c r="T813" s="4"/>
    </row>
    <row r="814">
      <c r="D814" s="4"/>
      <c r="E814" s="63"/>
      <c r="F814" s="63"/>
      <c r="G814" s="63"/>
      <c r="Q814" s="63"/>
      <c r="R814" s="4"/>
      <c r="S814" s="4"/>
      <c r="T814" s="4"/>
    </row>
    <row r="815">
      <c r="D815" s="4"/>
      <c r="E815" s="63"/>
      <c r="F815" s="63"/>
      <c r="G815" s="63"/>
      <c r="Q815" s="63"/>
      <c r="R815" s="4"/>
      <c r="S815" s="4"/>
      <c r="T815" s="4"/>
    </row>
    <row r="816">
      <c r="D816" s="4"/>
      <c r="E816" s="63"/>
      <c r="F816" s="63"/>
      <c r="G816" s="63"/>
      <c r="Q816" s="63"/>
      <c r="R816" s="4"/>
      <c r="S816" s="4"/>
      <c r="T816" s="4"/>
    </row>
    <row r="817">
      <c r="D817" s="4"/>
      <c r="E817" s="63"/>
      <c r="F817" s="63"/>
      <c r="G817" s="63"/>
      <c r="Q817" s="63"/>
      <c r="R817" s="4"/>
      <c r="S817" s="4"/>
      <c r="T817" s="4"/>
    </row>
    <row r="818">
      <c r="D818" s="4"/>
      <c r="E818" s="63"/>
      <c r="F818" s="63"/>
      <c r="G818" s="63"/>
      <c r="Q818" s="63"/>
      <c r="R818" s="4"/>
      <c r="S818" s="4"/>
      <c r="T818" s="4"/>
    </row>
    <row r="819">
      <c r="D819" s="4"/>
      <c r="E819" s="63"/>
      <c r="F819" s="63"/>
      <c r="G819" s="63"/>
      <c r="Q819" s="63"/>
      <c r="R819" s="4"/>
      <c r="S819" s="4"/>
      <c r="T819" s="4"/>
    </row>
    <row r="820">
      <c r="D820" s="4"/>
      <c r="E820" s="63"/>
      <c r="F820" s="63"/>
      <c r="G820" s="63"/>
      <c r="Q820" s="63"/>
      <c r="R820" s="4"/>
      <c r="S820" s="4"/>
      <c r="T820" s="4"/>
    </row>
    <row r="821">
      <c r="D821" s="4"/>
      <c r="E821" s="63"/>
      <c r="F821" s="63"/>
      <c r="G821" s="63"/>
      <c r="Q821" s="63"/>
      <c r="R821" s="4"/>
      <c r="S821" s="4"/>
      <c r="T821" s="4"/>
    </row>
    <row r="822">
      <c r="D822" s="4"/>
      <c r="E822" s="63"/>
      <c r="F822" s="63"/>
      <c r="G822" s="63"/>
      <c r="Q822" s="63"/>
      <c r="R822" s="4"/>
      <c r="S822" s="4"/>
      <c r="T822" s="4"/>
    </row>
    <row r="823">
      <c r="D823" s="4"/>
      <c r="E823" s="63"/>
      <c r="F823" s="63"/>
      <c r="G823" s="63"/>
      <c r="Q823" s="63"/>
      <c r="R823" s="4"/>
      <c r="S823" s="4"/>
      <c r="T823" s="4"/>
    </row>
    <row r="824">
      <c r="D824" s="4"/>
      <c r="E824" s="63"/>
      <c r="F824" s="63"/>
      <c r="G824" s="63"/>
      <c r="Q824" s="63"/>
      <c r="R824" s="4"/>
      <c r="S824" s="4"/>
      <c r="T824" s="4"/>
    </row>
    <row r="825">
      <c r="D825" s="4"/>
      <c r="E825" s="63"/>
      <c r="F825" s="63"/>
      <c r="G825" s="63"/>
      <c r="Q825" s="63"/>
      <c r="R825" s="4"/>
      <c r="S825" s="4"/>
      <c r="T825" s="4"/>
    </row>
    <row r="826">
      <c r="D826" s="4"/>
      <c r="E826" s="63"/>
      <c r="F826" s="63"/>
      <c r="G826" s="63"/>
      <c r="Q826" s="63"/>
      <c r="R826" s="4"/>
      <c r="S826" s="4"/>
      <c r="T826" s="4"/>
    </row>
    <row r="827">
      <c r="D827" s="4"/>
      <c r="E827" s="63"/>
      <c r="F827" s="63"/>
      <c r="G827" s="63"/>
      <c r="Q827" s="63"/>
      <c r="R827" s="4"/>
      <c r="S827" s="4"/>
      <c r="T827" s="4"/>
    </row>
    <row r="828">
      <c r="D828" s="4"/>
      <c r="E828" s="63"/>
      <c r="F828" s="63"/>
      <c r="G828" s="63"/>
      <c r="Q828" s="63"/>
      <c r="R828" s="4"/>
      <c r="S828" s="4"/>
      <c r="T828" s="4"/>
    </row>
    <row r="829">
      <c r="D829" s="4"/>
      <c r="E829" s="63"/>
      <c r="F829" s="63"/>
      <c r="G829" s="63"/>
      <c r="Q829" s="63"/>
      <c r="R829" s="4"/>
      <c r="S829" s="4"/>
      <c r="T829" s="4"/>
    </row>
    <row r="830">
      <c r="D830" s="4"/>
      <c r="E830" s="63"/>
      <c r="F830" s="63"/>
      <c r="G830" s="63"/>
      <c r="Q830" s="63"/>
      <c r="R830" s="4"/>
      <c r="S830" s="4"/>
      <c r="T830" s="4"/>
    </row>
    <row r="831">
      <c r="D831" s="4"/>
      <c r="E831" s="63"/>
      <c r="F831" s="63"/>
      <c r="G831" s="63"/>
      <c r="Q831" s="63"/>
      <c r="R831" s="4"/>
      <c r="S831" s="4"/>
      <c r="T831" s="4"/>
    </row>
    <row r="832">
      <c r="D832" s="4"/>
      <c r="E832" s="63"/>
      <c r="F832" s="63"/>
      <c r="G832" s="63"/>
      <c r="Q832" s="63"/>
      <c r="R832" s="4"/>
      <c r="S832" s="4"/>
      <c r="T832" s="4"/>
    </row>
    <row r="833">
      <c r="D833" s="4"/>
      <c r="E833" s="63"/>
      <c r="F833" s="63"/>
      <c r="G833" s="63"/>
      <c r="Q833" s="63"/>
      <c r="R833" s="4"/>
      <c r="S833" s="4"/>
      <c r="T833" s="4"/>
    </row>
    <row r="834">
      <c r="D834" s="4"/>
      <c r="E834" s="63"/>
      <c r="F834" s="63"/>
      <c r="G834" s="63"/>
      <c r="Q834" s="63"/>
      <c r="R834" s="4"/>
      <c r="S834" s="4"/>
      <c r="T834" s="4"/>
    </row>
    <row r="835">
      <c r="D835" s="4"/>
      <c r="E835" s="63"/>
      <c r="F835" s="63"/>
      <c r="G835" s="63"/>
      <c r="Q835" s="63"/>
      <c r="R835" s="4"/>
      <c r="S835" s="4"/>
      <c r="T835" s="4"/>
    </row>
    <row r="836">
      <c r="D836" s="4"/>
      <c r="E836" s="63"/>
      <c r="F836" s="63"/>
      <c r="G836" s="63"/>
      <c r="Q836" s="63"/>
      <c r="R836" s="4"/>
      <c r="S836" s="4"/>
      <c r="T836" s="4"/>
    </row>
    <row r="837">
      <c r="D837" s="4"/>
      <c r="E837" s="63"/>
      <c r="F837" s="63"/>
      <c r="G837" s="63"/>
      <c r="Q837" s="63"/>
      <c r="R837" s="4"/>
      <c r="S837" s="4"/>
      <c r="T837" s="4"/>
    </row>
    <row r="838">
      <c r="D838" s="4"/>
      <c r="E838" s="63"/>
      <c r="F838" s="63"/>
      <c r="G838" s="63"/>
      <c r="Q838" s="63"/>
      <c r="R838" s="4"/>
      <c r="S838" s="4"/>
      <c r="T838" s="4"/>
    </row>
    <row r="839">
      <c r="D839" s="4"/>
      <c r="E839" s="63"/>
      <c r="F839" s="63"/>
      <c r="G839" s="63"/>
      <c r="Q839" s="63"/>
      <c r="R839" s="4"/>
      <c r="S839" s="4"/>
      <c r="T839" s="4"/>
    </row>
    <row r="840">
      <c r="D840" s="4"/>
      <c r="E840" s="63"/>
      <c r="F840" s="63"/>
      <c r="G840" s="63"/>
      <c r="Q840" s="63"/>
      <c r="R840" s="4"/>
      <c r="S840" s="4"/>
      <c r="T840" s="4"/>
    </row>
    <row r="841">
      <c r="D841" s="4"/>
      <c r="E841" s="63"/>
      <c r="F841" s="63"/>
      <c r="G841" s="63"/>
      <c r="Q841" s="63"/>
      <c r="R841" s="4"/>
      <c r="S841" s="4"/>
      <c r="T841" s="4"/>
    </row>
    <row r="842">
      <c r="D842" s="4"/>
      <c r="E842" s="63"/>
      <c r="F842" s="63"/>
      <c r="G842" s="63"/>
      <c r="Q842" s="63"/>
      <c r="R842" s="4"/>
      <c r="S842" s="4"/>
      <c r="T842" s="4"/>
    </row>
    <row r="843">
      <c r="D843" s="4"/>
      <c r="E843" s="63"/>
      <c r="F843" s="63"/>
      <c r="G843" s="63"/>
      <c r="Q843" s="63"/>
      <c r="R843" s="4"/>
      <c r="S843" s="4"/>
      <c r="T843" s="4"/>
    </row>
    <row r="844">
      <c r="D844" s="4"/>
      <c r="E844" s="63"/>
      <c r="F844" s="63"/>
      <c r="G844" s="63"/>
      <c r="Q844" s="63"/>
      <c r="R844" s="4"/>
      <c r="S844" s="4"/>
      <c r="T844" s="4"/>
    </row>
    <row r="845">
      <c r="D845" s="4"/>
      <c r="E845" s="63"/>
      <c r="F845" s="63"/>
      <c r="G845" s="63"/>
      <c r="Q845" s="63"/>
      <c r="R845" s="4"/>
      <c r="S845" s="4"/>
      <c r="T845" s="4"/>
    </row>
    <row r="846">
      <c r="D846" s="4"/>
      <c r="E846" s="63"/>
      <c r="F846" s="63"/>
      <c r="G846" s="63"/>
      <c r="Q846" s="63"/>
      <c r="R846" s="4"/>
      <c r="S846" s="4"/>
      <c r="T846" s="4"/>
    </row>
    <row r="847">
      <c r="D847" s="4"/>
      <c r="E847" s="63"/>
      <c r="F847" s="63"/>
      <c r="G847" s="63"/>
      <c r="Q847" s="63"/>
      <c r="R847" s="4"/>
      <c r="S847" s="4"/>
      <c r="T847" s="4"/>
    </row>
    <row r="848">
      <c r="D848" s="4"/>
      <c r="E848" s="63"/>
      <c r="F848" s="63"/>
      <c r="G848" s="63"/>
      <c r="Q848" s="63"/>
      <c r="R848" s="4"/>
      <c r="S848" s="4"/>
      <c r="T848" s="4"/>
    </row>
    <row r="849">
      <c r="D849" s="4"/>
      <c r="E849" s="63"/>
      <c r="F849" s="63"/>
      <c r="G849" s="63"/>
      <c r="Q849" s="63"/>
      <c r="R849" s="4"/>
      <c r="S849" s="4"/>
      <c r="T849" s="4"/>
    </row>
    <row r="850">
      <c r="D850" s="4"/>
      <c r="E850" s="63"/>
      <c r="F850" s="63"/>
      <c r="G850" s="63"/>
      <c r="Q850" s="63"/>
      <c r="R850" s="4"/>
      <c r="S850" s="4"/>
      <c r="T850" s="4"/>
    </row>
    <row r="851">
      <c r="D851" s="4"/>
      <c r="E851" s="63"/>
      <c r="F851" s="63"/>
      <c r="G851" s="63"/>
      <c r="Q851" s="63"/>
      <c r="R851" s="4"/>
      <c r="S851" s="4"/>
      <c r="T851" s="4"/>
    </row>
    <row r="852">
      <c r="D852" s="4"/>
      <c r="E852" s="63"/>
      <c r="F852" s="63"/>
      <c r="G852" s="63"/>
      <c r="Q852" s="63"/>
      <c r="R852" s="4"/>
      <c r="S852" s="4"/>
      <c r="T852" s="4"/>
    </row>
    <row r="853">
      <c r="D853" s="4"/>
      <c r="E853" s="63"/>
      <c r="F853" s="63"/>
      <c r="G853" s="63"/>
      <c r="Q853" s="63"/>
      <c r="R853" s="4"/>
      <c r="S853" s="4"/>
      <c r="T853" s="4"/>
    </row>
    <row r="854">
      <c r="D854" s="4"/>
      <c r="E854" s="63"/>
      <c r="F854" s="63"/>
      <c r="G854" s="63"/>
      <c r="Q854" s="63"/>
      <c r="R854" s="4"/>
      <c r="S854" s="4"/>
      <c r="T854" s="4"/>
    </row>
    <row r="855">
      <c r="D855" s="4"/>
      <c r="E855" s="63"/>
      <c r="F855" s="63"/>
      <c r="G855" s="63"/>
      <c r="Q855" s="63"/>
      <c r="R855" s="4"/>
      <c r="S855" s="4"/>
      <c r="T855" s="4"/>
    </row>
    <row r="856">
      <c r="D856" s="4"/>
      <c r="E856" s="63"/>
      <c r="F856" s="63"/>
      <c r="G856" s="63"/>
      <c r="Q856" s="63"/>
      <c r="R856" s="4"/>
      <c r="S856" s="4"/>
      <c r="T856" s="4"/>
    </row>
    <row r="857">
      <c r="D857" s="4"/>
      <c r="E857" s="63"/>
      <c r="F857" s="63"/>
      <c r="G857" s="63"/>
      <c r="Q857" s="63"/>
      <c r="R857" s="4"/>
      <c r="S857" s="4"/>
      <c r="T857" s="4"/>
    </row>
    <row r="858">
      <c r="D858" s="4"/>
      <c r="E858" s="63"/>
      <c r="F858" s="63"/>
      <c r="G858" s="63"/>
      <c r="Q858" s="63"/>
      <c r="R858" s="4"/>
      <c r="S858" s="4"/>
      <c r="T858" s="4"/>
    </row>
    <row r="859">
      <c r="D859" s="4"/>
      <c r="E859" s="63"/>
      <c r="F859" s="63"/>
      <c r="G859" s="63"/>
      <c r="Q859" s="63"/>
      <c r="R859" s="4"/>
      <c r="S859" s="4"/>
      <c r="T859" s="4"/>
    </row>
    <row r="860">
      <c r="D860" s="4"/>
      <c r="E860" s="63"/>
      <c r="F860" s="63"/>
      <c r="G860" s="63"/>
      <c r="Q860" s="63"/>
      <c r="R860" s="4"/>
      <c r="S860" s="4"/>
      <c r="T860" s="4"/>
    </row>
    <row r="861">
      <c r="D861" s="4"/>
      <c r="E861" s="63"/>
      <c r="F861" s="63"/>
      <c r="G861" s="63"/>
      <c r="Q861" s="63"/>
      <c r="R861" s="4"/>
      <c r="S861" s="4"/>
      <c r="T861" s="4"/>
    </row>
    <row r="862">
      <c r="D862" s="4"/>
      <c r="E862" s="63"/>
      <c r="F862" s="63"/>
      <c r="G862" s="63"/>
      <c r="Q862" s="63"/>
      <c r="R862" s="4"/>
      <c r="S862" s="4"/>
      <c r="T862" s="4"/>
    </row>
    <row r="863">
      <c r="D863" s="4"/>
      <c r="E863" s="63"/>
      <c r="F863" s="63"/>
      <c r="G863" s="63"/>
      <c r="Q863" s="63"/>
      <c r="R863" s="4"/>
      <c r="S863" s="4"/>
      <c r="T863" s="4"/>
    </row>
    <row r="864">
      <c r="D864" s="4"/>
      <c r="E864" s="63"/>
      <c r="F864" s="63"/>
      <c r="G864" s="63"/>
      <c r="Q864" s="63"/>
      <c r="R864" s="4"/>
      <c r="S864" s="4"/>
      <c r="T864" s="4"/>
    </row>
    <row r="865">
      <c r="D865" s="4"/>
      <c r="E865" s="63"/>
      <c r="F865" s="63"/>
      <c r="G865" s="63"/>
      <c r="Q865" s="63"/>
      <c r="R865" s="4"/>
      <c r="S865" s="4"/>
      <c r="T865" s="4"/>
    </row>
    <row r="866">
      <c r="D866" s="4"/>
      <c r="E866" s="63"/>
      <c r="F866" s="63"/>
      <c r="G866" s="63"/>
      <c r="Q866" s="63"/>
      <c r="R866" s="4"/>
      <c r="S866" s="4"/>
      <c r="T866" s="4"/>
    </row>
    <row r="867">
      <c r="D867" s="4"/>
      <c r="E867" s="63"/>
      <c r="F867" s="63"/>
      <c r="G867" s="63"/>
      <c r="Q867" s="63"/>
      <c r="R867" s="4"/>
      <c r="S867" s="4"/>
      <c r="T867" s="4"/>
    </row>
    <row r="868">
      <c r="D868" s="4"/>
      <c r="E868" s="63"/>
      <c r="F868" s="63"/>
      <c r="G868" s="63"/>
      <c r="Q868" s="63"/>
      <c r="R868" s="4"/>
      <c r="S868" s="4"/>
      <c r="T868" s="4"/>
    </row>
    <row r="869">
      <c r="D869" s="4"/>
      <c r="E869" s="63"/>
      <c r="F869" s="63"/>
      <c r="G869" s="63"/>
      <c r="Q869" s="63"/>
      <c r="R869" s="4"/>
      <c r="S869" s="4"/>
      <c r="T869" s="4"/>
    </row>
    <row r="870">
      <c r="D870" s="4"/>
      <c r="E870" s="63"/>
      <c r="F870" s="63"/>
      <c r="G870" s="63"/>
      <c r="Q870" s="63"/>
      <c r="R870" s="4"/>
      <c r="S870" s="4"/>
      <c r="T870" s="4"/>
    </row>
    <row r="871">
      <c r="D871" s="4"/>
      <c r="E871" s="63"/>
      <c r="F871" s="63"/>
      <c r="G871" s="63"/>
      <c r="Q871" s="63"/>
      <c r="R871" s="4"/>
      <c r="S871" s="4"/>
      <c r="T871" s="4"/>
    </row>
    <row r="872">
      <c r="D872" s="4"/>
      <c r="E872" s="63"/>
      <c r="F872" s="63"/>
      <c r="G872" s="63"/>
      <c r="Q872" s="63"/>
      <c r="R872" s="4"/>
      <c r="S872" s="4"/>
      <c r="T872" s="4"/>
    </row>
    <row r="873">
      <c r="D873" s="4"/>
      <c r="E873" s="63"/>
      <c r="F873" s="63"/>
      <c r="G873" s="63"/>
      <c r="Q873" s="63"/>
      <c r="R873" s="4"/>
      <c r="S873" s="4"/>
      <c r="T873" s="4"/>
    </row>
    <row r="874">
      <c r="D874" s="4"/>
      <c r="E874" s="63"/>
      <c r="F874" s="63"/>
      <c r="G874" s="63"/>
      <c r="Q874" s="63"/>
      <c r="R874" s="4"/>
      <c r="S874" s="4"/>
      <c r="T874" s="4"/>
    </row>
    <row r="875">
      <c r="D875" s="4"/>
      <c r="E875" s="63"/>
      <c r="F875" s="63"/>
      <c r="G875" s="63"/>
      <c r="Q875" s="63"/>
      <c r="R875" s="4"/>
      <c r="S875" s="4"/>
      <c r="T875" s="4"/>
    </row>
    <row r="876">
      <c r="D876" s="4"/>
      <c r="E876" s="63"/>
      <c r="F876" s="63"/>
      <c r="G876" s="63"/>
      <c r="Q876" s="63"/>
      <c r="R876" s="4"/>
      <c r="S876" s="4"/>
      <c r="T876" s="4"/>
    </row>
    <row r="877">
      <c r="D877" s="4"/>
      <c r="E877" s="63"/>
      <c r="F877" s="63"/>
      <c r="G877" s="63"/>
      <c r="Q877" s="63"/>
      <c r="R877" s="4"/>
      <c r="S877" s="4"/>
      <c r="T877" s="4"/>
    </row>
    <row r="878">
      <c r="D878" s="4"/>
      <c r="E878" s="63"/>
      <c r="F878" s="63"/>
      <c r="G878" s="63"/>
      <c r="Q878" s="63"/>
      <c r="R878" s="4"/>
      <c r="S878" s="4"/>
      <c r="T878" s="4"/>
    </row>
    <row r="879">
      <c r="D879" s="4"/>
      <c r="E879" s="63"/>
      <c r="F879" s="63"/>
      <c r="G879" s="63"/>
      <c r="Q879" s="63"/>
      <c r="R879" s="4"/>
      <c r="S879" s="4"/>
      <c r="T879" s="4"/>
    </row>
    <row r="880">
      <c r="D880" s="4"/>
      <c r="E880" s="63"/>
      <c r="F880" s="63"/>
      <c r="G880" s="63"/>
      <c r="Q880" s="63"/>
      <c r="R880" s="4"/>
      <c r="S880" s="4"/>
      <c r="T880" s="4"/>
    </row>
    <row r="881">
      <c r="D881" s="4"/>
      <c r="E881" s="63"/>
      <c r="F881" s="63"/>
      <c r="G881" s="63"/>
      <c r="Q881" s="63"/>
      <c r="R881" s="4"/>
      <c r="S881" s="4"/>
      <c r="T881" s="4"/>
    </row>
    <row r="882">
      <c r="D882" s="4"/>
      <c r="E882" s="63"/>
      <c r="F882" s="63"/>
      <c r="G882" s="63"/>
      <c r="Q882" s="63"/>
      <c r="R882" s="4"/>
      <c r="S882" s="4"/>
      <c r="T882" s="4"/>
    </row>
    <row r="883">
      <c r="D883" s="4"/>
      <c r="E883" s="63"/>
      <c r="F883" s="63"/>
      <c r="G883" s="63"/>
      <c r="Q883" s="63"/>
      <c r="R883" s="4"/>
      <c r="S883" s="4"/>
      <c r="T883" s="4"/>
    </row>
    <row r="884">
      <c r="D884" s="4"/>
      <c r="E884" s="63"/>
      <c r="F884" s="63"/>
      <c r="G884" s="63"/>
      <c r="Q884" s="63"/>
      <c r="R884" s="4"/>
      <c r="S884" s="4"/>
      <c r="T884" s="4"/>
    </row>
    <row r="885">
      <c r="D885" s="4"/>
      <c r="E885" s="63"/>
      <c r="F885" s="63"/>
      <c r="G885" s="63"/>
      <c r="Q885" s="63"/>
      <c r="R885" s="4"/>
      <c r="S885" s="4"/>
      <c r="T885" s="4"/>
    </row>
    <row r="886">
      <c r="D886" s="4"/>
      <c r="E886" s="63"/>
      <c r="F886" s="63"/>
      <c r="G886" s="63"/>
      <c r="Q886" s="63"/>
      <c r="R886" s="4"/>
      <c r="S886" s="4"/>
      <c r="T886" s="4"/>
    </row>
    <row r="887">
      <c r="D887" s="4"/>
      <c r="E887" s="63"/>
      <c r="F887" s="63"/>
      <c r="G887" s="63"/>
      <c r="Q887" s="63"/>
      <c r="R887" s="4"/>
      <c r="S887" s="4"/>
      <c r="T887" s="4"/>
    </row>
    <row r="888">
      <c r="D888" s="4"/>
      <c r="E888" s="63"/>
      <c r="F888" s="63"/>
      <c r="G888" s="63"/>
      <c r="Q888" s="63"/>
      <c r="R888" s="4"/>
      <c r="S888" s="4"/>
      <c r="T888" s="4"/>
    </row>
    <row r="889">
      <c r="D889" s="4"/>
      <c r="E889" s="63"/>
      <c r="F889" s="63"/>
      <c r="G889" s="63"/>
      <c r="Q889" s="63"/>
      <c r="R889" s="4"/>
      <c r="S889" s="4"/>
      <c r="T889" s="4"/>
    </row>
    <row r="890">
      <c r="D890" s="4"/>
      <c r="E890" s="63"/>
      <c r="F890" s="63"/>
      <c r="G890" s="63"/>
      <c r="Q890" s="63"/>
      <c r="R890" s="4"/>
      <c r="S890" s="4"/>
      <c r="T890" s="4"/>
    </row>
    <row r="891">
      <c r="D891" s="4"/>
      <c r="E891" s="63"/>
      <c r="F891" s="63"/>
      <c r="G891" s="63"/>
      <c r="Q891" s="63"/>
      <c r="R891" s="4"/>
      <c r="S891" s="4"/>
      <c r="T891" s="4"/>
    </row>
    <row r="892">
      <c r="D892" s="4"/>
      <c r="E892" s="63"/>
      <c r="F892" s="63"/>
      <c r="G892" s="63"/>
      <c r="Q892" s="63"/>
      <c r="R892" s="4"/>
      <c r="S892" s="4"/>
      <c r="T892" s="4"/>
    </row>
    <row r="893">
      <c r="D893" s="4"/>
      <c r="E893" s="63"/>
      <c r="F893" s="63"/>
      <c r="G893" s="63"/>
      <c r="Q893" s="63"/>
      <c r="R893" s="4"/>
      <c r="S893" s="4"/>
      <c r="T893" s="4"/>
    </row>
    <row r="894">
      <c r="D894" s="4"/>
      <c r="E894" s="63"/>
      <c r="F894" s="63"/>
      <c r="G894" s="63"/>
      <c r="Q894" s="63"/>
      <c r="R894" s="4"/>
      <c r="S894" s="4"/>
      <c r="T894" s="4"/>
    </row>
    <row r="895">
      <c r="D895" s="4"/>
      <c r="E895" s="63"/>
      <c r="F895" s="63"/>
      <c r="G895" s="63"/>
      <c r="Q895" s="63"/>
      <c r="R895" s="4"/>
      <c r="S895" s="4"/>
      <c r="T895" s="4"/>
    </row>
    <row r="896">
      <c r="D896" s="4"/>
      <c r="E896" s="63"/>
      <c r="F896" s="63"/>
      <c r="G896" s="63"/>
      <c r="Q896" s="63"/>
      <c r="R896" s="4"/>
      <c r="S896" s="4"/>
      <c r="T896" s="4"/>
    </row>
    <row r="897">
      <c r="D897" s="4"/>
      <c r="E897" s="63"/>
      <c r="F897" s="63"/>
      <c r="G897" s="63"/>
      <c r="Q897" s="63"/>
      <c r="R897" s="4"/>
      <c r="S897" s="4"/>
      <c r="T897" s="4"/>
    </row>
    <row r="898">
      <c r="D898" s="4"/>
      <c r="E898" s="63"/>
      <c r="F898" s="63"/>
      <c r="G898" s="63"/>
      <c r="Q898" s="63"/>
      <c r="R898" s="4"/>
      <c r="S898" s="4"/>
      <c r="T898" s="4"/>
    </row>
    <row r="899">
      <c r="D899" s="4"/>
      <c r="E899" s="63"/>
      <c r="F899" s="63"/>
      <c r="G899" s="63"/>
      <c r="Q899" s="63"/>
      <c r="R899" s="4"/>
      <c r="S899" s="4"/>
      <c r="T899" s="4"/>
    </row>
    <row r="900">
      <c r="D900" s="4"/>
      <c r="E900" s="63"/>
      <c r="F900" s="63"/>
      <c r="G900" s="63"/>
      <c r="Q900" s="63"/>
      <c r="R900" s="4"/>
      <c r="S900" s="4"/>
      <c r="T900" s="4"/>
    </row>
    <row r="901">
      <c r="D901" s="4"/>
      <c r="E901" s="63"/>
      <c r="F901" s="63"/>
      <c r="G901" s="63"/>
      <c r="Q901" s="63"/>
      <c r="R901" s="4"/>
      <c r="S901" s="4"/>
      <c r="T901" s="4"/>
    </row>
    <row r="902">
      <c r="D902" s="4"/>
      <c r="E902" s="63"/>
      <c r="F902" s="63"/>
      <c r="G902" s="63"/>
      <c r="Q902" s="63"/>
      <c r="R902" s="4"/>
      <c r="S902" s="4"/>
      <c r="T902" s="4"/>
    </row>
    <row r="903">
      <c r="D903" s="4"/>
      <c r="E903" s="63"/>
      <c r="F903" s="63"/>
      <c r="G903" s="63"/>
      <c r="Q903" s="63"/>
      <c r="R903" s="4"/>
      <c r="S903" s="4"/>
      <c r="T903" s="4"/>
    </row>
    <row r="904">
      <c r="D904" s="4"/>
      <c r="E904" s="63"/>
      <c r="F904" s="63"/>
      <c r="G904" s="63"/>
      <c r="Q904" s="63"/>
      <c r="R904" s="4"/>
      <c r="S904" s="4"/>
      <c r="T904" s="4"/>
    </row>
    <row r="905">
      <c r="D905" s="4"/>
      <c r="E905" s="63"/>
      <c r="F905" s="63"/>
      <c r="G905" s="63"/>
      <c r="Q905" s="63"/>
      <c r="R905" s="4"/>
      <c r="S905" s="4"/>
      <c r="T905" s="4"/>
    </row>
    <row r="906">
      <c r="D906" s="4"/>
      <c r="E906" s="63"/>
      <c r="F906" s="63"/>
      <c r="G906" s="63"/>
      <c r="Q906" s="63"/>
      <c r="R906" s="4"/>
      <c r="S906" s="4"/>
      <c r="T906" s="4"/>
    </row>
    <row r="907">
      <c r="D907" s="4"/>
      <c r="E907" s="63"/>
      <c r="F907" s="63"/>
      <c r="G907" s="63"/>
      <c r="Q907" s="63"/>
      <c r="R907" s="4"/>
      <c r="S907" s="4"/>
      <c r="T907" s="4"/>
    </row>
    <row r="908">
      <c r="D908" s="4"/>
      <c r="E908" s="63"/>
      <c r="F908" s="63"/>
      <c r="G908" s="63"/>
      <c r="Q908" s="63"/>
      <c r="R908" s="4"/>
      <c r="S908" s="4"/>
      <c r="T908" s="4"/>
    </row>
    <row r="909">
      <c r="D909" s="4"/>
      <c r="E909" s="63"/>
      <c r="F909" s="63"/>
      <c r="G909" s="63"/>
      <c r="Q909" s="63"/>
      <c r="R909" s="4"/>
      <c r="S909" s="4"/>
      <c r="T909" s="4"/>
    </row>
    <row r="910">
      <c r="D910" s="4"/>
      <c r="E910" s="63"/>
      <c r="F910" s="63"/>
      <c r="G910" s="63"/>
      <c r="Q910" s="63"/>
      <c r="R910" s="4"/>
      <c r="S910" s="4"/>
      <c r="T910" s="4"/>
    </row>
    <row r="911">
      <c r="D911" s="4"/>
      <c r="E911" s="63"/>
      <c r="F911" s="63"/>
      <c r="G911" s="63"/>
      <c r="Q911" s="63"/>
      <c r="R911" s="4"/>
      <c r="S911" s="4"/>
      <c r="T911" s="4"/>
    </row>
    <row r="912">
      <c r="D912" s="4"/>
      <c r="E912" s="63"/>
      <c r="F912" s="63"/>
      <c r="G912" s="63"/>
      <c r="Q912" s="63"/>
      <c r="R912" s="4"/>
      <c r="S912" s="4"/>
      <c r="T912" s="4"/>
    </row>
    <row r="913">
      <c r="D913" s="4"/>
      <c r="E913" s="63"/>
      <c r="F913" s="63"/>
      <c r="G913" s="63"/>
      <c r="Q913" s="63"/>
      <c r="R913" s="4"/>
      <c r="S913" s="4"/>
      <c r="T913" s="4"/>
    </row>
    <row r="914">
      <c r="D914" s="4"/>
      <c r="E914" s="63"/>
      <c r="F914" s="63"/>
      <c r="G914" s="63"/>
      <c r="Q914" s="63"/>
      <c r="R914" s="4"/>
      <c r="S914" s="4"/>
      <c r="T914" s="4"/>
    </row>
    <row r="915">
      <c r="D915" s="4"/>
      <c r="E915" s="63"/>
      <c r="F915" s="63"/>
      <c r="G915" s="63"/>
      <c r="Q915" s="63"/>
      <c r="R915" s="4"/>
      <c r="S915" s="4"/>
      <c r="T915" s="4"/>
    </row>
    <row r="916">
      <c r="D916" s="4"/>
      <c r="E916" s="63"/>
      <c r="F916" s="63"/>
      <c r="G916" s="63"/>
      <c r="Q916" s="63"/>
      <c r="R916" s="4"/>
      <c r="S916" s="4"/>
      <c r="T916" s="4"/>
    </row>
    <row r="917">
      <c r="D917" s="4"/>
      <c r="E917" s="63"/>
      <c r="F917" s="63"/>
      <c r="G917" s="63"/>
      <c r="Q917" s="63"/>
      <c r="R917" s="4"/>
      <c r="S917" s="4"/>
      <c r="T917" s="4"/>
    </row>
    <row r="918">
      <c r="D918" s="4"/>
      <c r="E918" s="63"/>
      <c r="F918" s="63"/>
      <c r="G918" s="63"/>
      <c r="Q918" s="63"/>
      <c r="R918" s="4"/>
      <c r="S918" s="4"/>
      <c r="T918" s="4"/>
    </row>
    <row r="919">
      <c r="D919" s="4"/>
      <c r="E919" s="63"/>
      <c r="F919" s="63"/>
      <c r="G919" s="63"/>
      <c r="Q919" s="63"/>
      <c r="R919" s="4"/>
      <c r="S919" s="4"/>
      <c r="T919" s="4"/>
    </row>
    <row r="920">
      <c r="D920" s="4"/>
      <c r="E920" s="63"/>
      <c r="F920" s="63"/>
      <c r="G920" s="63"/>
      <c r="Q920" s="63"/>
      <c r="R920" s="4"/>
      <c r="S920" s="4"/>
      <c r="T920" s="4"/>
    </row>
    <row r="921">
      <c r="D921" s="4"/>
      <c r="E921" s="63"/>
      <c r="F921" s="63"/>
      <c r="G921" s="63"/>
      <c r="Q921" s="63"/>
      <c r="R921" s="4"/>
      <c r="S921" s="4"/>
      <c r="T921" s="4"/>
    </row>
    <row r="922">
      <c r="D922" s="4"/>
      <c r="E922" s="63"/>
      <c r="F922" s="63"/>
      <c r="G922" s="63"/>
      <c r="Q922" s="63"/>
      <c r="R922" s="4"/>
      <c r="S922" s="4"/>
      <c r="T922" s="4"/>
    </row>
    <row r="923">
      <c r="D923" s="4"/>
      <c r="E923" s="63"/>
      <c r="F923" s="63"/>
      <c r="G923" s="63"/>
      <c r="Q923" s="63"/>
      <c r="R923" s="4"/>
      <c r="S923" s="4"/>
      <c r="T923" s="4"/>
    </row>
    <row r="924">
      <c r="D924" s="4"/>
      <c r="E924" s="63"/>
      <c r="F924" s="63"/>
      <c r="G924" s="63"/>
      <c r="Q924" s="63"/>
      <c r="R924" s="4"/>
      <c r="S924" s="4"/>
      <c r="T924" s="4"/>
    </row>
    <row r="925">
      <c r="D925" s="4"/>
      <c r="E925" s="63"/>
      <c r="F925" s="63"/>
      <c r="G925" s="63"/>
      <c r="Q925" s="63"/>
      <c r="R925" s="4"/>
      <c r="S925" s="4"/>
      <c r="T925" s="4"/>
    </row>
    <row r="926">
      <c r="D926" s="4"/>
      <c r="E926" s="63"/>
      <c r="F926" s="63"/>
      <c r="G926" s="63"/>
      <c r="Q926" s="63"/>
      <c r="R926" s="4"/>
      <c r="S926" s="4"/>
      <c r="T926" s="4"/>
    </row>
    <row r="927">
      <c r="D927" s="4"/>
      <c r="E927" s="63"/>
      <c r="F927" s="63"/>
      <c r="G927" s="63"/>
      <c r="Q927" s="63"/>
      <c r="R927" s="4"/>
      <c r="S927" s="4"/>
      <c r="T927" s="4"/>
    </row>
    <row r="928">
      <c r="D928" s="4"/>
      <c r="E928" s="63"/>
      <c r="F928" s="63"/>
      <c r="G928" s="63"/>
      <c r="Q928" s="63"/>
      <c r="R928" s="4"/>
      <c r="S928" s="4"/>
      <c r="T928" s="4"/>
    </row>
    <row r="929">
      <c r="D929" s="4"/>
      <c r="E929" s="63"/>
      <c r="F929" s="63"/>
      <c r="G929" s="63"/>
      <c r="Q929" s="63"/>
      <c r="R929" s="4"/>
      <c r="S929" s="4"/>
      <c r="T929" s="4"/>
    </row>
    <row r="930">
      <c r="D930" s="4"/>
      <c r="E930" s="63"/>
      <c r="F930" s="63"/>
      <c r="G930" s="63"/>
      <c r="Q930" s="63"/>
      <c r="R930" s="4"/>
      <c r="S930" s="4"/>
      <c r="T930" s="4"/>
    </row>
    <row r="931">
      <c r="D931" s="4"/>
      <c r="E931" s="63"/>
      <c r="F931" s="63"/>
      <c r="G931" s="63"/>
      <c r="Q931" s="63"/>
      <c r="R931" s="4"/>
      <c r="S931" s="4"/>
      <c r="T931" s="4"/>
    </row>
    <row r="932">
      <c r="D932" s="4"/>
      <c r="E932" s="63"/>
      <c r="F932" s="63"/>
      <c r="G932" s="63"/>
      <c r="Q932" s="63"/>
      <c r="R932" s="4"/>
      <c r="S932" s="4"/>
      <c r="T932" s="4"/>
    </row>
    <row r="933">
      <c r="D933" s="4"/>
      <c r="E933" s="63"/>
      <c r="F933" s="63"/>
      <c r="G933" s="63"/>
      <c r="Q933" s="63"/>
      <c r="R933" s="4"/>
      <c r="S933" s="4"/>
      <c r="T933" s="4"/>
    </row>
    <row r="934">
      <c r="D934" s="4"/>
      <c r="E934" s="63"/>
      <c r="F934" s="63"/>
      <c r="G934" s="63"/>
      <c r="Q934" s="63"/>
      <c r="R934" s="4"/>
      <c r="S934" s="4"/>
      <c r="T934" s="4"/>
    </row>
    <row r="935">
      <c r="D935" s="4"/>
      <c r="E935" s="63"/>
      <c r="F935" s="63"/>
      <c r="G935" s="63"/>
      <c r="Q935" s="63"/>
      <c r="R935" s="4"/>
      <c r="S935" s="4"/>
      <c r="T935" s="4"/>
    </row>
    <row r="936">
      <c r="D936" s="4"/>
      <c r="E936" s="63"/>
      <c r="F936" s="63"/>
      <c r="G936" s="63"/>
      <c r="Q936" s="63"/>
      <c r="R936" s="4"/>
      <c r="S936" s="4"/>
      <c r="T936" s="4"/>
    </row>
    <row r="937">
      <c r="D937" s="4"/>
      <c r="E937" s="63"/>
      <c r="F937" s="63"/>
      <c r="G937" s="63"/>
      <c r="Q937" s="63"/>
      <c r="R937" s="4"/>
      <c r="S937" s="4"/>
      <c r="T937" s="4"/>
    </row>
    <row r="938">
      <c r="D938" s="4"/>
      <c r="E938" s="63"/>
      <c r="F938" s="63"/>
      <c r="G938" s="63"/>
      <c r="Q938" s="63"/>
      <c r="R938" s="4"/>
      <c r="S938" s="4"/>
      <c r="T938" s="4"/>
    </row>
    <row r="939">
      <c r="D939" s="4"/>
      <c r="E939" s="63"/>
      <c r="F939" s="63"/>
      <c r="G939" s="63"/>
      <c r="Q939" s="63"/>
      <c r="R939" s="4"/>
      <c r="S939" s="4"/>
      <c r="T939" s="4"/>
    </row>
    <row r="940">
      <c r="D940" s="4"/>
      <c r="E940" s="63"/>
      <c r="F940" s="63"/>
      <c r="G940" s="63"/>
      <c r="Q940" s="63"/>
      <c r="R940" s="4"/>
      <c r="S940" s="4"/>
      <c r="T940" s="4"/>
    </row>
    <row r="941">
      <c r="D941" s="4"/>
      <c r="E941" s="63"/>
      <c r="F941" s="63"/>
      <c r="G941" s="63"/>
      <c r="Q941" s="63"/>
      <c r="R941" s="4"/>
      <c r="S941" s="4"/>
      <c r="T941" s="4"/>
    </row>
    <row r="942">
      <c r="D942" s="4"/>
      <c r="E942" s="63"/>
      <c r="F942" s="63"/>
      <c r="G942" s="63"/>
      <c r="Q942" s="63"/>
      <c r="R942" s="4"/>
      <c r="S942" s="4"/>
      <c r="T942" s="4"/>
    </row>
    <row r="943">
      <c r="D943" s="4"/>
      <c r="E943" s="63"/>
      <c r="F943" s="63"/>
      <c r="G943" s="63"/>
      <c r="Q943" s="63"/>
      <c r="R943" s="4"/>
      <c r="S943" s="4"/>
      <c r="T943" s="4"/>
    </row>
    <row r="944">
      <c r="D944" s="4"/>
      <c r="E944" s="63"/>
      <c r="F944" s="63"/>
      <c r="G944" s="63"/>
      <c r="Q944" s="63"/>
      <c r="R944" s="4"/>
      <c r="S944" s="4"/>
      <c r="T944" s="4"/>
    </row>
    <row r="945">
      <c r="D945" s="4"/>
      <c r="E945" s="63"/>
      <c r="F945" s="63"/>
      <c r="G945" s="63"/>
      <c r="Q945" s="63"/>
      <c r="R945" s="4"/>
      <c r="S945" s="4"/>
      <c r="T945" s="4"/>
    </row>
    <row r="946">
      <c r="D946" s="4"/>
      <c r="E946" s="63"/>
      <c r="F946" s="63"/>
      <c r="G946" s="63"/>
      <c r="Q946" s="63"/>
      <c r="R946" s="4"/>
      <c r="S946" s="4"/>
      <c r="T946" s="4"/>
    </row>
    <row r="947">
      <c r="D947" s="4"/>
      <c r="E947" s="63"/>
      <c r="F947" s="63"/>
      <c r="G947" s="63"/>
      <c r="Q947" s="63"/>
      <c r="R947" s="4"/>
      <c r="S947" s="4"/>
      <c r="T947" s="4"/>
    </row>
    <row r="948">
      <c r="D948" s="4"/>
      <c r="E948" s="63"/>
      <c r="F948" s="63"/>
      <c r="G948" s="63"/>
      <c r="Q948" s="63"/>
      <c r="R948" s="4"/>
      <c r="S948" s="4"/>
      <c r="T948" s="4"/>
    </row>
    <row r="949">
      <c r="D949" s="4"/>
      <c r="E949" s="63"/>
      <c r="F949" s="63"/>
      <c r="G949" s="63"/>
      <c r="Q949" s="63"/>
      <c r="R949" s="4"/>
      <c r="S949" s="4"/>
      <c r="T949" s="4"/>
    </row>
    <row r="950">
      <c r="D950" s="4"/>
      <c r="E950" s="63"/>
      <c r="F950" s="63"/>
      <c r="G950" s="63"/>
      <c r="Q950" s="63"/>
      <c r="R950" s="4"/>
      <c r="S950" s="4"/>
      <c r="T950" s="4"/>
    </row>
    <row r="951">
      <c r="D951" s="4"/>
      <c r="E951" s="63"/>
      <c r="F951" s="63"/>
      <c r="G951" s="63"/>
      <c r="Q951" s="63"/>
      <c r="R951" s="4"/>
      <c r="S951" s="4"/>
      <c r="T951" s="4"/>
    </row>
    <row r="952">
      <c r="D952" s="4"/>
      <c r="E952" s="63"/>
      <c r="F952" s="63"/>
      <c r="G952" s="63"/>
      <c r="Q952" s="63"/>
      <c r="R952" s="4"/>
      <c r="S952" s="4"/>
      <c r="T952" s="4"/>
    </row>
    <row r="953">
      <c r="D953" s="4"/>
      <c r="E953" s="63"/>
      <c r="F953" s="63"/>
      <c r="G953" s="63"/>
      <c r="Q953" s="63"/>
      <c r="R953" s="4"/>
      <c r="S953" s="4"/>
      <c r="T953" s="4"/>
    </row>
    <row r="954">
      <c r="D954" s="4"/>
      <c r="E954" s="63"/>
      <c r="F954" s="63"/>
      <c r="G954" s="63"/>
      <c r="Q954" s="63"/>
      <c r="R954" s="4"/>
      <c r="S954" s="4"/>
      <c r="T954" s="4"/>
    </row>
    <row r="955">
      <c r="D955" s="4"/>
      <c r="E955" s="63"/>
      <c r="F955" s="63"/>
      <c r="G955" s="63"/>
      <c r="Q955" s="63"/>
      <c r="R955" s="4"/>
      <c r="S955" s="4"/>
      <c r="T955" s="4"/>
    </row>
    <row r="956">
      <c r="D956" s="4"/>
      <c r="E956" s="63"/>
      <c r="F956" s="63"/>
      <c r="G956" s="63"/>
      <c r="Q956" s="63"/>
      <c r="R956" s="4"/>
      <c r="S956" s="4"/>
      <c r="T956" s="4"/>
    </row>
    <row r="957">
      <c r="D957" s="4"/>
      <c r="E957" s="63"/>
      <c r="F957" s="63"/>
      <c r="G957" s="63"/>
      <c r="Q957" s="63"/>
      <c r="R957" s="4"/>
      <c r="S957" s="4"/>
      <c r="T957" s="4"/>
    </row>
    <row r="958">
      <c r="D958" s="4"/>
      <c r="E958" s="63"/>
      <c r="F958" s="63"/>
      <c r="G958" s="63"/>
      <c r="Q958" s="63"/>
      <c r="R958" s="4"/>
      <c r="S958" s="4"/>
      <c r="T958" s="4"/>
    </row>
    <row r="959">
      <c r="D959" s="4"/>
      <c r="E959" s="63"/>
      <c r="F959" s="63"/>
      <c r="G959" s="63"/>
      <c r="Q959" s="63"/>
      <c r="R959" s="4"/>
      <c r="S959" s="4"/>
      <c r="T959" s="4"/>
    </row>
    <row r="960">
      <c r="D960" s="4"/>
      <c r="E960" s="63"/>
      <c r="F960" s="63"/>
      <c r="G960" s="63"/>
      <c r="Q960" s="63"/>
      <c r="R960" s="4"/>
      <c r="S960" s="4"/>
      <c r="T960" s="4"/>
    </row>
    <row r="961">
      <c r="D961" s="4"/>
      <c r="E961" s="63"/>
      <c r="F961" s="63"/>
      <c r="G961" s="63"/>
      <c r="Q961" s="63"/>
      <c r="R961" s="4"/>
      <c r="S961" s="4"/>
      <c r="T961" s="4"/>
    </row>
    <row r="962">
      <c r="D962" s="4"/>
      <c r="E962" s="63"/>
      <c r="F962" s="63"/>
      <c r="G962" s="63"/>
      <c r="Q962" s="63"/>
      <c r="R962" s="4"/>
      <c r="S962" s="4"/>
      <c r="T962" s="4"/>
    </row>
    <row r="963">
      <c r="D963" s="4"/>
      <c r="E963" s="63"/>
      <c r="F963" s="63"/>
      <c r="G963" s="63"/>
      <c r="Q963" s="63"/>
      <c r="R963" s="4"/>
      <c r="S963" s="4"/>
      <c r="T963" s="4"/>
    </row>
    <row r="964">
      <c r="D964" s="4"/>
      <c r="E964" s="63"/>
      <c r="F964" s="63"/>
      <c r="G964" s="63"/>
      <c r="Q964" s="63"/>
      <c r="R964" s="4"/>
      <c r="S964" s="4"/>
      <c r="T964" s="4"/>
    </row>
    <row r="965">
      <c r="D965" s="4"/>
      <c r="E965" s="63"/>
      <c r="F965" s="63"/>
      <c r="G965" s="63"/>
      <c r="Q965" s="63"/>
      <c r="R965" s="4"/>
      <c r="S965" s="4"/>
      <c r="T965" s="4"/>
    </row>
    <row r="966">
      <c r="D966" s="4"/>
      <c r="E966" s="63"/>
      <c r="F966" s="63"/>
      <c r="G966" s="63"/>
      <c r="Q966" s="63"/>
      <c r="R966" s="4"/>
      <c r="S966" s="4"/>
      <c r="T966" s="4"/>
    </row>
    <row r="967">
      <c r="D967" s="4"/>
      <c r="E967" s="63"/>
      <c r="F967" s="63"/>
      <c r="G967" s="63"/>
      <c r="Q967" s="63"/>
      <c r="R967" s="4"/>
      <c r="S967" s="4"/>
      <c r="T967" s="4"/>
    </row>
    <row r="968">
      <c r="D968" s="4"/>
      <c r="E968" s="63"/>
      <c r="F968" s="63"/>
      <c r="G968" s="63"/>
      <c r="Q968" s="63"/>
      <c r="R968" s="4"/>
      <c r="S968" s="4"/>
      <c r="T968" s="4"/>
    </row>
    <row r="969">
      <c r="D969" s="4"/>
      <c r="E969" s="63"/>
      <c r="F969" s="63"/>
      <c r="G969" s="63"/>
      <c r="Q969" s="63"/>
      <c r="R969" s="4"/>
      <c r="S969" s="4"/>
      <c r="T969" s="4"/>
    </row>
    <row r="970">
      <c r="D970" s="4"/>
      <c r="E970" s="63"/>
      <c r="F970" s="63"/>
      <c r="G970" s="63"/>
      <c r="Q970" s="63"/>
      <c r="R970" s="4"/>
      <c r="S970" s="4"/>
      <c r="T970" s="4"/>
    </row>
    <row r="971">
      <c r="D971" s="4"/>
      <c r="E971" s="63"/>
      <c r="F971" s="63"/>
      <c r="G971" s="63"/>
      <c r="Q971" s="63"/>
      <c r="R971" s="4"/>
      <c r="S971" s="4"/>
      <c r="T971" s="4"/>
    </row>
    <row r="972">
      <c r="D972" s="4"/>
      <c r="E972" s="63"/>
      <c r="F972" s="63"/>
      <c r="G972" s="63"/>
      <c r="Q972" s="63"/>
      <c r="R972" s="4"/>
      <c r="S972" s="4"/>
      <c r="T972" s="4"/>
    </row>
    <row r="973">
      <c r="D973" s="4"/>
      <c r="E973" s="63"/>
      <c r="F973" s="63"/>
      <c r="G973" s="63"/>
      <c r="Q973" s="63"/>
      <c r="R973" s="4"/>
      <c r="S973" s="4"/>
      <c r="T973" s="4"/>
    </row>
    <row r="974">
      <c r="D974" s="4"/>
      <c r="E974" s="63"/>
      <c r="F974" s="63"/>
      <c r="G974" s="63"/>
      <c r="Q974" s="63"/>
      <c r="R974" s="4"/>
      <c r="S974" s="4"/>
      <c r="T974" s="4"/>
    </row>
    <row r="975">
      <c r="D975" s="4"/>
      <c r="E975" s="63"/>
      <c r="F975" s="63"/>
      <c r="G975" s="63"/>
      <c r="Q975" s="63"/>
      <c r="R975" s="4"/>
      <c r="S975" s="4"/>
      <c r="T975" s="4"/>
    </row>
    <row r="976">
      <c r="D976" s="4"/>
      <c r="E976" s="63"/>
      <c r="F976" s="63"/>
      <c r="G976" s="63"/>
      <c r="Q976" s="63"/>
      <c r="R976" s="4"/>
      <c r="S976" s="4"/>
      <c r="T976" s="4"/>
    </row>
    <row r="977">
      <c r="D977" s="4"/>
      <c r="E977" s="63"/>
      <c r="F977" s="63"/>
      <c r="G977" s="63"/>
      <c r="Q977" s="63"/>
      <c r="R977" s="4"/>
      <c r="S977" s="4"/>
      <c r="T977" s="4"/>
    </row>
    <row r="978">
      <c r="D978" s="4"/>
      <c r="E978" s="63"/>
      <c r="F978" s="63"/>
      <c r="G978" s="63"/>
      <c r="Q978" s="63"/>
      <c r="R978" s="4"/>
      <c r="S978" s="4"/>
      <c r="T978" s="4"/>
    </row>
    <row r="979">
      <c r="D979" s="4"/>
      <c r="E979" s="63"/>
      <c r="F979" s="63"/>
      <c r="G979" s="63"/>
      <c r="Q979" s="63"/>
      <c r="R979" s="4"/>
      <c r="S979" s="4"/>
      <c r="T979" s="4"/>
    </row>
    <row r="980">
      <c r="D980" s="4"/>
      <c r="E980" s="63"/>
      <c r="F980" s="63"/>
      <c r="G980" s="63"/>
      <c r="Q980" s="63"/>
      <c r="R980" s="4"/>
      <c r="S980" s="4"/>
      <c r="T980" s="4"/>
    </row>
    <row r="981">
      <c r="D981" s="4"/>
      <c r="E981" s="63"/>
      <c r="F981" s="63"/>
      <c r="G981" s="63"/>
      <c r="Q981" s="63"/>
      <c r="R981" s="4"/>
      <c r="S981" s="4"/>
      <c r="T981" s="4"/>
    </row>
    <row r="982">
      <c r="D982" s="4"/>
      <c r="E982" s="63"/>
      <c r="F982" s="63"/>
      <c r="G982" s="63"/>
      <c r="Q982" s="63"/>
      <c r="R982" s="4"/>
      <c r="S982" s="4"/>
      <c r="T982" s="4"/>
    </row>
    <row r="983">
      <c r="D983" s="4"/>
      <c r="E983" s="63"/>
      <c r="F983" s="63"/>
      <c r="G983" s="63"/>
      <c r="Q983" s="63"/>
      <c r="R983" s="4"/>
      <c r="S983" s="4"/>
      <c r="T983" s="4"/>
    </row>
    <row r="984">
      <c r="D984" s="4"/>
      <c r="E984" s="63"/>
      <c r="F984" s="63"/>
      <c r="G984" s="63"/>
      <c r="Q984" s="63"/>
      <c r="R984" s="4"/>
      <c r="S984" s="4"/>
      <c r="T984" s="4"/>
    </row>
    <row r="985">
      <c r="D985" s="4"/>
      <c r="E985" s="63"/>
      <c r="F985" s="63"/>
      <c r="G985" s="63"/>
      <c r="Q985" s="63"/>
      <c r="R985" s="4"/>
      <c r="S985" s="4"/>
      <c r="T985" s="4"/>
    </row>
    <row r="986">
      <c r="D986" s="4"/>
      <c r="E986" s="63"/>
      <c r="F986" s="63"/>
      <c r="G986" s="63"/>
      <c r="Q986" s="63"/>
      <c r="R986" s="4"/>
      <c r="S986" s="4"/>
      <c r="T986" s="4"/>
    </row>
    <row r="987">
      <c r="D987" s="4"/>
      <c r="E987" s="63"/>
      <c r="F987" s="63"/>
      <c r="G987" s="63"/>
      <c r="Q987" s="63"/>
      <c r="R987" s="4"/>
      <c r="S987" s="4"/>
      <c r="T987" s="4"/>
    </row>
    <row r="988">
      <c r="D988" s="4"/>
      <c r="E988" s="63"/>
      <c r="F988" s="63"/>
      <c r="G988" s="63"/>
      <c r="Q988" s="63"/>
      <c r="R988" s="4"/>
      <c r="S988" s="4"/>
      <c r="T988" s="4"/>
    </row>
    <row r="989">
      <c r="D989" s="4"/>
      <c r="E989" s="63"/>
      <c r="F989" s="63"/>
      <c r="G989" s="63"/>
      <c r="Q989" s="63"/>
      <c r="R989" s="4"/>
      <c r="S989" s="4"/>
      <c r="T989" s="4"/>
    </row>
    <row r="990">
      <c r="D990" s="4"/>
      <c r="E990" s="63"/>
      <c r="F990" s="63"/>
      <c r="G990" s="63"/>
      <c r="Q990" s="63"/>
      <c r="R990" s="4"/>
      <c r="S990" s="4"/>
      <c r="T990" s="4"/>
    </row>
    <row r="991">
      <c r="D991" s="4"/>
      <c r="E991" s="63"/>
      <c r="F991" s="63"/>
      <c r="G991" s="63"/>
      <c r="Q991" s="63"/>
      <c r="R991" s="4"/>
      <c r="S991" s="4"/>
      <c r="T991" s="4"/>
    </row>
    <row r="992">
      <c r="D992" s="4"/>
      <c r="E992" s="63"/>
      <c r="F992" s="63"/>
      <c r="G992" s="63"/>
      <c r="Q992" s="63"/>
      <c r="R992" s="4"/>
      <c r="S992" s="4"/>
      <c r="T992" s="4"/>
    </row>
    <row r="993">
      <c r="D993" s="4"/>
      <c r="E993" s="63"/>
      <c r="F993" s="63"/>
      <c r="G993" s="63"/>
      <c r="Q993" s="63"/>
      <c r="R993" s="4"/>
      <c r="S993" s="4"/>
      <c r="T993" s="4"/>
    </row>
    <row r="994">
      <c r="D994" s="4"/>
      <c r="E994" s="63"/>
      <c r="F994" s="63"/>
      <c r="G994" s="63"/>
      <c r="Q994" s="63"/>
      <c r="R994" s="4"/>
      <c r="S994" s="4"/>
      <c r="T994" s="4"/>
    </row>
    <row r="995">
      <c r="D995" s="4"/>
      <c r="E995" s="63"/>
      <c r="F995" s="63"/>
      <c r="G995" s="63"/>
      <c r="Q995" s="63"/>
      <c r="R995" s="4"/>
      <c r="S995" s="4"/>
      <c r="T995" s="4"/>
    </row>
    <row r="996">
      <c r="D996" s="4"/>
      <c r="E996" s="63"/>
      <c r="F996" s="63"/>
      <c r="G996" s="63"/>
      <c r="Q996" s="63"/>
      <c r="R996" s="4"/>
      <c r="S996" s="4"/>
      <c r="T996" s="4"/>
    </row>
    <row r="997">
      <c r="D997" s="4"/>
      <c r="E997" s="63"/>
      <c r="F997" s="63"/>
      <c r="G997" s="63"/>
      <c r="Q997" s="63"/>
      <c r="R997" s="4"/>
      <c r="S997" s="4"/>
      <c r="T997" s="4"/>
    </row>
    <row r="998">
      <c r="D998" s="4"/>
      <c r="E998" s="63"/>
      <c r="F998" s="63"/>
      <c r="G998" s="63"/>
      <c r="Q998" s="63"/>
      <c r="R998" s="4"/>
      <c r="S998" s="4"/>
      <c r="T998" s="4"/>
    </row>
    <row r="999">
      <c r="D999" s="4"/>
      <c r="E999" s="63"/>
      <c r="F999" s="63"/>
      <c r="G999" s="63"/>
      <c r="Q999" s="63"/>
      <c r="R999" s="4"/>
      <c r="S999" s="4"/>
      <c r="T999" s="4"/>
    </row>
    <row r="1000">
      <c r="D1000" s="4"/>
      <c r="E1000" s="63"/>
      <c r="F1000" s="63"/>
      <c r="G1000" s="63"/>
      <c r="Q1000" s="63"/>
      <c r="R1000" s="4"/>
      <c r="S1000" s="4"/>
      <c r="T1000" s="4"/>
    </row>
    <row r="1001">
      <c r="D1001" s="4"/>
      <c r="E1001" s="63"/>
      <c r="F1001" s="63"/>
      <c r="G1001" s="63"/>
      <c r="Q1001" s="63"/>
      <c r="R1001" s="4"/>
      <c r="S1001" s="4"/>
      <c r="T1001" s="4"/>
    </row>
    <row r="1002">
      <c r="D1002" s="4"/>
      <c r="E1002" s="63"/>
      <c r="F1002" s="63"/>
      <c r="G1002" s="63"/>
      <c r="Q1002" s="63"/>
      <c r="R1002" s="4"/>
      <c r="S1002" s="4"/>
      <c r="T1002" s="4"/>
    </row>
    <row r="1003">
      <c r="D1003" s="4"/>
      <c r="E1003" s="63"/>
      <c r="F1003" s="63"/>
      <c r="G1003" s="63"/>
      <c r="Q1003" s="63"/>
      <c r="R1003" s="4"/>
      <c r="S1003" s="4"/>
      <c r="T1003" s="4"/>
    </row>
    <row r="1004">
      <c r="D1004" s="4"/>
      <c r="E1004" s="63"/>
      <c r="F1004" s="63"/>
      <c r="G1004" s="63"/>
      <c r="Q1004" s="63"/>
      <c r="R1004" s="4"/>
      <c r="S1004" s="4"/>
      <c r="T1004" s="4"/>
    </row>
    <row r="1005">
      <c r="D1005" s="4"/>
      <c r="E1005" s="63"/>
      <c r="F1005" s="63"/>
      <c r="G1005" s="63"/>
      <c r="Q1005" s="63"/>
      <c r="R1005" s="4"/>
      <c r="S1005" s="4"/>
      <c r="T1005" s="4"/>
    </row>
    <row r="1006">
      <c r="D1006" s="4"/>
      <c r="E1006" s="63"/>
      <c r="Q1006" s="63"/>
      <c r="R1006" s="4"/>
      <c r="S1006" s="4"/>
      <c r="T1006" s="4"/>
    </row>
    <row r="1007">
      <c r="D1007" s="4"/>
      <c r="Q1007" s="63"/>
      <c r="R1007" s="4"/>
      <c r="S1007" s="4"/>
      <c r="T1007" s="4"/>
    </row>
    <row r="1008">
      <c r="D1008" s="4"/>
      <c r="Q1008" s="63"/>
      <c r="R1008" s="4"/>
      <c r="S1008" s="4"/>
      <c r="T1008" s="4"/>
    </row>
    <row r="1009">
      <c r="D1009" s="4"/>
      <c r="Q1009" s="63"/>
      <c r="R1009" s="4"/>
      <c r="S1009" s="4"/>
      <c r="T1009" s="4"/>
    </row>
    <row r="1010">
      <c r="D1010" s="4"/>
      <c r="Q1010" s="63"/>
      <c r="R1010" s="4"/>
      <c r="S1010" s="4"/>
      <c r="T1010" s="4"/>
    </row>
    <row r="1011">
      <c r="D1011" s="4"/>
      <c r="Q1011" s="63"/>
      <c r="R1011" s="4"/>
      <c r="S1011" s="4"/>
      <c r="T1011" s="4"/>
    </row>
    <row r="1012">
      <c r="D1012" s="4"/>
      <c r="Q1012" s="63"/>
      <c r="R1012" s="4"/>
      <c r="S1012" s="4"/>
      <c r="T1012" s="4"/>
    </row>
  </sheetData>
  <hyperlinks>
    <hyperlink r:id="rId1" ref="Q5"/>
    <hyperlink r:id="rId2" ref="Q6"/>
    <hyperlink r:id="rId3" ref="Q7"/>
    <hyperlink r:id="rId4" ref="Q9"/>
    <hyperlink r:id="rId5" location="formulario" ref="Q10"/>
    <hyperlink r:id="rId6" ref="Q12"/>
    <hyperlink r:id="rId7" ref="Q19"/>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3.63"/>
    <col customWidth="1" min="2" max="2" width="14.13"/>
    <col customWidth="1" min="3" max="3" width="8.25"/>
    <col customWidth="1" min="4" max="4" width="15.5"/>
    <col customWidth="1" min="5" max="5" width="45.63"/>
    <col customWidth="1" min="6" max="6" width="11.63"/>
    <col customWidth="1" min="7" max="7" width="22.25"/>
    <col customWidth="1" min="8" max="9" width="8.13"/>
    <col customWidth="1" min="10" max="10" width="5.75"/>
    <col customWidth="1" min="11" max="11" width="6.75"/>
    <col customWidth="1" min="12" max="12" width="7.63"/>
    <col customWidth="1" min="13" max="13" width="9.88"/>
    <col customWidth="1" min="14" max="14" width="14.88"/>
    <col customWidth="1" min="15" max="15" width="10.5"/>
    <col customWidth="1" min="16" max="16" width="8.88"/>
    <col customWidth="1" min="18" max="18" width="13.75"/>
    <col customWidth="1" min="20" max="20" width="18.0"/>
    <col customWidth="1" min="21" max="21" width="10.13"/>
  </cols>
  <sheetData>
    <row r="1">
      <c r="Q1" s="63"/>
      <c r="R1" s="4"/>
      <c r="S1" s="4"/>
      <c r="T1" s="4"/>
      <c r="U1" s="4"/>
    </row>
    <row r="2">
      <c r="A2" s="73"/>
      <c r="B2" s="73"/>
      <c r="C2" s="72" t="s">
        <v>78</v>
      </c>
      <c r="D2" s="183" t="s">
        <v>79</v>
      </c>
      <c r="E2" s="184" t="s">
        <v>80</v>
      </c>
      <c r="F2" s="184" t="s">
        <v>81</v>
      </c>
      <c r="G2" s="184" t="s">
        <v>82</v>
      </c>
      <c r="H2" s="72" t="s">
        <v>83</v>
      </c>
      <c r="I2" s="72" t="s">
        <v>84</v>
      </c>
      <c r="J2" s="72" t="s">
        <v>85</v>
      </c>
      <c r="K2" s="72" t="s">
        <v>86</v>
      </c>
      <c r="L2" s="72" t="s">
        <v>87</v>
      </c>
      <c r="M2" s="72" t="s">
        <v>188</v>
      </c>
      <c r="N2" s="72" t="s">
        <v>89</v>
      </c>
      <c r="O2" s="72" t="s">
        <v>90</v>
      </c>
      <c r="P2" s="72" t="s">
        <v>91</v>
      </c>
      <c r="Q2" s="184" t="s">
        <v>92</v>
      </c>
      <c r="R2" s="71" t="s">
        <v>93</v>
      </c>
      <c r="S2" s="71" t="s">
        <v>189</v>
      </c>
      <c r="T2" s="71" t="s">
        <v>190</v>
      </c>
      <c r="U2" s="71" t="s">
        <v>191</v>
      </c>
    </row>
    <row r="3">
      <c r="A3" s="73"/>
      <c r="B3" s="73"/>
      <c r="C3" s="141">
        <v>1.0</v>
      </c>
      <c r="D3" s="185" t="s">
        <v>100</v>
      </c>
      <c r="E3" s="82" t="s">
        <v>192</v>
      </c>
      <c r="F3" s="82" t="s">
        <v>98</v>
      </c>
      <c r="G3" s="82" t="s">
        <v>102</v>
      </c>
      <c r="H3" s="84">
        <f>J3/2+K3</f>
        <v>0.38</v>
      </c>
      <c r="I3" s="84">
        <f t="shared" ref="I3:I7" si="1">J3+K3+L3</f>
        <v>0.68</v>
      </c>
      <c r="J3" s="85">
        <f>0.3*2</f>
        <v>0.6</v>
      </c>
      <c r="K3" s="85">
        <v>0.08</v>
      </c>
      <c r="L3" s="85">
        <v>0.0</v>
      </c>
      <c r="M3" s="85">
        <v>1.0</v>
      </c>
      <c r="N3" s="85" t="s">
        <v>98</v>
      </c>
      <c r="O3" s="85" t="s">
        <v>98</v>
      </c>
      <c r="P3" s="86">
        <v>1.0</v>
      </c>
      <c r="Q3" s="87"/>
      <c r="R3" s="78" t="s">
        <v>103</v>
      </c>
      <c r="S3" s="79" t="s">
        <v>104</v>
      </c>
      <c r="T3" s="80">
        <f>'Materia Prima x producto'!Q19+'Materia Prima x producto'!Q20</f>
        <v>122</v>
      </c>
      <c r="U3" s="186">
        <f>T3*H3</f>
        <v>46.36</v>
      </c>
    </row>
    <row r="4">
      <c r="C4" s="150">
        <v>1.0</v>
      </c>
      <c r="D4" s="185" t="s">
        <v>105</v>
      </c>
      <c r="E4" s="82" t="s">
        <v>193</v>
      </c>
      <c r="F4" s="82" t="s">
        <v>107</v>
      </c>
      <c r="G4" s="82" t="s">
        <v>108</v>
      </c>
      <c r="H4" s="84">
        <f t="shared" ref="H4:H5" si="3">I4</f>
        <v>25.83333333</v>
      </c>
      <c r="I4" s="84">
        <f t="shared" si="1"/>
        <v>25.83333333</v>
      </c>
      <c r="J4" s="85">
        <f t="shared" ref="J4:K4" si="2">5/60*(5+26)+5/60*2*2*(5+26)</f>
        <v>12.91666667</v>
      </c>
      <c r="K4" s="85">
        <f t="shared" si="2"/>
        <v>12.91666667</v>
      </c>
      <c r="L4" s="85">
        <v>0.0</v>
      </c>
      <c r="M4" s="85">
        <v>0.0</v>
      </c>
      <c r="N4" s="85">
        <v>262800.0</v>
      </c>
      <c r="O4" s="85">
        <v>1440.0</v>
      </c>
      <c r="P4" s="92">
        <f t="shared" ref="P4:P6" si="4">N4/(N4+O4)</f>
        <v>0.9945504087</v>
      </c>
      <c r="Q4" s="93" t="s">
        <v>194</v>
      </c>
      <c r="R4" s="78" t="s">
        <v>195</v>
      </c>
      <c r="S4" s="88" t="s">
        <v>196</v>
      </c>
      <c r="T4" s="94" t="str">
        <f>CONCATENATE('Materia Prima x producto'!Q19*6," tubos grandes y ",'Materia Prima x producto'!Q20*13," tubos circulares")</f>
        <v>396 tubos grandes y 728 tubos circulares</v>
      </c>
      <c r="U4" s="187">
        <f>'Materia Prima x producto'!Q20/2*H4+('Materia Prima x producto'!Q19-'Materia Prima x producto'!Q20/2)*V4</f>
        <v>1014.666667</v>
      </c>
      <c r="V4" s="188">
        <f>(5/60*(26)+5/60*2*2*5)*2</f>
        <v>7.666666667</v>
      </c>
      <c r="W4" s="188"/>
    </row>
    <row r="5">
      <c r="A5" s="73"/>
      <c r="B5" s="73"/>
      <c r="C5" s="150">
        <v>1.0</v>
      </c>
      <c r="D5" s="189" t="s">
        <v>197</v>
      </c>
      <c r="E5" s="97" t="s">
        <v>198</v>
      </c>
      <c r="F5" s="97" t="s">
        <v>114</v>
      </c>
      <c r="G5" s="97" t="s">
        <v>115</v>
      </c>
      <c r="H5" s="98">
        <f t="shared" si="3"/>
        <v>5.702666667</v>
      </c>
      <c r="I5" s="98">
        <f t="shared" si="1"/>
        <v>5.702666667</v>
      </c>
      <c r="J5" s="98">
        <f>((0.34*2+0.24*2)*(52+36))/30</f>
        <v>3.402666667</v>
      </c>
      <c r="K5" s="83">
        <f>0.5*4</f>
        <v>2</v>
      </c>
      <c r="L5" s="83">
        <f>0.15*2</f>
        <v>0.3</v>
      </c>
      <c r="M5" s="83">
        <v>1.0</v>
      </c>
      <c r="N5" s="99">
        <v>35871.0</v>
      </c>
      <c r="O5" s="100">
        <v>24.0</v>
      </c>
      <c r="P5" s="101">
        <f t="shared" si="4"/>
        <v>0.9993313832</v>
      </c>
      <c r="Q5" s="102" t="s">
        <v>199</v>
      </c>
      <c r="R5" s="190" t="s">
        <v>200</v>
      </c>
      <c r="S5" s="88" t="s">
        <v>201</v>
      </c>
      <c r="T5" s="89" t="str">
        <f>CONCATENATE('Materia Prima x producto'!Q10*2," pisos antideslizantes y ",'Materia Prima x producto'!Q10*2," pisos madera")</f>
        <v>392 pisos antideslizantes y 392 pisos madera</v>
      </c>
      <c r="U5" s="187">
        <f>'Materia Prima x producto'!Q21*H5+3*V5</f>
        <v>56.69733333</v>
      </c>
      <c r="V5" s="116">
        <f>((0.34*2+0.24*2)*(36))/30+2+0.3</f>
        <v>3.692</v>
      </c>
    </row>
    <row r="6">
      <c r="A6" s="73"/>
      <c r="B6" s="73"/>
      <c r="C6" s="150">
        <v>1.0</v>
      </c>
      <c r="D6" s="191" t="s">
        <v>119</v>
      </c>
      <c r="E6" s="106" t="s">
        <v>202</v>
      </c>
      <c r="F6" s="106" t="s">
        <v>121</v>
      </c>
      <c r="G6" s="106" t="s">
        <v>122</v>
      </c>
      <c r="H6" s="107">
        <f>I6/2</f>
        <v>0.8</v>
      </c>
      <c r="I6" s="107">
        <f t="shared" si="1"/>
        <v>1.6</v>
      </c>
      <c r="J6" s="108">
        <f>0.15*4</f>
        <v>0.6</v>
      </c>
      <c r="K6" s="108">
        <f>0.25*4</f>
        <v>1</v>
      </c>
      <c r="L6" s="108">
        <v>0.0</v>
      </c>
      <c r="M6" s="108">
        <v>1.0</v>
      </c>
      <c r="N6" s="192">
        <f>315</f>
        <v>315</v>
      </c>
      <c r="O6" s="108">
        <v>5.0</v>
      </c>
      <c r="P6" s="110">
        <f t="shared" si="4"/>
        <v>0.984375</v>
      </c>
      <c r="Q6" s="111" t="s">
        <v>123</v>
      </c>
      <c r="R6" s="103" t="s">
        <v>203</v>
      </c>
      <c r="S6" s="97" t="s">
        <v>204</v>
      </c>
      <c r="T6" s="104" t="str">
        <f>CONCAT('Materia Prima x producto'!Q19," tubos grandes doblados")</f>
        <v>66 tubos grandes doblados</v>
      </c>
      <c r="U6" s="193">
        <f>'Materia Prima x producto'!Q19*H6</f>
        <v>52.8</v>
      </c>
    </row>
    <row r="7">
      <c r="A7" s="73"/>
      <c r="B7" s="73"/>
      <c r="C7" s="150">
        <v>1.0</v>
      </c>
      <c r="D7" s="194" t="s">
        <v>140</v>
      </c>
      <c r="E7" s="106" t="s">
        <v>205</v>
      </c>
      <c r="F7" s="106" t="s">
        <v>142</v>
      </c>
      <c r="G7" s="106" t="s">
        <v>143</v>
      </c>
      <c r="H7" s="108">
        <f>I7</f>
        <v>4.35946037</v>
      </c>
      <c r="I7" s="107">
        <f t="shared" si="1"/>
        <v>4.35946037</v>
      </c>
      <c r="J7" s="107">
        <f>(((3/4)*2*PI())*8)/14</f>
        <v>2.692793703</v>
      </c>
      <c r="K7" s="108">
        <v>1.0</v>
      </c>
      <c r="L7" s="108">
        <f>5/60*8</f>
        <v>0.6666666667</v>
      </c>
      <c r="M7" s="108">
        <v>1.5</v>
      </c>
      <c r="N7" s="108">
        <v>262800.0</v>
      </c>
      <c r="O7" s="195">
        <v>1440.0</v>
      </c>
      <c r="P7" s="196">
        <v>0.6</v>
      </c>
      <c r="Q7" s="102" t="s">
        <v>206</v>
      </c>
      <c r="R7" s="112" t="s">
        <v>207</v>
      </c>
      <c r="S7" s="89" t="s">
        <v>208</v>
      </c>
      <c r="T7" s="104">
        <f>'Materia Prima x producto'!Q10</f>
        <v>196</v>
      </c>
      <c r="U7" s="193">
        <f>T7*H7</f>
        <v>854.4542325</v>
      </c>
    </row>
    <row r="8">
      <c r="A8" s="73"/>
      <c r="B8" s="73"/>
      <c r="C8" s="150">
        <v>1.0</v>
      </c>
      <c r="D8" s="197" t="s">
        <v>209</v>
      </c>
      <c r="E8" s="97" t="s">
        <v>210</v>
      </c>
      <c r="F8" s="97" t="s">
        <v>135</v>
      </c>
      <c r="G8" s="97" t="s">
        <v>136</v>
      </c>
      <c r="H8" s="83">
        <f>J8/10+L8</f>
        <v>2</v>
      </c>
      <c r="I8" s="83">
        <f>SUM(J8:L8)</f>
        <v>15.5</v>
      </c>
      <c r="J8" s="83">
        <f>15</f>
        <v>15</v>
      </c>
      <c r="K8" s="83">
        <v>0.0</v>
      </c>
      <c r="L8" s="83">
        <v>0.5</v>
      </c>
      <c r="M8" s="83">
        <v>2.0</v>
      </c>
      <c r="N8" s="83">
        <v>1440.0</v>
      </c>
      <c r="O8" s="83">
        <v>60.0</v>
      </c>
      <c r="P8" s="101">
        <f>N8/(N8+O8)</f>
        <v>0.96</v>
      </c>
      <c r="Q8" s="111" t="s">
        <v>137</v>
      </c>
      <c r="R8" s="103" t="s">
        <v>211</v>
      </c>
      <c r="S8" s="97" t="s">
        <v>212</v>
      </c>
      <c r="T8" s="104">
        <f t="shared" ref="T8:T10" si="5">T7</f>
        <v>196</v>
      </c>
      <c r="U8" s="193">
        <f>H8*T8</f>
        <v>392</v>
      </c>
    </row>
    <row r="9">
      <c r="A9" s="73"/>
      <c r="B9" s="73"/>
      <c r="C9" s="150">
        <v>1.0</v>
      </c>
      <c r="D9" s="189" t="s">
        <v>147</v>
      </c>
      <c r="E9" s="96" t="s">
        <v>213</v>
      </c>
      <c r="F9" s="97" t="s">
        <v>98</v>
      </c>
      <c r="G9" s="97" t="s">
        <v>149</v>
      </c>
      <c r="H9" s="154">
        <f t="shared" ref="H9:H10" si="6">I9</f>
        <v>7</v>
      </c>
      <c r="I9" s="98">
        <f t="shared" ref="I9:I10" si="7">J9+K9+L9</f>
        <v>7</v>
      </c>
      <c r="J9" s="83">
        <f>2+4+1</f>
        <v>7</v>
      </c>
      <c r="K9" s="83">
        <v>0.0</v>
      </c>
      <c r="L9" s="83">
        <v>0.0</v>
      </c>
      <c r="M9" s="83">
        <v>1.0</v>
      </c>
      <c r="N9" s="83" t="s">
        <v>98</v>
      </c>
      <c r="O9" s="83" t="s">
        <v>98</v>
      </c>
      <c r="P9" s="117" t="s">
        <v>98</v>
      </c>
      <c r="Q9" s="118"/>
      <c r="R9" s="103" t="s">
        <v>214</v>
      </c>
      <c r="S9" s="97" t="s">
        <v>215</v>
      </c>
      <c r="T9" s="104">
        <f t="shared" si="5"/>
        <v>196</v>
      </c>
      <c r="U9" s="193">
        <f>T9*H9</f>
        <v>1372</v>
      </c>
    </row>
    <row r="10">
      <c r="A10" s="73"/>
      <c r="B10" s="73"/>
      <c r="C10" s="150">
        <v>1.0</v>
      </c>
      <c r="D10" s="198" t="s">
        <v>152</v>
      </c>
      <c r="E10" s="121" t="s">
        <v>216</v>
      </c>
      <c r="F10" s="121" t="s">
        <v>154</v>
      </c>
      <c r="G10" s="121" t="s">
        <v>155</v>
      </c>
      <c r="H10" s="123">
        <f t="shared" si="6"/>
        <v>3.75</v>
      </c>
      <c r="I10" s="123">
        <f t="shared" si="7"/>
        <v>3.75</v>
      </c>
      <c r="J10" s="122">
        <v>2.5</v>
      </c>
      <c r="K10" s="122">
        <v>0.25</v>
      </c>
      <c r="L10" s="122">
        <v>1.0</v>
      </c>
      <c r="M10" s="122">
        <v>1.0</v>
      </c>
      <c r="N10" s="122" t="s">
        <v>98</v>
      </c>
      <c r="O10" s="122" t="s">
        <v>156</v>
      </c>
      <c r="P10" s="124" t="s">
        <v>156</v>
      </c>
      <c r="Q10" s="125" t="s">
        <v>157</v>
      </c>
      <c r="R10" s="103" t="s">
        <v>211</v>
      </c>
      <c r="S10" s="97" t="s">
        <v>217</v>
      </c>
      <c r="T10" s="128">
        <f t="shared" si="5"/>
        <v>196</v>
      </c>
      <c r="U10" s="199">
        <f>H10*T10</f>
        <v>735</v>
      </c>
    </row>
    <row r="11">
      <c r="A11" s="73"/>
      <c r="B11" s="200" t="s">
        <v>218</v>
      </c>
      <c r="C11" s="201">
        <f>SUM(C4:C10)</f>
        <v>7</v>
      </c>
      <c r="Q11" s="63"/>
      <c r="R11" s="4"/>
      <c r="S11" s="131"/>
      <c r="T11" s="131"/>
      <c r="U11" s="131"/>
    </row>
    <row r="12">
      <c r="D12" s="135"/>
      <c r="E12" s="134"/>
      <c r="F12" s="134"/>
      <c r="G12" s="134"/>
      <c r="H12" s="135"/>
      <c r="I12" s="135"/>
      <c r="J12" s="135"/>
      <c r="K12" s="135"/>
      <c r="L12" s="135"/>
      <c r="M12" s="135"/>
      <c r="N12" s="135"/>
      <c r="O12" s="135"/>
      <c r="P12" s="135"/>
      <c r="Q12" s="134"/>
      <c r="R12" s="4"/>
      <c r="S12" s="4"/>
      <c r="T12" s="4"/>
      <c r="U12" s="4"/>
    </row>
    <row r="13">
      <c r="C13" s="202" t="s">
        <v>161</v>
      </c>
      <c r="D13" s="203"/>
      <c r="E13" s="203"/>
      <c r="F13" s="203"/>
      <c r="G13" s="203"/>
      <c r="H13" s="203"/>
      <c r="I13" s="203"/>
      <c r="J13" s="203"/>
      <c r="K13" s="203"/>
      <c r="L13" s="203"/>
      <c r="M13" s="203"/>
      <c r="N13" s="203"/>
      <c r="O13" s="203"/>
      <c r="P13" s="203"/>
      <c r="Q13" s="203"/>
      <c r="R13" s="203"/>
      <c r="S13" s="203"/>
      <c r="T13" s="203"/>
      <c r="U13" s="204"/>
    </row>
    <row r="14">
      <c r="A14" s="73"/>
      <c r="B14" s="73"/>
      <c r="C14" s="141">
        <v>0.0</v>
      </c>
      <c r="D14" s="142" t="s">
        <v>219</v>
      </c>
      <c r="E14" s="143" t="s">
        <v>162</v>
      </c>
      <c r="F14" s="143" t="s">
        <v>163</v>
      </c>
      <c r="G14" s="144" t="s">
        <v>220</v>
      </c>
      <c r="H14" s="145">
        <f>I14</f>
        <v>1.033333333</v>
      </c>
      <c r="I14" s="145">
        <f t="shared" ref="I14:I16" si="9">J14+K14+L14</f>
        <v>1.033333333</v>
      </c>
      <c r="J14" s="146">
        <f t="shared" ref="J14:K14" si="8">1/60*(5+26)</f>
        <v>0.5166666667</v>
      </c>
      <c r="K14" s="146">
        <f t="shared" si="8"/>
        <v>0.5166666667</v>
      </c>
      <c r="L14" s="146">
        <v>0.0</v>
      </c>
      <c r="M14" s="147">
        <v>0.0</v>
      </c>
      <c r="N14" s="148">
        <v>262800.0</v>
      </c>
      <c r="O14" s="146">
        <v>60.0</v>
      </c>
      <c r="P14" s="205">
        <f t="shared" ref="P14:P16" si="10">N14/(N14+O14)</f>
        <v>0.9997717416</v>
      </c>
      <c r="Q14" s="87" t="s">
        <v>165</v>
      </c>
      <c r="R14" s="78" t="s">
        <v>195</v>
      </c>
      <c r="S14" s="88" t="s">
        <v>196</v>
      </c>
      <c r="T14" s="94" t="str">
        <f>CONCATENATE('Materia Prima x producto'!Q19*6," tubos grandes y ",'Materia Prima x producto'!Q20*13," tubos circulares")</f>
        <v>396 tubos grandes y 728 tubos circulares</v>
      </c>
      <c r="U14" s="187">
        <f>'Materia Prima x producto'!Q20/2*H14+('Materia Prima x producto'!Q19-'Materia Prima x producto'!Q20/2)*V14</f>
        <v>32.1</v>
      </c>
      <c r="V14" s="116">
        <f>1/60*5</f>
        <v>0.08333333333</v>
      </c>
    </row>
    <row r="15">
      <c r="A15" s="73"/>
      <c r="B15" s="73"/>
      <c r="C15" s="141">
        <v>0.0</v>
      </c>
      <c r="D15" s="142" t="s">
        <v>221</v>
      </c>
      <c r="E15" s="143" t="s">
        <v>222</v>
      </c>
      <c r="F15" s="143" t="s">
        <v>223</v>
      </c>
      <c r="G15" s="144"/>
      <c r="H15" s="145">
        <f>J15/26+K15+L15</f>
        <v>1.466666667</v>
      </c>
      <c r="I15" s="145">
        <f t="shared" si="9"/>
        <v>5.633333333</v>
      </c>
      <c r="J15" s="146">
        <f>5/60*26*2</f>
        <v>4.333333333</v>
      </c>
      <c r="K15" s="146">
        <f>3/60*26</f>
        <v>1.3</v>
      </c>
      <c r="L15" s="146">
        <v>0.0</v>
      </c>
      <c r="M15" s="147">
        <f t="shared" ref="M15:M16" si="11">5/60</f>
        <v>0.08333333333</v>
      </c>
      <c r="N15" s="148">
        <v>262800.0</v>
      </c>
      <c r="O15" s="146">
        <v>60.0</v>
      </c>
      <c r="P15" s="205">
        <f t="shared" si="10"/>
        <v>0.9997717416</v>
      </c>
      <c r="Q15" s="114" t="s">
        <v>224</v>
      </c>
      <c r="R15" s="103" t="s">
        <v>225</v>
      </c>
      <c r="S15" s="97" t="s">
        <v>226</v>
      </c>
      <c r="T15" s="104">
        <f>'Materia Prima x producto'!Q20*13</f>
        <v>728</v>
      </c>
      <c r="U15" s="193">
        <f t="shared" ref="U15:U16" si="12">T15*H15</f>
        <v>1067.733333</v>
      </c>
    </row>
    <row r="16">
      <c r="A16" s="73"/>
      <c r="B16" s="73"/>
      <c r="C16" s="150">
        <v>0.0</v>
      </c>
      <c r="D16" s="96" t="s">
        <v>119</v>
      </c>
      <c r="E16" s="97" t="s">
        <v>227</v>
      </c>
      <c r="F16" s="97" t="s">
        <v>167</v>
      </c>
      <c r="G16" s="151" t="s">
        <v>168</v>
      </c>
      <c r="H16" s="145">
        <f>J16/2+K16+L16</f>
        <v>0.5333333333</v>
      </c>
      <c r="I16" s="98">
        <f t="shared" si="9"/>
        <v>0.8666666667</v>
      </c>
      <c r="J16" s="83">
        <f>20/60*2</f>
        <v>0.6666666667</v>
      </c>
      <c r="K16" s="83">
        <f>(3/60)*4</f>
        <v>0.2</v>
      </c>
      <c r="L16" s="83">
        <v>0.0</v>
      </c>
      <c r="M16" s="117">
        <f t="shared" si="11"/>
        <v>0.08333333333</v>
      </c>
      <c r="N16" s="99">
        <v>35871.0</v>
      </c>
      <c r="O16" s="100">
        <v>24.0</v>
      </c>
      <c r="P16" s="149">
        <f t="shared" si="10"/>
        <v>0.9993313832</v>
      </c>
      <c r="Q16" s="114" t="s">
        <v>169</v>
      </c>
      <c r="R16" s="103" t="s">
        <v>203</v>
      </c>
      <c r="S16" s="97" t="s">
        <v>204</v>
      </c>
      <c r="T16" s="104">
        <f>'Materia Prima x producto'!Q19</f>
        <v>66</v>
      </c>
      <c r="U16" s="193">
        <f t="shared" si="12"/>
        <v>35.2</v>
      </c>
    </row>
    <row r="17">
      <c r="A17" s="73"/>
      <c r="B17" s="73"/>
      <c r="C17" s="150"/>
      <c r="D17" s="152"/>
      <c r="E17" s="153"/>
      <c r="F17" s="127"/>
      <c r="G17" s="151"/>
      <c r="H17" s="145"/>
      <c r="I17" s="154"/>
      <c r="J17" s="155"/>
      <c r="K17" s="155"/>
      <c r="L17" s="155"/>
      <c r="M17" s="156"/>
      <c r="N17" s="157"/>
      <c r="O17" s="155"/>
      <c r="P17" s="149"/>
      <c r="Q17" s="158"/>
      <c r="R17" s="206"/>
      <c r="S17" s="104"/>
      <c r="T17" s="104"/>
      <c r="U17" s="193"/>
    </row>
    <row r="18">
      <c r="A18" s="73"/>
      <c r="B18" s="73"/>
      <c r="C18" s="159">
        <v>0.0</v>
      </c>
      <c r="D18" s="120" t="s">
        <v>140</v>
      </c>
      <c r="E18" s="160" t="s">
        <v>228</v>
      </c>
      <c r="F18" s="122" t="s">
        <v>176</v>
      </c>
      <c r="G18" s="161"/>
      <c r="H18" s="162">
        <f>I18</f>
        <v>4.35946037</v>
      </c>
      <c r="I18" s="163">
        <f>J18+K18+L18</f>
        <v>4.35946037</v>
      </c>
      <c r="J18" s="123">
        <f>(((3/4)*2*PI())*8)/14</f>
        <v>2.692793703</v>
      </c>
      <c r="K18" s="122">
        <v>1.0</v>
      </c>
      <c r="L18" s="122">
        <f>5/60*8</f>
        <v>0.6666666667</v>
      </c>
      <c r="M18" s="124">
        <v>0.1</v>
      </c>
      <c r="N18" s="163"/>
      <c r="O18" s="123"/>
      <c r="P18" s="164"/>
      <c r="Q18" s="207" t="s">
        <v>177</v>
      </c>
      <c r="R18" s="112" t="s">
        <v>207</v>
      </c>
      <c r="S18" s="89" t="s">
        <v>208</v>
      </c>
      <c r="T18" s="104">
        <f>'Materia Prima x producto'!Q10</f>
        <v>196</v>
      </c>
      <c r="U18" s="193">
        <f>T18*H18</f>
        <v>854.4542325</v>
      </c>
    </row>
    <row r="19">
      <c r="D19" s="208"/>
      <c r="E19" s="209"/>
      <c r="F19" s="210"/>
      <c r="G19" s="210"/>
      <c r="J19" s="73"/>
      <c r="K19" s="73"/>
      <c r="L19" s="73"/>
      <c r="M19" s="73"/>
      <c r="P19" s="167"/>
      <c r="Q19" s="168"/>
      <c r="R19" s="4"/>
      <c r="S19" s="4"/>
      <c r="T19" s="4"/>
      <c r="U19" s="4"/>
    </row>
    <row r="20">
      <c r="D20" s="169" t="s">
        <v>178</v>
      </c>
      <c r="E20" s="211"/>
      <c r="F20" s="171"/>
      <c r="G20" s="171"/>
      <c r="Q20" s="63"/>
      <c r="R20" s="4"/>
      <c r="S20" s="4"/>
      <c r="T20" s="4"/>
      <c r="U20" s="4"/>
    </row>
    <row r="21">
      <c r="D21" s="97" t="s">
        <v>84</v>
      </c>
      <c r="E21" s="172" t="s">
        <v>179</v>
      </c>
      <c r="F21" s="173"/>
      <c r="G21" s="173"/>
      <c r="Q21" s="63"/>
      <c r="R21" s="4"/>
      <c r="S21" s="4"/>
      <c r="T21" s="4"/>
      <c r="U21" s="4"/>
    </row>
    <row r="22">
      <c r="D22" s="97" t="s">
        <v>83</v>
      </c>
      <c r="E22" s="172" t="s">
        <v>180</v>
      </c>
      <c r="F22" s="173"/>
      <c r="G22" s="173"/>
      <c r="H22" s="73"/>
      <c r="Q22" s="63"/>
      <c r="R22" s="4"/>
      <c r="S22" s="4"/>
      <c r="T22" s="4"/>
      <c r="U22" s="4"/>
    </row>
    <row r="23">
      <c r="D23" s="97" t="s">
        <v>85</v>
      </c>
      <c r="E23" s="172" t="s">
        <v>181</v>
      </c>
      <c r="F23" s="173"/>
      <c r="G23" s="173"/>
      <c r="H23" s="73"/>
      <c r="Q23" s="63"/>
      <c r="R23" s="4"/>
      <c r="S23" s="4"/>
      <c r="T23" s="4"/>
      <c r="U23" s="4"/>
    </row>
    <row r="24">
      <c r="D24" s="97" t="s">
        <v>86</v>
      </c>
      <c r="E24" s="172" t="s">
        <v>182</v>
      </c>
      <c r="F24" s="173"/>
      <c r="G24" s="173"/>
      <c r="H24" s="73"/>
      <c r="Q24" s="63"/>
      <c r="R24" s="4"/>
      <c r="S24" s="4"/>
      <c r="T24" s="4"/>
      <c r="U24" s="4"/>
    </row>
    <row r="25">
      <c r="D25" s="97" t="s">
        <v>87</v>
      </c>
      <c r="E25" s="172" t="s">
        <v>183</v>
      </c>
      <c r="F25" s="173"/>
      <c r="G25" s="173"/>
      <c r="H25" s="73"/>
      <c r="Q25" s="63"/>
      <c r="R25" s="4"/>
      <c r="S25" s="4"/>
      <c r="T25" s="4"/>
      <c r="U25" s="4"/>
    </row>
    <row r="26">
      <c r="D26" s="97" t="s">
        <v>88</v>
      </c>
      <c r="E26" s="172" t="s">
        <v>184</v>
      </c>
      <c r="F26" s="173"/>
      <c r="G26" s="173"/>
      <c r="Q26" s="63"/>
      <c r="R26" s="4"/>
      <c r="S26" s="4"/>
      <c r="T26" s="4"/>
      <c r="U26" s="4"/>
    </row>
    <row r="27">
      <c r="D27" s="97" t="s">
        <v>89</v>
      </c>
      <c r="E27" s="172" t="s">
        <v>185</v>
      </c>
      <c r="F27" s="173"/>
      <c r="G27" s="173"/>
      <c r="Q27" s="63"/>
      <c r="R27" s="4"/>
      <c r="S27" s="4"/>
      <c r="T27" s="4"/>
      <c r="U27" s="4"/>
    </row>
    <row r="28">
      <c r="D28" s="97" t="s">
        <v>91</v>
      </c>
      <c r="E28" s="172" t="s">
        <v>186</v>
      </c>
      <c r="F28" s="173"/>
      <c r="G28" s="173"/>
      <c r="Q28" s="63"/>
      <c r="R28" s="4"/>
      <c r="S28" s="4"/>
      <c r="T28" s="4"/>
      <c r="U28" s="4"/>
    </row>
    <row r="29">
      <c r="D29" s="97" t="s">
        <v>90</v>
      </c>
      <c r="E29" s="172" t="s">
        <v>187</v>
      </c>
      <c r="Q29" s="63"/>
      <c r="R29" s="4"/>
      <c r="S29" s="4"/>
      <c r="T29" s="4"/>
      <c r="U29" s="4"/>
    </row>
    <row r="30">
      <c r="D30" s="83" t="s">
        <v>229</v>
      </c>
      <c r="E30" s="83" t="s">
        <v>230</v>
      </c>
      <c r="Q30" s="63"/>
      <c r="R30" s="4"/>
      <c r="S30" s="4"/>
      <c r="T30" s="4"/>
      <c r="U30" s="4"/>
    </row>
    <row r="31">
      <c r="Q31" s="63"/>
      <c r="R31" s="4"/>
      <c r="S31" s="4"/>
      <c r="T31" s="4"/>
      <c r="U31" s="4"/>
    </row>
    <row r="32">
      <c r="P32" s="175"/>
      <c r="Q32" s="179"/>
      <c r="R32" s="177"/>
      <c r="S32" s="177"/>
      <c r="T32" s="178"/>
      <c r="U32" s="177"/>
      <c r="V32" s="179"/>
      <c r="W32" s="175"/>
      <c r="X32" s="179"/>
    </row>
    <row r="33">
      <c r="P33" s="179"/>
      <c r="Q33" s="182"/>
      <c r="R33" s="178"/>
      <c r="S33" s="178"/>
      <c r="T33" s="181"/>
      <c r="U33" s="178"/>
      <c r="V33" s="182"/>
      <c r="W33" s="179"/>
      <c r="X33" s="182"/>
    </row>
    <row r="34">
      <c r="P34" s="179"/>
      <c r="Q34" s="182"/>
      <c r="R34" s="178"/>
      <c r="S34" s="178"/>
      <c r="T34" s="181"/>
      <c r="U34" s="178"/>
      <c r="V34" s="182"/>
      <c r="W34" s="179"/>
      <c r="X34" s="182"/>
    </row>
    <row r="35">
      <c r="P35" s="179"/>
      <c r="Q35" s="182"/>
      <c r="R35" s="178"/>
      <c r="S35" s="178"/>
      <c r="T35" s="181"/>
      <c r="U35" s="178"/>
      <c r="V35" s="182"/>
      <c r="W35" s="179"/>
      <c r="X35" s="182"/>
    </row>
    <row r="36">
      <c r="P36" s="179"/>
      <c r="Q36" s="182"/>
      <c r="R36" s="178"/>
      <c r="S36" s="178"/>
      <c r="T36" s="181"/>
      <c r="U36" s="178"/>
      <c r="V36" s="182"/>
      <c r="W36" s="179"/>
      <c r="X36" s="182"/>
    </row>
    <row r="37">
      <c r="P37" s="179"/>
      <c r="Q37" s="182"/>
      <c r="R37" s="178"/>
      <c r="S37" s="178"/>
      <c r="T37" s="181"/>
      <c r="U37" s="178"/>
      <c r="V37" s="182"/>
      <c r="W37" s="179"/>
      <c r="X37" s="182"/>
    </row>
    <row r="38">
      <c r="P38" s="179"/>
      <c r="Q38" s="182"/>
      <c r="R38" s="178"/>
      <c r="S38" s="178"/>
      <c r="T38" s="181"/>
      <c r="U38" s="178"/>
      <c r="V38" s="182"/>
      <c r="W38" s="179"/>
      <c r="X38" s="182"/>
    </row>
    <row r="39">
      <c r="Q39" s="63"/>
      <c r="R39" s="4"/>
      <c r="S39" s="4"/>
      <c r="T39" s="4"/>
      <c r="U39" s="4"/>
    </row>
    <row r="40">
      <c r="Q40" s="63"/>
      <c r="R40" s="4"/>
      <c r="S40" s="4"/>
      <c r="T40" s="4"/>
      <c r="U40" s="4"/>
    </row>
    <row r="41">
      <c r="L41" s="174"/>
      <c r="Q41" s="63"/>
      <c r="R41" s="4"/>
      <c r="S41" s="4"/>
      <c r="T41" s="4"/>
      <c r="U41" s="4"/>
    </row>
    <row r="42">
      <c r="Q42" s="63"/>
      <c r="R42" s="4"/>
      <c r="S42" s="4"/>
      <c r="T42" s="4"/>
      <c r="U42" s="4"/>
    </row>
    <row r="43">
      <c r="Q43" s="63"/>
      <c r="R43" s="4"/>
      <c r="S43" s="4"/>
      <c r="T43" s="4"/>
      <c r="U43" s="4"/>
    </row>
    <row r="44">
      <c r="Q44" s="63"/>
      <c r="R44" s="4"/>
      <c r="S44" s="4"/>
      <c r="T44" s="4"/>
      <c r="U44" s="4"/>
    </row>
    <row r="45">
      <c r="Q45" s="63"/>
      <c r="R45" s="4"/>
      <c r="S45" s="4"/>
      <c r="T45" s="4"/>
      <c r="U45" s="4"/>
    </row>
    <row r="46">
      <c r="Q46" s="63"/>
      <c r="R46" s="4"/>
      <c r="S46" s="4"/>
      <c r="T46" s="4"/>
      <c r="U46" s="4"/>
    </row>
    <row r="47">
      <c r="Q47" s="63"/>
      <c r="R47" s="4"/>
      <c r="S47" s="4"/>
      <c r="T47" s="4"/>
      <c r="U47" s="4"/>
    </row>
    <row r="48">
      <c r="Q48" s="63"/>
      <c r="R48" s="4"/>
      <c r="S48" s="4"/>
      <c r="T48" s="4"/>
      <c r="U48" s="4"/>
    </row>
    <row r="49">
      <c r="E49" s="63"/>
      <c r="F49" s="63"/>
      <c r="G49" s="63"/>
      <c r="Q49" s="63"/>
      <c r="R49" s="4"/>
      <c r="S49" s="4"/>
      <c r="T49" s="4"/>
      <c r="U49" s="4"/>
    </row>
    <row r="50">
      <c r="E50" s="63"/>
      <c r="F50" s="63"/>
      <c r="G50" s="63"/>
      <c r="Q50" s="63"/>
      <c r="R50" s="4"/>
      <c r="S50" s="4"/>
      <c r="T50" s="4"/>
      <c r="U50" s="4"/>
    </row>
    <row r="51">
      <c r="Q51" s="63"/>
      <c r="R51" s="4"/>
      <c r="S51" s="4"/>
      <c r="T51" s="4"/>
      <c r="U51" s="4"/>
    </row>
    <row r="52">
      <c r="Q52" s="63"/>
      <c r="R52" s="4"/>
      <c r="S52" s="4"/>
      <c r="T52" s="4"/>
      <c r="U52" s="4"/>
    </row>
    <row r="53">
      <c r="Q53" s="63"/>
      <c r="R53" s="4"/>
      <c r="S53" s="4"/>
      <c r="T53" s="4"/>
      <c r="U53" s="4"/>
    </row>
    <row r="54">
      <c r="Q54" s="63"/>
      <c r="R54" s="4"/>
      <c r="S54" s="4"/>
      <c r="T54" s="4"/>
      <c r="U54" s="4"/>
    </row>
    <row r="55">
      <c r="Q55" s="63"/>
      <c r="R55" s="4"/>
      <c r="S55" s="4"/>
      <c r="T55" s="4"/>
      <c r="U55" s="4"/>
    </row>
    <row r="56">
      <c r="Q56" s="63"/>
      <c r="R56" s="4"/>
      <c r="S56" s="4"/>
      <c r="T56" s="4"/>
      <c r="U56" s="4"/>
    </row>
    <row r="57">
      <c r="Q57" s="63"/>
      <c r="R57" s="4"/>
      <c r="S57" s="4"/>
      <c r="T57" s="4"/>
      <c r="U57" s="4"/>
    </row>
    <row r="58">
      <c r="Q58" s="63"/>
      <c r="R58" s="4"/>
      <c r="S58" s="4"/>
      <c r="T58" s="4"/>
      <c r="U58" s="4"/>
    </row>
    <row r="59">
      <c r="Q59" s="63"/>
      <c r="R59" s="4"/>
      <c r="S59" s="4"/>
      <c r="T59" s="4"/>
      <c r="U59" s="4"/>
    </row>
    <row r="60">
      <c r="Q60" s="63"/>
      <c r="R60" s="4"/>
      <c r="S60" s="4"/>
      <c r="T60" s="4"/>
      <c r="U60" s="4"/>
    </row>
    <row r="61">
      <c r="Q61" s="63"/>
      <c r="R61" s="4"/>
      <c r="S61" s="4"/>
      <c r="T61" s="4"/>
      <c r="U61" s="4"/>
    </row>
    <row r="62">
      <c r="Q62" s="63"/>
      <c r="R62" s="4"/>
      <c r="S62" s="4"/>
      <c r="T62" s="4"/>
      <c r="U62" s="4"/>
    </row>
    <row r="63">
      <c r="Q63" s="63"/>
      <c r="R63" s="4"/>
      <c r="S63" s="4"/>
      <c r="T63" s="4"/>
      <c r="U63" s="4"/>
    </row>
    <row r="64">
      <c r="Q64" s="63"/>
      <c r="R64" s="4"/>
      <c r="S64" s="4"/>
      <c r="T64" s="4"/>
      <c r="U64" s="4"/>
    </row>
    <row r="65">
      <c r="Q65" s="63"/>
      <c r="R65" s="4"/>
      <c r="S65" s="4"/>
      <c r="T65" s="4"/>
      <c r="U65" s="4"/>
    </row>
    <row r="66">
      <c r="Q66" s="63"/>
      <c r="R66" s="4"/>
      <c r="S66" s="4"/>
      <c r="T66" s="4"/>
      <c r="U66" s="4"/>
    </row>
    <row r="67">
      <c r="Q67" s="63"/>
      <c r="R67" s="4"/>
      <c r="S67" s="4"/>
      <c r="T67" s="4"/>
      <c r="U67" s="4"/>
    </row>
    <row r="68">
      <c r="Q68" s="63"/>
      <c r="R68" s="4"/>
      <c r="S68" s="4"/>
      <c r="T68" s="4"/>
      <c r="U68" s="4"/>
    </row>
    <row r="69">
      <c r="Q69" s="63"/>
      <c r="R69" s="4"/>
      <c r="S69" s="4"/>
      <c r="T69" s="4"/>
      <c r="U69" s="4"/>
    </row>
    <row r="70">
      <c r="Q70" s="63"/>
      <c r="R70" s="4"/>
      <c r="S70" s="4"/>
      <c r="T70" s="4"/>
      <c r="U70" s="4"/>
    </row>
    <row r="71">
      <c r="Q71" s="63"/>
      <c r="R71" s="4"/>
      <c r="S71" s="4"/>
      <c r="T71" s="4"/>
      <c r="U71" s="4"/>
    </row>
    <row r="72">
      <c r="Q72" s="63"/>
      <c r="R72" s="4"/>
      <c r="S72" s="4"/>
      <c r="T72" s="4"/>
      <c r="U72" s="4"/>
    </row>
    <row r="73">
      <c r="Q73" s="63"/>
      <c r="R73" s="4"/>
      <c r="S73" s="4"/>
      <c r="T73" s="4"/>
      <c r="U73" s="4"/>
    </row>
    <row r="74">
      <c r="Q74" s="63"/>
      <c r="R74" s="4"/>
      <c r="S74" s="4"/>
      <c r="T74" s="4"/>
      <c r="U74" s="4"/>
    </row>
    <row r="75">
      <c r="Q75" s="63"/>
      <c r="R75" s="4"/>
      <c r="S75" s="4"/>
      <c r="T75" s="4"/>
      <c r="U75" s="4"/>
    </row>
    <row r="76">
      <c r="Q76" s="63"/>
      <c r="R76" s="4"/>
      <c r="S76" s="4"/>
      <c r="T76" s="4"/>
      <c r="U76" s="4"/>
    </row>
    <row r="77">
      <c r="Q77" s="63"/>
      <c r="R77" s="4"/>
      <c r="S77" s="4"/>
      <c r="T77" s="4"/>
      <c r="U77" s="4"/>
    </row>
    <row r="78">
      <c r="Q78" s="63"/>
      <c r="R78" s="4"/>
      <c r="S78" s="4"/>
      <c r="T78" s="4"/>
      <c r="U78" s="4"/>
    </row>
    <row r="79">
      <c r="Q79" s="63"/>
      <c r="R79" s="4"/>
      <c r="S79" s="4"/>
      <c r="T79" s="4"/>
      <c r="U79" s="4"/>
    </row>
    <row r="80">
      <c r="Q80" s="63"/>
      <c r="R80" s="4"/>
      <c r="S80" s="4"/>
      <c r="T80" s="4"/>
      <c r="U80" s="4"/>
    </row>
    <row r="81">
      <c r="Q81" s="63"/>
      <c r="R81" s="4"/>
      <c r="S81" s="4"/>
      <c r="T81" s="4"/>
      <c r="U81" s="4"/>
    </row>
    <row r="82">
      <c r="Q82" s="63"/>
      <c r="R82" s="4"/>
      <c r="S82" s="4"/>
      <c r="T82" s="4"/>
      <c r="U82" s="4"/>
    </row>
    <row r="83">
      <c r="Q83" s="63"/>
      <c r="R83" s="4"/>
      <c r="S83" s="4"/>
      <c r="T83" s="4"/>
      <c r="U83" s="4"/>
    </row>
    <row r="84">
      <c r="Q84" s="63"/>
      <c r="R84" s="4"/>
      <c r="S84" s="4"/>
      <c r="T84" s="4"/>
      <c r="U84" s="4"/>
    </row>
    <row r="85">
      <c r="Q85" s="63"/>
      <c r="R85" s="4"/>
      <c r="S85" s="4"/>
      <c r="T85" s="4"/>
      <c r="U85" s="4"/>
    </row>
    <row r="86">
      <c r="Q86" s="63"/>
      <c r="R86" s="4"/>
      <c r="S86" s="4"/>
      <c r="T86" s="4"/>
      <c r="U86" s="4"/>
    </row>
    <row r="87">
      <c r="E87" s="63"/>
      <c r="F87" s="63"/>
      <c r="G87" s="63"/>
      <c r="Q87" s="63"/>
      <c r="R87" s="4"/>
      <c r="S87" s="4"/>
      <c r="T87" s="4"/>
      <c r="U87" s="4"/>
    </row>
    <row r="88">
      <c r="E88" s="63"/>
      <c r="F88" s="63"/>
      <c r="G88" s="63"/>
      <c r="Q88" s="63"/>
      <c r="R88" s="4"/>
      <c r="S88" s="4"/>
      <c r="T88" s="4"/>
      <c r="U88" s="4"/>
    </row>
    <row r="89">
      <c r="E89" s="63"/>
      <c r="F89" s="63"/>
      <c r="G89" s="63"/>
      <c r="Q89" s="63"/>
      <c r="R89" s="4"/>
      <c r="S89" s="4"/>
      <c r="T89" s="4"/>
      <c r="U89" s="4"/>
    </row>
    <row r="90">
      <c r="E90" s="63"/>
      <c r="F90" s="63"/>
      <c r="G90" s="63"/>
      <c r="Q90" s="63"/>
      <c r="R90" s="4"/>
      <c r="S90" s="4"/>
      <c r="T90" s="4"/>
      <c r="U90" s="4"/>
    </row>
    <row r="91">
      <c r="E91" s="63"/>
      <c r="F91" s="63"/>
      <c r="G91" s="63"/>
      <c r="Q91" s="63"/>
      <c r="R91" s="4"/>
      <c r="S91" s="4"/>
      <c r="T91" s="4"/>
      <c r="U91" s="4"/>
    </row>
    <row r="92">
      <c r="E92" s="63"/>
      <c r="F92" s="63"/>
      <c r="G92" s="63"/>
      <c r="Q92" s="63"/>
      <c r="R92" s="4"/>
      <c r="S92" s="4"/>
      <c r="T92" s="4"/>
      <c r="U92" s="4"/>
    </row>
    <row r="93">
      <c r="E93" s="63"/>
      <c r="F93" s="63"/>
      <c r="G93" s="63"/>
      <c r="Q93" s="63"/>
      <c r="R93" s="4"/>
      <c r="S93" s="4"/>
      <c r="T93" s="4"/>
      <c r="U93" s="4"/>
    </row>
    <row r="94">
      <c r="E94" s="63"/>
      <c r="F94" s="63"/>
      <c r="G94" s="63"/>
      <c r="Q94" s="63"/>
      <c r="R94" s="4"/>
      <c r="S94" s="4"/>
      <c r="T94" s="4"/>
      <c r="U94" s="4"/>
    </row>
    <row r="95">
      <c r="E95" s="63"/>
      <c r="F95" s="63"/>
      <c r="G95" s="63"/>
      <c r="Q95" s="63"/>
      <c r="R95" s="4"/>
      <c r="S95" s="4"/>
      <c r="T95" s="4"/>
      <c r="U95" s="4"/>
    </row>
    <row r="96">
      <c r="E96" s="63"/>
      <c r="F96" s="63"/>
      <c r="G96" s="63"/>
      <c r="Q96" s="63"/>
      <c r="R96" s="4"/>
      <c r="S96" s="4"/>
      <c r="T96" s="4"/>
      <c r="U96" s="4"/>
    </row>
    <row r="97">
      <c r="E97" s="63"/>
      <c r="F97" s="63"/>
      <c r="G97" s="63"/>
      <c r="Q97" s="63"/>
      <c r="R97" s="4"/>
      <c r="S97" s="4"/>
      <c r="T97" s="4"/>
      <c r="U97" s="4"/>
    </row>
    <row r="98">
      <c r="E98" s="63"/>
      <c r="F98" s="63"/>
      <c r="G98" s="63"/>
      <c r="Q98" s="63"/>
      <c r="R98" s="4"/>
      <c r="S98" s="4"/>
      <c r="T98" s="4"/>
      <c r="U98" s="4"/>
    </row>
    <row r="99">
      <c r="E99" s="63"/>
      <c r="F99" s="63"/>
      <c r="G99" s="63"/>
      <c r="Q99" s="63"/>
      <c r="R99" s="4"/>
      <c r="S99" s="4"/>
      <c r="T99" s="4"/>
      <c r="U99" s="4"/>
    </row>
    <row r="100">
      <c r="E100" s="63"/>
      <c r="F100" s="63"/>
      <c r="G100" s="63"/>
      <c r="Q100" s="63"/>
      <c r="R100" s="4"/>
      <c r="S100" s="4"/>
      <c r="T100" s="4"/>
      <c r="U100" s="4"/>
    </row>
    <row r="101">
      <c r="E101" s="63"/>
      <c r="F101" s="63"/>
      <c r="G101" s="63"/>
      <c r="Q101" s="63"/>
      <c r="R101" s="4"/>
      <c r="S101" s="4"/>
      <c r="T101" s="4"/>
      <c r="U101" s="4"/>
    </row>
    <row r="102">
      <c r="E102" s="63"/>
      <c r="F102" s="63"/>
      <c r="G102" s="63"/>
      <c r="Q102" s="63"/>
      <c r="R102" s="4"/>
      <c r="S102" s="4"/>
      <c r="T102" s="4"/>
      <c r="U102" s="4"/>
    </row>
    <row r="103">
      <c r="E103" s="63"/>
      <c r="F103" s="63"/>
      <c r="G103" s="63"/>
      <c r="Q103" s="63"/>
      <c r="R103" s="4"/>
      <c r="S103" s="4"/>
      <c r="T103" s="4"/>
      <c r="U103" s="4"/>
    </row>
    <row r="104">
      <c r="E104" s="63"/>
      <c r="F104" s="63"/>
      <c r="G104" s="63"/>
      <c r="Q104" s="63"/>
      <c r="R104" s="4"/>
      <c r="S104" s="4"/>
      <c r="T104" s="4"/>
      <c r="U104" s="4"/>
    </row>
    <row r="105">
      <c r="E105" s="63"/>
      <c r="F105" s="63"/>
      <c r="G105" s="63"/>
      <c r="Q105" s="63"/>
      <c r="R105" s="4"/>
      <c r="S105" s="4"/>
      <c r="T105" s="4"/>
      <c r="U105" s="4"/>
    </row>
    <row r="106">
      <c r="E106" s="63"/>
      <c r="F106" s="63"/>
      <c r="G106" s="63"/>
      <c r="Q106" s="63"/>
      <c r="R106" s="4"/>
      <c r="S106" s="4"/>
      <c r="T106" s="4"/>
      <c r="U106" s="4"/>
    </row>
    <row r="107">
      <c r="E107" s="63"/>
      <c r="F107" s="63"/>
      <c r="G107" s="63"/>
      <c r="Q107" s="63"/>
      <c r="R107" s="4"/>
      <c r="S107" s="4"/>
      <c r="T107" s="4"/>
      <c r="U107" s="4"/>
    </row>
    <row r="108">
      <c r="E108" s="63"/>
      <c r="F108" s="63"/>
      <c r="G108" s="63"/>
      <c r="Q108" s="63"/>
      <c r="R108" s="4"/>
      <c r="S108" s="4"/>
      <c r="T108" s="4"/>
      <c r="U108" s="4"/>
    </row>
    <row r="109">
      <c r="E109" s="63"/>
      <c r="F109" s="63"/>
      <c r="G109" s="63"/>
      <c r="Q109" s="63"/>
      <c r="R109" s="4"/>
      <c r="S109" s="4"/>
      <c r="T109" s="4"/>
      <c r="U109" s="4"/>
    </row>
    <row r="110">
      <c r="E110" s="63"/>
      <c r="F110" s="63"/>
      <c r="G110" s="63"/>
      <c r="Q110" s="63"/>
      <c r="R110" s="4"/>
      <c r="S110" s="4"/>
      <c r="T110" s="4"/>
      <c r="U110" s="4"/>
    </row>
    <row r="111">
      <c r="E111" s="63"/>
      <c r="F111" s="63"/>
      <c r="G111" s="63"/>
      <c r="Q111" s="63"/>
      <c r="R111" s="4"/>
      <c r="S111" s="4"/>
      <c r="T111" s="4"/>
      <c r="U111" s="4"/>
    </row>
    <row r="112">
      <c r="E112" s="63"/>
      <c r="F112" s="63"/>
      <c r="G112" s="63"/>
      <c r="Q112" s="63"/>
      <c r="R112" s="4"/>
      <c r="S112" s="4"/>
      <c r="T112" s="4"/>
      <c r="U112" s="4"/>
    </row>
    <row r="113">
      <c r="E113" s="63"/>
      <c r="F113" s="63"/>
      <c r="G113" s="63"/>
      <c r="Q113" s="63"/>
      <c r="R113" s="4"/>
      <c r="S113" s="4"/>
      <c r="T113" s="4"/>
      <c r="U113" s="4"/>
    </row>
    <row r="114">
      <c r="E114" s="63"/>
      <c r="F114" s="63"/>
      <c r="G114" s="63"/>
      <c r="Q114" s="63"/>
      <c r="R114" s="4"/>
      <c r="S114" s="4"/>
      <c r="T114" s="4"/>
      <c r="U114" s="4"/>
    </row>
    <row r="115">
      <c r="E115" s="63"/>
      <c r="F115" s="63"/>
      <c r="G115" s="63"/>
      <c r="Q115" s="63"/>
      <c r="R115" s="4"/>
      <c r="S115" s="4"/>
      <c r="T115" s="4"/>
      <c r="U115" s="4"/>
    </row>
    <row r="116">
      <c r="E116" s="63"/>
      <c r="F116" s="63"/>
      <c r="G116" s="63"/>
      <c r="Q116" s="63"/>
      <c r="R116" s="4"/>
      <c r="S116" s="4"/>
      <c r="T116" s="4"/>
      <c r="U116" s="4"/>
    </row>
    <row r="117">
      <c r="E117" s="63"/>
      <c r="F117" s="63"/>
      <c r="G117" s="63"/>
      <c r="Q117" s="63"/>
      <c r="R117" s="4"/>
      <c r="S117" s="4"/>
      <c r="T117" s="4"/>
      <c r="U117" s="4"/>
    </row>
    <row r="118">
      <c r="E118" s="63"/>
      <c r="F118" s="63"/>
      <c r="G118" s="63"/>
      <c r="Q118" s="63"/>
      <c r="R118" s="4"/>
      <c r="S118" s="4"/>
      <c r="T118" s="4"/>
      <c r="U118" s="4"/>
    </row>
    <row r="119">
      <c r="E119" s="63"/>
      <c r="F119" s="63"/>
      <c r="G119" s="63"/>
      <c r="Q119" s="63"/>
      <c r="R119" s="4"/>
      <c r="S119" s="4"/>
      <c r="T119" s="4"/>
      <c r="U119" s="4"/>
    </row>
    <row r="120">
      <c r="E120" s="63"/>
      <c r="F120" s="63"/>
      <c r="G120" s="63"/>
      <c r="Q120" s="63"/>
      <c r="R120" s="4"/>
      <c r="S120" s="4"/>
      <c r="T120" s="4"/>
      <c r="U120" s="4"/>
    </row>
    <row r="121">
      <c r="E121" s="63"/>
      <c r="F121" s="63"/>
      <c r="G121" s="63"/>
      <c r="Q121" s="63"/>
      <c r="R121" s="4"/>
      <c r="S121" s="4"/>
      <c r="T121" s="4"/>
      <c r="U121" s="4"/>
    </row>
    <row r="122">
      <c r="E122" s="63"/>
      <c r="F122" s="63"/>
      <c r="G122" s="63"/>
      <c r="Q122" s="63"/>
      <c r="R122" s="4"/>
      <c r="S122" s="4"/>
      <c r="T122" s="4"/>
      <c r="U122" s="4"/>
    </row>
    <row r="123">
      <c r="E123" s="63"/>
      <c r="F123" s="63"/>
      <c r="G123" s="63"/>
      <c r="Q123" s="63"/>
      <c r="R123" s="4"/>
      <c r="S123" s="4"/>
      <c r="T123" s="4"/>
      <c r="U123" s="4"/>
    </row>
    <row r="124">
      <c r="E124" s="63"/>
      <c r="F124" s="63"/>
      <c r="G124" s="63"/>
      <c r="Q124" s="63"/>
      <c r="R124" s="4"/>
      <c r="S124" s="4"/>
      <c r="T124" s="4"/>
      <c r="U124" s="4"/>
    </row>
    <row r="125">
      <c r="E125" s="63"/>
      <c r="F125" s="63"/>
      <c r="G125" s="63"/>
      <c r="Q125" s="63"/>
      <c r="R125" s="4"/>
      <c r="S125" s="4"/>
      <c r="T125" s="4"/>
      <c r="U125" s="4"/>
    </row>
    <row r="126">
      <c r="E126" s="63"/>
      <c r="F126" s="63"/>
      <c r="G126" s="63"/>
      <c r="Q126" s="63"/>
      <c r="R126" s="4"/>
      <c r="S126" s="4"/>
      <c r="T126" s="4"/>
      <c r="U126" s="4"/>
    </row>
    <row r="127">
      <c r="E127" s="63"/>
      <c r="F127" s="63"/>
      <c r="G127" s="63"/>
      <c r="Q127" s="63"/>
      <c r="R127" s="4"/>
      <c r="S127" s="4"/>
      <c r="T127" s="4"/>
      <c r="U127" s="4"/>
    </row>
    <row r="128">
      <c r="E128" s="63"/>
      <c r="F128" s="63"/>
      <c r="G128" s="63"/>
      <c r="Q128" s="63"/>
      <c r="R128" s="4"/>
      <c r="S128" s="4"/>
      <c r="T128" s="4"/>
      <c r="U128" s="4"/>
    </row>
    <row r="129">
      <c r="E129" s="63"/>
      <c r="F129" s="63"/>
      <c r="G129" s="63"/>
      <c r="Q129" s="63"/>
      <c r="R129" s="4"/>
      <c r="S129" s="4"/>
      <c r="T129" s="4"/>
      <c r="U129" s="4"/>
    </row>
    <row r="130">
      <c r="E130" s="63"/>
      <c r="F130" s="63"/>
      <c r="G130" s="63"/>
      <c r="Q130" s="63"/>
      <c r="R130" s="4"/>
      <c r="S130" s="4"/>
      <c r="T130" s="4"/>
      <c r="U130" s="4"/>
    </row>
    <row r="131">
      <c r="E131" s="63"/>
      <c r="F131" s="63"/>
      <c r="G131" s="63"/>
      <c r="Q131" s="63"/>
      <c r="R131" s="4"/>
      <c r="S131" s="4"/>
      <c r="T131" s="4"/>
      <c r="U131" s="4"/>
    </row>
    <row r="132">
      <c r="E132" s="63"/>
      <c r="F132" s="63"/>
      <c r="G132" s="63"/>
      <c r="Q132" s="63"/>
      <c r="R132" s="4"/>
      <c r="S132" s="4"/>
      <c r="T132" s="4"/>
      <c r="U132" s="4"/>
    </row>
    <row r="133">
      <c r="E133" s="63"/>
      <c r="F133" s="63"/>
      <c r="G133" s="63"/>
      <c r="Q133" s="63"/>
      <c r="R133" s="4"/>
      <c r="S133" s="4"/>
      <c r="T133" s="4"/>
      <c r="U133" s="4"/>
    </row>
    <row r="134">
      <c r="E134" s="63"/>
      <c r="F134" s="63"/>
      <c r="G134" s="63"/>
      <c r="Q134" s="63"/>
      <c r="R134" s="4"/>
      <c r="S134" s="4"/>
      <c r="T134" s="4"/>
      <c r="U134" s="4"/>
    </row>
    <row r="135">
      <c r="E135" s="63"/>
      <c r="F135" s="63"/>
      <c r="G135" s="63"/>
      <c r="Q135" s="63"/>
      <c r="R135" s="4"/>
      <c r="S135" s="4"/>
      <c r="T135" s="4"/>
      <c r="U135" s="4"/>
    </row>
    <row r="136">
      <c r="E136" s="63"/>
      <c r="F136" s="63"/>
      <c r="G136" s="63"/>
      <c r="Q136" s="63"/>
      <c r="R136" s="4"/>
      <c r="S136" s="4"/>
      <c r="T136" s="4"/>
      <c r="U136" s="4"/>
    </row>
    <row r="137">
      <c r="E137" s="63"/>
      <c r="F137" s="63"/>
      <c r="G137" s="63"/>
      <c r="Q137" s="63"/>
      <c r="R137" s="4"/>
      <c r="S137" s="4"/>
      <c r="T137" s="4"/>
      <c r="U137" s="4"/>
    </row>
    <row r="138">
      <c r="E138" s="63"/>
      <c r="F138" s="63"/>
      <c r="G138" s="63"/>
      <c r="Q138" s="63"/>
      <c r="R138" s="4"/>
      <c r="S138" s="4"/>
      <c r="T138" s="4"/>
      <c r="U138" s="4"/>
    </row>
    <row r="139">
      <c r="E139" s="63"/>
      <c r="F139" s="63"/>
      <c r="G139" s="63"/>
      <c r="Q139" s="63"/>
      <c r="R139" s="4"/>
      <c r="S139" s="4"/>
      <c r="T139" s="4"/>
      <c r="U139" s="4"/>
    </row>
    <row r="140">
      <c r="E140" s="63"/>
      <c r="F140" s="63"/>
      <c r="G140" s="63"/>
      <c r="Q140" s="63"/>
      <c r="R140" s="4"/>
      <c r="S140" s="4"/>
      <c r="T140" s="4"/>
      <c r="U140" s="4"/>
    </row>
    <row r="141">
      <c r="E141" s="63"/>
      <c r="F141" s="63"/>
      <c r="G141" s="63"/>
      <c r="Q141" s="63"/>
      <c r="R141" s="4"/>
      <c r="S141" s="4"/>
      <c r="T141" s="4"/>
      <c r="U141" s="4"/>
    </row>
    <row r="142">
      <c r="E142" s="63"/>
      <c r="F142" s="63"/>
      <c r="G142" s="63"/>
      <c r="Q142" s="63"/>
      <c r="R142" s="4"/>
      <c r="S142" s="4"/>
      <c r="T142" s="4"/>
      <c r="U142" s="4"/>
    </row>
    <row r="143">
      <c r="E143" s="63"/>
      <c r="F143" s="63"/>
      <c r="G143" s="63"/>
      <c r="Q143" s="63"/>
      <c r="R143" s="4"/>
      <c r="S143" s="4"/>
      <c r="T143" s="4"/>
      <c r="U143" s="4"/>
    </row>
    <row r="144">
      <c r="E144" s="63"/>
      <c r="F144" s="63"/>
      <c r="G144" s="63"/>
      <c r="Q144" s="63"/>
      <c r="R144" s="4"/>
      <c r="S144" s="4"/>
      <c r="T144" s="4"/>
      <c r="U144" s="4"/>
    </row>
    <row r="145">
      <c r="E145" s="63"/>
      <c r="F145" s="63"/>
      <c r="G145" s="63"/>
      <c r="Q145" s="63"/>
      <c r="R145" s="4"/>
      <c r="S145" s="4"/>
      <c r="T145" s="4"/>
      <c r="U145" s="4"/>
    </row>
    <row r="146">
      <c r="E146" s="63"/>
      <c r="F146" s="63"/>
      <c r="G146" s="63"/>
      <c r="Q146" s="63"/>
      <c r="R146" s="4"/>
      <c r="S146" s="4"/>
      <c r="T146" s="4"/>
      <c r="U146" s="4"/>
    </row>
    <row r="147">
      <c r="E147" s="63"/>
      <c r="F147" s="63"/>
      <c r="G147" s="63"/>
      <c r="Q147" s="63"/>
      <c r="R147" s="4"/>
      <c r="S147" s="4"/>
      <c r="T147" s="4"/>
      <c r="U147" s="4"/>
    </row>
    <row r="148">
      <c r="E148" s="63"/>
      <c r="F148" s="63"/>
      <c r="G148" s="63"/>
      <c r="Q148" s="63"/>
      <c r="R148" s="4"/>
      <c r="S148" s="4"/>
      <c r="T148" s="4"/>
      <c r="U148" s="4"/>
    </row>
    <row r="149">
      <c r="E149" s="63"/>
      <c r="F149" s="63"/>
      <c r="G149" s="63"/>
      <c r="Q149" s="63"/>
      <c r="R149" s="4"/>
      <c r="S149" s="4"/>
      <c r="T149" s="4"/>
      <c r="U149" s="4"/>
    </row>
    <row r="150">
      <c r="E150" s="63"/>
      <c r="F150" s="63"/>
      <c r="G150" s="63"/>
      <c r="Q150" s="63"/>
      <c r="R150" s="4"/>
      <c r="S150" s="4"/>
      <c r="T150" s="4"/>
      <c r="U150" s="4"/>
    </row>
    <row r="151">
      <c r="E151" s="63"/>
      <c r="F151" s="63"/>
      <c r="G151" s="63"/>
      <c r="Q151" s="63"/>
      <c r="R151" s="4"/>
      <c r="S151" s="4"/>
      <c r="T151" s="4"/>
      <c r="U151" s="4"/>
    </row>
    <row r="152">
      <c r="E152" s="63"/>
      <c r="F152" s="63"/>
      <c r="G152" s="63"/>
      <c r="Q152" s="63"/>
      <c r="R152" s="4"/>
      <c r="S152" s="4"/>
      <c r="T152" s="4"/>
      <c r="U152" s="4"/>
    </row>
    <row r="153">
      <c r="E153" s="63"/>
      <c r="F153" s="63"/>
      <c r="G153" s="63"/>
      <c r="Q153" s="63"/>
      <c r="R153" s="4"/>
      <c r="S153" s="4"/>
      <c r="T153" s="4"/>
      <c r="U153" s="4"/>
    </row>
    <row r="154">
      <c r="E154" s="63"/>
      <c r="F154" s="63"/>
      <c r="G154" s="63"/>
      <c r="Q154" s="63"/>
      <c r="R154" s="4"/>
      <c r="S154" s="4"/>
      <c r="T154" s="4"/>
      <c r="U154" s="4"/>
    </row>
    <row r="155">
      <c r="E155" s="63"/>
      <c r="F155" s="63"/>
      <c r="G155" s="63"/>
      <c r="Q155" s="63"/>
      <c r="R155" s="4"/>
      <c r="S155" s="4"/>
      <c r="T155" s="4"/>
      <c r="U155" s="4"/>
    </row>
    <row r="156">
      <c r="E156" s="63"/>
      <c r="F156" s="63"/>
      <c r="G156" s="63"/>
      <c r="Q156" s="63"/>
      <c r="R156" s="4"/>
      <c r="S156" s="4"/>
      <c r="T156" s="4"/>
      <c r="U156" s="4"/>
    </row>
    <row r="157">
      <c r="E157" s="63"/>
      <c r="F157" s="63"/>
      <c r="G157" s="63"/>
      <c r="Q157" s="63"/>
      <c r="R157" s="4"/>
      <c r="S157" s="4"/>
      <c r="T157" s="4"/>
      <c r="U157" s="4"/>
    </row>
    <row r="158">
      <c r="E158" s="63"/>
      <c r="F158" s="63"/>
      <c r="G158" s="63"/>
      <c r="Q158" s="63"/>
      <c r="R158" s="4"/>
      <c r="S158" s="4"/>
      <c r="T158" s="4"/>
      <c r="U158" s="4"/>
    </row>
    <row r="159">
      <c r="E159" s="63"/>
      <c r="F159" s="63"/>
      <c r="G159" s="63"/>
      <c r="Q159" s="63"/>
      <c r="R159" s="4"/>
      <c r="S159" s="4"/>
      <c r="T159" s="4"/>
      <c r="U159" s="4"/>
    </row>
    <row r="160">
      <c r="E160" s="63"/>
      <c r="F160" s="63"/>
      <c r="G160" s="63"/>
      <c r="Q160" s="63"/>
      <c r="R160" s="4"/>
      <c r="S160" s="4"/>
      <c r="T160" s="4"/>
      <c r="U160" s="4"/>
    </row>
    <row r="161">
      <c r="E161" s="63"/>
      <c r="F161" s="63"/>
      <c r="G161" s="63"/>
      <c r="Q161" s="63"/>
      <c r="R161" s="4"/>
      <c r="S161" s="4"/>
      <c r="T161" s="4"/>
      <c r="U161" s="4"/>
    </row>
    <row r="162">
      <c r="E162" s="63"/>
      <c r="F162" s="63"/>
      <c r="G162" s="63"/>
      <c r="Q162" s="63"/>
      <c r="R162" s="4"/>
      <c r="S162" s="4"/>
      <c r="T162" s="4"/>
      <c r="U162" s="4"/>
    </row>
    <row r="163">
      <c r="E163" s="63"/>
      <c r="F163" s="63"/>
      <c r="G163" s="63"/>
      <c r="Q163" s="63"/>
      <c r="R163" s="4"/>
      <c r="S163" s="4"/>
      <c r="T163" s="4"/>
      <c r="U163" s="4"/>
    </row>
    <row r="164">
      <c r="E164" s="63"/>
      <c r="F164" s="63"/>
      <c r="G164" s="63"/>
      <c r="Q164" s="63"/>
      <c r="R164" s="4"/>
      <c r="S164" s="4"/>
      <c r="T164" s="4"/>
      <c r="U164" s="4"/>
    </row>
    <row r="165">
      <c r="E165" s="63"/>
      <c r="F165" s="63"/>
      <c r="G165" s="63"/>
      <c r="Q165" s="63"/>
      <c r="R165" s="4"/>
      <c r="S165" s="4"/>
      <c r="T165" s="4"/>
      <c r="U165" s="4"/>
    </row>
    <row r="166">
      <c r="E166" s="63"/>
      <c r="F166" s="63"/>
      <c r="G166" s="63"/>
      <c r="Q166" s="63"/>
      <c r="R166" s="4"/>
      <c r="S166" s="4"/>
      <c r="T166" s="4"/>
      <c r="U166" s="4"/>
    </row>
    <row r="167">
      <c r="E167" s="63"/>
      <c r="F167" s="63"/>
      <c r="G167" s="63"/>
      <c r="Q167" s="63"/>
      <c r="R167" s="4"/>
      <c r="S167" s="4"/>
      <c r="T167" s="4"/>
      <c r="U167" s="4"/>
    </row>
    <row r="168">
      <c r="E168" s="63"/>
      <c r="F168" s="63"/>
      <c r="G168" s="63"/>
      <c r="Q168" s="63"/>
      <c r="R168" s="4"/>
      <c r="S168" s="4"/>
      <c r="T168" s="4"/>
      <c r="U168" s="4"/>
    </row>
    <row r="169">
      <c r="E169" s="63"/>
      <c r="F169" s="63"/>
      <c r="G169" s="63"/>
      <c r="Q169" s="63"/>
      <c r="R169" s="4"/>
      <c r="S169" s="4"/>
      <c r="T169" s="4"/>
      <c r="U169" s="4"/>
    </row>
    <row r="170">
      <c r="E170" s="63"/>
      <c r="F170" s="63"/>
      <c r="G170" s="63"/>
      <c r="Q170" s="63"/>
      <c r="R170" s="4"/>
      <c r="S170" s="4"/>
      <c r="T170" s="4"/>
      <c r="U170" s="4"/>
    </row>
    <row r="171">
      <c r="E171" s="63"/>
      <c r="F171" s="63"/>
      <c r="G171" s="63"/>
      <c r="Q171" s="63"/>
      <c r="R171" s="4"/>
      <c r="S171" s="4"/>
      <c r="T171" s="4"/>
      <c r="U171" s="4"/>
    </row>
    <row r="172">
      <c r="E172" s="63"/>
      <c r="F172" s="63"/>
      <c r="G172" s="63"/>
      <c r="Q172" s="63"/>
      <c r="R172" s="4"/>
      <c r="S172" s="4"/>
      <c r="T172" s="4"/>
      <c r="U172" s="4"/>
    </row>
    <row r="173">
      <c r="E173" s="63"/>
      <c r="F173" s="63"/>
      <c r="G173" s="63"/>
      <c r="Q173" s="63"/>
      <c r="R173" s="4"/>
      <c r="S173" s="4"/>
      <c r="T173" s="4"/>
      <c r="U173" s="4"/>
    </row>
    <row r="174">
      <c r="E174" s="63"/>
      <c r="F174" s="63"/>
      <c r="G174" s="63"/>
      <c r="Q174" s="63"/>
      <c r="R174" s="4"/>
      <c r="S174" s="4"/>
      <c r="T174" s="4"/>
      <c r="U174" s="4"/>
    </row>
    <row r="175">
      <c r="E175" s="63"/>
      <c r="F175" s="63"/>
      <c r="G175" s="63"/>
      <c r="Q175" s="63"/>
      <c r="R175" s="4"/>
      <c r="S175" s="4"/>
      <c r="T175" s="4"/>
      <c r="U175" s="4"/>
    </row>
    <row r="176">
      <c r="E176" s="63"/>
      <c r="F176" s="63"/>
      <c r="G176" s="63"/>
      <c r="Q176" s="63"/>
      <c r="R176" s="4"/>
      <c r="S176" s="4"/>
      <c r="T176" s="4"/>
      <c r="U176" s="4"/>
    </row>
    <row r="177">
      <c r="E177" s="63"/>
      <c r="F177" s="63"/>
      <c r="G177" s="63"/>
      <c r="Q177" s="63"/>
      <c r="R177" s="4"/>
      <c r="S177" s="4"/>
      <c r="T177" s="4"/>
      <c r="U177" s="4"/>
    </row>
    <row r="178">
      <c r="E178" s="63"/>
      <c r="F178" s="63"/>
      <c r="G178" s="63"/>
      <c r="Q178" s="63"/>
      <c r="R178" s="4"/>
      <c r="S178" s="4"/>
      <c r="T178" s="4"/>
      <c r="U178" s="4"/>
    </row>
    <row r="179">
      <c r="E179" s="63"/>
      <c r="F179" s="63"/>
      <c r="G179" s="63"/>
      <c r="Q179" s="63"/>
      <c r="R179" s="4"/>
      <c r="S179" s="4"/>
      <c r="T179" s="4"/>
      <c r="U179" s="4"/>
    </row>
    <row r="180">
      <c r="E180" s="63"/>
      <c r="F180" s="63"/>
      <c r="G180" s="63"/>
      <c r="Q180" s="63"/>
      <c r="R180" s="4"/>
      <c r="S180" s="4"/>
      <c r="T180" s="4"/>
      <c r="U180" s="4"/>
    </row>
    <row r="181">
      <c r="E181" s="63"/>
      <c r="F181" s="63"/>
      <c r="G181" s="63"/>
      <c r="Q181" s="63"/>
      <c r="R181" s="4"/>
      <c r="S181" s="4"/>
      <c r="T181" s="4"/>
      <c r="U181" s="4"/>
    </row>
    <row r="182">
      <c r="E182" s="63"/>
      <c r="F182" s="63"/>
      <c r="G182" s="63"/>
      <c r="Q182" s="63"/>
      <c r="R182" s="4"/>
      <c r="S182" s="4"/>
      <c r="T182" s="4"/>
      <c r="U182" s="4"/>
    </row>
    <row r="183">
      <c r="E183" s="63"/>
      <c r="F183" s="63"/>
      <c r="G183" s="63"/>
      <c r="Q183" s="63"/>
      <c r="R183" s="4"/>
      <c r="S183" s="4"/>
      <c r="T183" s="4"/>
      <c r="U183" s="4"/>
    </row>
    <row r="184">
      <c r="E184" s="63"/>
      <c r="F184" s="63"/>
      <c r="G184" s="63"/>
      <c r="Q184" s="63"/>
      <c r="R184" s="4"/>
      <c r="S184" s="4"/>
      <c r="T184" s="4"/>
      <c r="U184" s="4"/>
    </row>
    <row r="185">
      <c r="E185" s="63"/>
      <c r="F185" s="63"/>
      <c r="G185" s="63"/>
      <c r="Q185" s="63"/>
      <c r="R185" s="4"/>
      <c r="S185" s="4"/>
      <c r="T185" s="4"/>
      <c r="U185" s="4"/>
    </row>
    <row r="186">
      <c r="E186" s="63"/>
      <c r="F186" s="63"/>
      <c r="G186" s="63"/>
      <c r="Q186" s="63"/>
      <c r="R186" s="4"/>
      <c r="S186" s="4"/>
      <c r="T186" s="4"/>
      <c r="U186" s="4"/>
    </row>
    <row r="187">
      <c r="E187" s="63"/>
      <c r="F187" s="63"/>
      <c r="G187" s="63"/>
      <c r="Q187" s="63"/>
      <c r="R187" s="4"/>
      <c r="S187" s="4"/>
      <c r="T187" s="4"/>
      <c r="U187" s="4"/>
    </row>
    <row r="188">
      <c r="E188" s="63"/>
      <c r="F188" s="63"/>
      <c r="G188" s="63"/>
      <c r="Q188" s="63"/>
      <c r="R188" s="4"/>
      <c r="S188" s="4"/>
      <c r="T188" s="4"/>
      <c r="U188" s="4"/>
    </row>
    <row r="189">
      <c r="E189" s="63"/>
      <c r="F189" s="63"/>
      <c r="G189" s="63"/>
      <c r="Q189" s="63"/>
      <c r="R189" s="4"/>
      <c r="S189" s="4"/>
      <c r="T189" s="4"/>
      <c r="U189" s="4"/>
    </row>
    <row r="190">
      <c r="E190" s="63"/>
      <c r="F190" s="63"/>
      <c r="G190" s="63"/>
      <c r="Q190" s="63"/>
      <c r="R190" s="4"/>
      <c r="S190" s="4"/>
      <c r="T190" s="4"/>
      <c r="U190" s="4"/>
    </row>
    <row r="191">
      <c r="E191" s="63"/>
      <c r="F191" s="63"/>
      <c r="G191" s="63"/>
      <c r="Q191" s="63"/>
      <c r="R191" s="4"/>
      <c r="S191" s="4"/>
      <c r="T191" s="4"/>
      <c r="U191" s="4"/>
    </row>
    <row r="192">
      <c r="E192" s="63"/>
      <c r="F192" s="63"/>
      <c r="G192" s="63"/>
      <c r="Q192" s="63"/>
      <c r="R192" s="4"/>
      <c r="S192" s="4"/>
      <c r="T192" s="4"/>
      <c r="U192" s="4"/>
    </row>
    <row r="193">
      <c r="E193" s="63"/>
      <c r="F193" s="63"/>
      <c r="G193" s="63"/>
      <c r="Q193" s="63"/>
      <c r="R193" s="4"/>
      <c r="S193" s="4"/>
      <c r="T193" s="4"/>
      <c r="U193" s="4"/>
    </row>
    <row r="194">
      <c r="E194" s="63"/>
      <c r="F194" s="63"/>
      <c r="G194" s="63"/>
      <c r="Q194" s="63"/>
      <c r="R194" s="4"/>
      <c r="S194" s="4"/>
      <c r="T194" s="4"/>
      <c r="U194" s="4"/>
    </row>
    <row r="195">
      <c r="E195" s="63"/>
      <c r="F195" s="63"/>
      <c r="G195" s="63"/>
      <c r="Q195" s="63"/>
      <c r="R195" s="4"/>
      <c r="S195" s="4"/>
      <c r="T195" s="4"/>
      <c r="U195" s="4"/>
    </row>
    <row r="196">
      <c r="E196" s="63"/>
      <c r="F196" s="63"/>
      <c r="G196" s="63"/>
      <c r="Q196" s="63"/>
      <c r="R196" s="4"/>
      <c r="S196" s="4"/>
      <c r="T196" s="4"/>
      <c r="U196" s="4"/>
    </row>
    <row r="197">
      <c r="E197" s="63"/>
      <c r="F197" s="63"/>
      <c r="G197" s="63"/>
      <c r="Q197" s="63"/>
      <c r="R197" s="4"/>
      <c r="S197" s="4"/>
      <c r="T197" s="4"/>
      <c r="U197" s="4"/>
    </row>
    <row r="198">
      <c r="E198" s="63"/>
      <c r="F198" s="63"/>
      <c r="G198" s="63"/>
      <c r="Q198" s="63"/>
      <c r="R198" s="4"/>
      <c r="S198" s="4"/>
      <c r="T198" s="4"/>
      <c r="U198" s="4"/>
    </row>
    <row r="199">
      <c r="E199" s="63"/>
      <c r="F199" s="63"/>
      <c r="G199" s="63"/>
      <c r="Q199" s="63"/>
      <c r="R199" s="4"/>
      <c r="S199" s="4"/>
      <c r="T199" s="4"/>
      <c r="U199" s="4"/>
    </row>
    <row r="200">
      <c r="E200" s="63"/>
      <c r="F200" s="63"/>
      <c r="G200" s="63"/>
      <c r="Q200" s="63"/>
      <c r="R200" s="4"/>
      <c r="S200" s="4"/>
      <c r="T200" s="4"/>
      <c r="U200" s="4"/>
    </row>
    <row r="201">
      <c r="E201" s="63"/>
      <c r="F201" s="63"/>
      <c r="G201" s="63"/>
      <c r="Q201" s="63"/>
      <c r="R201" s="4"/>
      <c r="S201" s="4"/>
      <c r="T201" s="4"/>
      <c r="U201" s="4"/>
    </row>
    <row r="202">
      <c r="E202" s="63"/>
      <c r="F202" s="63"/>
      <c r="G202" s="63"/>
      <c r="Q202" s="63"/>
      <c r="R202" s="4"/>
      <c r="S202" s="4"/>
      <c r="T202" s="4"/>
      <c r="U202" s="4"/>
    </row>
    <row r="203">
      <c r="E203" s="63"/>
      <c r="F203" s="63"/>
      <c r="G203" s="63"/>
      <c r="Q203" s="63"/>
      <c r="R203" s="4"/>
      <c r="S203" s="4"/>
      <c r="T203" s="4"/>
      <c r="U203" s="4"/>
    </row>
    <row r="204">
      <c r="E204" s="63"/>
      <c r="F204" s="63"/>
      <c r="G204" s="63"/>
      <c r="Q204" s="63"/>
      <c r="R204" s="4"/>
      <c r="S204" s="4"/>
      <c r="T204" s="4"/>
      <c r="U204" s="4"/>
    </row>
    <row r="205">
      <c r="E205" s="63"/>
      <c r="F205" s="63"/>
      <c r="G205" s="63"/>
      <c r="Q205" s="63"/>
      <c r="R205" s="4"/>
      <c r="S205" s="4"/>
      <c r="T205" s="4"/>
      <c r="U205" s="4"/>
    </row>
    <row r="206">
      <c r="E206" s="63"/>
      <c r="F206" s="63"/>
      <c r="G206" s="63"/>
      <c r="Q206" s="63"/>
      <c r="R206" s="4"/>
      <c r="S206" s="4"/>
      <c r="T206" s="4"/>
      <c r="U206" s="4"/>
    </row>
    <row r="207">
      <c r="E207" s="63"/>
      <c r="F207" s="63"/>
      <c r="G207" s="63"/>
      <c r="Q207" s="63"/>
      <c r="R207" s="4"/>
      <c r="S207" s="4"/>
      <c r="T207" s="4"/>
      <c r="U207" s="4"/>
    </row>
    <row r="208">
      <c r="E208" s="63"/>
      <c r="F208" s="63"/>
      <c r="G208" s="63"/>
      <c r="Q208" s="63"/>
      <c r="R208" s="4"/>
      <c r="S208" s="4"/>
      <c r="T208" s="4"/>
      <c r="U208" s="4"/>
    </row>
    <row r="209">
      <c r="E209" s="63"/>
      <c r="F209" s="63"/>
      <c r="G209" s="63"/>
      <c r="Q209" s="63"/>
      <c r="R209" s="4"/>
      <c r="S209" s="4"/>
      <c r="T209" s="4"/>
      <c r="U209" s="4"/>
    </row>
    <row r="210">
      <c r="E210" s="63"/>
      <c r="F210" s="63"/>
      <c r="G210" s="63"/>
      <c r="Q210" s="63"/>
      <c r="R210" s="4"/>
      <c r="S210" s="4"/>
      <c r="T210" s="4"/>
      <c r="U210" s="4"/>
    </row>
    <row r="211">
      <c r="E211" s="63"/>
      <c r="F211" s="63"/>
      <c r="G211" s="63"/>
      <c r="Q211" s="63"/>
      <c r="R211" s="4"/>
      <c r="S211" s="4"/>
      <c r="T211" s="4"/>
      <c r="U211" s="4"/>
    </row>
    <row r="212">
      <c r="E212" s="63"/>
      <c r="F212" s="63"/>
      <c r="G212" s="63"/>
      <c r="Q212" s="63"/>
      <c r="R212" s="4"/>
      <c r="S212" s="4"/>
      <c r="T212" s="4"/>
      <c r="U212" s="4"/>
    </row>
    <row r="213">
      <c r="E213" s="63"/>
      <c r="F213" s="63"/>
      <c r="G213" s="63"/>
      <c r="Q213" s="63"/>
      <c r="R213" s="4"/>
      <c r="S213" s="4"/>
      <c r="T213" s="4"/>
      <c r="U213" s="4"/>
    </row>
    <row r="214">
      <c r="E214" s="63"/>
      <c r="F214" s="63"/>
      <c r="G214" s="63"/>
      <c r="Q214" s="63"/>
      <c r="R214" s="4"/>
      <c r="S214" s="4"/>
      <c r="T214" s="4"/>
      <c r="U214" s="4"/>
    </row>
    <row r="215">
      <c r="E215" s="63"/>
      <c r="F215" s="63"/>
      <c r="G215" s="63"/>
      <c r="Q215" s="63"/>
      <c r="R215" s="4"/>
      <c r="S215" s="4"/>
      <c r="T215" s="4"/>
      <c r="U215" s="4"/>
    </row>
    <row r="216">
      <c r="E216" s="63"/>
      <c r="F216" s="63"/>
      <c r="G216" s="63"/>
      <c r="Q216" s="63"/>
      <c r="R216" s="4"/>
      <c r="S216" s="4"/>
      <c r="T216" s="4"/>
      <c r="U216" s="4"/>
    </row>
    <row r="217">
      <c r="E217" s="63"/>
      <c r="F217" s="63"/>
      <c r="G217" s="63"/>
      <c r="Q217" s="63"/>
      <c r="R217" s="4"/>
      <c r="S217" s="4"/>
      <c r="T217" s="4"/>
      <c r="U217" s="4"/>
    </row>
    <row r="218">
      <c r="E218" s="63"/>
      <c r="F218" s="63"/>
      <c r="G218" s="63"/>
      <c r="Q218" s="63"/>
      <c r="R218" s="4"/>
      <c r="S218" s="4"/>
      <c r="T218" s="4"/>
      <c r="U218" s="4"/>
    </row>
    <row r="219">
      <c r="E219" s="63"/>
      <c r="F219" s="63"/>
      <c r="G219" s="63"/>
      <c r="Q219" s="63"/>
      <c r="R219" s="4"/>
      <c r="S219" s="4"/>
      <c r="T219" s="4"/>
      <c r="U219" s="4"/>
    </row>
    <row r="220">
      <c r="E220" s="63"/>
      <c r="F220" s="63"/>
      <c r="G220" s="63"/>
      <c r="Q220" s="63"/>
      <c r="R220" s="4"/>
      <c r="S220" s="4"/>
      <c r="T220" s="4"/>
      <c r="U220" s="4"/>
    </row>
    <row r="221">
      <c r="E221" s="63"/>
      <c r="F221" s="63"/>
      <c r="G221" s="63"/>
      <c r="Q221" s="63"/>
      <c r="R221" s="4"/>
      <c r="S221" s="4"/>
      <c r="T221" s="4"/>
      <c r="U221" s="4"/>
    </row>
    <row r="222">
      <c r="E222" s="63"/>
      <c r="F222" s="63"/>
      <c r="G222" s="63"/>
      <c r="Q222" s="63"/>
      <c r="R222" s="4"/>
      <c r="S222" s="4"/>
      <c r="T222" s="4"/>
      <c r="U222" s="4"/>
    </row>
    <row r="223">
      <c r="E223" s="63"/>
      <c r="F223" s="63"/>
      <c r="G223" s="63"/>
      <c r="Q223" s="63"/>
      <c r="R223" s="4"/>
      <c r="S223" s="4"/>
      <c r="T223" s="4"/>
      <c r="U223" s="4"/>
    </row>
    <row r="224">
      <c r="E224" s="63"/>
      <c r="F224" s="63"/>
      <c r="G224" s="63"/>
      <c r="Q224" s="63"/>
      <c r="R224" s="4"/>
      <c r="S224" s="4"/>
      <c r="T224" s="4"/>
      <c r="U224" s="4"/>
    </row>
    <row r="225">
      <c r="E225" s="63"/>
      <c r="F225" s="63"/>
      <c r="G225" s="63"/>
      <c r="Q225" s="63"/>
      <c r="R225" s="4"/>
      <c r="S225" s="4"/>
      <c r="T225" s="4"/>
      <c r="U225" s="4"/>
    </row>
    <row r="226">
      <c r="E226" s="63"/>
      <c r="F226" s="63"/>
      <c r="G226" s="63"/>
      <c r="Q226" s="63"/>
      <c r="R226" s="4"/>
      <c r="S226" s="4"/>
      <c r="T226" s="4"/>
      <c r="U226" s="4"/>
    </row>
    <row r="227">
      <c r="E227" s="63"/>
      <c r="F227" s="63"/>
      <c r="G227" s="63"/>
      <c r="Q227" s="63"/>
      <c r="R227" s="4"/>
      <c r="S227" s="4"/>
      <c r="T227" s="4"/>
      <c r="U227" s="4"/>
    </row>
    <row r="228">
      <c r="E228" s="63"/>
      <c r="F228" s="63"/>
      <c r="G228" s="63"/>
      <c r="Q228" s="63"/>
      <c r="R228" s="4"/>
      <c r="S228" s="4"/>
      <c r="T228" s="4"/>
      <c r="U228" s="4"/>
    </row>
    <row r="229">
      <c r="E229" s="63"/>
      <c r="F229" s="63"/>
      <c r="G229" s="63"/>
      <c r="Q229" s="63"/>
      <c r="R229" s="4"/>
      <c r="S229" s="4"/>
      <c r="T229" s="4"/>
      <c r="U229" s="4"/>
    </row>
    <row r="230">
      <c r="E230" s="63"/>
      <c r="F230" s="63"/>
      <c r="G230" s="63"/>
      <c r="Q230" s="63"/>
      <c r="R230" s="4"/>
      <c r="S230" s="4"/>
      <c r="T230" s="4"/>
      <c r="U230" s="4"/>
    </row>
    <row r="231">
      <c r="E231" s="63"/>
      <c r="F231" s="63"/>
      <c r="G231" s="63"/>
      <c r="Q231" s="63"/>
      <c r="R231" s="4"/>
      <c r="S231" s="4"/>
      <c r="T231" s="4"/>
      <c r="U231" s="4"/>
    </row>
    <row r="232">
      <c r="E232" s="63"/>
      <c r="F232" s="63"/>
      <c r="G232" s="63"/>
      <c r="Q232" s="63"/>
      <c r="R232" s="4"/>
      <c r="S232" s="4"/>
      <c r="T232" s="4"/>
      <c r="U232" s="4"/>
    </row>
    <row r="233">
      <c r="E233" s="63"/>
      <c r="F233" s="63"/>
      <c r="G233" s="63"/>
      <c r="Q233" s="63"/>
      <c r="R233" s="4"/>
      <c r="S233" s="4"/>
      <c r="T233" s="4"/>
      <c r="U233" s="4"/>
    </row>
    <row r="234">
      <c r="E234" s="63"/>
      <c r="F234" s="63"/>
      <c r="G234" s="63"/>
      <c r="Q234" s="63"/>
      <c r="R234" s="4"/>
      <c r="S234" s="4"/>
      <c r="T234" s="4"/>
      <c r="U234" s="4"/>
    </row>
    <row r="235">
      <c r="E235" s="63"/>
      <c r="F235" s="63"/>
      <c r="G235" s="63"/>
      <c r="Q235" s="63"/>
      <c r="R235" s="4"/>
      <c r="S235" s="4"/>
      <c r="T235" s="4"/>
      <c r="U235" s="4"/>
    </row>
    <row r="236">
      <c r="E236" s="63"/>
      <c r="F236" s="63"/>
      <c r="G236" s="63"/>
      <c r="Q236" s="63"/>
      <c r="R236" s="4"/>
      <c r="S236" s="4"/>
      <c r="T236" s="4"/>
      <c r="U236" s="4"/>
    </row>
    <row r="237">
      <c r="E237" s="63"/>
      <c r="F237" s="63"/>
      <c r="G237" s="63"/>
      <c r="Q237" s="63"/>
      <c r="R237" s="4"/>
      <c r="S237" s="4"/>
      <c r="T237" s="4"/>
      <c r="U237" s="4"/>
    </row>
    <row r="238">
      <c r="E238" s="63"/>
      <c r="F238" s="63"/>
      <c r="G238" s="63"/>
      <c r="Q238" s="63"/>
      <c r="R238" s="4"/>
      <c r="S238" s="4"/>
      <c r="T238" s="4"/>
      <c r="U238" s="4"/>
    </row>
    <row r="239">
      <c r="E239" s="63"/>
      <c r="F239" s="63"/>
      <c r="G239" s="63"/>
      <c r="Q239" s="63"/>
      <c r="R239" s="4"/>
      <c r="S239" s="4"/>
      <c r="T239" s="4"/>
      <c r="U239" s="4"/>
    </row>
    <row r="240">
      <c r="E240" s="63"/>
      <c r="F240" s="63"/>
      <c r="G240" s="63"/>
      <c r="Q240" s="63"/>
      <c r="R240" s="4"/>
      <c r="S240" s="4"/>
      <c r="T240" s="4"/>
      <c r="U240" s="4"/>
    </row>
    <row r="241">
      <c r="E241" s="63"/>
      <c r="F241" s="63"/>
      <c r="G241" s="63"/>
      <c r="Q241" s="63"/>
      <c r="R241" s="4"/>
      <c r="S241" s="4"/>
      <c r="T241" s="4"/>
      <c r="U241" s="4"/>
    </row>
    <row r="242">
      <c r="E242" s="63"/>
      <c r="F242" s="63"/>
      <c r="G242" s="63"/>
      <c r="Q242" s="63"/>
      <c r="R242" s="4"/>
      <c r="S242" s="4"/>
      <c r="T242" s="4"/>
      <c r="U242" s="4"/>
    </row>
    <row r="243">
      <c r="E243" s="63"/>
      <c r="F243" s="63"/>
      <c r="G243" s="63"/>
      <c r="Q243" s="63"/>
      <c r="R243" s="4"/>
      <c r="S243" s="4"/>
      <c r="T243" s="4"/>
      <c r="U243" s="4"/>
    </row>
    <row r="244">
      <c r="E244" s="63"/>
      <c r="F244" s="63"/>
      <c r="G244" s="63"/>
      <c r="Q244" s="63"/>
      <c r="R244" s="4"/>
      <c r="S244" s="4"/>
      <c r="T244" s="4"/>
      <c r="U244" s="4"/>
    </row>
    <row r="245">
      <c r="E245" s="63"/>
      <c r="F245" s="63"/>
      <c r="G245" s="63"/>
      <c r="Q245" s="63"/>
      <c r="R245" s="4"/>
      <c r="S245" s="4"/>
      <c r="T245" s="4"/>
      <c r="U245" s="4"/>
    </row>
    <row r="246">
      <c r="E246" s="63"/>
      <c r="F246" s="63"/>
      <c r="G246" s="63"/>
      <c r="Q246" s="63"/>
      <c r="R246" s="4"/>
      <c r="S246" s="4"/>
      <c r="T246" s="4"/>
      <c r="U246" s="4"/>
    </row>
    <row r="247">
      <c r="E247" s="63"/>
      <c r="F247" s="63"/>
      <c r="G247" s="63"/>
      <c r="Q247" s="63"/>
      <c r="R247" s="4"/>
      <c r="S247" s="4"/>
      <c r="T247" s="4"/>
      <c r="U247" s="4"/>
    </row>
    <row r="248">
      <c r="E248" s="63"/>
      <c r="F248" s="63"/>
      <c r="G248" s="63"/>
      <c r="Q248" s="63"/>
      <c r="R248" s="4"/>
      <c r="S248" s="4"/>
      <c r="T248" s="4"/>
      <c r="U248" s="4"/>
    </row>
    <row r="249">
      <c r="E249" s="63"/>
      <c r="F249" s="63"/>
      <c r="G249" s="63"/>
      <c r="Q249" s="63"/>
      <c r="R249" s="4"/>
      <c r="S249" s="4"/>
      <c r="T249" s="4"/>
      <c r="U249" s="4"/>
    </row>
    <row r="250">
      <c r="E250" s="63"/>
      <c r="F250" s="63"/>
      <c r="G250" s="63"/>
      <c r="Q250" s="63"/>
      <c r="R250" s="4"/>
      <c r="S250" s="4"/>
      <c r="T250" s="4"/>
      <c r="U250" s="4"/>
    </row>
    <row r="251">
      <c r="E251" s="63"/>
      <c r="F251" s="63"/>
      <c r="G251" s="63"/>
      <c r="Q251" s="63"/>
      <c r="R251" s="4"/>
      <c r="S251" s="4"/>
      <c r="T251" s="4"/>
      <c r="U251" s="4"/>
    </row>
    <row r="252">
      <c r="E252" s="63"/>
      <c r="F252" s="63"/>
      <c r="G252" s="63"/>
      <c r="Q252" s="63"/>
      <c r="R252" s="4"/>
      <c r="S252" s="4"/>
      <c r="T252" s="4"/>
      <c r="U252" s="4"/>
    </row>
    <row r="253">
      <c r="E253" s="63"/>
      <c r="F253" s="63"/>
      <c r="G253" s="63"/>
      <c r="Q253" s="63"/>
      <c r="R253" s="4"/>
      <c r="S253" s="4"/>
      <c r="T253" s="4"/>
      <c r="U253" s="4"/>
    </row>
    <row r="254">
      <c r="E254" s="63"/>
      <c r="F254" s="63"/>
      <c r="G254" s="63"/>
      <c r="Q254" s="63"/>
      <c r="R254" s="4"/>
      <c r="S254" s="4"/>
      <c r="T254" s="4"/>
      <c r="U254" s="4"/>
    </row>
    <row r="255">
      <c r="E255" s="63"/>
      <c r="F255" s="63"/>
      <c r="G255" s="63"/>
      <c r="Q255" s="63"/>
      <c r="R255" s="4"/>
      <c r="S255" s="4"/>
      <c r="T255" s="4"/>
      <c r="U255" s="4"/>
    </row>
    <row r="256">
      <c r="E256" s="63"/>
      <c r="F256" s="63"/>
      <c r="G256" s="63"/>
      <c r="Q256" s="63"/>
      <c r="R256" s="4"/>
      <c r="S256" s="4"/>
      <c r="T256" s="4"/>
      <c r="U256" s="4"/>
    </row>
    <row r="257">
      <c r="E257" s="63"/>
      <c r="F257" s="63"/>
      <c r="G257" s="63"/>
      <c r="Q257" s="63"/>
      <c r="R257" s="4"/>
      <c r="S257" s="4"/>
      <c r="T257" s="4"/>
      <c r="U257" s="4"/>
    </row>
    <row r="258">
      <c r="E258" s="63"/>
      <c r="F258" s="63"/>
      <c r="G258" s="63"/>
      <c r="Q258" s="63"/>
      <c r="R258" s="4"/>
      <c r="S258" s="4"/>
      <c r="T258" s="4"/>
      <c r="U258" s="4"/>
    </row>
    <row r="259">
      <c r="E259" s="63"/>
      <c r="F259" s="63"/>
      <c r="G259" s="63"/>
      <c r="Q259" s="63"/>
      <c r="R259" s="4"/>
      <c r="S259" s="4"/>
      <c r="T259" s="4"/>
      <c r="U259" s="4"/>
    </row>
    <row r="260">
      <c r="E260" s="63"/>
      <c r="F260" s="63"/>
      <c r="G260" s="63"/>
      <c r="Q260" s="63"/>
      <c r="R260" s="4"/>
      <c r="S260" s="4"/>
      <c r="T260" s="4"/>
      <c r="U260" s="4"/>
    </row>
    <row r="261">
      <c r="E261" s="63"/>
      <c r="F261" s="63"/>
      <c r="G261" s="63"/>
      <c r="Q261" s="63"/>
      <c r="R261" s="4"/>
      <c r="S261" s="4"/>
      <c r="T261" s="4"/>
      <c r="U261" s="4"/>
    </row>
    <row r="262">
      <c r="E262" s="63"/>
      <c r="F262" s="63"/>
      <c r="G262" s="63"/>
      <c r="Q262" s="63"/>
      <c r="R262" s="4"/>
      <c r="S262" s="4"/>
      <c r="T262" s="4"/>
      <c r="U262" s="4"/>
    </row>
    <row r="263">
      <c r="E263" s="63"/>
      <c r="F263" s="63"/>
      <c r="G263" s="63"/>
      <c r="Q263" s="63"/>
      <c r="R263" s="4"/>
      <c r="S263" s="4"/>
      <c r="T263" s="4"/>
      <c r="U263" s="4"/>
    </row>
    <row r="264">
      <c r="E264" s="63"/>
      <c r="F264" s="63"/>
      <c r="G264" s="63"/>
      <c r="Q264" s="63"/>
      <c r="R264" s="4"/>
      <c r="S264" s="4"/>
      <c r="T264" s="4"/>
      <c r="U264" s="4"/>
    </row>
    <row r="265">
      <c r="E265" s="63"/>
      <c r="F265" s="63"/>
      <c r="G265" s="63"/>
      <c r="Q265" s="63"/>
      <c r="R265" s="4"/>
      <c r="S265" s="4"/>
      <c r="T265" s="4"/>
      <c r="U265" s="4"/>
    </row>
    <row r="266">
      <c r="E266" s="63"/>
      <c r="F266" s="63"/>
      <c r="G266" s="63"/>
      <c r="Q266" s="63"/>
      <c r="R266" s="4"/>
      <c r="S266" s="4"/>
      <c r="T266" s="4"/>
      <c r="U266" s="4"/>
    </row>
    <row r="267">
      <c r="E267" s="63"/>
      <c r="F267" s="63"/>
      <c r="G267" s="63"/>
      <c r="Q267" s="63"/>
      <c r="R267" s="4"/>
      <c r="S267" s="4"/>
      <c r="T267" s="4"/>
      <c r="U267" s="4"/>
    </row>
    <row r="268">
      <c r="E268" s="63"/>
      <c r="F268" s="63"/>
      <c r="G268" s="63"/>
      <c r="Q268" s="63"/>
      <c r="R268" s="4"/>
      <c r="S268" s="4"/>
      <c r="T268" s="4"/>
      <c r="U268" s="4"/>
    </row>
    <row r="269">
      <c r="E269" s="63"/>
      <c r="F269" s="63"/>
      <c r="G269" s="63"/>
      <c r="Q269" s="63"/>
      <c r="R269" s="4"/>
      <c r="S269" s="4"/>
      <c r="T269" s="4"/>
      <c r="U269" s="4"/>
    </row>
    <row r="270">
      <c r="E270" s="63"/>
      <c r="F270" s="63"/>
      <c r="G270" s="63"/>
      <c r="Q270" s="63"/>
      <c r="R270" s="4"/>
      <c r="S270" s="4"/>
      <c r="T270" s="4"/>
      <c r="U270" s="4"/>
    </row>
    <row r="271">
      <c r="E271" s="63"/>
      <c r="F271" s="63"/>
      <c r="G271" s="63"/>
      <c r="Q271" s="63"/>
      <c r="R271" s="4"/>
      <c r="S271" s="4"/>
      <c r="T271" s="4"/>
      <c r="U271" s="4"/>
    </row>
    <row r="272">
      <c r="E272" s="63"/>
      <c r="F272" s="63"/>
      <c r="G272" s="63"/>
      <c r="Q272" s="63"/>
      <c r="R272" s="4"/>
      <c r="S272" s="4"/>
      <c r="T272" s="4"/>
      <c r="U272" s="4"/>
    </row>
    <row r="273">
      <c r="E273" s="63"/>
      <c r="F273" s="63"/>
      <c r="G273" s="63"/>
      <c r="Q273" s="63"/>
      <c r="R273" s="4"/>
      <c r="S273" s="4"/>
      <c r="T273" s="4"/>
      <c r="U273" s="4"/>
    </row>
    <row r="274">
      <c r="E274" s="63"/>
      <c r="F274" s="63"/>
      <c r="G274" s="63"/>
      <c r="Q274" s="63"/>
      <c r="R274" s="4"/>
      <c r="S274" s="4"/>
      <c r="T274" s="4"/>
      <c r="U274" s="4"/>
    </row>
    <row r="275">
      <c r="E275" s="63"/>
      <c r="F275" s="63"/>
      <c r="G275" s="63"/>
      <c r="Q275" s="63"/>
      <c r="R275" s="4"/>
      <c r="S275" s="4"/>
      <c r="T275" s="4"/>
      <c r="U275" s="4"/>
    </row>
    <row r="276">
      <c r="E276" s="63"/>
      <c r="F276" s="63"/>
      <c r="G276" s="63"/>
      <c r="Q276" s="63"/>
      <c r="R276" s="4"/>
      <c r="S276" s="4"/>
      <c r="T276" s="4"/>
      <c r="U276" s="4"/>
    </row>
    <row r="277">
      <c r="E277" s="63"/>
      <c r="F277" s="63"/>
      <c r="G277" s="63"/>
      <c r="Q277" s="63"/>
      <c r="R277" s="4"/>
      <c r="S277" s="4"/>
      <c r="T277" s="4"/>
      <c r="U277" s="4"/>
    </row>
    <row r="278">
      <c r="E278" s="63"/>
      <c r="F278" s="63"/>
      <c r="G278" s="63"/>
      <c r="Q278" s="63"/>
      <c r="R278" s="4"/>
      <c r="S278" s="4"/>
      <c r="T278" s="4"/>
      <c r="U278" s="4"/>
    </row>
    <row r="279">
      <c r="E279" s="63"/>
      <c r="F279" s="63"/>
      <c r="G279" s="63"/>
      <c r="Q279" s="63"/>
      <c r="R279" s="4"/>
      <c r="S279" s="4"/>
      <c r="T279" s="4"/>
      <c r="U279" s="4"/>
    </row>
    <row r="280">
      <c r="E280" s="63"/>
      <c r="F280" s="63"/>
      <c r="G280" s="63"/>
      <c r="Q280" s="63"/>
      <c r="R280" s="4"/>
      <c r="S280" s="4"/>
      <c r="T280" s="4"/>
      <c r="U280" s="4"/>
    </row>
    <row r="281">
      <c r="E281" s="63"/>
      <c r="F281" s="63"/>
      <c r="G281" s="63"/>
      <c r="Q281" s="63"/>
      <c r="R281" s="4"/>
      <c r="S281" s="4"/>
      <c r="T281" s="4"/>
      <c r="U281" s="4"/>
    </row>
    <row r="282">
      <c r="E282" s="63"/>
      <c r="F282" s="63"/>
      <c r="G282" s="63"/>
      <c r="Q282" s="63"/>
      <c r="R282" s="4"/>
      <c r="S282" s="4"/>
      <c r="T282" s="4"/>
      <c r="U282" s="4"/>
    </row>
    <row r="283">
      <c r="E283" s="63"/>
      <c r="F283" s="63"/>
      <c r="G283" s="63"/>
      <c r="Q283" s="63"/>
      <c r="R283" s="4"/>
      <c r="S283" s="4"/>
      <c r="T283" s="4"/>
      <c r="U283" s="4"/>
    </row>
    <row r="284">
      <c r="E284" s="63"/>
      <c r="F284" s="63"/>
      <c r="G284" s="63"/>
      <c r="Q284" s="63"/>
      <c r="R284" s="4"/>
      <c r="S284" s="4"/>
      <c r="T284" s="4"/>
      <c r="U284" s="4"/>
    </row>
    <row r="285">
      <c r="E285" s="63"/>
      <c r="F285" s="63"/>
      <c r="G285" s="63"/>
      <c r="Q285" s="63"/>
      <c r="R285" s="4"/>
      <c r="S285" s="4"/>
      <c r="T285" s="4"/>
      <c r="U285" s="4"/>
    </row>
    <row r="286">
      <c r="E286" s="63"/>
      <c r="F286" s="63"/>
      <c r="G286" s="63"/>
      <c r="Q286" s="63"/>
      <c r="R286" s="4"/>
      <c r="S286" s="4"/>
      <c r="T286" s="4"/>
      <c r="U286" s="4"/>
    </row>
    <row r="287">
      <c r="E287" s="63"/>
      <c r="F287" s="63"/>
      <c r="G287" s="63"/>
      <c r="Q287" s="63"/>
      <c r="R287" s="4"/>
      <c r="S287" s="4"/>
      <c r="T287" s="4"/>
      <c r="U287" s="4"/>
    </row>
    <row r="288">
      <c r="E288" s="63"/>
      <c r="F288" s="63"/>
      <c r="G288" s="63"/>
      <c r="Q288" s="63"/>
      <c r="R288" s="4"/>
      <c r="S288" s="4"/>
      <c r="T288" s="4"/>
      <c r="U288" s="4"/>
    </row>
    <row r="289">
      <c r="E289" s="63"/>
      <c r="F289" s="63"/>
      <c r="G289" s="63"/>
      <c r="Q289" s="63"/>
      <c r="R289" s="4"/>
      <c r="S289" s="4"/>
      <c r="T289" s="4"/>
      <c r="U289" s="4"/>
    </row>
    <row r="290">
      <c r="E290" s="63"/>
      <c r="F290" s="63"/>
      <c r="G290" s="63"/>
      <c r="Q290" s="63"/>
      <c r="R290" s="4"/>
      <c r="S290" s="4"/>
      <c r="T290" s="4"/>
      <c r="U290" s="4"/>
    </row>
    <row r="291">
      <c r="E291" s="63"/>
      <c r="F291" s="63"/>
      <c r="G291" s="63"/>
      <c r="Q291" s="63"/>
      <c r="R291" s="4"/>
      <c r="S291" s="4"/>
      <c r="T291" s="4"/>
      <c r="U291" s="4"/>
    </row>
    <row r="292">
      <c r="E292" s="63"/>
      <c r="F292" s="63"/>
      <c r="G292" s="63"/>
      <c r="Q292" s="63"/>
      <c r="R292" s="4"/>
      <c r="S292" s="4"/>
      <c r="T292" s="4"/>
      <c r="U292" s="4"/>
    </row>
    <row r="293">
      <c r="E293" s="63"/>
      <c r="F293" s="63"/>
      <c r="G293" s="63"/>
      <c r="Q293" s="63"/>
      <c r="R293" s="4"/>
      <c r="S293" s="4"/>
      <c r="T293" s="4"/>
      <c r="U293" s="4"/>
    </row>
    <row r="294">
      <c r="E294" s="63"/>
      <c r="F294" s="63"/>
      <c r="G294" s="63"/>
      <c r="Q294" s="63"/>
      <c r="R294" s="4"/>
      <c r="S294" s="4"/>
      <c r="T294" s="4"/>
      <c r="U294" s="4"/>
    </row>
    <row r="295">
      <c r="E295" s="63"/>
      <c r="F295" s="63"/>
      <c r="G295" s="63"/>
      <c r="Q295" s="63"/>
      <c r="R295" s="4"/>
      <c r="S295" s="4"/>
      <c r="T295" s="4"/>
      <c r="U295" s="4"/>
    </row>
    <row r="296">
      <c r="E296" s="63"/>
      <c r="F296" s="63"/>
      <c r="G296" s="63"/>
      <c r="Q296" s="63"/>
      <c r="R296" s="4"/>
      <c r="S296" s="4"/>
      <c r="T296" s="4"/>
      <c r="U296" s="4"/>
    </row>
    <row r="297">
      <c r="E297" s="63"/>
      <c r="F297" s="63"/>
      <c r="G297" s="63"/>
      <c r="Q297" s="63"/>
      <c r="R297" s="4"/>
      <c r="S297" s="4"/>
      <c r="T297" s="4"/>
      <c r="U297" s="4"/>
    </row>
    <row r="298">
      <c r="E298" s="63"/>
      <c r="F298" s="63"/>
      <c r="G298" s="63"/>
      <c r="Q298" s="63"/>
      <c r="R298" s="4"/>
      <c r="S298" s="4"/>
      <c r="T298" s="4"/>
      <c r="U298" s="4"/>
    </row>
    <row r="299">
      <c r="E299" s="63"/>
      <c r="F299" s="63"/>
      <c r="G299" s="63"/>
      <c r="Q299" s="63"/>
      <c r="R299" s="4"/>
      <c r="S299" s="4"/>
      <c r="T299" s="4"/>
      <c r="U299" s="4"/>
    </row>
    <row r="300">
      <c r="E300" s="63"/>
      <c r="F300" s="63"/>
      <c r="G300" s="63"/>
      <c r="Q300" s="63"/>
      <c r="R300" s="4"/>
      <c r="S300" s="4"/>
      <c r="T300" s="4"/>
      <c r="U300" s="4"/>
    </row>
    <row r="301">
      <c r="E301" s="63"/>
      <c r="F301" s="63"/>
      <c r="G301" s="63"/>
      <c r="Q301" s="63"/>
      <c r="R301" s="4"/>
      <c r="S301" s="4"/>
      <c r="T301" s="4"/>
      <c r="U301" s="4"/>
    </row>
    <row r="302">
      <c r="E302" s="63"/>
      <c r="F302" s="63"/>
      <c r="G302" s="63"/>
      <c r="Q302" s="63"/>
      <c r="R302" s="4"/>
      <c r="S302" s="4"/>
      <c r="T302" s="4"/>
      <c r="U302" s="4"/>
    </row>
    <row r="303">
      <c r="E303" s="63"/>
      <c r="F303" s="63"/>
      <c r="G303" s="63"/>
      <c r="Q303" s="63"/>
      <c r="R303" s="4"/>
      <c r="S303" s="4"/>
      <c r="T303" s="4"/>
      <c r="U303" s="4"/>
    </row>
    <row r="304">
      <c r="E304" s="63"/>
      <c r="F304" s="63"/>
      <c r="G304" s="63"/>
      <c r="Q304" s="63"/>
      <c r="R304" s="4"/>
      <c r="S304" s="4"/>
      <c r="T304" s="4"/>
      <c r="U304" s="4"/>
    </row>
    <row r="305">
      <c r="E305" s="63"/>
      <c r="F305" s="63"/>
      <c r="G305" s="63"/>
      <c r="Q305" s="63"/>
      <c r="R305" s="4"/>
      <c r="S305" s="4"/>
      <c r="T305" s="4"/>
      <c r="U305" s="4"/>
    </row>
    <row r="306">
      <c r="E306" s="63"/>
      <c r="F306" s="63"/>
      <c r="G306" s="63"/>
      <c r="Q306" s="63"/>
      <c r="R306" s="4"/>
      <c r="S306" s="4"/>
      <c r="T306" s="4"/>
      <c r="U306" s="4"/>
    </row>
    <row r="307">
      <c r="E307" s="63"/>
      <c r="F307" s="63"/>
      <c r="G307" s="63"/>
      <c r="Q307" s="63"/>
      <c r="R307" s="4"/>
      <c r="S307" s="4"/>
      <c r="T307" s="4"/>
      <c r="U307" s="4"/>
    </row>
    <row r="308">
      <c r="E308" s="63"/>
      <c r="F308" s="63"/>
      <c r="G308" s="63"/>
      <c r="Q308" s="63"/>
      <c r="R308" s="4"/>
      <c r="S308" s="4"/>
      <c r="T308" s="4"/>
      <c r="U308" s="4"/>
    </row>
    <row r="309">
      <c r="E309" s="63"/>
      <c r="F309" s="63"/>
      <c r="G309" s="63"/>
      <c r="Q309" s="63"/>
      <c r="R309" s="4"/>
      <c r="S309" s="4"/>
      <c r="T309" s="4"/>
      <c r="U309" s="4"/>
    </row>
    <row r="310">
      <c r="E310" s="63"/>
      <c r="F310" s="63"/>
      <c r="G310" s="63"/>
      <c r="Q310" s="63"/>
      <c r="R310" s="4"/>
      <c r="S310" s="4"/>
      <c r="T310" s="4"/>
      <c r="U310" s="4"/>
    </row>
    <row r="311">
      <c r="E311" s="63"/>
      <c r="F311" s="63"/>
      <c r="G311" s="63"/>
      <c r="Q311" s="63"/>
      <c r="R311" s="4"/>
      <c r="S311" s="4"/>
      <c r="T311" s="4"/>
      <c r="U311" s="4"/>
    </row>
    <row r="312">
      <c r="E312" s="63"/>
      <c r="F312" s="63"/>
      <c r="G312" s="63"/>
      <c r="Q312" s="63"/>
      <c r="R312" s="4"/>
      <c r="S312" s="4"/>
      <c r="T312" s="4"/>
      <c r="U312" s="4"/>
    </row>
    <row r="313">
      <c r="E313" s="63"/>
      <c r="F313" s="63"/>
      <c r="G313" s="63"/>
      <c r="Q313" s="63"/>
      <c r="R313" s="4"/>
      <c r="S313" s="4"/>
      <c r="T313" s="4"/>
      <c r="U313" s="4"/>
    </row>
    <row r="314">
      <c r="E314" s="63"/>
      <c r="F314" s="63"/>
      <c r="G314" s="63"/>
      <c r="Q314" s="63"/>
      <c r="R314" s="4"/>
      <c r="S314" s="4"/>
      <c r="T314" s="4"/>
      <c r="U314" s="4"/>
    </row>
    <row r="315">
      <c r="E315" s="63"/>
      <c r="F315" s="63"/>
      <c r="G315" s="63"/>
      <c r="Q315" s="63"/>
      <c r="R315" s="4"/>
      <c r="S315" s="4"/>
      <c r="T315" s="4"/>
      <c r="U315" s="4"/>
    </row>
    <row r="316">
      <c r="E316" s="63"/>
      <c r="F316" s="63"/>
      <c r="G316" s="63"/>
      <c r="Q316" s="63"/>
      <c r="R316" s="4"/>
      <c r="S316" s="4"/>
      <c r="T316" s="4"/>
      <c r="U316" s="4"/>
    </row>
    <row r="317">
      <c r="E317" s="63"/>
      <c r="F317" s="63"/>
      <c r="G317" s="63"/>
      <c r="Q317" s="63"/>
      <c r="R317" s="4"/>
      <c r="S317" s="4"/>
      <c r="T317" s="4"/>
      <c r="U317" s="4"/>
    </row>
    <row r="318">
      <c r="E318" s="63"/>
      <c r="F318" s="63"/>
      <c r="G318" s="63"/>
      <c r="Q318" s="63"/>
      <c r="R318" s="4"/>
      <c r="S318" s="4"/>
      <c r="T318" s="4"/>
      <c r="U318" s="4"/>
    </row>
    <row r="319">
      <c r="E319" s="63"/>
      <c r="F319" s="63"/>
      <c r="G319" s="63"/>
      <c r="Q319" s="63"/>
      <c r="R319" s="4"/>
      <c r="S319" s="4"/>
      <c r="T319" s="4"/>
      <c r="U319" s="4"/>
    </row>
    <row r="320">
      <c r="E320" s="63"/>
      <c r="F320" s="63"/>
      <c r="G320" s="63"/>
      <c r="Q320" s="63"/>
      <c r="R320" s="4"/>
      <c r="S320" s="4"/>
      <c r="T320" s="4"/>
      <c r="U320" s="4"/>
    </row>
    <row r="321">
      <c r="E321" s="63"/>
      <c r="F321" s="63"/>
      <c r="G321" s="63"/>
      <c r="Q321" s="63"/>
      <c r="R321" s="4"/>
      <c r="S321" s="4"/>
      <c r="T321" s="4"/>
      <c r="U321" s="4"/>
    </row>
    <row r="322">
      <c r="E322" s="63"/>
      <c r="F322" s="63"/>
      <c r="G322" s="63"/>
      <c r="Q322" s="63"/>
      <c r="R322" s="4"/>
      <c r="S322" s="4"/>
      <c r="T322" s="4"/>
      <c r="U322" s="4"/>
    </row>
    <row r="323">
      <c r="E323" s="63"/>
      <c r="F323" s="63"/>
      <c r="G323" s="63"/>
      <c r="Q323" s="63"/>
      <c r="R323" s="4"/>
      <c r="S323" s="4"/>
      <c r="T323" s="4"/>
      <c r="U323" s="4"/>
    </row>
    <row r="324">
      <c r="E324" s="63"/>
      <c r="F324" s="63"/>
      <c r="G324" s="63"/>
      <c r="Q324" s="63"/>
      <c r="R324" s="4"/>
      <c r="S324" s="4"/>
      <c r="T324" s="4"/>
      <c r="U324" s="4"/>
    </row>
    <row r="325">
      <c r="E325" s="63"/>
      <c r="F325" s="63"/>
      <c r="G325" s="63"/>
      <c r="Q325" s="63"/>
      <c r="R325" s="4"/>
      <c r="S325" s="4"/>
      <c r="T325" s="4"/>
      <c r="U325" s="4"/>
    </row>
    <row r="326">
      <c r="E326" s="63"/>
      <c r="F326" s="63"/>
      <c r="G326" s="63"/>
      <c r="Q326" s="63"/>
      <c r="R326" s="4"/>
      <c r="S326" s="4"/>
      <c r="T326" s="4"/>
      <c r="U326" s="4"/>
    </row>
    <row r="327">
      <c r="E327" s="63"/>
      <c r="F327" s="63"/>
      <c r="G327" s="63"/>
      <c r="Q327" s="63"/>
      <c r="R327" s="4"/>
      <c r="S327" s="4"/>
      <c r="T327" s="4"/>
      <c r="U327" s="4"/>
    </row>
    <row r="328">
      <c r="E328" s="63"/>
      <c r="F328" s="63"/>
      <c r="G328" s="63"/>
      <c r="Q328" s="63"/>
      <c r="R328" s="4"/>
      <c r="S328" s="4"/>
      <c r="T328" s="4"/>
      <c r="U328" s="4"/>
    </row>
    <row r="329">
      <c r="E329" s="63"/>
      <c r="F329" s="63"/>
      <c r="G329" s="63"/>
      <c r="Q329" s="63"/>
      <c r="R329" s="4"/>
      <c r="S329" s="4"/>
      <c r="T329" s="4"/>
      <c r="U329" s="4"/>
    </row>
    <row r="330">
      <c r="E330" s="63"/>
      <c r="F330" s="63"/>
      <c r="G330" s="63"/>
      <c r="Q330" s="63"/>
      <c r="R330" s="4"/>
      <c r="S330" s="4"/>
      <c r="T330" s="4"/>
      <c r="U330" s="4"/>
    </row>
    <row r="331">
      <c r="E331" s="63"/>
      <c r="F331" s="63"/>
      <c r="G331" s="63"/>
      <c r="Q331" s="63"/>
      <c r="R331" s="4"/>
      <c r="S331" s="4"/>
      <c r="T331" s="4"/>
      <c r="U331" s="4"/>
    </row>
    <row r="332">
      <c r="E332" s="63"/>
      <c r="F332" s="63"/>
      <c r="G332" s="63"/>
      <c r="Q332" s="63"/>
      <c r="R332" s="4"/>
      <c r="S332" s="4"/>
      <c r="T332" s="4"/>
      <c r="U332" s="4"/>
    </row>
    <row r="333">
      <c r="E333" s="63"/>
      <c r="F333" s="63"/>
      <c r="G333" s="63"/>
      <c r="Q333" s="63"/>
      <c r="R333" s="4"/>
      <c r="S333" s="4"/>
      <c r="T333" s="4"/>
      <c r="U333" s="4"/>
    </row>
    <row r="334">
      <c r="E334" s="63"/>
      <c r="F334" s="63"/>
      <c r="G334" s="63"/>
      <c r="Q334" s="63"/>
      <c r="R334" s="4"/>
      <c r="S334" s="4"/>
      <c r="T334" s="4"/>
      <c r="U334" s="4"/>
    </row>
    <row r="335">
      <c r="E335" s="63"/>
      <c r="F335" s="63"/>
      <c r="G335" s="63"/>
      <c r="Q335" s="63"/>
      <c r="R335" s="4"/>
      <c r="S335" s="4"/>
      <c r="T335" s="4"/>
      <c r="U335" s="4"/>
    </row>
    <row r="336">
      <c r="E336" s="63"/>
      <c r="F336" s="63"/>
      <c r="G336" s="63"/>
      <c r="Q336" s="63"/>
      <c r="R336" s="4"/>
      <c r="S336" s="4"/>
      <c r="T336" s="4"/>
      <c r="U336" s="4"/>
    </row>
    <row r="337">
      <c r="E337" s="63"/>
      <c r="F337" s="63"/>
      <c r="G337" s="63"/>
      <c r="Q337" s="63"/>
      <c r="R337" s="4"/>
      <c r="S337" s="4"/>
      <c r="T337" s="4"/>
      <c r="U337" s="4"/>
    </row>
    <row r="338">
      <c r="E338" s="63"/>
      <c r="F338" s="63"/>
      <c r="G338" s="63"/>
      <c r="Q338" s="63"/>
      <c r="R338" s="4"/>
      <c r="S338" s="4"/>
      <c r="T338" s="4"/>
      <c r="U338" s="4"/>
    </row>
    <row r="339">
      <c r="E339" s="63"/>
      <c r="F339" s="63"/>
      <c r="G339" s="63"/>
      <c r="Q339" s="63"/>
      <c r="R339" s="4"/>
      <c r="S339" s="4"/>
      <c r="T339" s="4"/>
      <c r="U339" s="4"/>
    </row>
    <row r="340">
      <c r="E340" s="63"/>
      <c r="F340" s="63"/>
      <c r="G340" s="63"/>
      <c r="Q340" s="63"/>
      <c r="R340" s="4"/>
      <c r="S340" s="4"/>
      <c r="T340" s="4"/>
      <c r="U340" s="4"/>
    </row>
    <row r="341">
      <c r="E341" s="63"/>
      <c r="F341" s="63"/>
      <c r="G341" s="63"/>
      <c r="Q341" s="63"/>
      <c r="R341" s="4"/>
      <c r="S341" s="4"/>
      <c r="T341" s="4"/>
      <c r="U341" s="4"/>
    </row>
    <row r="342">
      <c r="E342" s="63"/>
      <c r="F342" s="63"/>
      <c r="G342" s="63"/>
      <c r="Q342" s="63"/>
      <c r="R342" s="4"/>
      <c r="S342" s="4"/>
      <c r="T342" s="4"/>
      <c r="U342" s="4"/>
    </row>
    <row r="343">
      <c r="E343" s="63"/>
      <c r="F343" s="63"/>
      <c r="G343" s="63"/>
      <c r="Q343" s="63"/>
      <c r="R343" s="4"/>
      <c r="S343" s="4"/>
      <c r="T343" s="4"/>
      <c r="U343" s="4"/>
    </row>
    <row r="344">
      <c r="E344" s="63"/>
      <c r="F344" s="63"/>
      <c r="G344" s="63"/>
      <c r="Q344" s="63"/>
      <c r="R344" s="4"/>
      <c r="S344" s="4"/>
      <c r="T344" s="4"/>
      <c r="U344" s="4"/>
    </row>
    <row r="345">
      <c r="E345" s="63"/>
      <c r="F345" s="63"/>
      <c r="G345" s="63"/>
      <c r="Q345" s="63"/>
      <c r="R345" s="4"/>
      <c r="S345" s="4"/>
      <c r="T345" s="4"/>
      <c r="U345" s="4"/>
    </row>
    <row r="346">
      <c r="E346" s="63"/>
      <c r="F346" s="63"/>
      <c r="G346" s="63"/>
      <c r="Q346" s="63"/>
      <c r="R346" s="4"/>
      <c r="S346" s="4"/>
      <c r="T346" s="4"/>
      <c r="U346" s="4"/>
    </row>
    <row r="347">
      <c r="E347" s="63"/>
      <c r="F347" s="63"/>
      <c r="G347" s="63"/>
      <c r="Q347" s="63"/>
      <c r="R347" s="4"/>
      <c r="S347" s="4"/>
      <c r="T347" s="4"/>
      <c r="U347" s="4"/>
    </row>
    <row r="348">
      <c r="E348" s="63"/>
      <c r="F348" s="63"/>
      <c r="G348" s="63"/>
      <c r="Q348" s="63"/>
      <c r="R348" s="4"/>
      <c r="S348" s="4"/>
      <c r="T348" s="4"/>
      <c r="U348" s="4"/>
    </row>
    <row r="349">
      <c r="E349" s="63"/>
      <c r="F349" s="63"/>
      <c r="G349" s="63"/>
      <c r="Q349" s="63"/>
      <c r="R349" s="4"/>
      <c r="S349" s="4"/>
      <c r="T349" s="4"/>
      <c r="U349" s="4"/>
    </row>
    <row r="350">
      <c r="E350" s="63"/>
      <c r="F350" s="63"/>
      <c r="G350" s="63"/>
      <c r="Q350" s="63"/>
      <c r="R350" s="4"/>
      <c r="S350" s="4"/>
      <c r="T350" s="4"/>
      <c r="U350" s="4"/>
    </row>
    <row r="351">
      <c r="E351" s="63"/>
      <c r="F351" s="63"/>
      <c r="G351" s="63"/>
      <c r="Q351" s="63"/>
      <c r="R351" s="4"/>
      <c r="S351" s="4"/>
      <c r="T351" s="4"/>
      <c r="U351" s="4"/>
    </row>
    <row r="352">
      <c r="E352" s="63"/>
      <c r="F352" s="63"/>
      <c r="G352" s="63"/>
      <c r="Q352" s="63"/>
      <c r="R352" s="4"/>
      <c r="S352" s="4"/>
      <c r="T352" s="4"/>
      <c r="U352" s="4"/>
    </row>
    <row r="353">
      <c r="E353" s="63"/>
      <c r="F353" s="63"/>
      <c r="G353" s="63"/>
      <c r="Q353" s="63"/>
      <c r="R353" s="4"/>
      <c r="S353" s="4"/>
      <c r="T353" s="4"/>
      <c r="U353" s="4"/>
    </row>
    <row r="354">
      <c r="E354" s="63"/>
      <c r="F354" s="63"/>
      <c r="G354" s="63"/>
      <c r="Q354" s="63"/>
      <c r="R354" s="4"/>
      <c r="S354" s="4"/>
      <c r="T354" s="4"/>
      <c r="U354" s="4"/>
    </row>
    <row r="355">
      <c r="E355" s="63"/>
      <c r="F355" s="63"/>
      <c r="G355" s="63"/>
      <c r="Q355" s="63"/>
      <c r="R355" s="4"/>
      <c r="S355" s="4"/>
      <c r="T355" s="4"/>
      <c r="U355" s="4"/>
    </row>
    <row r="356">
      <c r="E356" s="63"/>
      <c r="F356" s="63"/>
      <c r="G356" s="63"/>
      <c r="Q356" s="63"/>
      <c r="R356" s="4"/>
      <c r="S356" s="4"/>
      <c r="T356" s="4"/>
      <c r="U356" s="4"/>
    </row>
    <row r="357">
      <c r="E357" s="63"/>
      <c r="F357" s="63"/>
      <c r="G357" s="63"/>
      <c r="Q357" s="63"/>
      <c r="R357" s="4"/>
      <c r="S357" s="4"/>
      <c r="T357" s="4"/>
      <c r="U357" s="4"/>
    </row>
    <row r="358">
      <c r="E358" s="63"/>
      <c r="F358" s="63"/>
      <c r="G358" s="63"/>
      <c r="Q358" s="63"/>
      <c r="R358" s="4"/>
      <c r="S358" s="4"/>
      <c r="T358" s="4"/>
      <c r="U358" s="4"/>
    </row>
    <row r="359">
      <c r="E359" s="63"/>
      <c r="F359" s="63"/>
      <c r="G359" s="63"/>
      <c r="Q359" s="63"/>
      <c r="R359" s="4"/>
      <c r="S359" s="4"/>
      <c r="T359" s="4"/>
      <c r="U359" s="4"/>
    </row>
    <row r="360">
      <c r="E360" s="63"/>
      <c r="F360" s="63"/>
      <c r="G360" s="63"/>
      <c r="Q360" s="63"/>
      <c r="R360" s="4"/>
      <c r="S360" s="4"/>
      <c r="T360" s="4"/>
      <c r="U360" s="4"/>
    </row>
    <row r="361">
      <c r="E361" s="63"/>
      <c r="F361" s="63"/>
      <c r="G361" s="63"/>
      <c r="Q361" s="63"/>
      <c r="R361" s="4"/>
      <c r="S361" s="4"/>
      <c r="T361" s="4"/>
      <c r="U361" s="4"/>
    </row>
    <row r="362">
      <c r="E362" s="63"/>
      <c r="F362" s="63"/>
      <c r="G362" s="63"/>
      <c r="Q362" s="63"/>
      <c r="R362" s="4"/>
      <c r="S362" s="4"/>
      <c r="T362" s="4"/>
      <c r="U362" s="4"/>
    </row>
    <row r="363">
      <c r="E363" s="63"/>
      <c r="F363" s="63"/>
      <c r="G363" s="63"/>
      <c r="Q363" s="63"/>
      <c r="R363" s="4"/>
      <c r="S363" s="4"/>
      <c r="T363" s="4"/>
      <c r="U363" s="4"/>
    </row>
    <row r="364">
      <c r="E364" s="63"/>
      <c r="F364" s="63"/>
      <c r="G364" s="63"/>
      <c r="Q364" s="63"/>
      <c r="R364" s="4"/>
      <c r="S364" s="4"/>
      <c r="T364" s="4"/>
      <c r="U364" s="4"/>
    </row>
    <row r="365">
      <c r="E365" s="63"/>
      <c r="F365" s="63"/>
      <c r="G365" s="63"/>
      <c r="Q365" s="63"/>
      <c r="R365" s="4"/>
      <c r="S365" s="4"/>
      <c r="T365" s="4"/>
      <c r="U365" s="4"/>
    </row>
    <row r="366">
      <c r="E366" s="63"/>
      <c r="F366" s="63"/>
      <c r="G366" s="63"/>
      <c r="Q366" s="63"/>
      <c r="R366" s="4"/>
      <c r="S366" s="4"/>
      <c r="T366" s="4"/>
      <c r="U366" s="4"/>
    </row>
    <row r="367">
      <c r="E367" s="63"/>
      <c r="F367" s="63"/>
      <c r="G367" s="63"/>
      <c r="Q367" s="63"/>
      <c r="R367" s="4"/>
      <c r="S367" s="4"/>
      <c r="T367" s="4"/>
      <c r="U367" s="4"/>
    </row>
    <row r="368">
      <c r="E368" s="63"/>
      <c r="F368" s="63"/>
      <c r="G368" s="63"/>
      <c r="Q368" s="63"/>
      <c r="R368" s="4"/>
      <c r="S368" s="4"/>
      <c r="T368" s="4"/>
      <c r="U368" s="4"/>
    </row>
    <row r="369">
      <c r="E369" s="63"/>
      <c r="F369" s="63"/>
      <c r="G369" s="63"/>
      <c r="Q369" s="63"/>
      <c r="R369" s="4"/>
      <c r="S369" s="4"/>
      <c r="T369" s="4"/>
      <c r="U369" s="4"/>
    </row>
    <row r="370">
      <c r="E370" s="63"/>
      <c r="F370" s="63"/>
      <c r="G370" s="63"/>
      <c r="Q370" s="63"/>
      <c r="R370" s="4"/>
      <c r="S370" s="4"/>
      <c r="T370" s="4"/>
      <c r="U370" s="4"/>
    </row>
    <row r="371">
      <c r="E371" s="63"/>
      <c r="F371" s="63"/>
      <c r="G371" s="63"/>
      <c r="Q371" s="63"/>
      <c r="R371" s="4"/>
      <c r="S371" s="4"/>
      <c r="T371" s="4"/>
      <c r="U371" s="4"/>
    </row>
    <row r="372">
      <c r="E372" s="63"/>
      <c r="F372" s="63"/>
      <c r="G372" s="63"/>
      <c r="Q372" s="63"/>
      <c r="R372" s="4"/>
      <c r="S372" s="4"/>
      <c r="T372" s="4"/>
      <c r="U372" s="4"/>
    </row>
    <row r="373">
      <c r="E373" s="63"/>
      <c r="F373" s="63"/>
      <c r="G373" s="63"/>
      <c r="Q373" s="63"/>
      <c r="R373" s="4"/>
      <c r="S373" s="4"/>
      <c r="T373" s="4"/>
      <c r="U373" s="4"/>
    </row>
    <row r="374">
      <c r="E374" s="63"/>
      <c r="F374" s="63"/>
      <c r="G374" s="63"/>
      <c r="Q374" s="63"/>
      <c r="R374" s="4"/>
      <c r="S374" s="4"/>
      <c r="T374" s="4"/>
      <c r="U374" s="4"/>
    </row>
    <row r="375">
      <c r="E375" s="63"/>
      <c r="F375" s="63"/>
      <c r="G375" s="63"/>
      <c r="Q375" s="63"/>
      <c r="R375" s="4"/>
      <c r="S375" s="4"/>
      <c r="T375" s="4"/>
      <c r="U375" s="4"/>
    </row>
    <row r="376">
      <c r="E376" s="63"/>
      <c r="F376" s="63"/>
      <c r="G376" s="63"/>
      <c r="Q376" s="63"/>
      <c r="R376" s="4"/>
      <c r="S376" s="4"/>
      <c r="T376" s="4"/>
      <c r="U376" s="4"/>
    </row>
    <row r="377">
      <c r="E377" s="63"/>
      <c r="F377" s="63"/>
      <c r="G377" s="63"/>
      <c r="Q377" s="63"/>
      <c r="R377" s="4"/>
      <c r="S377" s="4"/>
      <c r="T377" s="4"/>
      <c r="U377" s="4"/>
    </row>
    <row r="378">
      <c r="E378" s="63"/>
      <c r="F378" s="63"/>
      <c r="G378" s="63"/>
      <c r="Q378" s="63"/>
      <c r="R378" s="4"/>
      <c r="S378" s="4"/>
      <c r="T378" s="4"/>
      <c r="U378" s="4"/>
    </row>
    <row r="379">
      <c r="E379" s="63"/>
      <c r="F379" s="63"/>
      <c r="G379" s="63"/>
      <c r="Q379" s="63"/>
      <c r="R379" s="4"/>
      <c r="S379" s="4"/>
      <c r="T379" s="4"/>
      <c r="U379" s="4"/>
    </row>
    <row r="380">
      <c r="E380" s="63"/>
      <c r="F380" s="63"/>
      <c r="G380" s="63"/>
      <c r="Q380" s="63"/>
      <c r="R380" s="4"/>
      <c r="S380" s="4"/>
      <c r="T380" s="4"/>
      <c r="U380" s="4"/>
    </row>
    <row r="381">
      <c r="E381" s="63"/>
      <c r="F381" s="63"/>
      <c r="G381" s="63"/>
      <c r="Q381" s="63"/>
      <c r="R381" s="4"/>
      <c r="S381" s="4"/>
      <c r="T381" s="4"/>
      <c r="U381" s="4"/>
    </row>
    <row r="382">
      <c r="E382" s="63"/>
      <c r="F382" s="63"/>
      <c r="G382" s="63"/>
      <c r="Q382" s="63"/>
      <c r="R382" s="4"/>
      <c r="S382" s="4"/>
      <c r="T382" s="4"/>
      <c r="U382" s="4"/>
    </row>
    <row r="383">
      <c r="E383" s="63"/>
      <c r="F383" s="63"/>
      <c r="G383" s="63"/>
      <c r="Q383" s="63"/>
      <c r="R383" s="4"/>
      <c r="S383" s="4"/>
      <c r="T383" s="4"/>
      <c r="U383" s="4"/>
    </row>
    <row r="384">
      <c r="E384" s="63"/>
      <c r="F384" s="63"/>
      <c r="G384" s="63"/>
      <c r="Q384" s="63"/>
      <c r="R384" s="4"/>
      <c r="S384" s="4"/>
      <c r="T384" s="4"/>
      <c r="U384" s="4"/>
    </row>
    <row r="385">
      <c r="E385" s="63"/>
      <c r="F385" s="63"/>
      <c r="G385" s="63"/>
      <c r="Q385" s="63"/>
      <c r="R385" s="4"/>
      <c r="S385" s="4"/>
      <c r="T385" s="4"/>
      <c r="U385" s="4"/>
    </row>
    <row r="386">
      <c r="E386" s="63"/>
      <c r="F386" s="63"/>
      <c r="G386" s="63"/>
      <c r="Q386" s="63"/>
      <c r="R386" s="4"/>
      <c r="S386" s="4"/>
      <c r="T386" s="4"/>
      <c r="U386" s="4"/>
    </row>
    <row r="387">
      <c r="E387" s="63"/>
      <c r="F387" s="63"/>
      <c r="G387" s="63"/>
      <c r="Q387" s="63"/>
      <c r="R387" s="4"/>
      <c r="S387" s="4"/>
      <c r="T387" s="4"/>
      <c r="U387" s="4"/>
    </row>
    <row r="388">
      <c r="E388" s="63"/>
      <c r="F388" s="63"/>
      <c r="G388" s="63"/>
      <c r="Q388" s="63"/>
      <c r="R388" s="4"/>
      <c r="S388" s="4"/>
      <c r="T388" s="4"/>
      <c r="U388" s="4"/>
    </row>
    <row r="389">
      <c r="E389" s="63"/>
      <c r="F389" s="63"/>
      <c r="G389" s="63"/>
      <c r="Q389" s="63"/>
      <c r="R389" s="4"/>
      <c r="S389" s="4"/>
      <c r="T389" s="4"/>
      <c r="U389" s="4"/>
    </row>
    <row r="390">
      <c r="E390" s="63"/>
      <c r="F390" s="63"/>
      <c r="G390" s="63"/>
      <c r="Q390" s="63"/>
      <c r="R390" s="4"/>
      <c r="S390" s="4"/>
      <c r="T390" s="4"/>
      <c r="U390" s="4"/>
    </row>
    <row r="391">
      <c r="E391" s="63"/>
      <c r="F391" s="63"/>
      <c r="G391" s="63"/>
      <c r="Q391" s="63"/>
      <c r="R391" s="4"/>
      <c r="S391" s="4"/>
      <c r="T391" s="4"/>
      <c r="U391" s="4"/>
    </row>
    <row r="392">
      <c r="E392" s="63"/>
      <c r="F392" s="63"/>
      <c r="G392" s="63"/>
      <c r="Q392" s="63"/>
      <c r="R392" s="4"/>
      <c r="S392" s="4"/>
      <c r="T392" s="4"/>
      <c r="U392" s="4"/>
    </row>
    <row r="393">
      <c r="E393" s="63"/>
      <c r="F393" s="63"/>
      <c r="G393" s="63"/>
      <c r="Q393" s="63"/>
      <c r="R393" s="4"/>
      <c r="S393" s="4"/>
      <c r="T393" s="4"/>
      <c r="U393" s="4"/>
    </row>
    <row r="394">
      <c r="E394" s="63"/>
      <c r="F394" s="63"/>
      <c r="G394" s="63"/>
      <c r="Q394" s="63"/>
      <c r="R394" s="4"/>
      <c r="S394" s="4"/>
      <c r="T394" s="4"/>
      <c r="U394" s="4"/>
    </row>
    <row r="395">
      <c r="E395" s="63"/>
      <c r="F395" s="63"/>
      <c r="G395" s="63"/>
      <c r="Q395" s="63"/>
      <c r="R395" s="4"/>
      <c r="S395" s="4"/>
      <c r="T395" s="4"/>
      <c r="U395" s="4"/>
    </row>
    <row r="396">
      <c r="E396" s="63"/>
      <c r="F396" s="63"/>
      <c r="G396" s="63"/>
      <c r="Q396" s="63"/>
      <c r="R396" s="4"/>
      <c r="S396" s="4"/>
      <c r="T396" s="4"/>
      <c r="U396" s="4"/>
    </row>
    <row r="397">
      <c r="E397" s="63"/>
      <c r="F397" s="63"/>
      <c r="G397" s="63"/>
      <c r="Q397" s="63"/>
      <c r="R397" s="4"/>
      <c r="S397" s="4"/>
      <c r="T397" s="4"/>
      <c r="U397" s="4"/>
    </row>
    <row r="398">
      <c r="E398" s="63"/>
      <c r="F398" s="63"/>
      <c r="G398" s="63"/>
      <c r="Q398" s="63"/>
      <c r="R398" s="4"/>
      <c r="S398" s="4"/>
      <c r="T398" s="4"/>
      <c r="U398" s="4"/>
    </row>
    <row r="399">
      <c r="E399" s="63"/>
      <c r="F399" s="63"/>
      <c r="G399" s="63"/>
      <c r="Q399" s="63"/>
      <c r="R399" s="4"/>
      <c r="S399" s="4"/>
      <c r="T399" s="4"/>
      <c r="U399" s="4"/>
    </row>
    <row r="400">
      <c r="E400" s="63"/>
      <c r="F400" s="63"/>
      <c r="G400" s="63"/>
      <c r="Q400" s="63"/>
      <c r="R400" s="4"/>
      <c r="S400" s="4"/>
      <c r="T400" s="4"/>
      <c r="U400" s="4"/>
    </row>
    <row r="401">
      <c r="E401" s="63"/>
      <c r="F401" s="63"/>
      <c r="G401" s="63"/>
      <c r="Q401" s="63"/>
      <c r="R401" s="4"/>
      <c r="S401" s="4"/>
      <c r="T401" s="4"/>
      <c r="U401" s="4"/>
    </row>
    <row r="402">
      <c r="E402" s="63"/>
      <c r="F402" s="63"/>
      <c r="G402" s="63"/>
      <c r="Q402" s="63"/>
      <c r="R402" s="4"/>
      <c r="S402" s="4"/>
      <c r="T402" s="4"/>
      <c r="U402" s="4"/>
    </row>
    <row r="403">
      <c r="E403" s="63"/>
      <c r="F403" s="63"/>
      <c r="G403" s="63"/>
      <c r="Q403" s="63"/>
      <c r="R403" s="4"/>
      <c r="S403" s="4"/>
      <c r="T403" s="4"/>
      <c r="U403" s="4"/>
    </row>
    <row r="404">
      <c r="E404" s="63"/>
      <c r="F404" s="63"/>
      <c r="G404" s="63"/>
      <c r="Q404" s="63"/>
      <c r="R404" s="4"/>
      <c r="S404" s="4"/>
      <c r="T404" s="4"/>
      <c r="U404" s="4"/>
    </row>
    <row r="405">
      <c r="E405" s="63"/>
      <c r="F405" s="63"/>
      <c r="G405" s="63"/>
      <c r="Q405" s="63"/>
      <c r="R405" s="4"/>
      <c r="S405" s="4"/>
      <c r="T405" s="4"/>
      <c r="U405" s="4"/>
    </row>
    <row r="406">
      <c r="E406" s="63"/>
      <c r="F406" s="63"/>
      <c r="G406" s="63"/>
      <c r="Q406" s="63"/>
      <c r="R406" s="4"/>
      <c r="S406" s="4"/>
      <c r="T406" s="4"/>
      <c r="U406" s="4"/>
    </row>
    <row r="407">
      <c r="E407" s="63"/>
      <c r="F407" s="63"/>
      <c r="G407" s="63"/>
      <c r="Q407" s="63"/>
      <c r="R407" s="4"/>
      <c r="S407" s="4"/>
      <c r="T407" s="4"/>
      <c r="U407" s="4"/>
    </row>
    <row r="408">
      <c r="E408" s="63"/>
      <c r="F408" s="63"/>
      <c r="G408" s="63"/>
      <c r="Q408" s="63"/>
      <c r="R408" s="4"/>
      <c r="S408" s="4"/>
      <c r="T408" s="4"/>
      <c r="U408" s="4"/>
    </row>
    <row r="409">
      <c r="E409" s="63"/>
      <c r="F409" s="63"/>
      <c r="G409" s="63"/>
      <c r="Q409" s="63"/>
      <c r="R409" s="4"/>
      <c r="S409" s="4"/>
      <c r="T409" s="4"/>
      <c r="U409" s="4"/>
    </row>
    <row r="410">
      <c r="E410" s="63"/>
      <c r="F410" s="63"/>
      <c r="G410" s="63"/>
      <c r="Q410" s="63"/>
      <c r="R410" s="4"/>
      <c r="S410" s="4"/>
      <c r="T410" s="4"/>
      <c r="U410" s="4"/>
    </row>
    <row r="411">
      <c r="E411" s="63"/>
      <c r="F411" s="63"/>
      <c r="G411" s="63"/>
      <c r="Q411" s="63"/>
      <c r="R411" s="4"/>
      <c r="S411" s="4"/>
      <c r="T411" s="4"/>
      <c r="U411" s="4"/>
    </row>
    <row r="412">
      <c r="E412" s="63"/>
      <c r="F412" s="63"/>
      <c r="G412" s="63"/>
      <c r="Q412" s="63"/>
      <c r="R412" s="4"/>
      <c r="S412" s="4"/>
      <c r="T412" s="4"/>
      <c r="U412" s="4"/>
    </row>
    <row r="413">
      <c r="E413" s="63"/>
      <c r="F413" s="63"/>
      <c r="G413" s="63"/>
      <c r="Q413" s="63"/>
      <c r="R413" s="4"/>
      <c r="S413" s="4"/>
      <c r="T413" s="4"/>
      <c r="U413" s="4"/>
    </row>
    <row r="414">
      <c r="E414" s="63"/>
      <c r="F414" s="63"/>
      <c r="G414" s="63"/>
      <c r="Q414" s="63"/>
      <c r="R414" s="4"/>
      <c r="S414" s="4"/>
      <c r="T414" s="4"/>
      <c r="U414" s="4"/>
    </row>
    <row r="415">
      <c r="E415" s="63"/>
      <c r="F415" s="63"/>
      <c r="G415" s="63"/>
      <c r="Q415" s="63"/>
      <c r="R415" s="4"/>
      <c r="S415" s="4"/>
      <c r="T415" s="4"/>
      <c r="U415" s="4"/>
    </row>
    <row r="416">
      <c r="E416" s="63"/>
      <c r="F416" s="63"/>
      <c r="G416" s="63"/>
      <c r="Q416" s="63"/>
      <c r="R416" s="4"/>
      <c r="S416" s="4"/>
      <c r="T416" s="4"/>
      <c r="U416" s="4"/>
    </row>
    <row r="417">
      <c r="E417" s="63"/>
      <c r="F417" s="63"/>
      <c r="G417" s="63"/>
      <c r="Q417" s="63"/>
      <c r="R417" s="4"/>
      <c r="S417" s="4"/>
      <c r="T417" s="4"/>
      <c r="U417" s="4"/>
    </row>
    <row r="418">
      <c r="E418" s="63"/>
      <c r="F418" s="63"/>
      <c r="G418" s="63"/>
      <c r="Q418" s="63"/>
      <c r="R418" s="4"/>
      <c r="S418" s="4"/>
      <c r="T418" s="4"/>
      <c r="U418" s="4"/>
    </row>
    <row r="419">
      <c r="E419" s="63"/>
      <c r="F419" s="63"/>
      <c r="G419" s="63"/>
      <c r="Q419" s="63"/>
      <c r="R419" s="4"/>
      <c r="S419" s="4"/>
      <c r="T419" s="4"/>
      <c r="U419" s="4"/>
    </row>
    <row r="420">
      <c r="E420" s="63"/>
      <c r="F420" s="63"/>
      <c r="G420" s="63"/>
      <c r="Q420" s="63"/>
      <c r="R420" s="4"/>
      <c r="S420" s="4"/>
      <c r="T420" s="4"/>
      <c r="U420" s="4"/>
    </row>
    <row r="421">
      <c r="E421" s="63"/>
      <c r="F421" s="63"/>
      <c r="G421" s="63"/>
      <c r="Q421" s="63"/>
      <c r="R421" s="4"/>
      <c r="S421" s="4"/>
      <c r="T421" s="4"/>
      <c r="U421" s="4"/>
    </row>
    <row r="422">
      <c r="E422" s="63"/>
      <c r="F422" s="63"/>
      <c r="G422" s="63"/>
      <c r="Q422" s="63"/>
      <c r="R422" s="4"/>
      <c r="S422" s="4"/>
      <c r="T422" s="4"/>
      <c r="U422" s="4"/>
    </row>
    <row r="423">
      <c r="E423" s="63"/>
      <c r="F423" s="63"/>
      <c r="G423" s="63"/>
      <c r="Q423" s="63"/>
      <c r="R423" s="4"/>
      <c r="S423" s="4"/>
      <c r="T423" s="4"/>
      <c r="U423" s="4"/>
    </row>
    <row r="424">
      <c r="E424" s="63"/>
      <c r="F424" s="63"/>
      <c r="G424" s="63"/>
      <c r="Q424" s="63"/>
      <c r="R424" s="4"/>
      <c r="S424" s="4"/>
      <c r="T424" s="4"/>
      <c r="U424" s="4"/>
    </row>
    <row r="425">
      <c r="E425" s="63"/>
      <c r="F425" s="63"/>
      <c r="G425" s="63"/>
      <c r="Q425" s="63"/>
      <c r="R425" s="4"/>
      <c r="S425" s="4"/>
      <c r="T425" s="4"/>
      <c r="U425" s="4"/>
    </row>
    <row r="426">
      <c r="E426" s="63"/>
      <c r="F426" s="63"/>
      <c r="G426" s="63"/>
      <c r="Q426" s="63"/>
      <c r="R426" s="4"/>
      <c r="S426" s="4"/>
      <c r="T426" s="4"/>
      <c r="U426" s="4"/>
    </row>
    <row r="427">
      <c r="E427" s="63"/>
      <c r="F427" s="63"/>
      <c r="G427" s="63"/>
      <c r="Q427" s="63"/>
      <c r="R427" s="4"/>
      <c r="S427" s="4"/>
      <c r="T427" s="4"/>
      <c r="U427" s="4"/>
    </row>
    <row r="428">
      <c r="E428" s="63"/>
      <c r="F428" s="63"/>
      <c r="G428" s="63"/>
      <c r="Q428" s="63"/>
      <c r="R428" s="4"/>
      <c r="S428" s="4"/>
      <c r="T428" s="4"/>
      <c r="U428" s="4"/>
    </row>
    <row r="429">
      <c r="E429" s="63"/>
      <c r="F429" s="63"/>
      <c r="G429" s="63"/>
      <c r="Q429" s="63"/>
      <c r="R429" s="4"/>
      <c r="S429" s="4"/>
      <c r="T429" s="4"/>
      <c r="U429" s="4"/>
    </row>
    <row r="430">
      <c r="E430" s="63"/>
      <c r="F430" s="63"/>
      <c r="G430" s="63"/>
      <c r="Q430" s="63"/>
      <c r="R430" s="4"/>
      <c r="S430" s="4"/>
      <c r="T430" s="4"/>
      <c r="U430" s="4"/>
    </row>
    <row r="431">
      <c r="E431" s="63"/>
      <c r="F431" s="63"/>
      <c r="G431" s="63"/>
      <c r="Q431" s="63"/>
      <c r="R431" s="4"/>
      <c r="S431" s="4"/>
      <c r="T431" s="4"/>
      <c r="U431" s="4"/>
    </row>
    <row r="432">
      <c r="E432" s="63"/>
      <c r="F432" s="63"/>
      <c r="G432" s="63"/>
      <c r="Q432" s="63"/>
      <c r="R432" s="4"/>
      <c r="S432" s="4"/>
      <c r="T432" s="4"/>
      <c r="U432" s="4"/>
    </row>
    <row r="433">
      <c r="E433" s="63"/>
      <c r="F433" s="63"/>
      <c r="G433" s="63"/>
      <c r="Q433" s="63"/>
      <c r="R433" s="4"/>
      <c r="S433" s="4"/>
      <c r="T433" s="4"/>
      <c r="U433" s="4"/>
    </row>
    <row r="434">
      <c r="E434" s="63"/>
      <c r="F434" s="63"/>
      <c r="G434" s="63"/>
      <c r="Q434" s="63"/>
      <c r="R434" s="4"/>
      <c r="S434" s="4"/>
      <c r="T434" s="4"/>
      <c r="U434" s="4"/>
    </row>
    <row r="435">
      <c r="E435" s="63"/>
      <c r="F435" s="63"/>
      <c r="G435" s="63"/>
      <c r="Q435" s="63"/>
      <c r="R435" s="4"/>
      <c r="S435" s="4"/>
      <c r="T435" s="4"/>
      <c r="U435" s="4"/>
    </row>
    <row r="436">
      <c r="E436" s="63"/>
      <c r="F436" s="63"/>
      <c r="G436" s="63"/>
      <c r="Q436" s="63"/>
      <c r="R436" s="4"/>
      <c r="S436" s="4"/>
      <c r="T436" s="4"/>
      <c r="U436" s="4"/>
    </row>
    <row r="437">
      <c r="E437" s="63"/>
      <c r="F437" s="63"/>
      <c r="G437" s="63"/>
      <c r="Q437" s="63"/>
      <c r="R437" s="4"/>
      <c r="S437" s="4"/>
      <c r="T437" s="4"/>
      <c r="U437" s="4"/>
    </row>
    <row r="438">
      <c r="E438" s="63"/>
      <c r="F438" s="63"/>
      <c r="G438" s="63"/>
      <c r="Q438" s="63"/>
      <c r="R438" s="4"/>
      <c r="S438" s="4"/>
      <c r="T438" s="4"/>
      <c r="U438" s="4"/>
    </row>
    <row r="439">
      <c r="E439" s="63"/>
      <c r="F439" s="63"/>
      <c r="G439" s="63"/>
      <c r="Q439" s="63"/>
      <c r="R439" s="4"/>
      <c r="S439" s="4"/>
      <c r="T439" s="4"/>
      <c r="U439" s="4"/>
    </row>
    <row r="440">
      <c r="E440" s="63"/>
      <c r="F440" s="63"/>
      <c r="G440" s="63"/>
      <c r="Q440" s="63"/>
      <c r="R440" s="4"/>
      <c r="S440" s="4"/>
      <c r="T440" s="4"/>
      <c r="U440" s="4"/>
    </row>
    <row r="441">
      <c r="E441" s="63"/>
      <c r="F441" s="63"/>
      <c r="G441" s="63"/>
      <c r="Q441" s="63"/>
      <c r="R441" s="4"/>
      <c r="S441" s="4"/>
      <c r="T441" s="4"/>
      <c r="U441" s="4"/>
    </row>
    <row r="442">
      <c r="E442" s="63"/>
      <c r="F442" s="63"/>
      <c r="G442" s="63"/>
      <c r="Q442" s="63"/>
      <c r="R442" s="4"/>
      <c r="S442" s="4"/>
      <c r="T442" s="4"/>
      <c r="U442" s="4"/>
    </row>
    <row r="443">
      <c r="E443" s="63"/>
      <c r="F443" s="63"/>
      <c r="G443" s="63"/>
      <c r="Q443" s="63"/>
      <c r="R443" s="4"/>
      <c r="S443" s="4"/>
      <c r="T443" s="4"/>
      <c r="U443" s="4"/>
    </row>
    <row r="444">
      <c r="E444" s="63"/>
      <c r="F444" s="63"/>
      <c r="G444" s="63"/>
      <c r="Q444" s="63"/>
      <c r="R444" s="4"/>
      <c r="S444" s="4"/>
      <c r="T444" s="4"/>
      <c r="U444" s="4"/>
    </row>
    <row r="445">
      <c r="E445" s="63"/>
      <c r="F445" s="63"/>
      <c r="G445" s="63"/>
      <c r="Q445" s="63"/>
      <c r="R445" s="4"/>
      <c r="S445" s="4"/>
      <c r="T445" s="4"/>
      <c r="U445" s="4"/>
    </row>
    <row r="446">
      <c r="E446" s="63"/>
      <c r="F446" s="63"/>
      <c r="G446" s="63"/>
      <c r="Q446" s="63"/>
      <c r="R446" s="4"/>
      <c r="S446" s="4"/>
      <c r="T446" s="4"/>
      <c r="U446" s="4"/>
    </row>
    <row r="447">
      <c r="E447" s="63"/>
      <c r="F447" s="63"/>
      <c r="G447" s="63"/>
      <c r="Q447" s="63"/>
      <c r="R447" s="4"/>
      <c r="S447" s="4"/>
      <c r="T447" s="4"/>
      <c r="U447" s="4"/>
    </row>
    <row r="448">
      <c r="E448" s="63"/>
      <c r="F448" s="63"/>
      <c r="G448" s="63"/>
      <c r="Q448" s="63"/>
      <c r="R448" s="4"/>
      <c r="S448" s="4"/>
      <c r="T448" s="4"/>
      <c r="U448" s="4"/>
    </row>
    <row r="449">
      <c r="E449" s="63"/>
      <c r="F449" s="63"/>
      <c r="G449" s="63"/>
      <c r="Q449" s="63"/>
      <c r="R449" s="4"/>
      <c r="S449" s="4"/>
      <c r="T449" s="4"/>
      <c r="U449" s="4"/>
    </row>
    <row r="450">
      <c r="E450" s="63"/>
      <c r="F450" s="63"/>
      <c r="G450" s="63"/>
      <c r="Q450" s="63"/>
      <c r="R450" s="4"/>
      <c r="S450" s="4"/>
      <c r="T450" s="4"/>
      <c r="U450" s="4"/>
    </row>
    <row r="451">
      <c r="E451" s="63"/>
      <c r="F451" s="63"/>
      <c r="G451" s="63"/>
      <c r="Q451" s="63"/>
      <c r="R451" s="4"/>
      <c r="S451" s="4"/>
      <c r="T451" s="4"/>
      <c r="U451" s="4"/>
    </row>
    <row r="452">
      <c r="E452" s="63"/>
      <c r="F452" s="63"/>
      <c r="G452" s="63"/>
      <c r="Q452" s="63"/>
      <c r="R452" s="4"/>
      <c r="S452" s="4"/>
      <c r="T452" s="4"/>
      <c r="U452" s="4"/>
    </row>
    <row r="453">
      <c r="E453" s="63"/>
      <c r="F453" s="63"/>
      <c r="G453" s="63"/>
      <c r="Q453" s="63"/>
      <c r="R453" s="4"/>
      <c r="S453" s="4"/>
      <c r="T453" s="4"/>
      <c r="U453" s="4"/>
    </row>
    <row r="454">
      <c r="E454" s="63"/>
      <c r="F454" s="63"/>
      <c r="G454" s="63"/>
      <c r="Q454" s="63"/>
      <c r="R454" s="4"/>
      <c r="S454" s="4"/>
      <c r="T454" s="4"/>
      <c r="U454" s="4"/>
    </row>
    <row r="455">
      <c r="E455" s="63"/>
      <c r="F455" s="63"/>
      <c r="G455" s="63"/>
      <c r="Q455" s="63"/>
      <c r="R455" s="4"/>
      <c r="S455" s="4"/>
      <c r="T455" s="4"/>
      <c r="U455" s="4"/>
    </row>
    <row r="456">
      <c r="E456" s="63"/>
      <c r="F456" s="63"/>
      <c r="G456" s="63"/>
      <c r="Q456" s="63"/>
      <c r="R456" s="4"/>
      <c r="S456" s="4"/>
      <c r="T456" s="4"/>
      <c r="U456" s="4"/>
    </row>
    <row r="457">
      <c r="E457" s="63"/>
      <c r="F457" s="63"/>
      <c r="G457" s="63"/>
      <c r="Q457" s="63"/>
      <c r="R457" s="4"/>
      <c r="S457" s="4"/>
      <c r="T457" s="4"/>
      <c r="U457" s="4"/>
    </row>
    <row r="458">
      <c r="E458" s="63"/>
      <c r="F458" s="63"/>
      <c r="G458" s="63"/>
      <c r="Q458" s="63"/>
      <c r="R458" s="4"/>
      <c r="S458" s="4"/>
      <c r="T458" s="4"/>
      <c r="U458" s="4"/>
    </row>
    <row r="459">
      <c r="E459" s="63"/>
      <c r="F459" s="63"/>
      <c r="G459" s="63"/>
      <c r="Q459" s="63"/>
      <c r="R459" s="4"/>
      <c r="S459" s="4"/>
      <c r="T459" s="4"/>
      <c r="U459" s="4"/>
    </row>
    <row r="460">
      <c r="E460" s="63"/>
      <c r="F460" s="63"/>
      <c r="G460" s="63"/>
      <c r="Q460" s="63"/>
      <c r="R460" s="4"/>
      <c r="S460" s="4"/>
      <c r="T460" s="4"/>
      <c r="U460" s="4"/>
    </row>
    <row r="461">
      <c r="E461" s="63"/>
      <c r="F461" s="63"/>
      <c r="G461" s="63"/>
      <c r="Q461" s="63"/>
      <c r="R461" s="4"/>
      <c r="S461" s="4"/>
      <c r="T461" s="4"/>
      <c r="U461" s="4"/>
    </row>
    <row r="462">
      <c r="E462" s="63"/>
      <c r="F462" s="63"/>
      <c r="G462" s="63"/>
      <c r="Q462" s="63"/>
      <c r="R462" s="4"/>
      <c r="S462" s="4"/>
      <c r="T462" s="4"/>
      <c r="U462" s="4"/>
    </row>
    <row r="463">
      <c r="E463" s="63"/>
      <c r="F463" s="63"/>
      <c r="G463" s="63"/>
      <c r="Q463" s="63"/>
      <c r="R463" s="4"/>
      <c r="S463" s="4"/>
      <c r="T463" s="4"/>
      <c r="U463" s="4"/>
    </row>
    <row r="464">
      <c r="E464" s="63"/>
      <c r="F464" s="63"/>
      <c r="G464" s="63"/>
      <c r="Q464" s="63"/>
      <c r="R464" s="4"/>
      <c r="S464" s="4"/>
      <c r="T464" s="4"/>
      <c r="U464" s="4"/>
    </row>
    <row r="465">
      <c r="E465" s="63"/>
      <c r="F465" s="63"/>
      <c r="G465" s="63"/>
      <c r="Q465" s="63"/>
      <c r="R465" s="4"/>
      <c r="S465" s="4"/>
      <c r="T465" s="4"/>
      <c r="U465" s="4"/>
    </row>
    <row r="466">
      <c r="E466" s="63"/>
      <c r="F466" s="63"/>
      <c r="G466" s="63"/>
      <c r="Q466" s="63"/>
      <c r="R466" s="4"/>
      <c r="S466" s="4"/>
      <c r="T466" s="4"/>
      <c r="U466" s="4"/>
    </row>
    <row r="467">
      <c r="E467" s="63"/>
      <c r="F467" s="63"/>
      <c r="G467" s="63"/>
      <c r="Q467" s="63"/>
      <c r="R467" s="4"/>
      <c r="S467" s="4"/>
      <c r="T467" s="4"/>
      <c r="U467" s="4"/>
    </row>
    <row r="468">
      <c r="E468" s="63"/>
      <c r="F468" s="63"/>
      <c r="G468" s="63"/>
      <c r="Q468" s="63"/>
      <c r="R468" s="4"/>
      <c r="S468" s="4"/>
      <c r="T468" s="4"/>
      <c r="U468" s="4"/>
    </row>
    <row r="469">
      <c r="E469" s="63"/>
      <c r="F469" s="63"/>
      <c r="G469" s="63"/>
      <c r="Q469" s="63"/>
      <c r="R469" s="4"/>
      <c r="S469" s="4"/>
      <c r="T469" s="4"/>
      <c r="U469" s="4"/>
    </row>
    <row r="470">
      <c r="E470" s="63"/>
      <c r="F470" s="63"/>
      <c r="G470" s="63"/>
      <c r="Q470" s="63"/>
      <c r="R470" s="4"/>
      <c r="S470" s="4"/>
      <c r="T470" s="4"/>
      <c r="U470" s="4"/>
    </row>
    <row r="471">
      <c r="E471" s="63"/>
      <c r="F471" s="63"/>
      <c r="G471" s="63"/>
      <c r="Q471" s="63"/>
      <c r="R471" s="4"/>
      <c r="S471" s="4"/>
      <c r="T471" s="4"/>
      <c r="U471" s="4"/>
    </row>
    <row r="472">
      <c r="E472" s="63"/>
      <c r="F472" s="63"/>
      <c r="G472" s="63"/>
      <c r="Q472" s="63"/>
      <c r="R472" s="4"/>
      <c r="S472" s="4"/>
      <c r="T472" s="4"/>
      <c r="U472" s="4"/>
    </row>
    <row r="473">
      <c r="E473" s="63"/>
      <c r="F473" s="63"/>
      <c r="G473" s="63"/>
      <c r="Q473" s="63"/>
      <c r="R473" s="4"/>
      <c r="S473" s="4"/>
      <c r="T473" s="4"/>
      <c r="U473" s="4"/>
    </row>
    <row r="474">
      <c r="E474" s="63"/>
      <c r="F474" s="63"/>
      <c r="G474" s="63"/>
      <c r="Q474" s="63"/>
      <c r="R474" s="4"/>
      <c r="S474" s="4"/>
      <c r="T474" s="4"/>
      <c r="U474" s="4"/>
    </row>
    <row r="475">
      <c r="E475" s="63"/>
      <c r="F475" s="63"/>
      <c r="G475" s="63"/>
      <c r="Q475" s="63"/>
      <c r="R475" s="4"/>
      <c r="S475" s="4"/>
      <c r="T475" s="4"/>
      <c r="U475" s="4"/>
    </row>
    <row r="476">
      <c r="E476" s="63"/>
      <c r="F476" s="63"/>
      <c r="G476" s="63"/>
      <c r="Q476" s="63"/>
      <c r="R476" s="4"/>
      <c r="S476" s="4"/>
      <c r="T476" s="4"/>
      <c r="U476" s="4"/>
    </row>
    <row r="477">
      <c r="E477" s="63"/>
      <c r="F477" s="63"/>
      <c r="G477" s="63"/>
      <c r="Q477" s="63"/>
      <c r="R477" s="4"/>
      <c r="S477" s="4"/>
      <c r="T477" s="4"/>
      <c r="U477" s="4"/>
    </row>
    <row r="478">
      <c r="E478" s="63"/>
      <c r="F478" s="63"/>
      <c r="G478" s="63"/>
      <c r="Q478" s="63"/>
      <c r="R478" s="4"/>
      <c r="S478" s="4"/>
      <c r="T478" s="4"/>
      <c r="U478" s="4"/>
    </row>
    <row r="479">
      <c r="E479" s="63"/>
      <c r="F479" s="63"/>
      <c r="G479" s="63"/>
      <c r="Q479" s="63"/>
      <c r="R479" s="4"/>
      <c r="S479" s="4"/>
      <c r="T479" s="4"/>
      <c r="U479" s="4"/>
    </row>
    <row r="480">
      <c r="E480" s="63"/>
      <c r="F480" s="63"/>
      <c r="G480" s="63"/>
      <c r="Q480" s="63"/>
      <c r="R480" s="4"/>
      <c r="S480" s="4"/>
      <c r="T480" s="4"/>
      <c r="U480" s="4"/>
    </row>
    <row r="481">
      <c r="E481" s="63"/>
      <c r="F481" s="63"/>
      <c r="G481" s="63"/>
      <c r="Q481" s="63"/>
      <c r="R481" s="4"/>
      <c r="S481" s="4"/>
      <c r="T481" s="4"/>
      <c r="U481" s="4"/>
    </row>
    <row r="482">
      <c r="E482" s="63"/>
      <c r="F482" s="63"/>
      <c r="G482" s="63"/>
      <c r="Q482" s="63"/>
      <c r="R482" s="4"/>
      <c r="S482" s="4"/>
      <c r="T482" s="4"/>
      <c r="U482" s="4"/>
    </row>
    <row r="483">
      <c r="E483" s="63"/>
      <c r="F483" s="63"/>
      <c r="G483" s="63"/>
      <c r="Q483" s="63"/>
      <c r="R483" s="4"/>
      <c r="S483" s="4"/>
      <c r="T483" s="4"/>
      <c r="U483" s="4"/>
    </row>
    <row r="484">
      <c r="E484" s="63"/>
      <c r="F484" s="63"/>
      <c r="G484" s="63"/>
      <c r="Q484" s="63"/>
      <c r="R484" s="4"/>
      <c r="S484" s="4"/>
      <c r="T484" s="4"/>
      <c r="U484" s="4"/>
    </row>
    <row r="485">
      <c r="E485" s="63"/>
      <c r="F485" s="63"/>
      <c r="G485" s="63"/>
      <c r="Q485" s="63"/>
      <c r="R485" s="4"/>
      <c r="S485" s="4"/>
      <c r="T485" s="4"/>
      <c r="U485" s="4"/>
    </row>
    <row r="486">
      <c r="E486" s="63"/>
      <c r="F486" s="63"/>
      <c r="G486" s="63"/>
      <c r="Q486" s="63"/>
      <c r="R486" s="4"/>
      <c r="S486" s="4"/>
      <c r="T486" s="4"/>
      <c r="U486" s="4"/>
    </row>
    <row r="487">
      <c r="E487" s="63"/>
      <c r="F487" s="63"/>
      <c r="G487" s="63"/>
      <c r="Q487" s="63"/>
      <c r="R487" s="4"/>
      <c r="S487" s="4"/>
      <c r="T487" s="4"/>
      <c r="U487" s="4"/>
    </row>
    <row r="488">
      <c r="E488" s="63"/>
      <c r="F488" s="63"/>
      <c r="G488" s="63"/>
      <c r="Q488" s="63"/>
      <c r="R488" s="4"/>
      <c r="S488" s="4"/>
      <c r="T488" s="4"/>
      <c r="U488" s="4"/>
    </row>
    <row r="489">
      <c r="E489" s="63"/>
      <c r="F489" s="63"/>
      <c r="G489" s="63"/>
      <c r="Q489" s="63"/>
      <c r="R489" s="4"/>
      <c r="S489" s="4"/>
      <c r="T489" s="4"/>
      <c r="U489" s="4"/>
    </row>
    <row r="490">
      <c r="E490" s="63"/>
      <c r="F490" s="63"/>
      <c r="G490" s="63"/>
      <c r="Q490" s="63"/>
      <c r="R490" s="4"/>
      <c r="S490" s="4"/>
      <c r="T490" s="4"/>
      <c r="U490" s="4"/>
    </row>
    <row r="491">
      <c r="E491" s="63"/>
      <c r="F491" s="63"/>
      <c r="G491" s="63"/>
      <c r="Q491" s="63"/>
      <c r="R491" s="4"/>
      <c r="S491" s="4"/>
      <c r="T491" s="4"/>
      <c r="U491" s="4"/>
    </row>
    <row r="492">
      <c r="E492" s="63"/>
      <c r="F492" s="63"/>
      <c r="G492" s="63"/>
      <c r="Q492" s="63"/>
      <c r="R492" s="4"/>
      <c r="S492" s="4"/>
      <c r="T492" s="4"/>
      <c r="U492" s="4"/>
    </row>
    <row r="493">
      <c r="E493" s="63"/>
      <c r="F493" s="63"/>
      <c r="G493" s="63"/>
      <c r="Q493" s="63"/>
      <c r="R493" s="4"/>
      <c r="S493" s="4"/>
      <c r="T493" s="4"/>
      <c r="U493" s="4"/>
    </row>
    <row r="494">
      <c r="E494" s="63"/>
      <c r="F494" s="63"/>
      <c r="G494" s="63"/>
      <c r="Q494" s="63"/>
      <c r="R494" s="4"/>
      <c r="S494" s="4"/>
      <c r="T494" s="4"/>
      <c r="U494" s="4"/>
    </row>
    <row r="495">
      <c r="E495" s="63"/>
      <c r="F495" s="63"/>
      <c r="G495" s="63"/>
      <c r="Q495" s="63"/>
      <c r="R495" s="4"/>
      <c r="S495" s="4"/>
      <c r="T495" s="4"/>
      <c r="U495" s="4"/>
    </row>
    <row r="496">
      <c r="E496" s="63"/>
      <c r="F496" s="63"/>
      <c r="G496" s="63"/>
      <c r="Q496" s="63"/>
      <c r="R496" s="4"/>
      <c r="S496" s="4"/>
      <c r="T496" s="4"/>
      <c r="U496" s="4"/>
    </row>
    <row r="497">
      <c r="E497" s="63"/>
      <c r="F497" s="63"/>
      <c r="G497" s="63"/>
      <c r="Q497" s="63"/>
      <c r="R497" s="4"/>
      <c r="S497" s="4"/>
      <c r="T497" s="4"/>
      <c r="U497" s="4"/>
    </row>
    <row r="498">
      <c r="E498" s="63"/>
      <c r="F498" s="63"/>
      <c r="G498" s="63"/>
      <c r="Q498" s="63"/>
      <c r="R498" s="4"/>
      <c r="S498" s="4"/>
      <c r="T498" s="4"/>
      <c r="U498" s="4"/>
    </row>
    <row r="499">
      <c r="E499" s="63"/>
      <c r="F499" s="63"/>
      <c r="G499" s="63"/>
      <c r="Q499" s="63"/>
      <c r="R499" s="4"/>
      <c r="S499" s="4"/>
      <c r="T499" s="4"/>
      <c r="U499" s="4"/>
    </row>
    <row r="500">
      <c r="E500" s="63"/>
      <c r="F500" s="63"/>
      <c r="G500" s="63"/>
      <c r="Q500" s="63"/>
      <c r="R500" s="4"/>
      <c r="S500" s="4"/>
      <c r="T500" s="4"/>
      <c r="U500" s="4"/>
    </row>
    <row r="501">
      <c r="E501" s="63"/>
      <c r="F501" s="63"/>
      <c r="G501" s="63"/>
      <c r="Q501" s="63"/>
      <c r="R501" s="4"/>
      <c r="S501" s="4"/>
      <c r="T501" s="4"/>
      <c r="U501" s="4"/>
    </row>
    <row r="502">
      <c r="E502" s="63"/>
      <c r="F502" s="63"/>
      <c r="G502" s="63"/>
      <c r="Q502" s="63"/>
      <c r="R502" s="4"/>
      <c r="S502" s="4"/>
      <c r="T502" s="4"/>
      <c r="U502" s="4"/>
    </row>
    <row r="503">
      <c r="E503" s="63"/>
      <c r="F503" s="63"/>
      <c r="G503" s="63"/>
      <c r="Q503" s="63"/>
      <c r="R503" s="4"/>
      <c r="S503" s="4"/>
      <c r="T503" s="4"/>
      <c r="U503" s="4"/>
    </row>
    <row r="504">
      <c r="E504" s="63"/>
      <c r="F504" s="63"/>
      <c r="G504" s="63"/>
      <c r="Q504" s="63"/>
      <c r="R504" s="4"/>
      <c r="S504" s="4"/>
      <c r="T504" s="4"/>
      <c r="U504" s="4"/>
    </row>
    <row r="505">
      <c r="E505" s="63"/>
      <c r="F505" s="63"/>
      <c r="G505" s="63"/>
      <c r="Q505" s="63"/>
      <c r="R505" s="4"/>
      <c r="S505" s="4"/>
      <c r="T505" s="4"/>
      <c r="U505" s="4"/>
    </row>
    <row r="506">
      <c r="E506" s="63"/>
      <c r="F506" s="63"/>
      <c r="G506" s="63"/>
      <c r="Q506" s="63"/>
      <c r="R506" s="4"/>
      <c r="S506" s="4"/>
      <c r="T506" s="4"/>
      <c r="U506" s="4"/>
    </row>
    <row r="507">
      <c r="E507" s="63"/>
      <c r="F507" s="63"/>
      <c r="G507" s="63"/>
      <c r="Q507" s="63"/>
      <c r="R507" s="4"/>
      <c r="S507" s="4"/>
      <c r="T507" s="4"/>
      <c r="U507" s="4"/>
    </row>
    <row r="508">
      <c r="E508" s="63"/>
      <c r="F508" s="63"/>
      <c r="G508" s="63"/>
      <c r="Q508" s="63"/>
      <c r="R508" s="4"/>
      <c r="S508" s="4"/>
      <c r="T508" s="4"/>
      <c r="U508" s="4"/>
    </row>
    <row r="509">
      <c r="E509" s="63"/>
      <c r="F509" s="63"/>
      <c r="G509" s="63"/>
      <c r="Q509" s="63"/>
      <c r="R509" s="4"/>
      <c r="S509" s="4"/>
      <c r="T509" s="4"/>
      <c r="U509" s="4"/>
    </row>
    <row r="510">
      <c r="E510" s="63"/>
      <c r="F510" s="63"/>
      <c r="G510" s="63"/>
      <c r="Q510" s="63"/>
      <c r="R510" s="4"/>
      <c r="S510" s="4"/>
      <c r="T510" s="4"/>
      <c r="U510" s="4"/>
    </row>
    <row r="511">
      <c r="E511" s="63"/>
      <c r="F511" s="63"/>
      <c r="G511" s="63"/>
      <c r="Q511" s="63"/>
      <c r="R511" s="4"/>
      <c r="S511" s="4"/>
      <c r="T511" s="4"/>
      <c r="U511" s="4"/>
    </row>
    <row r="512">
      <c r="E512" s="63"/>
      <c r="F512" s="63"/>
      <c r="G512" s="63"/>
      <c r="Q512" s="63"/>
      <c r="R512" s="4"/>
      <c r="S512" s="4"/>
      <c r="T512" s="4"/>
      <c r="U512" s="4"/>
    </row>
    <row r="513">
      <c r="E513" s="63"/>
      <c r="F513" s="63"/>
      <c r="G513" s="63"/>
      <c r="Q513" s="63"/>
      <c r="R513" s="4"/>
      <c r="S513" s="4"/>
      <c r="T513" s="4"/>
      <c r="U513" s="4"/>
    </row>
    <row r="514">
      <c r="E514" s="63"/>
      <c r="F514" s="63"/>
      <c r="G514" s="63"/>
      <c r="Q514" s="63"/>
      <c r="R514" s="4"/>
      <c r="S514" s="4"/>
      <c r="T514" s="4"/>
      <c r="U514" s="4"/>
    </row>
    <row r="515">
      <c r="E515" s="63"/>
      <c r="F515" s="63"/>
      <c r="G515" s="63"/>
      <c r="Q515" s="63"/>
      <c r="R515" s="4"/>
      <c r="S515" s="4"/>
      <c r="T515" s="4"/>
      <c r="U515" s="4"/>
    </row>
    <row r="516">
      <c r="E516" s="63"/>
      <c r="F516" s="63"/>
      <c r="G516" s="63"/>
      <c r="Q516" s="63"/>
      <c r="R516" s="4"/>
      <c r="S516" s="4"/>
      <c r="T516" s="4"/>
      <c r="U516" s="4"/>
    </row>
    <row r="517">
      <c r="E517" s="63"/>
      <c r="F517" s="63"/>
      <c r="G517" s="63"/>
      <c r="Q517" s="63"/>
      <c r="R517" s="4"/>
      <c r="S517" s="4"/>
      <c r="T517" s="4"/>
      <c r="U517" s="4"/>
    </row>
    <row r="518">
      <c r="E518" s="63"/>
      <c r="F518" s="63"/>
      <c r="G518" s="63"/>
      <c r="Q518" s="63"/>
      <c r="R518" s="4"/>
      <c r="S518" s="4"/>
      <c r="T518" s="4"/>
      <c r="U518" s="4"/>
    </row>
    <row r="519">
      <c r="E519" s="63"/>
      <c r="F519" s="63"/>
      <c r="G519" s="63"/>
      <c r="Q519" s="63"/>
      <c r="R519" s="4"/>
      <c r="S519" s="4"/>
      <c r="T519" s="4"/>
      <c r="U519" s="4"/>
    </row>
    <row r="520">
      <c r="E520" s="63"/>
      <c r="F520" s="63"/>
      <c r="G520" s="63"/>
      <c r="Q520" s="63"/>
      <c r="R520" s="4"/>
      <c r="S520" s="4"/>
      <c r="T520" s="4"/>
      <c r="U520" s="4"/>
    </row>
    <row r="521">
      <c r="E521" s="63"/>
      <c r="F521" s="63"/>
      <c r="G521" s="63"/>
      <c r="Q521" s="63"/>
      <c r="R521" s="4"/>
      <c r="S521" s="4"/>
      <c r="T521" s="4"/>
      <c r="U521" s="4"/>
    </row>
    <row r="522">
      <c r="E522" s="63"/>
      <c r="F522" s="63"/>
      <c r="G522" s="63"/>
      <c r="Q522" s="63"/>
      <c r="R522" s="4"/>
      <c r="S522" s="4"/>
      <c r="T522" s="4"/>
      <c r="U522" s="4"/>
    </row>
    <row r="523">
      <c r="E523" s="63"/>
      <c r="F523" s="63"/>
      <c r="G523" s="63"/>
      <c r="Q523" s="63"/>
      <c r="R523" s="4"/>
      <c r="S523" s="4"/>
      <c r="T523" s="4"/>
      <c r="U523" s="4"/>
    </row>
    <row r="524">
      <c r="E524" s="63"/>
      <c r="F524" s="63"/>
      <c r="G524" s="63"/>
      <c r="Q524" s="63"/>
      <c r="R524" s="4"/>
      <c r="S524" s="4"/>
      <c r="T524" s="4"/>
      <c r="U524" s="4"/>
    </row>
    <row r="525">
      <c r="E525" s="63"/>
      <c r="F525" s="63"/>
      <c r="G525" s="63"/>
      <c r="Q525" s="63"/>
      <c r="R525" s="4"/>
      <c r="S525" s="4"/>
      <c r="T525" s="4"/>
      <c r="U525" s="4"/>
    </row>
    <row r="526">
      <c r="E526" s="63"/>
      <c r="F526" s="63"/>
      <c r="G526" s="63"/>
      <c r="Q526" s="63"/>
      <c r="R526" s="4"/>
      <c r="S526" s="4"/>
      <c r="T526" s="4"/>
      <c r="U526" s="4"/>
    </row>
    <row r="527">
      <c r="E527" s="63"/>
      <c r="F527" s="63"/>
      <c r="G527" s="63"/>
      <c r="Q527" s="63"/>
      <c r="R527" s="4"/>
      <c r="S527" s="4"/>
      <c r="T527" s="4"/>
      <c r="U527" s="4"/>
    </row>
    <row r="528">
      <c r="E528" s="63"/>
      <c r="F528" s="63"/>
      <c r="G528" s="63"/>
      <c r="Q528" s="63"/>
      <c r="R528" s="4"/>
      <c r="S528" s="4"/>
      <c r="T528" s="4"/>
      <c r="U528" s="4"/>
    </row>
    <row r="529">
      <c r="E529" s="63"/>
      <c r="F529" s="63"/>
      <c r="G529" s="63"/>
      <c r="Q529" s="63"/>
      <c r="R529" s="4"/>
      <c r="S529" s="4"/>
      <c r="T529" s="4"/>
      <c r="U529" s="4"/>
    </row>
    <row r="530">
      <c r="E530" s="63"/>
      <c r="F530" s="63"/>
      <c r="G530" s="63"/>
      <c r="Q530" s="63"/>
      <c r="R530" s="4"/>
      <c r="S530" s="4"/>
      <c r="T530" s="4"/>
      <c r="U530" s="4"/>
    </row>
    <row r="531">
      <c r="E531" s="63"/>
      <c r="F531" s="63"/>
      <c r="G531" s="63"/>
      <c r="Q531" s="63"/>
      <c r="R531" s="4"/>
      <c r="S531" s="4"/>
      <c r="T531" s="4"/>
      <c r="U531" s="4"/>
    </row>
    <row r="532">
      <c r="E532" s="63"/>
      <c r="F532" s="63"/>
      <c r="G532" s="63"/>
      <c r="Q532" s="63"/>
      <c r="R532" s="4"/>
      <c r="S532" s="4"/>
      <c r="T532" s="4"/>
      <c r="U532" s="4"/>
    </row>
    <row r="533">
      <c r="E533" s="63"/>
      <c r="F533" s="63"/>
      <c r="G533" s="63"/>
      <c r="Q533" s="63"/>
      <c r="R533" s="4"/>
      <c r="S533" s="4"/>
      <c r="T533" s="4"/>
      <c r="U533" s="4"/>
    </row>
    <row r="534">
      <c r="E534" s="63"/>
      <c r="F534" s="63"/>
      <c r="G534" s="63"/>
      <c r="Q534" s="63"/>
      <c r="R534" s="4"/>
      <c r="S534" s="4"/>
      <c r="T534" s="4"/>
      <c r="U534" s="4"/>
    </row>
    <row r="535">
      <c r="E535" s="63"/>
      <c r="F535" s="63"/>
      <c r="G535" s="63"/>
      <c r="Q535" s="63"/>
      <c r="R535" s="4"/>
      <c r="S535" s="4"/>
      <c r="T535" s="4"/>
      <c r="U535" s="4"/>
    </row>
    <row r="536">
      <c r="E536" s="63"/>
      <c r="F536" s="63"/>
      <c r="G536" s="63"/>
      <c r="Q536" s="63"/>
      <c r="R536" s="4"/>
      <c r="S536" s="4"/>
      <c r="T536" s="4"/>
      <c r="U536" s="4"/>
    </row>
    <row r="537">
      <c r="E537" s="63"/>
      <c r="F537" s="63"/>
      <c r="G537" s="63"/>
      <c r="Q537" s="63"/>
      <c r="R537" s="4"/>
      <c r="S537" s="4"/>
      <c r="T537" s="4"/>
      <c r="U537" s="4"/>
    </row>
    <row r="538">
      <c r="E538" s="63"/>
      <c r="F538" s="63"/>
      <c r="G538" s="63"/>
      <c r="Q538" s="63"/>
      <c r="R538" s="4"/>
      <c r="S538" s="4"/>
      <c r="T538" s="4"/>
      <c r="U538" s="4"/>
    </row>
    <row r="539">
      <c r="E539" s="63"/>
      <c r="F539" s="63"/>
      <c r="G539" s="63"/>
      <c r="Q539" s="63"/>
      <c r="R539" s="4"/>
      <c r="S539" s="4"/>
      <c r="T539" s="4"/>
      <c r="U539" s="4"/>
    </row>
    <row r="540">
      <c r="E540" s="63"/>
      <c r="F540" s="63"/>
      <c r="G540" s="63"/>
      <c r="Q540" s="63"/>
      <c r="R540" s="4"/>
      <c r="S540" s="4"/>
      <c r="T540" s="4"/>
      <c r="U540" s="4"/>
    </row>
    <row r="541">
      <c r="E541" s="63"/>
      <c r="F541" s="63"/>
      <c r="G541" s="63"/>
      <c r="Q541" s="63"/>
      <c r="R541" s="4"/>
      <c r="S541" s="4"/>
      <c r="T541" s="4"/>
      <c r="U541" s="4"/>
    </row>
    <row r="542">
      <c r="E542" s="63"/>
      <c r="F542" s="63"/>
      <c r="G542" s="63"/>
      <c r="Q542" s="63"/>
      <c r="R542" s="4"/>
      <c r="S542" s="4"/>
      <c r="T542" s="4"/>
      <c r="U542" s="4"/>
    </row>
    <row r="543">
      <c r="E543" s="63"/>
      <c r="F543" s="63"/>
      <c r="G543" s="63"/>
      <c r="Q543" s="63"/>
      <c r="R543" s="4"/>
      <c r="S543" s="4"/>
      <c r="T543" s="4"/>
      <c r="U543" s="4"/>
    </row>
    <row r="544">
      <c r="E544" s="63"/>
      <c r="F544" s="63"/>
      <c r="G544" s="63"/>
      <c r="Q544" s="63"/>
      <c r="R544" s="4"/>
      <c r="S544" s="4"/>
      <c r="T544" s="4"/>
      <c r="U544" s="4"/>
    </row>
    <row r="545">
      <c r="E545" s="63"/>
      <c r="F545" s="63"/>
      <c r="G545" s="63"/>
      <c r="Q545" s="63"/>
      <c r="R545" s="4"/>
      <c r="S545" s="4"/>
      <c r="T545" s="4"/>
      <c r="U545" s="4"/>
    </row>
    <row r="546">
      <c r="E546" s="63"/>
      <c r="F546" s="63"/>
      <c r="G546" s="63"/>
      <c r="Q546" s="63"/>
      <c r="R546" s="4"/>
      <c r="S546" s="4"/>
      <c r="T546" s="4"/>
      <c r="U546" s="4"/>
    </row>
    <row r="547">
      <c r="E547" s="63"/>
      <c r="F547" s="63"/>
      <c r="G547" s="63"/>
      <c r="Q547" s="63"/>
      <c r="R547" s="4"/>
      <c r="S547" s="4"/>
      <c r="T547" s="4"/>
      <c r="U547" s="4"/>
    </row>
    <row r="548">
      <c r="E548" s="63"/>
      <c r="F548" s="63"/>
      <c r="G548" s="63"/>
      <c r="Q548" s="63"/>
      <c r="R548" s="4"/>
      <c r="S548" s="4"/>
      <c r="T548" s="4"/>
      <c r="U548" s="4"/>
    </row>
    <row r="549">
      <c r="E549" s="63"/>
      <c r="F549" s="63"/>
      <c r="G549" s="63"/>
      <c r="Q549" s="63"/>
      <c r="R549" s="4"/>
      <c r="S549" s="4"/>
      <c r="T549" s="4"/>
      <c r="U549" s="4"/>
    </row>
    <row r="550">
      <c r="E550" s="63"/>
      <c r="F550" s="63"/>
      <c r="G550" s="63"/>
      <c r="Q550" s="63"/>
      <c r="R550" s="4"/>
      <c r="S550" s="4"/>
      <c r="T550" s="4"/>
      <c r="U550" s="4"/>
    </row>
    <row r="551">
      <c r="E551" s="63"/>
      <c r="F551" s="63"/>
      <c r="G551" s="63"/>
      <c r="Q551" s="63"/>
      <c r="R551" s="4"/>
      <c r="S551" s="4"/>
      <c r="T551" s="4"/>
      <c r="U551" s="4"/>
    </row>
    <row r="552">
      <c r="E552" s="63"/>
      <c r="F552" s="63"/>
      <c r="G552" s="63"/>
      <c r="Q552" s="63"/>
      <c r="R552" s="4"/>
      <c r="S552" s="4"/>
      <c r="T552" s="4"/>
      <c r="U552" s="4"/>
    </row>
    <row r="553">
      <c r="E553" s="63"/>
      <c r="F553" s="63"/>
      <c r="G553" s="63"/>
      <c r="Q553" s="63"/>
      <c r="R553" s="4"/>
      <c r="S553" s="4"/>
      <c r="T553" s="4"/>
      <c r="U553" s="4"/>
    </row>
    <row r="554">
      <c r="E554" s="63"/>
      <c r="F554" s="63"/>
      <c r="G554" s="63"/>
      <c r="Q554" s="63"/>
      <c r="R554" s="4"/>
      <c r="S554" s="4"/>
      <c r="T554" s="4"/>
      <c r="U554" s="4"/>
    </row>
    <row r="555">
      <c r="E555" s="63"/>
      <c r="F555" s="63"/>
      <c r="G555" s="63"/>
      <c r="Q555" s="63"/>
      <c r="R555" s="4"/>
      <c r="S555" s="4"/>
      <c r="T555" s="4"/>
      <c r="U555" s="4"/>
    </row>
    <row r="556">
      <c r="E556" s="63"/>
      <c r="F556" s="63"/>
      <c r="G556" s="63"/>
      <c r="Q556" s="63"/>
      <c r="R556" s="4"/>
      <c r="S556" s="4"/>
      <c r="T556" s="4"/>
      <c r="U556" s="4"/>
    </row>
    <row r="557">
      <c r="E557" s="63"/>
      <c r="F557" s="63"/>
      <c r="G557" s="63"/>
      <c r="Q557" s="63"/>
      <c r="R557" s="4"/>
      <c r="S557" s="4"/>
      <c r="T557" s="4"/>
      <c r="U557" s="4"/>
    </row>
    <row r="558">
      <c r="E558" s="63"/>
      <c r="F558" s="63"/>
      <c r="G558" s="63"/>
      <c r="Q558" s="63"/>
      <c r="R558" s="4"/>
      <c r="S558" s="4"/>
      <c r="T558" s="4"/>
      <c r="U558" s="4"/>
    </row>
    <row r="559">
      <c r="E559" s="63"/>
      <c r="F559" s="63"/>
      <c r="G559" s="63"/>
      <c r="Q559" s="63"/>
      <c r="R559" s="4"/>
      <c r="S559" s="4"/>
      <c r="T559" s="4"/>
      <c r="U559" s="4"/>
    </row>
    <row r="560">
      <c r="E560" s="63"/>
      <c r="F560" s="63"/>
      <c r="G560" s="63"/>
      <c r="Q560" s="63"/>
      <c r="R560" s="4"/>
      <c r="S560" s="4"/>
      <c r="T560" s="4"/>
      <c r="U560" s="4"/>
    </row>
    <row r="561">
      <c r="E561" s="63"/>
      <c r="F561" s="63"/>
      <c r="G561" s="63"/>
      <c r="Q561" s="63"/>
      <c r="R561" s="4"/>
      <c r="S561" s="4"/>
      <c r="T561" s="4"/>
      <c r="U561" s="4"/>
    </row>
    <row r="562">
      <c r="E562" s="63"/>
      <c r="F562" s="63"/>
      <c r="G562" s="63"/>
      <c r="Q562" s="63"/>
      <c r="R562" s="4"/>
      <c r="S562" s="4"/>
      <c r="T562" s="4"/>
      <c r="U562" s="4"/>
    </row>
    <row r="563">
      <c r="E563" s="63"/>
      <c r="F563" s="63"/>
      <c r="G563" s="63"/>
      <c r="Q563" s="63"/>
      <c r="R563" s="4"/>
      <c r="S563" s="4"/>
      <c r="T563" s="4"/>
      <c r="U563" s="4"/>
    </row>
    <row r="564">
      <c r="E564" s="63"/>
      <c r="F564" s="63"/>
      <c r="G564" s="63"/>
      <c r="Q564" s="63"/>
      <c r="R564" s="4"/>
      <c r="S564" s="4"/>
      <c r="T564" s="4"/>
      <c r="U564" s="4"/>
    </row>
    <row r="565">
      <c r="E565" s="63"/>
      <c r="F565" s="63"/>
      <c r="G565" s="63"/>
      <c r="Q565" s="63"/>
      <c r="R565" s="4"/>
      <c r="S565" s="4"/>
      <c r="T565" s="4"/>
      <c r="U565" s="4"/>
    </row>
    <row r="566">
      <c r="E566" s="63"/>
      <c r="F566" s="63"/>
      <c r="G566" s="63"/>
      <c r="Q566" s="63"/>
      <c r="R566" s="4"/>
      <c r="S566" s="4"/>
      <c r="T566" s="4"/>
      <c r="U566" s="4"/>
    </row>
    <row r="567">
      <c r="E567" s="63"/>
      <c r="F567" s="63"/>
      <c r="G567" s="63"/>
      <c r="Q567" s="63"/>
      <c r="R567" s="4"/>
      <c r="S567" s="4"/>
      <c r="T567" s="4"/>
      <c r="U567" s="4"/>
    </row>
    <row r="568">
      <c r="E568" s="63"/>
      <c r="F568" s="63"/>
      <c r="G568" s="63"/>
      <c r="Q568" s="63"/>
      <c r="R568" s="4"/>
      <c r="S568" s="4"/>
      <c r="T568" s="4"/>
      <c r="U568" s="4"/>
    </row>
    <row r="569">
      <c r="E569" s="63"/>
      <c r="F569" s="63"/>
      <c r="G569" s="63"/>
      <c r="Q569" s="63"/>
      <c r="R569" s="4"/>
      <c r="S569" s="4"/>
      <c r="T569" s="4"/>
      <c r="U569" s="4"/>
    </row>
    <row r="570">
      <c r="E570" s="63"/>
      <c r="F570" s="63"/>
      <c r="G570" s="63"/>
      <c r="Q570" s="63"/>
      <c r="R570" s="4"/>
      <c r="S570" s="4"/>
      <c r="T570" s="4"/>
      <c r="U570" s="4"/>
    </row>
    <row r="571">
      <c r="E571" s="63"/>
      <c r="F571" s="63"/>
      <c r="G571" s="63"/>
      <c r="Q571" s="63"/>
      <c r="R571" s="4"/>
      <c r="S571" s="4"/>
      <c r="T571" s="4"/>
      <c r="U571" s="4"/>
    </row>
    <row r="572">
      <c r="E572" s="63"/>
      <c r="F572" s="63"/>
      <c r="G572" s="63"/>
      <c r="Q572" s="63"/>
      <c r="R572" s="4"/>
      <c r="S572" s="4"/>
      <c r="T572" s="4"/>
      <c r="U572" s="4"/>
    </row>
    <row r="573">
      <c r="E573" s="63"/>
      <c r="F573" s="63"/>
      <c r="G573" s="63"/>
      <c r="Q573" s="63"/>
      <c r="R573" s="4"/>
      <c r="S573" s="4"/>
      <c r="T573" s="4"/>
      <c r="U573" s="4"/>
    </row>
    <row r="574">
      <c r="E574" s="63"/>
      <c r="F574" s="63"/>
      <c r="G574" s="63"/>
      <c r="Q574" s="63"/>
      <c r="R574" s="4"/>
      <c r="S574" s="4"/>
      <c r="T574" s="4"/>
      <c r="U574" s="4"/>
    </row>
    <row r="575">
      <c r="E575" s="63"/>
      <c r="F575" s="63"/>
      <c r="G575" s="63"/>
      <c r="Q575" s="63"/>
      <c r="R575" s="4"/>
      <c r="S575" s="4"/>
      <c r="T575" s="4"/>
      <c r="U575" s="4"/>
    </row>
    <row r="576">
      <c r="E576" s="63"/>
      <c r="F576" s="63"/>
      <c r="G576" s="63"/>
      <c r="Q576" s="63"/>
      <c r="R576" s="4"/>
      <c r="S576" s="4"/>
      <c r="T576" s="4"/>
      <c r="U576" s="4"/>
    </row>
    <row r="577">
      <c r="E577" s="63"/>
      <c r="F577" s="63"/>
      <c r="G577" s="63"/>
      <c r="Q577" s="63"/>
      <c r="R577" s="4"/>
      <c r="S577" s="4"/>
      <c r="T577" s="4"/>
      <c r="U577" s="4"/>
    </row>
    <row r="578">
      <c r="E578" s="63"/>
      <c r="F578" s="63"/>
      <c r="G578" s="63"/>
      <c r="Q578" s="63"/>
      <c r="R578" s="4"/>
      <c r="S578" s="4"/>
      <c r="T578" s="4"/>
      <c r="U578" s="4"/>
    </row>
    <row r="579">
      <c r="E579" s="63"/>
      <c r="F579" s="63"/>
      <c r="G579" s="63"/>
      <c r="Q579" s="63"/>
      <c r="R579" s="4"/>
      <c r="S579" s="4"/>
      <c r="T579" s="4"/>
      <c r="U579" s="4"/>
    </row>
    <row r="580">
      <c r="E580" s="63"/>
      <c r="F580" s="63"/>
      <c r="G580" s="63"/>
      <c r="Q580" s="63"/>
      <c r="R580" s="4"/>
      <c r="S580" s="4"/>
      <c r="T580" s="4"/>
      <c r="U580" s="4"/>
    </row>
    <row r="581">
      <c r="E581" s="63"/>
      <c r="F581" s="63"/>
      <c r="G581" s="63"/>
      <c r="Q581" s="63"/>
      <c r="R581" s="4"/>
      <c r="S581" s="4"/>
      <c r="T581" s="4"/>
      <c r="U581" s="4"/>
    </row>
    <row r="582">
      <c r="E582" s="63"/>
      <c r="F582" s="63"/>
      <c r="G582" s="63"/>
      <c r="Q582" s="63"/>
      <c r="R582" s="4"/>
      <c r="S582" s="4"/>
      <c r="T582" s="4"/>
      <c r="U582" s="4"/>
    </row>
    <row r="583">
      <c r="E583" s="63"/>
      <c r="F583" s="63"/>
      <c r="G583" s="63"/>
      <c r="Q583" s="63"/>
      <c r="R583" s="4"/>
      <c r="S583" s="4"/>
      <c r="T583" s="4"/>
      <c r="U583" s="4"/>
    </row>
    <row r="584">
      <c r="E584" s="63"/>
      <c r="F584" s="63"/>
      <c r="G584" s="63"/>
      <c r="Q584" s="63"/>
      <c r="R584" s="4"/>
      <c r="S584" s="4"/>
      <c r="T584" s="4"/>
      <c r="U584" s="4"/>
    </row>
    <row r="585">
      <c r="E585" s="63"/>
      <c r="F585" s="63"/>
      <c r="G585" s="63"/>
      <c r="Q585" s="63"/>
      <c r="R585" s="4"/>
      <c r="S585" s="4"/>
      <c r="T585" s="4"/>
      <c r="U585" s="4"/>
    </row>
    <row r="586">
      <c r="E586" s="63"/>
      <c r="F586" s="63"/>
      <c r="G586" s="63"/>
      <c r="Q586" s="63"/>
      <c r="R586" s="4"/>
      <c r="S586" s="4"/>
      <c r="T586" s="4"/>
      <c r="U586" s="4"/>
    </row>
    <row r="587">
      <c r="E587" s="63"/>
      <c r="F587" s="63"/>
      <c r="G587" s="63"/>
      <c r="Q587" s="63"/>
      <c r="R587" s="4"/>
      <c r="S587" s="4"/>
      <c r="T587" s="4"/>
      <c r="U587" s="4"/>
    </row>
    <row r="588">
      <c r="E588" s="63"/>
      <c r="F588" s="63"/>
      <c r="G588" s="63"/>
      <c r="Q588" s="63"/>
      <c r="R588" s="4"/>
      <c r="S588" s="4"/>
      <c r="T588" s="4"/>
      <c r="U588" s="4"/>
    </row>
    <row r="589">
      <c r="E589" s="63"/>
      <c r="F589" s="63"/>
      <c r="G589" s="63"/>
      <c r="Q589" s="63"/>
      <c r="R589" s="4"/>
      <c r="S589" s="4"/>
      <c r="T589" s="4"/>
      <c r="U589" s="4"/>
    </row>
    <row r="590">
      <c r="E590" s="63"/>
      <c r="F590" s="63"/>
      <c r="G590" s="63"/>
      <c r="Q590" s="63"/>
      <c r="R590" s="4"/>
      <c r="S590" s="4"/>
      <c r="T590" s="4"/>
      <c r="U590" s="4"/>
    </row>
    <row r="591">
      <c r="E591" s="63"/>
      <c r="F591" s="63"/>
      <c r="G591" s="63"/>
      <c r="Q591" s="63"/>
      <c r="R591" s="4"/>
      <c r="S591" s="4"/>
      <c r="T591" s="4"/>
      <c r="U591" s="4"/>
    </row>
    <row r="592">
      <c r="E592" s="63"/>
      <c r="F592" s="63"/>
      <c r="G592" s="63"/>
      <c r="Q592" s="63"/>
      <c r="R592" s="4"/>
      <c r="S592" s="4"/>
      <c r="T592" s="4"/>
      <c r="U592" s="4"/>
    </row>
    <row r="593">
      <c r="E593" s="63"/>
      <c r="F593" s="63"/>
      <c r="G593" s="63"/>
      <c r="Q593" s="63"/>
      <c r="R593" s="4"/>
      <c r="S593" s="4"/>
      <c r="T593" s="4"/>
      <c r="U593" s="4"/>
    </row>
    <row r="594">
      <c r="E594" s="63"/>
      <c r="F594" s="63"/>
      <c r="G594" s="63"/>
      <c r="Q594" s="63"/>
      <c r="R594" s="4"/>
      <c r="S594" s="4"/>
      <c r="T594" s="4"/>
      <c r="U594" s="4"/>
    </row>
    <row r="595">
      <c r="E595" s="63"/>
      <c r="F595" s="63"/>
      <c r="G595" s="63"/>
      <c r="Q595" s="63"/>
      <c r="R595" s="4"/>
      <c r="S595" s="4"/>
      <c r="T595" s="4"/>
      <c r="U595" s="4"/>
    </row>
    <row r="596">
      <c r="E596" s="63"/>
      <c r="F596" s="63"/>
      <c r="G596" s="63"/>
      <c r="Q596" s="63"/>
      <c r="R596" s="4"/>
      <c r="S596" s="4"/>
      <c r="T596" s="4"/>
      <c r="U596" s="4"/>
    </row>
    <row r="597">
      <c r="E597" s="63"/>
      <c r="F597" s="63"/>
      <c r="G597" s="63"/>
      <c r="Q597" s="63"/>
      <c r="R597" s="4"/>
      <c r="S597" s="4"/>
      <c r="T597" s="4"/>
      <c r="U597" s="4"/>
    </row>
    <row r="598">
      <c r="E598" s="63"/>
      <c r="F598" s="63"/>
      <c r="G598" s="63"/>
      <c r="Q598" s="63"/>
      <c r="R598" s="4"/>
      <c r="S598" s="4"/>
      <c r="T598" s="4"/>
      <c r="U598" s="4"/>
    </row>
    <row r="599">
      <c r="E599" s="63"/>
      <c r="F599" s="63"/>
      <c r="G599" s="63"/>
      <c r="Q599" s="63"/>
      <c r="R599" s="4"/>
      <c r="S599" s="4"/>
      <c r="T599" s="4"/>
      <c r="U599" s="4"/>
    </row>
    <row r="600">
      <c r="E600" s="63"/>
      <c r="F600" s="63"/>
      <c r="G600" s="63"/>
      <c r="Q600" s="63"/>
      <c r="R600" s="4"/>
      <c r="S600" s="4"/>
      <c r="T600" s="4"/>
      <c r="U600" s="4"/>
    </row>
    <row r="601">
      <c r="E601" s="63"/>
      <c r="F601" s="63"/>
      <c r="G601" s="63"/>
      <c r="Q601" s="63"/>
      <c r="R601" s="4"/>
      <c r="S601" s="4"/>
      <c r="T601" s="4"/>
      <c r="U601" s="4"/>
    </row>
    <row r="602">
      <c r="E602" s="63"/>
      <c r="F602" s="63"/>
      <c r="G602" s="63"/>
      <c r="Q602" s="63"/>
      <c r="R602" s="4"/>
      <c r="S602" s="4"/>
      <c r="T602" s="4"/>
      <c r="U602" s="4"/>
    </row>
    <row r="603">
      <c r="E603" s="63"/>
      <c r="F603" s="63"/>
      <c r="G603" s="63"/>
      <c r="Q603" s="63"/>
      <c r="R603" s="4"/>
      <c r="S603" s="4"/>
      <c r="T603" s="4"/>
      <c r="U603" s="4"/>
    </row>
    <row r="604">
      <c r="E604" s="63"/>
      <c r="F604" s="63"/>
      <c r="G604" s="63"/>
      <c r="Q604" s="63"/>
      <c r="R604" s="4"/>
      <c r="S604" s="4"/>
      <c r="T604" s="4"/>
      <c r="U604" s="4"/>
    </row>
    <row r="605">
      <c r="E605" s="63"/>
      <c r="F605" s="63"/>
      <c r="G605" s="63"/>
      <c r="Q605" s="63"/>
      <c r="R605" s="4"/>
      <c r="S605" s="4"/>
      <c r="T605" s="4"/>
      <c r="U605" s="4"/>
    </row>
    <row r="606">
      <c r="E606" s="63"/>
      <c r="F606" s="63"/>
      <c r="G606" s="63"/>
      <c r="Q606" s="63"/>
      <c r="R606" s="4"/>
      <c r="S606" s="4"/>
      <c r="T606" s="4"/>
      <c r="U606" s="4"/>
    </row>
    <row r="607">
      <c r="E607" s="63"/>
      <c r="F607" s="63"/>
      <c r="G607" s="63"/>
      <c r="Q607" s="63"/>
      <c r="R607" s="4"/>
      <c r="S607" s="4"/>
      <c r="T607" s="4"/>
      <c r="U607" s="4"/>
    </row>
    <row r="608">
      <c r="E608" s="63"/>
      <c r="F608" s="63"/>
      <c r="G608" s="63"/>
      <c r="Q608" s="63"/>
      <c r="R608" s="4"/>
      <c r="S608" s="4"/>
      <c r="T608" s="4"/>
      <c r="U608" s="4"/>
    </row>
    <row r="609">
      <c r="E609" s="63"/>
      <c r="F609" s="63"/>
      <c r="G609" s="63"/>
      <c r="Q609" s="63"/>
      <c r="R609" s="4"/>
      <c r="S609" s="4"/>
      <c r="T609" s="4"/>
      <c r="U609" s="4"/>
    </row>
    <row r="610">
      <c r="E610" s="63"/>
      <c r="F610" s="63"/>
      <c r="G610" s="63"/>
      <c r="Q610" s="63"/>
      <c r="R610" s="4"/>
      <c r="S610" s="4"/>
      <c r="T610" s="4"/>
      <c r="U610" s="4"/>
    </row>
    <row r="611">
      <c r="E611" s="63"/>
      <c r="F611" s="63"/>
      <c r="G611" s="63"/>
      <c r="Q611" s="63"/>
      <c r="R611" s="4"/>
      <c r="S611" s="4"/>
      <c r="T611" s="4"/>
      <c r="U611" s="4"/>
    </row>
    <row r="612">
      <c r="E612" s="63"/>
      <c r="F612" s="63"/>
      <c r="G612" s="63"/>
      <c r="Q612" s="63"/>
      <c r="R612" s="4"/>
      <c r="S612" s="4"/>
      <c r="T612" s="4"/>
      <c r="U612" s="4"/>
    </row>
    <row r="613">
      <c r="E613" s="63"/>
      <c r="F613" s="63"/>
      <c r="G613" s="63"/>
      <c r="Q613" s="63"/>
      <c r="R613" s="4"/>
      <c r="S613" s="4"/>
      <c r="T613" s="4"/>
      <c r="U613" s="4"/>
    </row>
    <row r="614">
      <c r="E614" s="63"/>
      <c r="F614" s="63"/>
      <c r="G614" s="63"/>
      <c r="Q614" s="63"/>
      <c r="R614" s="4"/>
      <c r="S614" s="4"/>
      <c r="T614" s="4"/>
      <c r="U614" s="4"/>
    </row>
    <row r="615">
      <c r="E615" s="63"/>
      <c r="F615" s="63"/>
      <c r="G615" s="63"/>
      <c r="Q615" s="63"/>
      <c r="R615" s="4"/>
      <c r="S615" s="4"/>
      <c r="T615" s="4"/>
      <c r="U615" s="4"/>
    </row>
    <row r="616">
      <c r="E616" s="63"/>
      <c r="F616" s="63"/>
      <c r="G616" s="63"/>
      <c r="Q616" s="63"/>
      <c r="R616" s="4"/>
      <c r="S616" s="4"/>
      <c r="T616" s="4"/>
      <c r="U616" s="4"/>
    </row>
    <row r="617">
      <c r="E617" s="63"/>
      <c r="F617" s="63"/>
      <c r="G617" s="63"/>
      <c r="Q617" s="63"/>
      <c r="R617" s="4"/>
      <c r="S617" s="4"/>
      <c r="T617" s="4"/>
      <c r="U617" s="4"/>
    </row>
    <row r="618">
      <c r="E618" s="63"/>
      <c r="F618" s="63"/>
      <c r="G618" s="63"/>
      <c r="Q618" s="63"/>
      <c r="R618" s="4"/>
      <c r="S618" s="4"/>
      <c r="T618" s="4"/>
      <c r="U618" s="4"/>
    </row>
    <row r="619">
      <c r="E619" s="63"/>
      <c r="F619" s="63"/>
      <c r="G619" s="63"/>
      <c r="Q619" s="63"/>
      <c r="R619" s="4"/>
      <c r="S619" s="4"/>
      <c r="T619" s="4"/>
      <c r="U619" s="4"/>
    </row>
    <row r="620">
      <c r="E620" s="63"/>
      <c r="F620" s="63"/>
      <c r="G620" s="63"/>
      <c r="Q620" s="63"/>
      <c r="R620" s="4"/>
      <c r="S620" s="4"/>
      <c r="T620" s="4"/>
      <c r="U620" s="4"/>
    </row>
    <row r="621">
      <c r="E621" s="63"/>
      <c r="F621" s="63"/>
      <c r="G621" s="63"/>
      <c r="Q621" s="63"/>
      <c r="R621" s="4"/>
      <c r="S621" s="4"/>
      <c r="T621" s="4"/>
      <c r="U621" s="4"/>
    </row>
    <row r="622">
      <c r="E622" s="63"/>
      <c r="F622" s="63"/>
      <c r="G622" s="63"/>
      <c r="Q622" s="63"/>
      <c r="R622" s="4"/>
      <c r="S622" s="4"/>
      <c r="T622" s="4"/>
      <c r="U622" s="4"/>
    </row>
    <row r="623">
      <c r="E623" s="63"/>
      <c r="F623" s="63"/>
      <c r="G623" s="63"/>
      <c r="Q623" s="63"/>
      <c r="R623" s="4"/>
      <c r="S623" s="4"/>
      <c r="T623" s="4"/>
      <c r="U623" s="4"/>
    </row>
    <row r="624">
      <c r="E624" s="63"/>
      <c r="F624" s="63"/>
      <c r="G624" s="63"/>
      <c r="Q624" s="63"/>
      <c r="R624" s="4"/>
      <c r="S624" s="4"/>
      <c r="T624" s="4"/>
      <c r="U624" s="4"/>
    </row>
    <row r="625">
      <c r="E625" s="63"/>
      <c r="F625" s="63"/>
      <c r="G625" s="63"/>
      <c r="Q625" s="63"/>
      <c r="R625" s="4"/>
      <c r="S625" s="4"/>
      <c r="T625" s="4"/>
      <c r="U625" s="4"/>
    </row>
    <row r="626">
      <c r="E626" s="63"/>
      <c r="F626" s="63"/>
      <c r="G626" s="63"/>
      <c r="Q626" s="63"/>
      <c r="R626" s="4"/>
      <c r="S626" s="4"/>
      <c r="T626" s="4"/>
      <c r="U626" s="4"/>
    </row>
    <row r="627">
      <c r="E627" s="63"/>
      <c r="F627" s="63"/>
      <c r="G627" s="63"/>
      <c r="Q627" s="63"/>
      <c r="R627" s="4"/>
      <c r="S627" s="4"/>
      <c r="T627" s="4"/>
      <c r="U627" s="4"/>
    </row>
    <row r="628">
      <c r="E628" s="63"/>
      <c r="F628" s="63"/>
      <c r="G628" s="63"/>
      <c r="Q628" s="63"/>
      <c r="R628" s="4"/>
      <c r="S628" s="4"/>
      <c r="T628" s="4"/>
      <c r="U628" s="4"/>
    </row>
    <row r="629">
      <c r="E629" s="63"/>
      <c r="F629" s="63"/>
      <c r="G629" s="63"/>
      <c r="Q629" s="63"/>
      <c r="R629" s="4"/>
      <c r="S629" s="4"/>
      <c r="T629" s="4"/>
      <c r="U629" s="4"/>
    </row>
    <row r="630">
      <c r="E630" s="63"/>
      <c r="F630" s="63"/>
      <c r="G630" s="63"/>
      <c r="Q630" s="63"/>
      <c r="R630" s="4"/>
      <c r="S630" s="4"/>
      <c r="T630" s="4"/>
      <c r="U630" s="4"/>
    </row>
    <row r="631">
      <c r="E631" s="63"/>
      <c r="F631" s="63"/>
      <c r="G631" s="63"/>
      <c r="Q631" s="63"/>
      <c r="R631" s="4"/>
      <c r="S631" s="4"/>
      <c r="T631" s="4"/>
      <c r="U631" s="4"/>
    </row>
    <row r="632">
      <c r="E632" s="63"/>
      <c r="F632" s="63"/>
      <c r="G632" s="63"/>
      <c r="Q632" s="63"/>
      <c r="R632" s="4"/>
      <c r="S632" s="4"/>
      <c r="T632" s="4"/>
      <c r="U632" s="4"/>
    </row>
    <row r="633">
      <c r="E633" s="63"/>
      <c r="F633" s="63"/>
      <c r="G633" s="63"/>
      <c r="Q633" s="63"/>
      <c r="R633" s="4"/>
      <c r="S633" s="4"/>
      <c r="T633" s="4"/>
      <c r="U633" s="4"/>
    </row>
    <row r="634">
      <c r="E634" s="63"/>
      <c r="F634" s="63"/>
      <c r="G634" s="63"/>
      <c r="Q634" s="63"/>
      <c r="R634" s="4"/>
      <c r="S634" s="4"/>
      <c r="T634" s="4"/>
      <c r="U634" s="4"/>
    </row>
    <row r="635">
      <c r="E635" s="63"/>
      <c r="F635" s="63"/>
      <c r="G635" s="63"/>
      <c r="Q635" s="63"/>
      <c r="R635" s="4"/>
      <c r="S635" s="4"/>
      <c r="T635" s="4"/>
      <c r="U635" s="4"/>
    </row>
    <row r="636">
      <c r="E636" s="63"/>
      <c r="F636" s="63"/>
      <c r="G636" s="63"/>
      <c r="Q636" s="63"/>
      <c r="R636" s="4"/>
      <c r="S636" s="4"/>
      <c r="T636" s="4"/>
      <c r="U636" s="4"/>
    </row>
    <row r="637">
      <c r="E637" s="63"/>
      <c r="F637" s="63"/>
      <c r="G637" s="63"/>
      <c r="Q637" s="63"/>
      <c r="R637" s="4"/>
      <c r="S637" s="4"/>
      <c r="T637" s="4"/>
      <c r="U637" s="4"/>
    </row>
    <row r="638">
      <c r="E638" s="63"/>
      <c r="F638" s="63"/>
      <c r="G638" s="63"/>
      <c r="Q638" s="63"/>
      <c r="R638" s="4"/>
      <c r="S638" s="4"/>
      <c r="T638" s="4"/>
      <c r="U638" s="4"/>
    </row>
    <row r="639">
      <c r="E639" s="63"/>
      <c r="F639" s="63"/>
      <c r="G639" s="63"/>
      <c r="Q639" s="63"/>
      <c r="R639" s="4"/>
      <c r="S639" s="4"/>
      <c r="T639" s="4"/>
      <c r="U639" s="4"/>
    </row>
    <row r="640">
      <c r="E640" s="63"/>
      <c r="F640" s="63"/>
      <c r="G640" s="63"/>
      <c r="Q640" s="63"/>
      <c r="R640" s="4"/>
      <c r="S640" s="4"/>
      <c r="T640" s="4"/>
      <c r="U640" s="4"/>
    </row>
    <row r="641">
      <c r="E641" s="63"/>
      <c r="F641" s="63"/>
      <c r="G641" s="63"/>
      <c r="Q641" s="63"/>
      <c r="R641" s="4"/>
      <c r="S641" s="4"/>
      <c r="T641" s="4"/>
      <c r="U641" s="4"/>
    </row>
    <row r="642">
      <c r="E642" s="63"/>
      <c r="F642" s="63"/>
      <c r="G642" s="63"/>
      <c r="Q642" s="63"/>
      <c r="R642" s="4"/>
      <c r="S642" s="4"/>
      <c r="T642" s="4"/>
      <c r="U642" s="4"/>
    </row>
    <row r="643">
      <c r="E643" s="63"/>
      <c r="F643" s="63"/>
      <c r="G643" s="63"/>
      <c r="Q643" s="63"/>
      <c r="R643" s="4"/>
      <c r="S643" s="4"/>
      <c r="T643" s="4"/>
      <c r="U643" s="4"/>
    </row>
    <row r="644">
      <c r="E644" s="63"/>
      <c r="F644" s="63"/>
      <c r="G644" s="63"/>
      <c r="Q644" s="63"/>
      <c r="R644" s="4"/>
      <c r="S644" s="4"/>
      <c r="T644" s="4"/>
      <c r="U644" s="4"/>
    </row>
    <row r="645">
      <c r="E645" s="63"/>
      <c r="F645" s="63"/>
      <c r="G645" s="63"/>
      <c r="Q645" s="63"/>
      <c r="R645" s="4"/>
      <c r="S645" s="4"/>
      <c r="T645" s="4"/>
      <c r="U645" s="4"/>
    </row>
    <row r="646">
      <c r="E646" s="63"/>
      <c r="F646" s="63"/>
      <c r="G646" s="63"/>
      <c r="Q646" s="63"/>
      <c r="R646" s="4"/>
      <c r="S646" s="4"/>
      <c r="T646" s="4"/>
      <c r="U646" s="4"/>
    </row>
    <row r="647">
      <c r="E647" s="63"/>
      <c r="F647" s="63"/>
      <c r="G647" s="63"/>
      <c r="Q647" s="63"/>
      <c r="R647" s="4"/>
      <c r="S647" s="4"/>
      <c r="T647" s="4"/>
      <c r="U647" s="4"/>
    </row>
    <row r="648">
      <c r="E648" s="63"/>
      <c r="F648" s="63"/>
      <c r="G648" s="63"/>
      <c r="Q648" s="63"/>
      <c r="R648" s="4"/>
      <c r="S648" s="4"/>
      <c r="T648" s="4"/>
      <c r="U648" s="4"/>
    </row>
    <row r="649">
      <c r="E649" s="63"/>
      <c r="F649" s="63"/>
      <c r="G649" s="63"/>
      <c r="Q649" s="63"/>
      <c r="R649" s="4"/>
      <c r="S649" s="4"/>
      <c r="T649" s="4"/>
      <c r="U649" s="4"/>
    </row>
    <row r="650">
      <c r="E650" s="63"/>
      <c r="F650" s="63"/>
      <c r="G650" s="63"/>
      <c r="Q650" s="63"/>
      <c r="R650" s="4"/>
      <c r="S650" s="4"/>
      <c r="T650" s="4"/>
      <c r="U650" s="4"/>
    </row>
    <row r="651">
      <c r="E651" s="63"/>
      <c r="F651" s="63"/>
      <c r="G651" s="63"/>
      <c r="Q651" s="63"/>
      <c r="R651" s="4"/>
      <c r="S651" s="4"/>
      <c r="T651" s="4"/>
      <c r="U651" s="4"/>
    </row>
    <row r="652">
      <c r="E652" s="63"/>
      <c r="F652" s="63"/>
      <c r="G652" s="63"/>
      <c r="Q652" s="63"/>
      <c r="R652" s="4"/>
      <c r="S652" s="4"/>
      <c r="T652" s="4"/>
      <c r="U652" s="4"/>
    </row>
    <row r="653">
      <c r="E653" s="63"/>
      <c r="F653" s="63"/>
      <c r="G653" s="63"/>
      <c r="Q653" s="63"/>
      <c r="R653" s="4"/>
      <c r="S653" s="4"/>
      <c r="T653" s="4"/>
      <c r="U653" s="4"/>
    </row>
    <row r="654">
      <c r="E654" s="63"/>
      <c r="F654" s="63"/>
      <c r="G654" s="63"/>
      <c r="Q654" s="63"/>
      <c r="R654" s="4"/>
      <c r="S654" s="4"/>
      <c r="T654" s="4"/>
      <c r="U654" s="4"/>
    </row>
    <row r="655">
      <c r="E655" s="63"/>
      <c r="F655" s="63"/>
      <c r="G655" s="63"/>
      <c r="Q655" s="63"/>
      <c r="R655" s="4"/>
      <c r="S655" s="4"/>
      <c r="T655" s="4"/>
      <c r="U655" s="4"/>
    </row>
    <row r="656">
      <c r="E656" s="63"/>
      <c r="F656" s="63"/>
      <c r="G656" s="63"/>
      <c r="Q656" s="63"/>
      <c r="R656" s="4"/>
      <c r="S656" s="4"/>
      <c r="T656" s="4"/>
      <c r="U656" s="4"/>
    </row>
    <row r="657">
      <c r="E657" s="63"/>
      <c r="F657" s="63"/>
      <c r="G657" s="63"/>
      <c r="Q657" s="63"/>
      <c r="R657" s="4"/>
      <c r="S657" s="4"/>
      <c r="T657" s="4"/>
      <c r="U657" s="4"/>
    </row>
    <row r="658">
      <c r="E658" s="63"/>
      <c r="F658" s="63"/>
      <c r="G658" s="63"/>
      <c r="Q658" s="63"/>
      <c r="R658" s="4"/>
      <c r="S658" s="4"/>
      <c r="T658" s="4"/>
      <c r="U658" s="4"/>
    </row>
    <row r="659">
      <c r="E659" s="63"/>
      <c r="F659" s="63"/>
      <c r="G659" s="63"/>
      <c r="Q659" s="63"/>
      <c r="R659" s="4"/>
      <c r="S659" s="4"/>
      <c r="T659" s="4"/>
      <c r="U659" s="4"/>
    </row>
    <row r="660">
      <c r="E660" s="63"/>
      <c r="F660" s="63"/>
      <c r="G660" s="63"/>
      <c r="Q660" s="63"/>
      <c r="R660" s="4"/>
      <c r="S660" s="4"/>
      <c r="T660" s="4"/>
      <c r="U660" s="4"/>
    </row>
    <row r="661">
      <c r="E661" s="63"/>
      <c r="F661" s="63"/>
      <c r="G661" s="63"/>
      <c r="Q661" s="63"/>
      <c r="R661" s="4"/>
      <c r="S661" s="4"/>
      <c r="T661" s="4"/>
      <c r="U661" s="4"/>
    </row>
    <row r="662">
      <c r="E662" s="63"/>
      <c r="F662" s="63"/>
      <c r="G662" s="63"/>
      <c r="Q662" s="63"/>
      <c r="R662" s="4"/>
      <c r="S662" s="4"/>
      <c r="T662" s="4"/>
      <c r="U662" s="4"/>
    </row>
    <row r="663">
      <c r="E663" s="63"/>
      <c r="F663" s="63"/>
      <c r="G663" s="63"/>
      <c r="Q663" s="63"/>
      <c r="R663" s="4"/>
      <c r="S663" s="4"/>
      <c r="T663" s="4"/>
      <c r="U663" s="4"/>
    </row>
    <row r="664">
      <c r="E664" s="63"/>
      <c r="F664" s="63"/>
      <c r="G664" s="63"/>
      <c r="Q664" s="63"/>
      <c r="R664" s="4"/>
      <c r="S664" s="4"/>
      <c r="T664" s="4"/>
      <c r="U664" s="4"/>
    </row>
    <row r="665">
      <c r="E665" s="63"/>
      <c r="F665" s="63"/>
      <c r="G665" s="63"/>
      <c r="Q665" s="63"/>
      <c r="R665" s="4"/>
      <c r="S665" s="4"/>
      <c r="T665" s="4"/>
      <c r="U665" s="4"/>
    </row>
    <row r="666">
      <c r="E666" s="63"/>
      <c r="F666" s="63"/>
      <c r="G666" s="63"/>
      <c r="Q666" s="63"/>
      <c r="R666" s="4"/>
      <c r="S666" s="4"/>
      <c r="T666" s="4"/>
      <c r="U666" s="4"/>
    </row>
    <row r="667">
      <c r="E667" s="63"/>
      <c r="F667" s="63"/>
      <c r="G667" s="63"/>
      <c r="Q667" s="63"/>
      <c r="R667" s="4"/>
      <c r="S667" s="4"/>
      <c r="T667" s="4"/>
      <c r="U667" s="4"/>
    </row>
    <row r="668">
      <c r="E668" s="63"/>
      <c r="F668" s="63"/>
      <c r="G668" s="63"/>
      <c r="Q668" s="63"/>
      <c r="R668" s="4"/>
      <c r="S668" s="4"/>
      <c r="T668" s="4"/>
      <c r="U668" s="4"/>
    </row>
    <row r="669">
      <c r="E669" s="63"/>
      <c r="F669" s="63"/>
      <c r="G669" s="63"/>
      <c r="Q669" s="63"/>
      <c r="R669" s="4"/>
      <c r="S669" s="4"/>
      <c r="T669" s="4"/>
      <c r="U669" s="4"/>
    </row>
    <row r="670">
      <c r="E670" s="63"/>
      <c r="F670" s="63"/>
      <c r="G670" s="63"/>
      <c r="Q670" s="63"/>
      <c r="R670" s="4"/>
      <c r="S670" s="4"/>
      <c r="T670" s="4"/>
      <c r="U670" s="4"/>
    </row>
    <row r="671">
      <c r="E671" s="63"/>
      <c r="F671" s="63"/>
      <c r="G671" s="63"/>
      <c r="Q671" s="63"/>
      <c r="R671" s="4"/>
      <c r="S671" s="4"/>
      <c r="T671" s="4"/>
      <c r="U671" s="4"/>
    </row>
    <row r="672">
      <c r="E672" s="63"/>
      <c r="F672" s="63"/>
      <c r="G672" s="63"/>
      <c r="Q672" s="63"/>
      <c r="R672" s="4"/>
      <c r="S672" s="4"/>
      <c r="T672" s="4"/>
      <c r="U672" s="4"/>
    </row>
    <row r="673">
      <c r="E673" s="63"/>
      <c r="F673" s="63"/>
      <c r="G673" s="63"/>
      <c r="Q673" s="63"/>
      <c r="R673" s="4"/>
      <c r="S673" s="4"/>
      <c r="T673" s="4"/>
      <c r="U673" s="4"/>
    </row>
    <row r="674">
      <c r="E674" s="63"/>
      <c r="F674" s="63"/>
      <c r="G674" s="63"/>
      <c r="Q674" s="63"/>
      <c r="R674" s="4"/>
      <c r="S674" s="4"/>
      <c r="T674" s="4"/>
      <c r="U674" s="4"/>
    </row>
    <row r="675">
      <c r="E675" s="63"/>
      <c r="F675" s="63"/>
      <c r="G675" s="63"/>
      <c r="Q675" s="63"/>
      <c r="R675" s="4"/>
      <c r="S675" s="4"/>
      <c r="T675" s="4"/>
      <c r="U675" s="4"/>
    </row>
    <row r="676">
      <c r="E676" s="63"/>
      <c r="F676" s="63"/>
      <c r="G676" s="63"/>
      <c r="Q676" s="63"/>
      <c r="R676" s="4"/>
      <c r="S676" s="4"/>
      <c r="T676" s="4"/>
      <c r="U676" s="4"/>
    </row>
    <row r="677">
      <c r="E677" s="63"/>
      <c r="F677" s="63"/>
      <c r="G677" s="63"/>
      <c r="Q677" s="63"/>
      <c r="R677" s="4"/>
      <c r="S677" s="4"/>
      <c r="T677" s="4"/>
      <c r="U677" s="4"/>
    </row>
    <row r="678">
      <c r="E678" s="63"/>
      <c r="F678" s="63"/>
      <c r="G678" s="63"/>
      <c r="Q678" s="63"/>
      <c r="R678" s="4"/>
      <c r="S678" s="4"/>
      <c r="T678" s="4"/>
      <c r="U678" s="4"/>
    </row>
    <row r="679">
      <c r="E679" s="63"/>
      <c r="F679" s="63"/>
      <c r="G679" s="63"/>
      <c r="Q679" s="63"/>
      <c r="R679" s="4"/>
      <c r="S679" s="4"/>
      <c r="T679" s="4"/>
      <c r="U679" s="4"/>
    </row>
    <row r="680">
      <c r="E680" s="63"/>
      <c r="F680" s="63"/>
      <c r="G680" s="63"/>
      <c r="Q680" s="63"/>
      <c r="R680" s="4"/>
      <c r="S680" s="4"/>
      <c r="T680" s="4"/>
      <c r="U680" s="4"/>
    </row>
    <row r="681">
      <c r="E681" s="63"/>
      <c r="F681" s="63"/>
      <c r="G681" s="63"/>
      <c r="Q681" s="63"/>
      <c r="R681" s="4"/>
      <c r="S681" s="4"/>
      <c r="T681" s="4"/>
      <c r="U681" s="4"/>
    </row>
    <row r="682">
      <c r="E682" s="63"/>
      <c r="F682" s="63"/>
      <c r="G682" s="63"/>
      <c r="Q682" s="63"/>
      <c r="R682" s="4"/>
      <c r="S682" s="4"/>
      <c r="T682" s="4"/>
      <c r="U682" s="4"/>
    </row>
    <row r="683">
      <c r="E683" s="63"/>
      <c r="F683" s="63"/>
      <c r="G683" s="63"/>
      <c r="Q683" s="63"/>
      <c r="R683" s="4"/>
      <c r="S683" s="4"/>
      <c r="T683" s="4"/>
      <c r="U683" s="4"/>
    </row>
    <row r="684">
      <c r="E684" s="63"/>
      <c r="F684" s="63"/>
      <c r="G684" s="63"/>
      <c r="Q684" s="63"/>
      <c r="R684" s="4"/>
      <c r="S684" s="4"/>
      <c r="T684" s="4"/>
      <c r="U684" s="4"/>
    </row>
    <row r="685">
      <c r="E685" s="63"/>
      <c r="F685" s="63"/>
      <c r="G685" s="63"/>
      <c r="Q685" s="63"/>
      <c r="R685" s="4"/>
      <c r="S685" s="4"/>
      <c r="T685" s="4"/>
      <c r="U685" s="4"/>
    </row>
    <row r="686">
      <c r="E686" s="63"/>
      <c r="F686" s="63"/>
      <c r="G686" s="63"/>
      <c r="Q686" s="63"/>
      <c r="R686" s="4"/>
      <c r="S686" s="4"/>
      <c r="T686" s="4"/>
      <c r="U686" s="4"/>
    </row>
    <row r="687">
      <c r="E687" s="63"/>
      <c r="F687" s="63"/>
      <c r="G687" s="63"/>
      <c r="Q687" s="63"/>
      <c r="R687" s="4"/>
      <c r="S687" s="4"/>
      <c r="T687" s="4"/>
      <c r="U687" s="4"/>
    </row>
    <row r="688">
      <c r="E688" s="63"/>
      <c r="F688" s="63"/>
      <c r="G688" s="63"/>
      <c r="Q688" s="63"/>
      <c r="R688" s="4"/>
      <c r="S688" s="4"/>
      <c r="T688" s="4"/>
      <c r="U688" s="4"/>
    </row>
    <row r="689">
      <c r="E689" s="63"/>
      <c r="F689" s="63"/>
      <c r="G689" s="63"/>
      <c r="Q689" s="63"/>
      <c r="R689" s="4"/>
      <c r="S689" s="4"/>
      <c r="T689" s="4"/>
      <c r="U689" s="4"/>
    </row>
    <row r="690">
      <c r="E690" s="63"/>
      <c r="F690" s="63"/>
      <c r="G690" s="63"/>
      <c r="Q690" s="63"/>
      <c r="R690" s="4"/>
      <c r="S690" s="4"/>
      <c r="T690" s="4"/>
      <c r="U690" s="4"/>
    </row>
    <row r="691">
      <c r="E691" s="63"/>
      <c r="F691" s="63"/>
      <c r="G691" s="63"/>
      <c r="Q691" s="63"/>
      <c r="R691" s="4"/>
      <c r="S691" s="4"/>
      <c r="T691" s="4"/>
      <c r="U691" s="4"/>
    </row>
    <row r="692">
      <c r="E692" s="63"/>
      <c r="F692" s="63"/>
      <c r="G692" s="63"/>
      <c r="Q692" s="63"/>
      <c r="R692" s="4"/>
      <c r="S692" s="4"/>
      <c r="T692" s="4"/>
      <c r="U692" s="4"/>
    </row>
    <row r="693">
      <c r="E693" s="63"/>
      <c r="F693" s="63"/>
      <c r="G693" s="63"/>
      <c r="Q693" s="63"/>
      <c r="R693" s="4"/>
      <c r="S693" s="4"/>
      <c r="T693" s="4"/>
      <c r="U693" s="4"/>
    </row>
    <row r="694">
      <c r="E694" s="63"/>
      <c r="F694" s="63"/>
      <c r="G694" s="63"/>
      <c r="Q694" s="63"/>
      <c r="R694" s="4"/>
      <c r="S694" s="4"/>
      <c r="T694" s="4"/>
      <c r="U694" s="4"/>
    </row>
    <row r="695">
      <c r="E695" s="63"/>
      <c r="F695" s="63"/>
      <c r="G695" s="63"/>
      <c r="Q695" s="63"/>
      <c r="R695" s="4"/>
      <c r="S695" s="4"/>
      <c r="T695" s="4"/>
      <c r="U695" s="4"/>
    </row>
    <row r="696">
      <c r="E696" s="63"/>
      <c r="F696" s="63"/>
      <c r="G696" s="63"/>
      <c r="Q696" s="63"/>
      <c r="R696" s="4"/>
      <c r="S696" s="4"/>
      <c r="T696" s="4"/>
      <c r="U696" s="4"/>
    </row>
    <row r="697">
      <c r="E697" s="63"/>
      <c r="F697" s="63"/>
      <c r="G697" s="63"/>
      <c r="Q697" s="63"/>
      <c r="R697" s="4"/>
      <c r="S697" s="4"/>
      <c r="T697" s="4"/>
      <c r="U697" s="4"/>
    </row>
    <row r="698">
      <c r="E698" s="63"/>
      <c r="F698" s="63"/>
      <c r="G698" s="63"/>
      <c r="Q698" s="63"/>
      <c r="R698" s="4"/>
      <c r="S698" s="4"/>
      <c r="T698" s="4"/>
      <c r="U698" s="4"/>
    </row>
    <row r="699">
      <c r="E699" s="63"/>
      <c r="F699" s="63"/>
      <c r="G699" s="63"/>
      <c r="Q699" s="63"/>
      <c r="R699" s="4"/>
      <c r="S699" s="4"/>
      <c r="T699" s="4"/>
      <c r="U699" s="4"/>
    </row>
    <row r="700">
      <c r="E700" s="63"/>
      <c r="F700" s="63"/>
      <c r="G700" s="63"/>
      <c r="Q700" s="63"/>
      <c r="R700" s="4"/>
      <c r="S700" s="4"/>
      <c r="T700" s="4"/>
      <c r="U700" s="4"/>
    </row>
    <row r="701">
      <c r="E701" s="63"/>
      <c r="F701" s="63"/>
      <c r="G701" s="63"/>
      <c r="Q701" s="63"/>
      <c r="R701" s="4"/>
      <c r="S701" s="4"/>
      <c r="T701" s="4"/>
      <c r="U701" s="4"/>
    </row>
    <row r="702">
      <c r="E702" s="63"/>
      <c r="F702" s="63"/>
      <c r="G702" s="63"/>
      <c r="Q702" s="63"/>
      <c r="R702" s="4"/>
      <c r="S702" s="4"/>
      <c r="T702" s="4"/>
      <c r="U702" s="4"/>
    </row>
    <row r="703">
      <c r="E703" s="63"/>
      <c r="F703" s="63"/>
      <c r="G703" s="63"/>
      <c r="Q703" s="63"/>
      <c r="R703" s="4"/>
      <c r="S703" s="4"/>
      <c r="T703" s="4"/>
      <c r="U703" s="4"/>
    </row>
    <row r="704">
      <c r="E704" s="63"/>
      <c r="F704" s="63"/>
      <c r="G704" s="63"/>
      <c r="Q704" s="63"/>
      <c r="R704" s="4"/>
      <c r="S704" s="4"/>
      <c r="T704" s="4"/>
      <c r="U704" s="4"/>
    </row>
    <row r="705">
      <c r="E705" s="63"/>
      <c r="F705" s="63"/>
      <c r="G705" s="63"/>
      <c r="Q705" s="63"/>
      <c r="R705" s="4"/>
      <c r="S705" s="4"/>
      <c r="T705" s="4"/>
      <c r="U705" s="4"/>
    </row>
    <row r="706">
      <c r="E706" s="63"/>
      <c r="F706" s="63"/>
      <c r="G706" s="63"/>
      <c r="Q706" s="63"/>
      <c r="R706" s="4"/>
      <c r="S706" s="4"/>
      <c r="T706" s="4"/>
      <c r="U706" s="4"/>
    </row>
    <row r="707">
      <c r="E707" s="63"/>
      <c r="F707" s="63"/>
      <c r="G707" s="63"/>
      <c r="Q707" s="63"/>
      <c r="R707" s="4"/>
      <c r="S707" s="4"/>
      <c r="T707" s="4"/>
      <c r="U707" s="4"/>
    </row>
    <row r="708">
      <c r="E708" s="63"/>
      <c r="F708" s="63"/>
      <c r="G708" s="63"/>
      <c r="Q708" s="63"/>
      <c r="R708" s="4"/>
      <c r="S708" s="4"/>
      <c r="T708" s="4"/>
      <c r="U708" s="4"/>
    </row>
    <row r="709">
      <c r="E709" s="63"/>
      <c r="F709" s="63"/>
      <c r="G709" s="63"/>
      <c r="Q709" s="63"/>
      <c r="R709" s="4"/>
      <c r="S709" s="4"/>
      <c r="T709" s="4"/>
      <c r="U709" s="4"/>
    </row>
    <row r="710">
      <c r="E710" s="63"/>
      <c r="F710" s="63"/>
      <c r="G710" s="63"/>
      <c r="Q710" s="63"/>
      <c r="R710" s="4"/>
      <c r="S710" s="4"/>
      <c r="T710" s="4"/>
      <c r="U710" s="4"/>
    </row>
    <row r="711">
      <c r="E711" s="63"/>
      <c r="F711" s="63"/>
      <c r="G711" s="63"/>
      <c r="Q711" s="63"/>
      <c r="R711" s="4"/>
      <c r="S711" s="4"/>
      <c r="T711" s="4"/>
      <c r="U711" s="4"/>
    </row>
    <row r="712">
      <c r="E712" s="63"/>
      <c r="F712" s="63"/>
      <c r="G712" s="63"/>
      <c r="Q712" s="63"/>
      <c r="R712" s="4"/>
      <c r="S712" s="4"/>
      <c r="T712" s="4"/>
      <c r="U712" s="4"/>
    </row>
    <row r="713">
      <c r="E713" s="63"/>
      <c r="F713" s="63"/>
      <c r="G713" s="63"/>
      <c r="Q713" s="63"/>
      <c r="R713" s="4"/>
      <c r="S713" s="4"/>
      <c r="T713" s="4"/>
      <c r="U713" s="4"/>
    </row>
    <row r="714">
      <c r="E714" s="63"/>
      <c r="F714" s="63"/>
      <c r="G714" s="63"/>
      <c r="Q714" s="63"/>
      <c r="R714" s="4"/>
      <c r="S714" s="4"/>
      <c r="T714" s="4"/>
      <c r="U714" s="4"/>
    </row>
    <row r="715">
      <c r="E715" s="63"/>
      <c r="F715" s="63"/>
      <c r="G715" s="63"/>
      <c r="Q715" s="63"/>
      <c r="R715" s="4"/>
      <c r="S715" s="4"/>
      <c r="T715" s="4"/>
      <c r="U715" s="4"/>
    </row>
    <row r="716">
      <c r="E716" s="63"/>
      <c r="F716" s="63"/>
      <c r="G716" s="63"/>
      <c r="Q716" s="63"/>
      <c r="R716" s="4"/>
      <c r="S716" s="4"/>
      <c r="T716" s="4"/>
      <c r="U716" s="4"/>
    </row>
    <row r="717">
      <c r="E717" s="63"/>
      <c r="F717" s="63"/>
      <c r="G717" s="63"/>
      <c r="Q717" s="63"/>
      <c r="R717" s="4"/>
      <c r="S717" s="4"/>
      <c r="T717" s="4"/>
      <c r="U717" s="4"/>
    </row>
    <row r="718">
      <c r="E718" s="63"/>
      <c r="F718" s="63"/>
      <c r="G718" s="63"/>
      <c r="Q718" s="63"/>
      <c r="R718" s="4"/>
      <c r="S718" s="4"/>
      <c r="T718" s="4"/>
      <c r="U718" s="4"/>
    </row>
    <row r="719">
      <c r="E719" s="63"/>
      <c r="F719" s="63"/>
      <c r="G719" s="63"/>
      <c r="Q719" s="63"/>
      <c r="R719" s="4"/>
      <c r="S719" s="4"/>
      <c r="T719" s="4"/>
      <c r="U719" s="4"/>
    </row>
    <row r="720">
      <c r="E720" s="63"/>
      <c r="F720" s="63"/>
      <c r="G720" s="63"/>
      <c r="Q720" s="63"/>
      <c r="R720" s="4"/>
      <c r="S720" s="4"/>
      <c r="T720" s="4"/>
      <c r="U720" s="4"/>
    </row>
    <row r="721">
      <c r="E721" s="63"/>
      <c r="F721" s="63"/>
      <c r="G721" s="63"/>
      <c r="Q721" s="63"/>
      <c r="R721" s="4"/>
      <c r="S721" s="4"/>
      <c r="T721" s="4"/>
      <c r="U721" s="4"/>
    </row>
    <row r="722">
      <c r="E722" s="63"/>
      <c r="F722" s="63"/>
      <c r="G722" s="63"/>
      <c r="Q722" s="63"/>
      <c r="R722" s="4"/>
      <c r="S722" s="4"/>
      <c r="T722" s="4"/>
      <c r="U722" s="4"/>
    </row>
    <row r="723">
      <c r="E723" s="63"/>
      <c r="F723" s="63"/>
      <c r="G723" s="63"/>
      <c r="Q723" s="63"/>
      <c r="R723" s="4"/>
      <c r="S723" s="4"/>
      <c r="T723" s="4"/>
      <c r="U723" s="4"/>
    </row>
    <row r="724">
      <c r="E724" s="63"/>
      <c r="F724" s="63"/>
      <c r="G724" s="63"/>
      <c r="Q724" s="63"/>
      <c r="R724" s="4"/>
      <c r="S724" s="4"/>
      <c r="T724" s="4"/>
      <c r="U724" s="4"/>
    </row>
    <row r="725">
      <c r="E725" s="63"/>
      <c r="F725" s="63"/>
      <c r="G725" s="63"/>
      <c r="Q725" s="63"/>
      <c r="R725" s="4"/>
      <c r="S725" s="4"/>
      <c r="T725" s="4"/>
      <c r="U725" s="4"/>
    </row>
    <row r="726">
      <c r="E726" s="63"/>
      <c r="F726" s="63"/>
      <c r="G726" s="63"/>
      <c r="Q726" s="63"/>
      <c r="R726" s="4"/>
      <c r="S726" s="4"/>
      <c r="T726" s="4"/>
      <c r="U726" s="4"/>
    </row>
    <row r="727">
      <c r="E727" s="63"/>
      <c r="F727" s="63"/>
      <c r="G727" s="63"/>
      <c r="Q727" s="63"/>
      <c r="R727" s="4"/>
      <c r="S727" s="4"/>
      <c r="T727" s="4"/>
      <c r="U727" s="4"/>
    </row>
    <row r="728">
      <c r="E728" s="63"/>
      <c r="F728" s="63"/>
      <c r="G728" s="63"/>
      <c r="Q728" s="63"/>
      <c r="R728" s="4"/>
      <c r="S728" s="4"/>
      <c r="T728" s="4"/>
      <c r="U728" s="4"/>
    </row>
    <row r="729">
      <c r="E729" s="63"/>
      <c r="F729" s="63"/>
      <c r="G729" s="63"/>
      <c r="Q729" s="63"/>
      <c r="R729" s="4"/>
      <c r="S729" s="4"/>
      <c r="T729" s="4"/>
      <c r="U729" s="4"/>
    </row>
    <row r="730">
      <c r="E730" s="63"/>
      <c r="F730" s="63"/>
      <c r="G730" s="63"/>
      <c r="Q730" s="63"/>
      <c r="R730" s="4"/>
      <c r="S730" s="4"/>
      <c r="T730" s="4"/>
      <c r="U730" s="4"/>
    </row>
    <row r="731">
      <c r="E731" s="63"/>
      <c r="F731" s="63"/>
      <c r="G731" s="63"/>
      <c r="Q731" s="63"/>
      <c r="R731" s="4"/>
      <c r="S731" s="4"/>
      <c r="T731" s="4"/>
      <c r="U731" s="4"/>
    </row>
    <row r="732">
      <c r="E732" s="63"/>
      <c r="F732" s="63"/>
      <c r="G732" s="63"/>
      <c r="Q732" s="63"/>
      <c r="R732" s="4"/>
      <c r="S732" s="4"/>
      <c r="T732" s="4"/>
      <c r="U732" s="4"/>
    </row>
    <row r="733">
      <c r="E733" s="63"/>
      <c r="F733" s="63"/>
      <c r="G733" s="63"/>
      <c r="Q733" s="63"/>
      <c r="R733" s="4"/>
      <c r="S733" s="4"/>
      <c r="T733" s="4"/>
      <c r="U733" s="4"/>
    </row>
    <row r="734">
      <c r="E734" s="63"/>
      <c r="F734" s="63"/>
      <c r="G734" s="63"/>
      <c r="Q734" s="63"/>
      <c r="R734" s="4"/>
      <c r="S734" s="4"/>
      <c r="T734" s="4"/>
      <c r="U734" s="4"/>
    </row>
    <row r="735">
      <c r="E735" s="63"/>
      <c r="F735" s="63"/>
      <c r="G735" s="63"/>
      <c r="Q735" s="63"/>
      <c r="R735" s="4"/>
      <c r="S735" s="4"/>
      <c r="T735" s="4"/>
      <c r="U735" s="4"/>
    </row>
    <row r="736">
      <c r="E736" s="63"/>
      <c r="F736" s="63"/>
      <c r="G736" s="63"/>
      <c r="Q736" s="63"/>
      <c r="R736" s="4"/>
      <c r="S736" s="4"/>
      <c r="T736" s="4"/>
      <c r="U736" s="4"/>
    </row>
    <row r="737">
      <c r="E737" s="63"/>
      <c r="F737" s="63"/>
      <c r="G737" s="63"/>
      <c r="Q737" s="63"/>
      <c r="R737" s="4"/>
      <c r="S737" s="4"/>
      <c r="T737" s="4"/>
      <c r="U737" s="4"/>
    </row>
    <row r="738">
      <c r="E738" s="63"/>
      <c r="F738" s="63"/>
      <c r="G738" s="63"/>
      <c r="Q738" s="63"/>
      <c r="R738" s="4"/>
      <c r="S738" s="4"/>
      <c r="T738" s="4"/>
      <c r="U738" s="4"/>
    </row>
    <row r="739">
      <c r="E739" s="63"/>
      <c r="F739" s="63"/>
      <c r="G739" s="63"/>
      <c r="Q739" s="63"/>
      <c r="R739" s="4"/>
      <c r="S739" s="4"/>
      <c r="T739" s="4"/>
      <c r="U739" s="4"/>
    </row>
    <row r="740">
      <c r="E740" s="63"/>
      <c r="F740" s="63"/>
      <c r="G740" s="63"/>
      <c r="Q740" s="63"/>
      <c r="R740" s="4"/>
      <c r="S740" s="4"/>
      <c r="T740" s="4"/>
      <c r="U740" s="4"/>
    </row>
    <row r="741">
      <c r="E741" s="63"/>
      <c r="F741" s="63"/>
      <c r="G741" s="63"/>
      <c r="Q741" s="63"/>
      <c r="R741" s="4"/>
      <c r="S741" s="4"/>
      <c r="T741" s="4"/>
      <c r="U741" s="4"/>
    </row>
    <row r="742">
      <c r="E742" s="63"/>
      <c r="F742" s="63"/>
      <c r="G742" s="63"/>
      <c r="Q742" s="63"/>
      <c r="R742" s="4"/>
      <c r="S742" s="4"/>
      <c r="T742" s="4"/>
      <c r="U742" s="4"/>
    </row>
    <row r="743">
      <c r="E743" s="63"/>
      <c r="F743" s="63"/>
      <c r="G743" s="63"/>
      <c r="Q743" s="63"/>
      <c r="R743" s="4"/>
      <c r="S743" s="4"/>
      <c r="T743" s="4"/>
      <c r="U743" s="4"/>
    </row>
    <row r="744">
      <c r="E744" s="63"/>
      <c r="F744" s="63"/>
      <c r="G744" s="63"/>
      <c r="Q744" s="63"/>
      <c r="R744" s="4"/>
      <c r="S744" s="4"/>
      <c r="T744" s="4"/>
      <c r="U744" s="4"/>
    </row>
    <row r="745">
      <c r="E745" s="63"/>
      <c r="F745" s="63"/>
      <c r="G745" s="63"/>
      <c r="Q745" s="63"/>
      <c r="R745" s="4"/>
      <c r="S745" s="4"/>
      <c r="T745" s="4"/>
      <c r="U745" s="4"/>
    </row>
    <row r="746">
      <c r="E746" s="63"/>
      <c r="F746" s="63"/>
      <c r="G746" s="63"/>
      <c r="Q746" s="63"/>
      <c r="R746" s="4"/>
      <c r="S746" s="4"/>
      <c r="T746" s="4"/>
      <c r="U746" s="4"/>
    </row>
    <row r="747">
      <c r="E747" s="63"/>
      <c r="F747" s="63"/>
      <c r="G747" s="63"/>
      <c r="Q747" s="63"/>
      <c r="R747" s="4"/>
      <c r="S747" s="4"/>
      <c r="T747" s="4"/>
      <c r="U747" s="4"/>
    </row>
    <row r="748">
      <c r="E748" s="63"/>
      <c r="F748" s="63"/>
      <c r="G748" s="63"/>
      <c r="Q748" s="63"/>
      <c r="R748" s="4"/>
      <c r="S748" s="4"/>
      <c r="T748" s="4"/>
      <c r="U748" s="4"/>
    </row>
    <row r="749">
      <c r="E749" s="63"/>
      <c r="F749" s="63"/>
      <c r="G749" s="63"/>
      <c r="Q749" s="63"/>
      <c r="R749" s="4"/>
      <c r="S749" s="4"/>
      <c r="T749" s="4"/>
      <c r="U749" s="4"/>
    </row>
    <row r="750">
      <c r="E750" s="63"/>
      <c r="F750" s="63"/>
      <c r="G750" s="63"/>
      <c r="Q750" s="63"/>
      <c r="R750" s="4"/>
      <c r="S750" s="4"/>
      <c r="T750" s="4"/>
      <c r="U750" s="4"/>
    </row>
    <row r="751">
      <c r="E751" s="63"/>
      <c r="F751" s="63"/>
      <c r="G751" s="63"/>
      <c r="Q751" s="63"/>
      <c r="R751" s="4"/>
      <c r="S751" s="4"/>
      <c r="T751" s="4"/>
      <c r="U751" s="4"/>
    </row>
    <row r="752">
      <c r="E752" s="63"/>
      <c r="F752" s="63"/>
      <c r="G752" s="63"/>
      <c r="Q752" s="63"/>
      <c r="R752" s="4"/>
      <c r="S752" s="4"/>
      <c r="T752" s="4"/>
      <c r="U752" s="4"/>
    </row>
    <row r="753">
      <c r="E753" s="63"/>
      <c r="F753" s="63"/>
      <c r="G753" s="63"/>
      <c r="Q753" s="63"/>
      <c r="R753" s="4"/>
      <c r="S753" s="4"/>
      <c r="T753" s="4"/>
      <c r="U753" s="4"/>
    </row>
    <row r="754">
      <c r="E754" s="63"/>
      <c r="F754" s="63"/>
      <c r="G754" s="63"/>
      <c r="Q754" s="63"/>
      <c r="R754" s="4"/>
      <c r="S754" s="4"/>
      <c r="T754" s="4"/>
      <c r="U754" s="4"/>
    </row>
    <row r="755">
      <c r="E755" s="63"/>
      <c r="F755" s="63"/>
      <c r="G755" s="63"/>
      <c r="Q755" s="63"/>
      <c r="R755" s="4"/>
      <c r="S755" s="4"/>
      <c r="T755" s="4"/>
      <c r="U755" s="4"/>
    </row>
    <row r="756">
      <c r="E756" s="63"/>
      <c r="F756" s="63"/>
      <c r="G756" s="63"/>
      <c r="Q756" s="63"/>
      <c r="R756" s="4"/>
      <c r="S756" s="4"/>
      <c r="T756" s="4"/>
      <c r="U756" s="4"/>
    </row>
    <row r="757">
      <c r="E757" s="63"/>
      <c r="F757" s="63"/>
      <c r="G757" s="63"/>
      <c r="Q757" s="63"/>
      <c r="R757" s="4"/>
      <c r="S757" s="4"/>
      <c r="T757" s="4"/>
      <c r="U757" s="4"/>
    </row>
    <row r="758">
      <c r="E758" s="63"/>
      <c r="F758" s="63"/>
      <c r="G758" s="63"/>
      <c r="Q758" s="63"/>
      <c r="R758" s="4"/>
      <c r="S758" s="4"/>
      <c r="T758" s="4"/>
      <c r="U758" s="4"/>
    </row>
    <row r="759">
      <c r="E759" s="63"/>
      <c r="F759" s="63"/>
      <c r="G759" s="63"/>
      <c r="Q759" s="63"/>
      <c r="R759" s="4"/>
      <c r="S759" s="4"/>
      <c r="T759" s="4"/>
      <c r="U759" s="4"/>
    </row>
    <row r="760">
      <c r="E760" s="63"/>
      <c r="F760" s="63"/>
      <c r="G760" s="63"/>
      <c r="Q760" s="63"/>
      <c r="R760" s="4"/>
      <c r="S760" s="4"/>
      <c r="T760" s="4"/>
      <c r="U760" s="4"/>
    </row>
    <row r="761">
      <c r="E761" s="63"/>
      <c r="F761" s="63"/>
      <c r="G761" s="63"/>
      <c r="Q761" s="63"/>
      <c r="R761" s="4"/>
      <c r="S761" s="4"/>
      <c r="T761" s="4"/>
      <c r="U761" s="4"/>
    </row>
    <row r="762">
      <c r="E762" s="63"/>
      <c r="F762" s="63"/>
      <c r="G762" s="63"/>
      <c r="Q762" s="63"/>
      <c r="R762" s="4"/>
      <c r="S762" s="4"/>
      <c r="T762" s="4"/>
      <c r="U762" s="4"/>
    </row>
    <row r="763">
      <c r="E763" s="63"/>
      <c r="F763" s="63"/>
      <c r="G763" s="63"/>
      <c r="Q763" s="63"/>
      <c r="R763" s="4"/>
      <c r="S763" s="4"/>
      <c r="T763" s="4"/>
      <c r="U763" s="4"/>
    </row>
    <row r="764">
      <c r="E764" s="63"/>
      <c r="F764" s="63"/>
      <c r="G764" s="63"/>
      <c r="Q764" s="63"/>
      <c r="R764" s="4"/>
      <c r="S764" s="4"/>
      <c r="T764" s="4"/>
      <c r="U764" s="4"/>
    </row>
    <row r="765">
      <c r="E765" s="63"/>
      <c r="F765" s="63"/>
      <c r="G765" s="63"/>
      <c r="Q765" s="63"/>
      <c r="R765" s="4"/>
      <c r="S765" s="4"/>
      <c r="T765" s="4"/>
      <c r="U765" s="4"/>
    </row>
    <row r="766">
      <c r="E766" s="63"/>
      <c r="F766" s="63"/>
      <c r="G766" s="63"/>
      <c r="Q766" s="63"/>
      <c r="R766" s="4"/>
      <c r="S766" s="4"/>
      <c r="T766" s="4"/>
      <c r="U766" s="4"/>
    </row>
    <row r="767">
      <c r="E767" s="63"/>
      <c r="F767" s="63"/>
      <c r="G767" s="63"/>
      <c r="Q767" s="63"/>
      <c r="R767" s="4"/>
      <c r="S767" s="4"/>
      <c r="T767" s="4"/>
      <c r="U767" s="4"/>
    </row>
    <row r="768">
      <c r="E768" s="63"/>
      <c r="F768" s="63"/>
      <c r="G768" s="63"/>
      <c r="Q768" s="63"/>
      <c r="R768" s="4"/>
      <c r="S768" s="4"/>
      <c r="T768" s="4"/>
      <c r="U768" s="4"/>
    </row>
    <row r="769">
      <c r="E769" s="63"/>
      <c r="F769" s="63"/>
      <c r="G769" s="63"/>
      <c r="Q769" s="63"/>
      <c r="R769" s="4"/>
      <c r="S769" s="4"/>
      <c r="T769" s="4"/>
      <c r="U769" s="4"/>
    </row>
    <row r="770">
      <c r="E770" s="63"/>
      <c r="F770" s="63"/>
      <c r="G770" s="63"/>
      <c r="Q770" s="63"/>
      <c r="R770" s="4"/>
      <c r="S770" s="4"/>
      <c r="T770" s="4"/>
      <c r="U770" s="4"/>
    </row>
    <row r="771">
      <c r="E771" s="63"/>
      <c r="F771" s="63"/>
      <c r="G771" s="63"/>
      <c r="Q771" s="63"/>
      <c r="R771" s="4"/>
      <c r="S771" s="4"/>
      <c r="T771" s="4"/>
      <c r="U771" s="4"/>
    </row>
    <row r="772">
      <c r="E772" s="63"/>
      <c r="F772" s="63"/>
      <c r="G772" s="63"/>
      <c r="Q772" s="63"/>
      <c r="R772" s="4"/>
      <c r="S772" s="4"/>
      <c r="T772" s="4"/>
      <c r="U772" s="4"/>
    </row>
    <row r="773">
      <c r="E773" s="63"/>
      <c r="F773" s="63"/>
      <c r="G773" s="63"/>
      <c r="Q773" s="63"/>
      <c r="R773" s="4"/>
      <c r="S773" s="4"/>
      <c r="T773" s="4"/>
      <c r="U773" s="4"/>
    </row>
    <row r="774">
      <c r="E774" s="63"/>
      <c r="F774" s="63"/>
      <c r="G774" s="63"/>
      <c r="Q774" s="63"/>
      <c r="R774" s="4"/>
      <c r="S774" s="4"/>
      <c r="T774" s="4"/>
      <c r="U774" s="4"/>
    </row>
    <row r="775">
      <c r="E775" s="63"/>
      <c r="F775" s="63"/>
      <c r="G775" s="63"/>
      <c r="Q775" s="63"/>
      <c r="R775" s="4"/>
      <c r="S775" s="4"/>
      <c r="T775" s="4"/>
      <c r="U775" s="4"/>
    </row>
    <row r="776">
      <c r="E776" s="63"/>
      <c r="F776" s="63"/>
      <c r="G776" s="63"/>
      <c r="Q776" s="63"/>
      <c r="R776" s="4"/>
      <c r="S776" s="4"/>
      <c r="T776" s="4"/>
      <c r="U776" s="4"/>
    </row>
    <row r="777">
      <c r="E777" s="63"/>
      <c r="F777" s="63"/>
      <c r="G777" s="63"/>
      <c r="Q777" s="63"/>
      <c r="R777" s="4"/>
      <c r="S777" s="4"/>
      <c r="T777" s="4"/>
      <c r="U777" s="4"/>
    </row>
    <row r="778">
      <c r="E778" s="63"/>
      <c r="F778" s="63"/>
      <c r="G778" s="63"/>
      <c r="Q778" s="63"/>
      <c r="R778" s="4"/>
      <c r="S778" s="4"/>
      <c r="T778" s="4"/>
      <c r="U778" s="4"/>
    </row>
    <row r="779">
      <c r="E779" s="63"/>
      <c r="F779" s="63"/>
      <c r="G779" s="63"/>
      <c r="Q779" s="63"/>
      <c r="R779" s="4"/>
      <c r="S779" s="4"/>
      <c r="T779" s="4"/>
      <c r="U779" s="4"/>
    </row>
    <row r="780">
      <c r="E780" s="63"/>
      <c r="F780" s="63"/>
      <c r="G780" s="63"/>
      <c r="Q780" s="63"/>
      <c r="R780" s="4"/>
      <c r="S780" s="4"/>
      <c r="T780" s="4"/>
      <c r="U780" s="4"/>
    </row>
    <row r="781">
      <c r="E781" s="63"/>
      <c r="F781" s="63"/>
      <c r="G781" s="63"/>
      <c r="Q781" s="63"/>
      <c r="R781" s="4"/>
      <c r="S781" s="4"/>
      <c r="T781" s="4"/>
      <c r="U781" s="4"/>
    </row>
    <row r="782">
      <c r="E782" s="63"/>
      <c r="F782" s="63"/>
      <c r="G782" s="63"/>
      <c r="Q782" s="63"/>
      <c r="R782" s="4"/>
      <c r="S782" s="4"/>
      <c r="T782" s="4"/>
      <c r="U782" s="4"/>
    </row>
    <row r="783">
      <c r="E783" s="63"/>
      <c r="F783" s="63"/>
      <c r="G783" s="63"/>
      <c r="Q783" s="63"/>
      <c r="R783" s="4"/>
      <c r="S783" s="4"/>
      <c r="T783" s="4"/>
      <c r="U783" s="4"/>
    </row>
    <row r="784">
      <c r="E784" s="63"/>
      <c r="F784" s="63"/>
      <c r="G784" s="63"/>
      <c r="Q784" s="63"/>
      <c r="R784" s="4"/>
      <c r="S784" s="4"/>
      <c r="T784" s="4"/>
      <c r="U784" s="4"/>
    </row>
    <row r="785">
      <c r="E785" s="63"/>
      <c r="F785" s="63"/>
      <c r="G785" s="63"/>
      <c r="Q785" s="63"/>
      <c r="R785" s="4"/>
      <c r="S785" s="4"/>
      <c r="T785" s="4"/>
      <c r="U785" s="4"/>
    </row>
    <row r="786">
      <c r="E786" s="63"/>
      <c r="F786" s="63"/>
      <c r="G786" s="63"/>
      <c r="Q786" s="63"/>
      <c r="R786" s="4"/>
      <c r="S786" s="4"/>
      <c r="T786" s="4"/>
      <c r="U786" s="4"/>
    </row>
    <row r="787">
      <c r="E787" s="63"/>
      <c r="F787" s="63"/>
      <c r="G787" s="63"/>
      <c r="Q787" s="63"/>
      <c r="R787" s="4"/>
      <c r="S787" s="4"/>
      <c r="T787" s="4"/>
      <c r="U787" s="4"/>
    </row>
    <row r="788">
      <c r="E788" s="63"/>
      <c r="F788" s="63"/>
      <c r="G788" s="63"/>
      <c r="Q788" s="63"/>
      <c r="R788" s="4"/>
      <c r="S788" s="4"/>
      <c r="T788" s="4"/>
      <c r="U788" s="4"/>
    </row>
    <row r="789">
      <c r="E789" s="63"/>
      <c r="F789" s="63"/>
      <c r="G789" s="63"/>
      <c r="Q789" s="63"/>
      <c r="R789" s="4"/>
      <c r="S789" s="4"/>
      <c r="T789" s="4"/>
      <c r="U789" s="4"/>
    </row>
    <row r="790">
      <c r="E790" s="63"/>
      <c r="F790" s="63"/>
      <c r="G790" s="63"/>
      <c r="Q790" s="63"/>
      <c r="R790" s="4"/>
      <c r="S790" s="4"/>
      <c r="T790" s="4"/>
      <c r="U790" s="4"/>
    </row>
    <row r="791">
      <c r="E791" s="63"/>
      <c r="F791" s="63"/>
      <c r="G791" s="63"/>
      <c r="Q791" s="63"/>
      <c r="R791" s="4"/>
      <c r="S791" s="4"/>
      <c r="T791" s="4"/>
      <c r="U791" s="4"/>
    </row>
    <row r="792">
      <c r="E792" s="63"/>
      <c r="F792" s="63"/>
      <c r="G792" s="63"/>
      <c r="Q792" s="63"/>
      <c r="R792" s="4"/>
      <c r="S792" s="4"/>
      <c r="T792" s="4"/>
      <c r="U792" s="4"/>
    </row>
    <row r="793">
      <c r="E793" s="63"/>
      <c r="F793" s="63"/>
      <c r="G793" s="63"/>
      <c r="Q793" s="63"/>
      <c r="R793" s="4"/>
      <c r="S793" s="4"/>
      <c r="T793" s="4"/>
      <c r="U793" s="4"/>
    </row>
    <row r="794">
      <c r="E794" s="63"/>
      <c r="F794" s="63"/>
      <c r="G794" s="63"/>
      <c r="Q794" s="63"/>
      <c r="R794" s="4"/>
      <c r="S794" s="4"/>
      <c r="T794" s="4"/>
      <c r="U794" s="4"/>
    </row>
    <row r="795">
      <c r="E795" s="63"/>
      <c r="F795" s="63"/>
      <c r="G795" s="63"/>
      <c r="Q795" s="63"/>
      <c r="R795" s="4"/>
      <c r="S795" s="4"/>
      <c r="T795" s="4"/>
      <c r="U795" s="4"/>
    </row>
    <row r="796">
      <c r="E796" s="63"/>
      <c r="F796" s="63"/>
      <c r="G796" s="63"/>
      <c r="Q796" s="63"/>
      <c r="R796" s="4"/>
      <c r="S796" s="4"/>
      <c r="T796" s="4"/>
      <c r="U796" s="4"/>
    </row>
    <row r="797">
      <c r="E797" s="63"/>
      <c r="F797" s="63"/>
      <c r="G797" s="63"/>
      <c r="Q797" s="63"/>
      <c r="R797" s="4"/>
      <c r="S797" s="4"/>
      <c r="T797" s="4"/>
      <c r="U797" s="4"/>
    </row>
    <row r="798">
      <c r="E798" s="63"/>
      <c r="F798" s="63"/>
      <c r="G798" s="63"/>
      <c r="Q798" s="63"/>
      <c r="R798" s="4"/>
      <c r="S798" s="4"/>
      <c r="T798" s="4"/>
      <c r="U798" s="4"/>
    </row>
    <row r="799">
      <c r="E799" s="63"/>
      <c r="F799" s="63"/>
      <c r="G799" s="63"/>
      <c r="Q799" s="63"/>
      <c r="R799" s="4"/>
      <c r="S799" s="4"/>
      <c r="T799" s="4"/>
      <c r="U799" s="4"/>
    </row>
    <row r="800">
      <c r="E800" s="63"/>
      <c r="F800" s="63"/>
      <c r="G800" s="63"/>
      <c r="Q800" s="63"/>
      <c r="R800" s="4"/>
      <c r="S800" s="4"/>
      <c r="T800" s="4"/>
      <c r="U800" s="4"/>
    </row>
    <row r="801">
      <c r="E801" s="63"/>
      <c r="F801" s="63"/>
      <c r="G801" s="63"/>
      <c r="Q801" s="63"/>
      <c r="R801" s="4"/>
      <c r="S801" s="4"/>
      <c r="T801" s="4"/>
      <c r="U801" s="4"/>
    </row>
    <row r="802">
      <c r="E802" s="63"/>
      <c r="F802" s="63"/>
      <c r="G802" s="63"/>
      <c r="Q802" s="63"/>
      <c r="R802" s="4"/>
      <c r="S802" s="4"/>
      <c r="T802" s="4"/>
      <c r="U802" s="4"/>
    </row>
    <row r="803">
      <c r="E803" s="63"/>
      <c r="F803" s="63"/>
      <c r="G803" s="63"/>
      <c r="Q803" s="63"/>
      <c r="R803" s="4"/>
      <c r="S803" s="4"/>
      <c r="T803" s="4"/>
      <c r="U803" s="4"/>
    </row>
    <row r="804">
      <c r="E804" s="63"/>
      <c r="F804" s="63"/>
      <c r="G804" s="63"/>
      <c r="Q804" s="63"/>
      <c r="R804" s="4"/>
      <c r="S804" s="4"/>
      <c r="T804" s="4"/>
      <c r="U804" s="4"/>
    </row>
    <row r="805">
      <c r="E805" s="63"/>
      <c r="F805" s="63"/>
      <c r="G805" s="63"/>
      <c r="Q805" s="63"/>
      <c r="R805" s="4"/>
      <c r="S805" s="4"/>
      <c r="T805" s="4"/>
      <c r="U805" s="4"/>
    </row>
    <row r="806">
      <c r="E806" s="63"/>
      <c r="F806" s="63"/>
      <c r="G806" s="63"/>
      <c r="Q806" s="63"/>
      <c r="R806" s="4"/>
      <c r="S806" s="4"/>
      <c r="T806" s="4"/>
      <c r="U806" s="4"/>
    </row>
    <row r="807">
      <c r="E807" s="63"/>
      <c r="F807" s="63"/>
      <c r="G807" s="63"/>
      <c r="Q807" s="63"/>
      <c r="R807" s="4"/>
      <c r="S807" s="4"/>
      <c r="T807" s="4"/>
      <c r="U807" s="4"/>
    </row>
    <row r="808">
      <c r="E808" s="63"/>
      <c r="F808" s="63"/>
      <c r="G808" s="63"/>
      <c r="Q808" s="63"/>
      <c r="R808" s="4"/>
      <c r="S808" s="4"/>
      <c r="T808" s="4"/>
      <c r="U808" s="4"/>
    </row>
    <row r="809">
      <c r="E809" s="63"/>
      <c r="F809" s="63"/>
      <c r="G809" s="63"/>
      <c r="Q809" s="63"/>
      <c r="R809" s="4"/>
      <c r="S809" s="4"/>
      <c r="T809" s="4"/>
      <c r="U809" s="4"/>
    </row>
    <row r="810">
      <c r="E810" s="63"/>
      <c r="F810" s="63"/>
      <c r="G810" s="63"/>
      <c r="Q810" s="63"/>
      <c r="R810" s="4"/>
      <c r="S810" s="4"/>
      <c r="T810" s="4"/>
      <c r="U810" s="4"/>
    </row>
    <row r="811">
      <c r="E811" s="63"/>
      <c r="F811" s="63"/>
      <c r="G811" s="63"/>
      <c r="Q811" s="63"/>
      <c r="R811" s="4"/>
      <c r="S811" s="4"/>
      <c r="T811" s="4"/>
      <c r="U811" s="4"/>
    </row>
    <row r="812">
      <c r="E812" s="63"/>
      <c r="F812" s="63"/>
      <c r="G812" s="63"/>
      <c r="Q812" s="63"/>
      <c r="R812" s="4"/>
      <c r="S812" s="4"/>
      <c r="T812" s="4"/>
      <c r="U812" s="4"/>
    </row>
    <row r="813">
      <c r="E813" s="63"/>
      <c r="F813" s="63"/>
      <c r="G813" s="63"/>
      <c r="Q813" s="63"/>
      <c r="R813" s="4"/>
      <c r="S813" s="4"/>
      <c r="T813" s="4"/>
      <c r="U813" s="4"/>
    </row>
    <row r="814">
      <c r="E814" s="63"/>
      <c r="F814" s="63"/>
      <c r="G814" s="63"/>
      <c r="Q814" s="63"/>
      <c r="R814" s="4"/>
      <c r="S814" s="4"/>
      <c r="T814" s="4"/>
      <c r="U814" s="4"/>
    </row>
    <row r="815">
      <c r="E815" s="63"/>
      <c r="F815" s="63"/>
      <c r="G815" s="63"/>
      <c r="Q815" s="63"/>
      <c r="R815" s="4"/>
      <c r="S815" s="4"/>
      <c r="T815" s="4"/>
      <c r="U815" s="4"/>
    </row>
    <row r="816">
      <c r="E816" s="63"/>
      <c r="F816" s="63"/>
      <c r="G816" s="63"/>
      <c r="Q816" s="63"/>
      <c r="R816" s="4"/>
      <c r="S816" s="4"/>
      <c r="T816" s="4"/>
      <c r="U816" s="4"/>
    </row>
    <row r="817">
      <c r="E817" s="63"/>
      <c r="F817" s="63"/>
      <c r="G817" s="63"/>
      <c r="Q817" s="63"/>
      <c r="R817" s="4"/>
      <c r="S817" s="4"/>
      <c r="T817" s="4"/>
      <c r="U817" s="4"/>
    </row>
    <row r="818">
      <c r="E818" s="63"/>
      <c r="F818" s="63"/>
      <c r="G818" s="63"/>
      <c r="Q818" s="63"/>
      <c r="R818" s="4"/>
      <c r="S818" s="4"/>
      <c r="T818" s="4"/>
      <c r="U818" s="4"/>
    </row>
    <row r="819">
      <c r="E819" s="63"/>
      <c r="F819" s="63"/>
      <c r="G819" s="63"/>
      <c r="Q819" s="63"/>
      <c r="R819" s="4"/>
      <c r="S819" s="4"/>
      <c r="T819" s="4"/>
      <c r="U819" s="4"/>
    </row>
    <row r="820">
      <c r="E820" s="63"/>
      <c r="F820" s="63"/>
      <c r="G820" s="63"/>
      <c r="Q820" s="63"/>
      <c r="R820" s="4"/>
      <c r="S820" s="4"/>
      <c r="T820" s="4"/>
      <c r="U820" s="4"/>
    </row>
    <row r="821">
      <c r="E821" s="63"/>
      <c r="F821" s="63"/>
      <c r="G821" s="63"/>
      <c r="Q821" s="63"/>
      <c r="R821" s="4"/>
      <c r="S821" s="4"/>
      <c r="T821" s="4"/>
      <c r="U821" s="4"/>
    </row>
    <row r="822">
      <c r="E822" s="63"/>
      <c r="F822" s="63"/>
      <c r="G822" s="63"/>
      <c r="Q822" s="63"/>
      <c r="R822" s="4"/>
      <c r="S822" s="4"/>
      <c r="T822" s="4"/>
      <c r="U822" s="4"/>
    </row>
    <row r="823">
      <c r="E823" s="63"/>
      <c r="F823" s="63"/>
      <c r="G823" s="63"/>
      <c r="Q823" s="63"/>
      <c r="R823" s="4"/>
      <c r="S823" s="4"/>
      <c r="T823" s="4"/>
      <c r="U823" s="4"/>
    </row>
    <row r="824">
      <c r="E824" s="63"/>
      <c r="F824" s="63"/>
      <c r="G824" s="63"/>
      <c r="Q824" s="63"/>
      <c r="R824" s="4"/>
      <c r="S824" s="4"/>
      <c r="T824" s="4"/>
      <c r="U824" s="4"/>
    </row>
    <row r="825">
      <c r="E825" s="63"/>
      <c r="F825" s="63"/>
      <c r="G825" s="63"/>
      <c r="Q825" s="63"/>
      <c r="R825" s="4"/>
      <c r="S825" s="4"/>
      <c r="T825" s="4"/>
      <c r="U825" s="4"/>
    </row>
    <row r="826">
      <c r="E826" s="63"/>
      <c r="F826" s="63"/>
      <c r="G826" s="63"/>
      <c r="Q826" s="63"/>
      <c r="R826" s="4"/>
      <c r="S826" s="4"/>
      <c r="T826" s="4"/>
      <c r="U826" s="4"/>
    </row>
    <row r="827">
      <c r="E827" s="63"/>
      <c r="F827" s="63"/>
      <c r="G827" s="63"/>
      <c r="Q827" s="63"/>
      <c r="R827" s="4"/>
      <c r="S827" s="4"/>
      <c r="T827" s="4"/>
      <c r="U827" s="4"/>
    </row>
    <row r="828">
      <c r="E828" s="63"/>
      <c r="F828" s="63"/>
      <c r="G828" s="63"/>
      <c r="Q828" s="63"/>
      <c r="R828" s="4"/>
      <c r="S828" s="4"/>
      <c r="T828" s="4"/>
      <c r="U828" s="4"/>
    </row>
    <row r="829">
      <c r="E829" s="63"/>
      <c r="F829" s="63"/>
      <c r="G829" s="63"/>
      <c r="Q829" s="63"/>
      <c r="R829" s="4"/>
      <c r="S829" s="4"/>
      <c r="T829" s="4"/>
      <c r="U829" s="4"/>
    </row>
    <row r="830">
      <c r="E830" s="63"/>
      <c r="F830" s="63"/>
      <c r="G830" s="63"/>
      <c r="Q830" s="63"/>
      <c r="R830" s="4"/>
      <c r="S830" s="4"/>
      <c r="T830" s="4"/>
      <c r="U830" s="4"/>
    </row>
    <row r="831">
      <c r="E831" s="63"/>
      <c r="F831" s="63"/>
      <c r="G831" s="63"/>
      <c r="Q831" s="63"/>
      <c r="R831" s="4"/>
      <c r="S831" s="4"/>
      <c r="T831" s="4"/>
      <c r="U831" s="4"/>
    </row>
    <row r="832">
      <c r="E832" s="63"/>
      <c r="F832" s="63"/>
      <c r="G832" s="63"/>
      <c r="Q832" s="63"/>
      <c r="R832" s="4"/>
      <c r="S832" s="4"/>
      <c r="T832" s="4"/>
      <c r="U832" s="4"/>
    </row>
    <row r="833">
      <c r="E833" s="63"/>
      <c r="F833" s="63"/>
      <c r="G833" s="63"/>
      <c r="Q833" s="63"/>
      <c r="R833" s="4"/>
      <c r="S833" s="4"/>
      <c r="T833" s="4"/>
      <c r="U833" s="4"/>
    </row>
    <row r="834">
      <c r="E834" s="63"/>
      <c r="F834" s="63"/>
      <c r="G834" s="63"/>
      <c r="Q834" s="63"/>
      <c r="R834" s="4"/>
      <c r="S834" s="4"/>
      <c r="T834" s="4"/>
      <c r="U834" s="4"/>
    </row>
    <row r="835">
      <c r="E835" s="63"/>
      <c r="F835" s="63"/>
      <c r="G835" s="63"/>
      <c r="Q835" s="63"/>
      <c r="R835" s="4"/>
      <c r="S835" s="4"/>
      <c r="T835" s="4"/>
      <c r="U835" s="4"/>
    </row>
    <row r="836">
      <c r="E836" s="63"/>
      <c r="F836" s="63"/>
      <c r="G836" s="63"/>
      <c r="Q836" s="63"/>
      <c r="R836" s="4"/>
      <c r="S836" s="4"/>
      <c r="T836" s="4"/>
      <c r="U836" s="4"/>
    </row>
    <row r="837">
      <c r="E837" s="63"/>
      <c r="F837" s="63"/>
      <c r="G837" s="63"/>
      <c r="Q837" s="63"/>
      <c r="R837" s="4"/>
      <c r="S837" s="4"/>
      <c r="T837" s="4"/>
      <c r="U837" s="4"/>
    </row>
    <row r="838">
      <c r="E838" s="63"/>
      <c r="F838" s="63"/>
      <c r="G838" s="63"/>
      <c r="Q838" s="63"/>
      <c r="R838" s="4"/>
      <c r="S838" s="4"/>
      <c r="T838" s="4"/>
      <c r="U838" s="4"/>
    </row>
    <row r="839">
      <c r="E839" s="63"/>
      <c r="F839" s="63"/>
      <c r="G839" s="63"/>
      <c r="Q839" s="63"/>
      <c r="R839" s="4"/>
      <c r="S839" s="4"/>
      <c r="T839" s="4"/>
      <c r="U839" s="4"/>
    </row>
    <row r="840">
      <c r="E840" s="63"/>
      <c r="F840" s="63"/>
      <c r="G840" s="63"/>
      <c r="Q840" s="63"/>
      <c r="R840" s="4"/>
      <c r="S840" s="4"/>
      <c r="T840" s="4"/>
      <c r="U840" s="4"/>
    </row>
    <row r="841">
      <c r="E841" s="63"/>
      <c r="F841" s="63"/>
      <c r="G841" s="63"/>
      <c r="Q841" s="63"/>
      <c r="R841" s="4"/>
      <c r="S841" s="4"/>
      <c r="T841" s="4"/>
      <c r="U841" s="4"/>
    </row>
    <row r="842">
      <c r="E842" s="63"/>
      <c r="F842" s="63"/>
      <c r="G842" s="63"/>
      <c r="Q842" s="63"/>
      <c r="R842" s="4"/>
      <c r="S842" s="4"/>
      <c r="T842" s="4"/>
      <c r="U842" s="4"/>
    </row>
    <row r="843">
      <c r="E843" s="63"/>
      <c r="F843" s="63"/>
      <c r="G843" s="63"/>
      <c r="Q843" s="63"/>
      <c r="R843" s="4"/>
      <c r="S843" s="4"/>
      <c r="T843" s="4"/>
      <c r="U843" s="4"/>
    </row>
    <row r="844">
      <c r="E844" s="63"/>
      <c r="F844" s="63"/>
      <c r="G844" s="63"/>
      <c r="Q844" s="63"/>
      <c r="R844" s="4"/>
      <c r="S844" s="4"/>
      <c r="T844" s="4"/>
      <c r="U844" s="4"/>
    </row>
    <row r="845">
      <c r="E845" s="63"/>
      <c r="F845" s="63"/>
      <c r="G845" s="63"/>
      <c r="Q845" s="63"/>
      <c r="R845" s="4"/>
      <c r="S845" s="4"/>
      <c r="T845" s="4"/>
      <c r="U845" s="4"/>
    </row>
    <row r="846">
      <c r="E846" s="63"/>
      <c r="F846" s="63"/>
      <c r="G846" s="63"/>
      <c r="Q846" s="63"/>
      <c r="R846" s="4"/>
      <c r="S846" s="4"/>
      <c r="T846" s="4"/>
      <c r="U846" s="4"/>
    </row>
    <row r="847">
      <c r="E847" s="63"/>
      <c r="F847" s="63"/>
      <c r="G847" s="63"/>
      <c r="Q847" s="63"/>
      <c r="R847" s="4"/>
      <c r="S847" s="4"/>
      <c r="T847" s="4"/>
      <c r="U847" s="4"/>
    </row>
    <row r="848">
      <c r="E848" s="63"/>
      <c r="F848" s="63"/>
      <c r="G848" s="63"/>
      <c r="Q848" s="63"/>
      <c r="R848" s="4"/>
      <c r="S848" s="4"/>
      <c r="T848" s="4"/>
      <c r="U848" s="4"/>
    </row>
    <row r="849">
      <c r="E849" s="63"/>
      <c r="F849" s="63"/>
      <c r="G849" s="63"/>
      <c r="Q849" s="63"/>
      <c r="R849" s="4"/>
      <c r="S849" s="4"/>
      <c r="T849" s="4"/>
      <c r="U849" s="4"/>
    </row>
    <row r="850">
      <c r="E850" s="63"/>
      <c r="F850" s="63"/>
      <c r="G850" s="63"/>
      <c r="Q850" s="63"/>
      <c r="R850" s="4"/>
      <c r="S850" s="4"/>
      <c r="T850" s="4"/>
      <c r="U850" s="4"/>
    </row>
    <row r="851">
      <c r="E851" s="63"/>
      <c r="F851" s="63"/>
      <c r="G851" s="63"/>
      <c r="Q851" s="63"/>
      <c r="R851" s="4"/>
      <c r="S851" s="4"/>
      <c r="T851" s="4"/>
      <c r="U851" s="4"/>
    </row>
    <row r="852">
      <c r="E852" s="63"/>
      <c r="F852" s="63"/>
      <c r="G852" s="63"/>
      <c r="Q852" s="63"/>
      <c r="R852" s="4"/>
      <c r="S852" s="4"/>
      <c r="T852" s="4"/>
      <c r="U852" s="4"/>
    </row>
    <row r="853">
      <c r="E853" s="63"/>
      <c r="F853" s="63"/>
      <c r="G853" s="63"/>
      <c r="Q853" s="63"/>
      <c r="R853" s="4"/>
      <c r="S853" s="4"/>
      <c r="T853" s="4"/>
      <c r="U853" s="4"/>
    </row>
    <row r="854">
      <c r="E854" s="63"/>
      <c r="F854" s="63"/>
      <c r="G854" s="63"/>
      <c r="Q854" s="63"/>
      <c r="R854" s="4"/>
      <c r="S854" s="4"/>
      <c r="T854" s="4"/>
      <c r="U854" s="4"/>
    </row>
    <row r="855">
      <c r="E855" s="63"/>
      <c r="F855" s="63"/>
      <c r="G855" s="63"/>
      <c r="Q855" s="63"/>
      <c r="R855" s="4"/>
      <c r="S855" s="4"/>
      <c r="T855" s="4"/>
      <c r="U855" s="4"/>
    </row>
    <row r="856">
      <c r="E856" s="63"/>
      <c r="F856" s="63"/>
      <c r="G856" s="63"/>
      <c r="Q856" s="63"/>
      <c r="R856" s="4"/>
      <c r="S856" s="4"/>
      <c r="T856" s="4"/>
      <c r="U856" s="4"/>
    </row>
    <row r="857">
      <c r="E857" s="63"/>
      <c r="F857" s="63"/>
      <c r="G857" s="63"/>
      <c r="Q857" s="63"/>
      <c r="R857" s="4"/>
      <c r="S857" s="4"/>
      <c r="T857" s="4"/>
      <c r="U857" s="4"/>
    </row>
    <row r="858">
      <c r="E858" s="63"/>
      <c r="F858" s="63"/>
      <c r="G858" s="63"/>
      <c r="Q858" s="63"/>
      <c r="R858" s="4"/>
      <c r="S858" s="4"/>
      <c r="T858" s="4"/>
      <c r="U858" s="4"/>
    </row>
    <row r="859">
      <c r="E859" s="63"/>
      <c r="F859" s="63"/>
      <c r="G859" s="63"/>
      <c r="Q859" s="63"/>
      <c r="R859" s="4"/>
      <c r="S859" s="4"/>
      <c r="T859" s="4"/>
      <c r="U859" s="4"/>
    </row>
    <row r="860">
      <c r="E860" s="63"/>
      <c r="F860" s="63"/>
      <c r="G860" s="63"/>
      <c r="Q860" s="63"/>
      <c r="R860" s="4"/>
      <c r="S860" s="4"/>
      <c r="T860" s="4"/>
      <c r="U860" s="4"/>
    </row>
    <row r="861">
      <c r="E861" s="63"/>
      <c r="F861" s="63"/>
      <c r="G861" s="63"/>
      <c r="Q861" s="63"/>
      <c r="R861" s="4"/>
      <c r="S861" s="4"/>
      <c r="T861" s="4"/>
      <c r="U861" s="4"/>
    </row>
    <row r="862">
      <c r="E862" s="63"/>
      <c r="F862" s="63"/>
      <c r="G862" s="63"/>
      <c r="Q862" s="63"/>
      <c r="R862" s="4"/>
      <c r="S862" s="4"/>
      <c r="T862" s="4"/>
      <c r="U862" s="4"/>
    </row>
    <row r="863">
      <c r="E863" s="63"/>
      <c r="F863" s="63"/>
      <c r="G863" s="63"/>
      <c r="Q863" s="63"/>
      <c r="R863" s="4"/>
      <c r="S863" s="4"/>
      <c r="T863" s="4"/>
      <c r="U863" s="4"/>
    </row>
    <row r="864">
      <c r="E864" s="63"/>
      <c r="F864" s="63"/>
      <c r="G864" s="63"/>
      <c r="Q864" s="63"/>
      <c r="R864" s="4"/>
      <c r="S864" s="4"/>
      <c r="T864" s="4"/>
      <c r="U864" s="4"/>
    </row>
    <row r="865">
      <c r="E865" s="63"/>
      <c r="F865" s="63"/>
      <c r="G865" s="63"/>
      <c r="Q865" s="63"/>
      <c r="R865" s="4"/>
      <c r="S865" s="4"/>
      <c r="T865" s="4"/>
      <c r="U865" s="4"/>
    </row>
    <row r="866">
      <c r="E866" s="63"/>
      <c r="F866" s="63"/>
      <c r="G866" s="63"/>
      <c r="Q866" s="63"/>
      <c r="R866" s="4"/>
      <c r="S866" s="4"/>
      <c r="T866" s="4"/>
      <c r="U866" s="4"/>
    </row>
    <row r="867">
      <c r="E867" s="63"/>
      <c r="F867" s="63"/>
      <c r="G867" s="63"/>
      <c r="Q867" s="63"/>
      <c r="R867" s="4"/>
      <c r="S867" s="4"/>
      <c r="T867" s="4"/>
      <c r="U867" s="4"/>
    </row>
    <row r="868">
      <c r="E868" s="63"/>
      <c r="F868" s="63"/>
      <c r="G868" s="63"/>
      <c r="Q868" s="63"/>
      <c r="R868" s="4"/>
      <c r="S868" s="4"/>
      <c r="T868" s="4"/>
      <c r="U868" s="4"/>
    </row>
    <row r="869">
      <c r="E869" s="63"/>
      <c r="F869" s="63"/>
      <c r="G869" s="63"/>
      <c r="Q869" s="63"/>
      <c r="R869" s="4"/>
      <c r="S869" s="4"/>
      <c r="T869" s="4"/>
      <c r="U869" s="4"/>
    </row>
    <row r="870">
      <c r="E870" s="63"/>
      <c r="F870" s="63"/>
      <c r="G870" s="63"/>
      <c r="Q870" s="63"/>
      <c r="R870" s="4"/>
      <c r="S870" s="4"/>
      <c r="T870" s="4"/>
      <c r="U870" s="4"/>
    </row>
    <row r="871">
      <c r="E871" s="63"/>
      <c r="F871" s="63"/>
      <c r="G871" s="63"/>
      <c r="Q871" s="63"/>
      <c r="R871" s="4"/>
      <c r="S871" s="4"/>
      <c r="T871" s="4"/>
      <c r="U871" s="4"/>
    </row>
    <row r="872">
      <c r="E872" s="63"/>
      <c r="F872" s="63"/>
      <c r="G872" s="63"/>
      <c r="Q872" s="63"/>
      <c r="R872" s="4"/>
      <c r="S872" s="4"/>
      <c r="T872" s="4"/>
      <c r="U872" s="4"/>
    </row>
    <row r="873">
      <c r="E873" s="63"/>
      <c r="F873" s="63"/>
      <c r="G873" s="63"/>
      <c r="Q873" s="63"/>
      <c r="R873" s="4"/>
      <c r="S873" s="4"/>
      <c r="T873" s="4"/>
      <c r="U873" s="4"/>
    </row>
    <row r="874">
      <c r="E874" s="63"/>
      <c r="F874" s="63"/>
      <c r="G874" s="63"/>
      <c r="Q874" s="63"/>
      <c r="R874" s="4"/>
      <c r="S874" s="4"/>
      <c r="T874" s="4"/>
      <c r="U874" s="4"/>
    </row>
    <row r="875">
      <c r="E875" s="63"/>
      <c r="F875" s="63"/>
      <c r="G875" s="63"/>
      <c r="Q875" s="63"/>
      <c r="R875" s="4"/>
      <c r="S875" s="4"/>
      <c r="T875" s="4"/>
      <c r="U875" s="4"/>
    </row>
    <row r="876">
      <c r="E876" s="63"/>
      <c r="F876" s="63"/>
      <c r="G876" s="63"/>
      <c r="Q876" s="63"/>
      <c r="R876" s="4"/>
      <c r="S876" s="4"/>
      <c r="T876" s="4"/>
      <c r="U876" s="4"/>
    </row>
    <row r="877">
      <c r="E877" s="63"/>
      <c r="F877" s="63"/>
      <c r="G877" s="63"/>
      <c r="Q877" s="63"/>
      <c r="R877" s="4"/>
      <c r="S877" s="4"/>
      <c r="T877" s="4"/>
      <c r="U877" s="4"/>
    </row>
    <row r="878">
      <c r="E878" s="63"/>
      <c r="F878" s="63"/>
      <c r="G878" s="63"/>
      <c r="Q878" s="63"/>
      <c r="R878" s="4"/>
      <c r="S878" s="4"/>
      <c r="T878" s="4"/>
      <c r="U878" s="4"/>
    </row>
    <row r="879">
      <c r="E879" s="63"/>
      <c r="F879" s="63"/>
      <c r="G879" s="63"/>
      <c r="Q879" s="63"/>
      <c r="R879" s="4"/>
      <c r="S879" s="4"/>
      <c r="T879" s="4"/>
      <c r="U879" s="4"/>
    </row>
    <row r="880">
      <c r="E880" s="63"/>
      <c r="F880" s="63"/>
      <c r="G880" s="63"/>
      <c r="Q880" s="63"/>
      <c r="R880" s="4"/>
      <c r="S880" s="4"/>
      <c r="T880" s="4"/>
      <c r="U880" s="4"/>
    </row>
    <row r="881">
      <c r="E881" s="63"/>
      <c r="F881" s="63"/>
      <c r="G881" s="63"/>
      <c r="Q881" s="63"/>
      <c r="R881" s="4"/>
      <c r="S881" s="4"/>
      <c r="T881" s="4"/>
      <c r="U881" s="4"/>
    </row>
    <row r="882">
      <c r="E882" s="63"/>
      <c r="F882" s="63"/>
      <c r="G882" s="63"/>
      <c r="Q882" s="63"/>
      <c r="R882" s="4"/>
      <c r="S882" s="4"/>
      <c r="T882" s="4"/>
      <c r="U882" s="4"/>
    </row>
    <row r="883">
      <c r="E883" s="63"/>
      <c r="F883" s="63"/>
      <c r="G883" s="63"/>
      <c r="Q883" s="63"/>
      <c r="R883" s="4"/>
      <c r="S883" s="4"/>
      <c r="T883" s="4"/>
      <c r="U883" s="4"/>
    </row>
    <row r="884">
      <c r="E884" s="63"/>
      <c r="F884" s="63"/>
      <c r="G884" s="63"/>
      <c r="Q884" s="63"/>
      <c r="R884" s="4"/>
      <c r="S884" s="4"/>
      <c r="T884" s="4"/>
      <c r="U884" s="4"/>
    </row>
    <row r="885">
      <c r="E885" s="63"/>
      <c r="F885" s="63"/>
      <c r="G885" s="63"/>
      <c r="Q885" s="63"/>
      <c r="R885" s="4"/>
      <c r="S885" s="4"/>
      <c r="T885" s="4"/>
      <c r="U885" s="4"/>
    </row>
    <row r="886">
      <c r="E886" s="63"/>
      <c r="F886" s="63"/>
      <c r="G886" s="63"/>
      <c r="Q886" s="63"/>
      <c r="R886" s="4"/>
      <c r="S886" s="4"/>
      <c r="T886" s="4"/>
      <c r="U886" s="4"/>
    </row>
    <row r="887">
      <c r="E887" s="63"/>
      <c r="F887" s="63"/>
      <c r="G887" s="63"/>
      <c r="Q887" s="63"/>
      <c r="R887" s="4"/>
      <c r="S887" s="4"/>
      <c r="T887" s="4"/>
      <c r="U887" s="4"/>
    </row>
    <row r="888">
      <c r="E888" s="63"/>
      <c r="F888" s="63"/>
      <c r="G888" s="63"/>
      <c r="Q888" s="63"/>
      <c r="R888" s="4"/>
      <c r="S888" s="4"/>
      <c r="T888" s="4"/>
      <c r="U888" s="4"/>
    </row>
    <row r="889">
      <c r="E889" s="63"/>
      <c r="F889" s="63"/>
      <c r="G889" s="63"/>
      <c r="Q889" s="63"/>
      <c r="R889" s="4"/>
      <c r="S889" s="4"/>
      <c r="T889" s="4"/>
      <c r="U889" s="4"/>
    </row>
    <row r="890">
      <c r="E890" s="63"/>
      <c r="F890" s="63"/>
      <c r="G890" s="63"/>
      <c r="Q890" s="63"/>
      <c r="R890" s="4"/>
      <c r="S890" s="4"/>
      <c r="T890" s="4"/>
      <c r="U890" s="4"/>
    </row>
    <row r="891">
      <c r="E891" s="63"/>
      <c r="F891" s="63"/>
      <c r="G891" s="63"/>
      <c r="Q891" s="63"/>
      <c r="R891" s="4"/>
      <c r="S891" s="4"/>
      <c r="T891" s="4"/>
      <c r="U891" s="4"/>
    </row>
    <row r="892">
      <c r="E892" s="63"/>
      <c r="F892" s="63"/>
      <c r="G892" s="63"/>
      <c r="Q892" s="63"/>
      <c r="R892" s="4"/>
      <c r="S892" s="4"/>
      <c r="T892" s="4"/>
      <c r="U892" s="4"/>
    </row>
    <row r="893">
      <c r="E893" s="63"/>
      <c r="F893" s="63"/>
      <c r="G893" s="63"/>
      <c r="Q893" s="63"/>
      <c r="R893" s="4"/>
      <c r="S893" s="4"/>
      <c r="T893" s="4"/>
      <c r="U893" s="4"/>
    </row>
    <row r="894">
      <c r="E894" s="63"/>
      <c r="F894" s="63"/>
      <c r="G894" s="63"/>
      <c r="Q894" s="63"/>
      <c r="R894" s="4"/>
      <c r="S894" s="4"/>
      <c r="T894" s="4"/>
      <c r="U894" s="4"/>
    </row>
    <row r="895">
      <c r="E895" s="63"/>
      <c r="F895" s="63"/>
      <c r="G895" s="63"/>
      <c r="Q895" s="63"/>
      <c r="R895" s="4"/>
      <c r="S895" s="4"/>
      <c r="T895" s="4"/>
      <c r="U895" s="4"/>
    </row>
    <row r="896">
      <c r="E896" s="63"/>
      <c r="F896" s="63"/>
      <c r="G896" s="63"/>
      <c r="Q896" s="63"/>
      <c r="R896" s="4"/>
      <c r="S896" s="4"/>
      <c r="T896" s="4"/>
      <c r="U896" s="4"/>
    </row>
    <row r="897">
      <c r="E897" s="63"/>
      <c r="F897" s="63"/>
      <c r="G897" s="63"/>
      <c r="Q897" s="63"/>
      <c r="R897" s="4"/>
      <c r="S897" s="4"/>
      <c r="T897" s="4"/>
      <c r="U897" s="4"/>
    </row>
    <row r="898">
      <c r="E898" s="63"/>
      <c r="F898" s="63"/>
      <c r="G898" s="63"/>
      <c r="Q898" s="63"/>
      <c r="R898" s="4"/>
      <c r="S898" s="4"/>
      <c r="T898" s="4"/>
      <c r="U898" s="4"/>
    </row>
    <row r="899">
      <c r="E899" s="63"/>
      <c r="F899" s="63"/>
      <c r="G899" s="63"/>
      <c r="Q899" s="63"/>
      <c r="R899" s="4"/>
      <c r="S899" s="4"/>
      <c r="T899" s="4"/>
      <c r="U899" s="4"/>
    </row>
    <row r="900">
      <c r="E900" s="63"/>
      <c r="F900" s="63"/>
      <c r="G900" s="63"/>
      <c r="Q900" s="63"/>
      <c r="R900" s="4"/>
      <c r="S900" s="4"/>
      <c r="T900" s="4"/>
      <c r="U900" s="4"/>
    </row>
    <row r="901">
      <c r="E901" s="63"/>
      <c r="F901" s="63"/>
      <c r="G901" s="63"/>
      <c r="Q901" s="63"/>
      <c r="R901" s="4"/>
      <c r="S901" s="4"/>
      <c r="T901" s="4"/>
      <c r="U901" s="4"/>
    </row>
    <row r="902">
      <c r="E902" s="63"/>
      <c r="F902" s="63"/>
      <c r="G902" s="63"/>
      <c r="Q902" s="63"/>
      <c r="R902" s="4"/>
      <c r="S902" s="4"/>
      <c r="T902" s="4"/>
      <c r="U902" s="4"/>
    </row>
    <row r="903">
      <c r="E903" s="63"/>
      <c r="F903" s="63"/>
      <c r="G903" s="63"/>
      <c r="Q903" s="63"/>
      <c r="R903" s="4"/>
      <c r="S903" s="4"/>
      <c r="T903" s="4"/>
      <c r="U903" s="4"/>
    </row>
    <row r="904">
      <c r="E904" s="63"/>
      <c r="F904" s="63"/>
      <c r="G904" s="63"/>
      <c r="Q904" s="63"/>
      <c r="R904" s="4"/>
      <c r="S904" s="4"/>
      <c r="T904" s="4"/>
      <c r="U904" s="4"/>
    </row>
    <row r="905">
      <c r="E905" s="63"/>
      <c r="F905" s="63"/>
      <c r="G905" s="63"/>
      <c r="Q905" s="63"/>
      <c r="R905" s="4"/>
      <c r="S905" s="4"/>
      <c r="T905" s="4"/>
      <c r="U905" s="4"/>
    </row>
    <row r="906">
      <c r="E906" s="63"/>
      <c r="F906" s="63"/>
      <c r="G906" s="63"/>
      <c r="Q906" s="63"/>
      <c r="R906" s="4"/>
      <c r="S906" s="4"/>
      <c r="T906" s="4"/>
      <c r="U906" s="4"/>
    </row>
    <row r="907">
      <c r="E907" s="63"/>
      <c r="F907" s="63"/>
      <c r="G907" s="63"/>
      <c r="Q907" s="63"/>
      <c r="R907" s="4"/>
      <c r="S907" s="4"/>
      <c r="T907" s="4"/>
      <c r="U907" s="4"/>
    </row>
    <row r="908">
      <c r="E908" s="63"/>
      <c r="F908" s="63"/>
      <c r="G908" s="63"/>
      <c r="Q908" s="63"/>
      <c r="R908" s="4"/>
      <c r="S908" s="4"/>
      <c r="T908" s="4"/>
      <c r="U908" s="4"/>
    </row>
    <row r="909">
      <c r="E909" s="63"/>
      <c r="F909" s="63"/>
      <c r="G909" s="63"/>
      <c r="Q909" s="63"/>
      <c r="R909" s="4"/>
      <c r="S909" s="4"/>
      <c r="T909" s="4"/>
      <c r="U909" s="4"/>
    </row>
    <row r="910">
      <c r="E910" s="63"/>
      <c r="F910" s="63"/>
      <c r="G910" s="63"/>
      <c r="Q910" s="63"/>
      <c r="R910" s="4"/>
      <c r="S910" s="4"/>
      <c r="T910" s="4"/>
      <c r="U910" s="4"/>
    </row>
    <row r="911">
      <c r="E911" s="63"/>
      <c r="F911" s="63"/>
      <c r="G911" s="63"/>
      <c r="Q911" s="63"/>
      <c r="R911" s="4"/>
      <c r="S911" s="4"/>
      <c r="T911" s="4"/>
      <c r="U911" s="4"/>
    </row>
    <row r="912">
      <c r="E912" s="63"/>
      <c r="F912" s="63"/>
      <c r="G912" s="63"/>
      <c r="Q912" s="63"/>
      <c r="R912" s="4"/>
      <c r="S912" s="4"/>
      <c r="T912" s="4"/>
      <c r="U912" s="4"/>
    </row>
    <row r="913">
      <c r="E913" s="63"/>
      <c r="F913" s="63"/>
      <c r="G913" s="63"/>
      <c r="Q913" s="63"/>
      <c r="R913" s="4"/>
      <c r="S913" s="4"/>
      <c r="T913" s="4"/>
      <c r="U913" s="4"/>
    </row>
    <row r="914">
      <c r="E914" s="63"/>
      <c r="F914" s="63"/>
      <c r="G914" s="63"/>
      <c r="Q914" s="63"/>
      <c r="R914" s="4"/>
      <c r="S914" s="4"/>
      <c r="T914" s="4"/>
      <c r="U914" s="4"/>
    </row>
    <row r="915">
      <c r="E915" s="63"/>
      <c r="F915" s="63"/>
      <c r="G915" s="63"/>
      <c r="Q915" s="63"/>
      <c r="R915" s="4"/>
      <c r="S915" s="4"/>
      <c r="T915" s="4"/>
      <c r="U915" s="4"/>
    </row>
    <row r="916">
      <c r="E916" s="63"/>
      <c r="F916" s="63"/>
      <c r="G916" s="63"/>
      <c r="Q916" s="63"/>
      <c r="R916" s="4"/>
      <c r="S916" s="4"/>
      <c r="T916" s="4"/>
      <c r="U916" s="4"/>
    </row>
    <row r="917">
      <c r="E917" s="63"/>
      <c r="F917" s="63"/>
      <c r="G917" s="63"/>
      <c r="Q917" s="63"/>
      <c r="R917" s="4"/>
      <c r="S917" s="4"/>
      <c r="T917" s="4"/>
      <c r="U917" s="4"/>
    </row>
    <row r="918">
      <c r="E918" s="63"/>
      <c r="F918" s="63"/>
      <c r="G918" s="63"/>
      <c r="Q918" s="63"/>
      <c r="R918" s="4"/>
      <c r="S918" s="4"/>
      <c r="T918" s="4"/>
      <c r="U918" s="4"/>
    </row>
    <row r="919">
      <c r="E919" s="63"/>
      <c r="F919" s="63"/>
      <c r="G919" s="63"/>
      <c r="Q919" s="63"/>
      <c r="R919" s="4"/>
      <c r="S919" s="4"/>
      <c r="T919" s="4"/>
      <c r="U919" s="4"/>
    </row>
    <row r="920">
      <c r="E920" s="63"/>
      <c r="F920" s="63"/>
      <c r="G920" s="63"/>
      <c r="Q920" s="63"/>
      <c r="R920" s="4"/>
      <c r="S920" s="4"/>
      <c r="T920" s="4"/>
      <c r="U920" s="4"/>
    </row>
    <row r="921">
      <c r="E921" s="63"/>
      <c r="F921" s="63"/>
      <c r="G921" s="63"/>
      <c r="Q921" s="63"/>
      <c r="R921" s="4"/>
      <c r="S921" s="4"/>
      <c r="T921" s="4"/>
      <c r="U921" s="4"/>
    </row>
    <row r="922">
      <c r="E922" s="63"/>
      <c r="F922" s="63"/>
      <c r="G922" s="63"/>
      <c r="Q922" s="63"/>
      <c r="R922" s="4"/>
      <c r="S922" s="4"/>
      <c r="T922" s="4"/>
      <c r="U922" s="4"/>
    </row>
    <row r="923">
      <c r="E923" s="63"/>
      <c r="F923" s="63"/>
      <c r="G923" s="63"/>
      <c r="Q923" s="63"/>
      <c r="R923" s="4"/>
      <c r="S923" s="4"/>
      <c r="T923" s="4"/>
      <c r="U923" s="4"/>
    </row>
    <row r="924">
      <c r="E924" s="63"/>
      <c r="F924" s="63"/>
      <c r="G924" s="63"/>
      <c r="Q924" s="63"/>
      <c r="R924" s="4"/>
      <c r="S924" s="4"/>
      <c r="T924" s="4"/>
      <c r="U924" s="4"/>
    </row>
    <row r="925">
      <c r="E925" s="63"/>
      <c r="F925" s="63"/>
      <c r="G925" s="63"/>
      <c r="Q925" s="63"/>
      <c r="R925" s="4"/>
      <c r="S925" s="4"/>
      <c r="T925" s="4"/>
      <c r="U925" s="4"/>
    </row>
    <row r="926">
      <c r="E926" s="63"/>
      <c r="F926" s="63"/>
      <c r="G926" s="63"/>
      <c r="Q926" s="63"/>
      <c r="R926" s="4"/>
      <c r="S926" s="4"/>
      <c r="T926" s="4"/>
      <c r="U926" s="4"/>
    </row>
    <row r="927">
      <c r="E927" s="63"/>
      <c r="F927" s="63"/>
      <c r="G927" s="63"/>
      <c r="Q927" s="63"/>
      <c r="R927" s="4"/>
      <c r="S927" s="4"/>
      <c r="T927" s="4"/>
      <c r="U927" s="4"/>
    </row>
    <row r="928">
      <c r="E928" s="63"/>
      <c r="F928" s="63"/>
      <c r="G928" s="63"/>
      <c r="Q928" s="63"/>
      <c r="R928" s="4"/>
      <c r="S928" s="4"/>
      <c r="T928" s="4"/>
      <c r="U928" s="4"/>
    </row>
    <row r="929">
      <c r="E929" s="63"/>
      <c r="F929" s="63"/>
      <c r="G929" s="63"/>
      <c r="Q929" s="63"/>
      <c r="R929" s="4"/>
      <c r="S929" s="4"/>
      <c r="T929" s="4"/>
      <c r="U929" s="4"/>
    </row>
    <row r="930">
      <c r="E930" s="63"/>
      <c r="F930" s="63"/>
      <c r="G930" s="63"/>
      <c r="Q930" s="63"/>
      <c r="R930" s="4"/>
      <c r="S930" s="4"/>
      <c r="T930" s="4"/>
      <c r="U930" s="4"/>
    </row>
    <row r="931">
      <c r="E931" s="63"/>
      <c r="F931" s="63"/>
      <c r="G931" s="63"/>
      <c r="Q931" s="63"/>
      <c r="R931" s="4"/>
      <c r="S931" s="4"/>
      <c r="T931" s="4"/>
      <c r="U931" s="4"/>
    </row>
    <row r="932">
      <c r="E932" s="63"/>
      <c r="F932" s="63"/>
      <c r="G932" s="63"/>
      <c r="Q932" s="63"/>
      <c r="R932" s="4"/>
      <c r="S932" s="4"/>
      <c r="T932" s="4"/>
      <c r="U932" s="4"/>
    </row>
    <row r="933">
      <c r="E933" s="63"/>
      <c r="F933" s="63"/>
      <c r="G933" s="63"/>
      <c r="Q933" s="63"/>
      <c r="R933" s="4"/>
      <c r="S933" s="4"/>
      <c r="T933" s="4"/>
      <c r="U933" s="4"/>
    </row>
    <row r="934">
      <c r="E934" s="63"/>
      <c r="F934" s="63"/>
      <c r="G934" s="63"/>
      <c r="Q934" s="63"/>
      <c r="R934" s="4"/>
      <c r="S934" s="4"/>
      <c r="T934" s="4"/>
      <c r="U934" s="4"/>
    </row>
    <row r="935">
      <c r="E935" s="63"/>
      <c r="F935" s="63"/>
      <c r="G935" s="63"/>
      <c r="Q935" s="63"/>
      <c r="R935" s="4"/>
      <c r="S935" s="4"/>
      <c r="T935" s="4"/>
      <c r="U935" s="4"/>
    </row>
    <row r="936">
      <c r="E936" s="63"/>
      <c r="F936" s="63"/>
      <c r="G936" s="63"/>
      <c r="Q936" s="63"/>
      <c r="R936" s="4"/>
      <c r="S936" s="4"/>
      <c r="T936" s="4"/>
      <c r="U936" s="4"/>
    </row>
    <row r="937">
      <c r="E937" s="63"/>
      <c r="F937" s="63"/>
      <c r="G937" s="63"/>
      <c r="Q937" s="63"/>
      <c r="R937" s="4"/>
      <c r="S937" s="4"/>
      <c r="T937" s="4"/>
      <c r="U937" s="4"/>
    </row>
    <row r="938">
      <c r="E938" s="63"/>
      <c r="F938" s="63"/>
      <c r="G938" s="63"/>
      <c r="Q938" s="63"/>
      <c r="R938" s="4"/>
      <c r="S938" s="4"/>
      <c r="T938" s="4"/>
      <c r="U938" s="4"/>
    </row>
    <row r="939">
      <c r="E939" s="63"/>
      <c r="F939" s="63"/>
      <c r="G939" s="63"/>
      <c r="Q939" s="63"/>
      <c r="R939" s="4"/>
      <c r="S939" s="4"/>
      <c r="T939" s="4"/>
      <c r="U939" s="4"/>
    </row>
    <row r="940">
      <c r="E940" s="63"/>
      <c r="F940" s="63"/>
      <c r="G940" s="63"/>
      <c r="Q940" s="63"/>
      <c r="R940" s="4"/>
      <c r="S940" s="4"/>
      <c r="T940" s="4"/>
      <c r="U940" s="4"/>
    </row>
    <row r="941">
      <c r="E941" s="63"/>
      <c r="F941" s="63"/>
      <c r="G941" s="63"/>
      <c r="Q941" s="63"/>
      <c r="R941" s="4"/>
      <c r="S941" s="4"/>
      <c r="T941" s="4"/>
      <c r="U941" s="4"/>
    </row>
    <row r="942">
      <c r="E942" s="63"/>
      <c r="F942" s="63"/>
      <c r="G942" s="63"/>
      <c r="Q942" s="63"/>
      <c r="R942" s="4"/>
      <c r="S942" s="4"/>
      <c r="T942" s="4"/>
      <c r="U942" s="4"/>
    </row>
    <row r="943">
      <c r="E943" s="63"/>
      <c r="F943" s="63"/>
      <c r="G943" s="63"/>
      <c r="Q943" s="63"/>
      <c r="R943" s="4"/>
      <c r="S943" s="4"/>
      <c r="T943" s="4"/>
      <c r="U943" s="4"/>
    </row>
    <row r="944">
      <c r="E944" s="63"/>
      <c r="F944" s="63"/>
      <c r="G944" s="63"/>
      <c r="Q944" s="63"/>
      <c r="R944" s="4"/>
      <c r="S944" s="4"/>
      <c r="T944" s="4"/>
      <c r="U944" s="4"/>
    </row>
    <row r="945">
      <c r="E945" s="63"/>
      <c r="F945" s="63"/>
      <c r="G945" s="63"/>
      <c r="Q945" s="63"/>
      <c r="R945" s="4"/>
      <c r="S945" s="4"/>
      <c r="T945" s="4"/>
      <c r="U945" s="4"/>
    </row>
    <row r="946">
      <c r="E946" s="63"/>
      <c r="F946" s="63"/>
      <c r="G946" s="63"/>
      <c r="Q946" s="63"/>
      <c r="R946" s="4"/>
      <c r="S946" s="4"/>
      <c r="T946" s="4"/>
      <c r="U946" s="4"/>
    </row>
    <row r="947">
      <c r="E947" s="63"/>
      <c r="F947" s="63"/>
      <c r="G947" s="63"/>
      <c r="Q947" s="63"/>
      <c r="R947" s="4"/>
      <c r="S947" s="4"/>
      <c r="T947" s="4"/>
      <c r="U947" s="4"/>
    </row>
    <row r="948">
      <c r="E948" s="63"/>
      <c r="F948" s="63"/>
      <c r="G948" s="63"/>
      <c r="Q948" s="63"/>
      <c r="R948" s="4"/>
      <c r="S948" s="4"/>
      <c r="T948" s="4"/>
      <c r="U948" s="4"/>
    </row>
    <row r="949">
      <c r="E949" s="63"/>
      <c r="F949" s="63"/>
      <c r="G949" s="63"/>
      <c r="Q949" s="63"/>
      <c r="R949" s="4"/>
      <c r="S949" s="4"/>
      <c r="T949" s="4"/>
      <c r="U949" s="4"/>
    </row>
    <row r="950">
      <c r="E950" s="63"/>
      <c r="F950" s="63"/>
      <c r="G950" s="63"/>
      <c r="Q950" s="63"/>
      <c r="R950" s="4"/>
      <c r="S950" s="4"/>
      <c r="T950" s="4"/>
      <c r="U950" s="4"/>
    </row>
    <row r="951">
      <c r="E951" s="63"/>
      <c r="F951" s="63"/>
      <c r="G951" s="63"/>
      <c r="Q951" s="63"/>
      <c r="R951" s="4"/>
      <c r="S951" s="4"/>
      <c r="T951" s="4"/>
      <c r="U951" s="4"/>
    </row>
    <row r="952">
      <c r="E952" s="63"/>
      <c r="F952" s="63"/>
      <c r="G952" s="63"/>
      <c r="Q952" s="63"/>
      <c r="R952" s="4"/>
      <c r="S952" s="4"/>
      <c r="T952" s="4"/>
      <c r="U952" s="4"/>
    </row>
    <row r="953">
      <c r="E953" s="63"/>
      <c r="F953" s="63"/>
      <c r="G953" s="63"/>
      <c r="Q953" s="63"/>
      <c r="R953" s="4"/>
      <c r="S953" s="4"/>
      <c r="T953" s="4"/>
      <c r="U953" s="4"/>
    </row>
    <row r="954">
      <c r="E954" s="63"/>
      <c r="F954" s="63"/>
      <c r="G954" s="63"/>
      <c r="Q954" s="63"/>
      <c r="R954" s="4"/>
      <c r="S954" s="4"/>
      <c r="T954" s="4"/>
      <c r="U954" s="4"/>
    </row>
    <row r="955">
      <c r="E955" s="63"/>
      <c r="F955" s="63"/>
      <c r="G955" s="63"/>
      <c r="Q955" s="63"/>
      <c r="R955" s="4"/>
      <c r="S955" s="4"/>
      <c r="T955" s="4"/>
      <c r="U955" s="4"/>
    </row>
    <row r="956">
      <c r="E956" s="63"/>
      <c r="F956" s="63"/>
      <c r="G956" s="63"/>
      <c r="Q956" s="63"/>
      <c r="R956" s="4"/>
      <c r="S956" s="4"/>
      <c r="T956" s="4"/>
      <c r="U956" s="4"/>
    </row>
    <row r="957">
      <c r="E957" s="63"/>
      <c r="F957" s="63"/>
      <c r="G957" s="63"/>
      <c r="Q957" s="63"/>
      <c r="R957" s="4"/>
      <c r="S957" s="4"/>
      <c r="T957" s="4"/>
      <c r="U957" s="4"/>
    </row>
    <row r="958">
      <c r="E958" s="63"/>
      <c r="F958" s="63"/>
      <c r="G958" s="63"/>
      <c r="Q958" s="63"/>
      <c r="R958" s="4"/>
      <c r="S958" s="4"/>
      <c r="T958" s="4"/>
      <c r="U958" s="4"/>
    </row>
    <row r="959">
      <c r="E959" s="63"/>
      <c r="F959" s="63"/>
      <c r="G959" s="63"/>
      <c r="Q959" s="63"/>
      <c r="R959" s="4"/>
      <c r="S959" s="4"/>
      <c r="T959" s="4"/>
      <c r="U959" s="4"/>
    </row>
    <row r="960">
      <c r="E960" s="63"/>
      <c r="F960" s="63"/>
      <c r="G960" s="63"/>
      <c r="Q960" s="63"/>
      <c r="R960" s="4"/>
      <c r="S960" s="4"/>
      <c r="T960" s="4"/>
      <c r="U960" s="4"/>
    </row>
    <row r="961">
      <c r="E961" s="63"/>
      <c r="F961" s="63"/>
      <c r="G961" s="63"/>
      <c r="Q961" s="63"/>
      <c r="R961" s="4"/>
      <c r="S961" s="4"/>
      <c r="T961" s="4"/>
      <c r="U961" s="4"/>
    </row>
    <row r="962">
      <c r="E962" s="63"/>
      <c r="F962" s="63"/>
      <c r="G962" s="63"/>
      <c r="Q962" s="63"/>
      <c r="R962" s="4"/>
      <c r="S962" s="4"/>
      <c r="T962" s="4"/>
      <c r="U962" s="4"/>
    </row>
    <row r="963">
      <c r="E963" s="63"/>
      <c r="F963" s="63"/>
      <c r="G963" s="63"/>
      <c r="Q963" s="63"/>
      <c r="R963" s="4"/>
      <c r="S963" s="4"/>
      <c r="T963" s="4"/>
      <c r="U963" s="4"/>
    </row>
    <row r="964">
      <c r="E964" s="63"/>
      <c r="F964" s="63"/>
      <c r="G964" s="63"/>
      <c r="Q964" s="63"/>
      <c r="R964" s="4"/>
      <c r="S964" s="4"/>
      <c r="T964" s="4"/>
      <c r="U964" s="4"/>
    </row>
    <row r="965">
      <c r="E965" s="63"/>
      <c r="F965" s="63"/>
      <c r="G965" s="63"/>
      <c r="Q965" s="63"/>
      <c r="R965" s="4"/>
      <c r="S965" s="4"/>
      <c r="T965" s="4"/>
      <c r="U965" s="4"/>
    </row>
    <row r="966">
      <c r="E966" s="63"/>
      <c r="F966" s="63"/>
      <c r="G966" s="63"/>
      <c r="Q966" s="63"/>
      <c r="R966" s="4"/>
      <c r="S966" s="4"/>
      <c r="T966" s="4"/>
      <c r="U966" s="4"/>
    </row>
    <row r="967">
      <c r="E967" s="63"/>
      <c r="F967" s="63"/>
      <c r="G967" s="63"/>
      <c r="Q967" s="63"/>
      <c r="R967" s="4"/>
      <c r="S967" s="4"/>
      <c r="T967" s="4"/>
      <c r="U967" s="4"/>
    </row>
    <row r="968">
      <c r="E968" s="63"/>
      <c r="F968" s="63"/>
      <c r="G968" s="63"/>
      <c r="Q968" s="63"/>
      <c r="R968" s="4"/>
      <c r="S968" s="4"/>
      <c r="T968" s="4"/>
      <c r="U968" s="4"/>
    </row>
    <row r="969">
      <c r="E969" s="63"/>
      <c r="F969" s="63"/>
      <c r="G969" s="63"/>
      <c r="Q969" s="63"/>
      <c r="R969" s="4"/>
      <c r="S969" s="4"/>
      <c r="T969" s="4"/>
      <c r="U969" s="4"/>
    </row>
    <row r="970">
      <c r="E970" s="63"/>
      <c r="F970" s="63"/>
      <c r="G970" s="63"/>
      <c r="Q970" s="63"/>
      <c r="R970" s="4"/>
      <c r="S970" s="4"/>
      <c r="T970" s="4"/>
      <c r="U970" s="4"/>
    </row>
    <row r="971">
      <c r="E971" s="63"/>
      <c r="F971" s="63"/>
      <c r="G971" s="63"/>
      <c r="Q971" s="63"/>
      <c r="R971" s="4"/>
      <c r="S971" s="4"/>
      <c r="T971" s="4"/>
      <c r="U971" s="4"/>
    </row>
    <row r="972">
      <c r="E972" s="63"/>
      <c r="F972" s="63"/>
      <c r="G972" s="63"/>
      <c r="Q972" s="63"/>
      <c r="R972" s="4"/>
      <c r="S972" s="4"/>
      <c r="T972" s="4"/>
      <c r="U972" s="4"/>
    </row>
    <row r="973">
      <c r="E973" s="63"/>
      <c r="F973" s="63"/>
      <c r="G973" s="63"/>
      <c r="Q973" s="63"/>
      <c r="R973" s="4"/>
      <c r="S973" s="4"/>
      <c r="T973" s="4"/>
      <c r="U973" s="4"/>
    </row>
    <row r="974">
      <c r="E974" s="63"/>
      <c r="F974" s="63"/>
      <c r="G974" s="63"/>
      <c r="Q974" s="63"/>
      <c r="R974" s="4"/>
      <c r="S974" s="4"/>
      <c r="T974" s="4"/>
      <c r="U974" s="4"/>
    </row>
    <row r="975">
      <c r="E975" s="63"/>
      <c r="F975" s="63"/>
      <c r="G975" s="63"/>
      <c r="Q975" s="63"/>
      <c r="R975" s="4"/>
      <c r="S975" s="4"/>
      <c r="T975" s="4"/>
      <c r="U975" s="4"/>
    </row>
    <row r="976">
      <c r="E976" s="63"/>
      <c r="F976" s="63"/>
      <c r="G976" s="63"/>
      <c r="Q976" s="63"/>
      <c r="R976" s="4"/>
      <c r="S976" s="4"/>
      <c r="T976" s="4"/>
      <c r="U976" s="4"/>
    </row>
    <row r="977">
      <c r="E977" s="63"/>
      <c r="F977" s="63"/>
      <c r="G977" s="63"/>
      <c r="Q977" s="63"/>
      <c r="R977" s="4"/>
      <c r="S977" s="4"/>
      <c r="T977" s="4"/>
      <c r="U977" s="4"/>
    </row>
    <row r="978">
      <c r="E978" s="63"/>
      <c r="F978" s="63"/>
      <c r="G978" s="63"/>
      <c r="Q978" s="63"/>
      <c r="R978" s="4"/>
      <c r="S978" s="4"/>
      <c r="T978" s="4"/>
      <c r="U978" s="4"/>
    </row>
    <row r="979">
      <c r="E979" s="63"/>
      <c r="F979" s="63"/>
      <c r="G979" s="63"/>
      <c r="Q979" s="63"/>
      <c r="R979" s="4"/>
      <c r="S979" s="4"/>
      <c r="T979" s="4"/>
      <c r="U979" s="4"/>
    </row>
    <row r="980">
      <c r="E980" s="63"/>
      <c r="F980" s="63"/>
      <c r="G980" s="63"/>
      <c r="Q980" s="63"/>
      <c r="R980" s="4"/>
      <c r="S980" s="4"/>
      <c r="T980" s="4"/>
      <c r="U980" s="4"/>
    </row>
    <row r="981">
      <c r="E981" s="63"/>
      <c r="F981" s="63"/>
      <c r="G981" s="63"/>
      <c r="Q981" s="63"/>
      <c r="R981" s="4"/>
      <c r="S981" s="4"/>
      <c r="T981" s="4"/>
      <c r="U981" s="4"/>
    </row>
    <row r="982">
      <c r="E982" s="63"/>
      <c r="F982" s="63"/>
      <c r="G982" s="63"/>
      <c r="Q982" s="63"/>
      <c r="R982" s="4"/>
      <c r="S982" s="4"/>
      <c r="T982" s="4"/>
      <c r="U982" s="4"/>
    </row>
    <row r="983">
      <c r="E983" s="63"/>
      <c r="F983" s="63"/>
      <c r="G983" s="63"/>
      <c r="Q983" s="63"/>
      <c r="R983" s="4"/>
      <c r="S983" s="4"/>
      <c r="T983" s="4"/>
      <c r="U983" s="4"/>
    </row>
    <row r="984">
      <c r="E984" s="63"/>
      <c r="F984" s="63"/>
      <c r="G984" s="63"/>
      <c r="Q984" s="63"/>
      <c r="R984" s="4"/>
      <c r="S984" s="4"/>
      <c r="T984" s="4"/>
      <c r="U984" s="4"/>
    </row>
    <row r="985">
      <c r="E985" s="63"/>
      <c r="F985" s="63"/>
      <c r="G985" s="63"/>
      <c r="Q985" s="63"/>
      <c r="R985" s="4"/>
      <c r="S985" s="4"/>
      <c r="T985" s="4"/>
      <c r="U985" s="4"/>
    </row>
    <row r="986">
      <c r="E986" s="63"/>
      <c r="F986" s="63"/>
      <c r="G986" s="63"/>
      <c r="Q986" s="63"/>
      <c r="R986" s="4"/>
      <c r="S986" s="4"/>
      <c r="T986" s="4"/>
      <c r="U986" s="4"/>
    </row>
    <row r="987">
      <c r="E987" s="63"/>
      <c r="F987" s="63"/>
      <c r="G987" s="63"/>
      <c r="Q987" s="63"/>
      <c r="R987" s="4"/>
      <c r="S987" s="4"/>
      <c r="T987" s="4"/>
      <c r="U987" s="4"/>
    </row>
    <row r="988">
      <c r="E988" s="63"/>
      <c r="F988" s="63"/>
      <c r="G988" s="63"/>
      <c r="Q988" s="63"/>
      <c r="R988" s="4"/>
      <c r="S988" s="4"/>
      <c r="T988" s="4"/>
      <c r="U988" s="4"/>
    </row>
    <row r="989">
      <c r="E989" s="63"/>
      <c r="F989" s="63"/>
      <c r="G989" s="63"/>
      <c r="Q989" s="63"/>
      <c r="R989" s="4"/>
      <c r="S989" s="4"/>
      <c r="T989" s="4"/>
      <c r="U989" s="4"/>
    </row>
    <row r="990">
      <c r="E990" s="63"/>
      <c r="F990" s="63"/>
      <c r="G990" s="63"/>
      <c r="Q990" s="63"/>
      <c r="R990" s="4"/>
      <c r="S990" s="4"/>
      <c r="T990" s="4"/>
      <c r="U990" s="4"/>
    </row>
    <row r="991">
      <c r="E991" s="63"/>
      <c r="F991" s="63"/>
      <c r="G991" s="63"/>
      <c r="Q991" s="63"/>
      <c r="R991" s="4"/>
      <c r="S991" s="4"/>
      <c r="T991" s="4"/>
      <c r="U991" s="4"/>
    </row>
    <row r="992">
      <c r="E992" s="63"/>
      <c r="F992" s="63"/>
      <c r="G992" s="63"/>
      <c r="Q992" s="63"/>
      <c r="R992" s="4"/>
      <c r="S992" s="4"/>
      <c r="T992" s="4"/>
      <c r="U992" s="4"/>
    </row>
    <row r="993">
      <c r="E993" s="63"/>
      <c r="F993" s="63"/>
      <c r="G993" s="63"/>
      <c r="Q993" s="63"/>
      <c r="R993" s="4"/>
      <c r="S993" s="4"/>
      <c r="T993" s="4"/>
      <c r="U993" s="4"/>
    </row>
    <row r="994">
      <c r="E994" s="63"/>
      <c r="F994" s="63"/>
      <c r="G994" s="63"/>
      <c r="Q994" s="63"/>
      <c r="R994" s="4"/>
      <c r="S994" s="4"/>
      <c r="T994" s="4"/>
      <c r="U994" s="4"/>
    </row>
    <row r="995">
      <c r="E995" s="63"/>
      <c r="F995" s="63"/>
      <c r="G995" s="63"/>
      <c r="Q995" s="63"/>
      <c r="R995" s="4"/>
      <c r="S995" s="4"/>
      <c r="T995" s="4"/>
      <c r="U995" s="4"/>
    </row>
    <row r="996">
      <c r="E996" s="63"/>
      <c r="F996" s="63"/>
      <c r="G996" s="63"/>
      <c r="Q996" s="63"/>
      <c r="R996" s="4"/>
      <c r="S996" s="4"/>
      <c r="T996" s="4"/>
      <c r="U996" s="4"/>
    </row>
    <row r="997">
      <c r="E997" s="63"/>
      <c r="F997" s="63"/>
      <c r="G997" s="63"/>
      <c r="Q997" s="63"/>
      <c r="R997" s="4"/>
      <c r="S997" s="4"/>
      <c r="T997" s="4"/>
      <c r="U997" s="4"/>
    </row>
    <row r="998">
      <c r="E998" s="63"/>
      <c r="F998" s="63"/>
      <c r="G998" s="63"/>
      <c r="Q998" s="63"/>
      <c r="R998" s="4"/>
      <c r="S998" s="4"/>
      <c r="T998" s="4"/>
      <c r="U998" s="4"/>
    </row>
    <row r="999">
      <c r="E999" s="63"/>
      <c r="F999" s="63"/>
      <c r="G999" s="63"/>
      <c r="Q999" s="63"/>
      <c r="R999" s="4"/>
      <c r="S999" s="4"/>
      <c r="T999" s="4"/>
      <c r="U999" s="4"/>
    </row>
    <row r="1000">
      <c r="E1000" s="63"/>
      <c r="F1000" s="63"/>
      <c r="G1000" s="63"/>
      <c r="Q1000" s="63"/>
      <c r="R1000" s="4"/>
      <c r="S1000" s="4"/>
      <c r="T1000" s="4"/>
      <c r="U1000" s="4"/>
    </row>
    <row r="1001">
      <c r="E1001" s="63"/>
      <c r="F1001" s="63"/>
      <c r="G1001" s="63"/>
      <c r="Q1001" s="63"/>
      <c r="R1001" s="4"/>
      <c r="S1001" s="4"/>
      <c r="T1001" s="4"/>
      <c r="U1001" s="4"/>
    </row>
    <row r="1002">
      <c r="E1002" s="63"/>
      <c r="F1002" s="63"/>
      <c r="G1002" s="63"/>
      <c r="Q1002" s="63"/>
      <c r="R1002" s="4"/>
      <c r="S1002" s="4"/>
      <c r="T1002" s="4"/>
      <c r="U1002" s="4"/>
    </row>
    <row r="1003">
      <c r="E1003" s="63"/>
      <c r="F1003" s="63"/>
      <c r="G1003" s="63"/>
      <c r="Q1003" s="63"/>
      <c r="R1003" s="4"/>
      <c r="S1003" s="4"/>
      <c r="T1003" s="4"/>
      <c r="U1003" s="4"/>
    </row>
    <row r="1004">
      <c r="E1004" s="63"/>
      <c r="F1004" s="63"/>
      <c r="G1004" s="63"/>
      <c r="Q1004" s="63"/>
      <c r="R1004" s="4"/>
      <c r="S1004" s="4"/>
      <c r="T1004" s="4"/>
      <c r="U1004" s="4"/>
    </row>
    <row r="1005">
      <c r="Q1005" s="63"/>
      <c r="R1005" s="4"/>
      <c r="S1005" s="4"/>
      <c r="T1005" s="4"/>
      <c r="U1005" s="4"/>
    </row>
    <row r="1006">
      <c r="Q1006" s="63"/>
      <c r="R1006" s="4"/>
      <c r="S1006" s="4"/>
      <c r="T1006" s="4"/>
      <c r="U1006" s="4"/>
    </row>
    <row r="1007">
      <c r="Q1007" s="63"/>
      <c r="R1007" s="4"/>
      <c r="S1007" s="4"/>
      <c r="T1007" s="4"/>
      <c r="U1007" s="4"/>
    </row>
    <row r="1008">
      <c r="Q1008" s="63"/>
      <c r="R1008" s="4"/>
      <c r="S1008" s="4"/>
      <c r="T1008" s="4"/>
      <c r="U1008" s="4"/>
    </row>
    <row r="1009">
      <c r="Q1009" s="63"/>
      <c r="R1009" s="4"/>
      <c r="S1009" s="4"/>
      <c r="T1009" s="4"/>
      <c r="U1009" s="4"/>
    </row>
    <row r="1010">
      <c r="Q1010" s="63"/>
      <c r="R1010" s="4"/>
      <c r="S1010" s="4"/>
      <c r="T1010" s="4"/>
      <c r="U1010" s="4"/>
    </row>
  </sheetData>
  <mergeCells count="2">
    <mergeCell ref="D20:E20"/>
    <mergeCell ref="C13:U13"/>
  </mergeCells>
  <hyperlinks>
    <hyperlink r:id="rId1" ref="Q4"/>
    <hyperlink r:id="rId2" ref="Q5"/>
    <hyperlink r:id="rId3" ref="Q6"/>
    <hyperlink r:id="rId4" location="formulario" ref="Q7"/>
    <hyperlink r:id="rId5" ref="Q8"/>
    <hyperlink r:id="rId6" ref="Q10"/>
    <hyperlink r:id="rId7" ref="Q18"/>
  </hyperlinks>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2.0" topLeftCell="A3" activePane="bottomLeft" state="frozen"/>
      <selection activeCell="B4" sqref="B4" pane="bottomLeft"/>
    </sheetView>
  </sheetViews>
  <sheetFormatPr customHeight="1" defaultColWidth="12.63" defaultRowHeight="15.75"/>
  <cols>
    <col customWidth="1" min="1" max="1" width="9.0"/>
    <col customWidth="1" min="2" max="2" width="4.0"/>
    <col customWidth="1" min="3" max="3" width="6.88"/>
    <col customWidth="1" min="4" max="4" width="8.5"/>
    <col customWidth="1" min="5" max="5" width="40.13"/>
    <col customWidth="1" min="6" max="6" width="12.75"/>
    <col customWidth="1" min="7" max="7" width="28.63"/>
    <col customWidth="1" min="8" max="8" width="9.13"/>
    <col customWidth="1" min="9" max="9" width="6.5"/>
    <col customWidth="1" min="10" max="10" width="8.25"/>
    <col customWidth="1" min="11" max="11" width="9.13"/>
    <col customWidth="1" min="12" max="12" width="7.0"/>
    <col customWidth="1" min="13" max="13" width="7.63"/>
    <col customWidth="1" min="14" max="14" width="10.13"/>
    <col customWidth="1" min="15" max="15" width="9.88"/>
    <col customWidth="1" min="16" max="16" width="7.63"/>
    <col customWidth="1" min="18" max="18" width="12.63"/>
    <col customWidth="1" min="20" max="20" width="20.75"/>
    <col customWidth="1" min="21" max="21" width="10.63"/>
  </cols>
  <sheetData>
    <row r="1">
      <c r="D1" s="4"/>
      <c r="Q1" s="63"/>
      <c r="R1" s="4"/>
      <c r="S1" s="4"/>
      <c r="T1" s="4"/>
      <c r="U1" s="4"/>
    </row>
    <row r="2">
      <c r="A2" s="64"/>
      <c r="B2" s="64"/>
      <c r="C2" s="65" t="s">
        <v>78</v>
      </c>
      <c r="D2" s="66" t="s">
        <v>79</v>
      </c>
      <c r="E2" s="67" t="s">
        <v>80</v>
      </c>
      <c r="F2" s="67" t="s">
        <v>81</v>
      </c>
      <c r="G2" s="67" t="s">
        <v>82</v>
      </c>
      <c r="H2" s="68" t="s">
        <v>83</v>
      </c>
      <c r="I2" s="68" t="s">
        <v>84</v>
      </c>
      <c r="J2" s="68" t="s">
        <v>85</v>
      </c>
      <c r="K2" s="68" t="s">
        <v>86</v>
      </c>
      <c r="L2" s="68" t="s">
        <v>87</v>
      </c>
      <c r="M2" s="212" t="s">
        <v>88</v>
      </c>
      <c r="N2" s="212" t="s">
        <v>89</v>
      </c>
      <c r="O2" s="212" t="s">
        <v>90</v>
      </c>
      <c r="P2" s="68" t="s">
        <v>91</v>
      </c>
      <c r="Q2" s="67" t="s">
        <v>92</v>
      </c>
      <c r="R2" s="213" t="s">
        <v>231</v>
      </c>
      <c r="S2" s="71" t="s">
        <v>232</v>
      </c>
      <c r="T2" s="71" t="s">
        <v>233</v>
      </c>
      <c r="U2" s="71" t="s">
        <v>229</v>
      </c>
    </row>
    <row r="3">
      <c r="A3" s="73"/>
      <c r="B3" s="73"/>
      <c r="C3" s="95">
        <v>1.0</v>
      </c>
      <c r="D3" s="96" t="s">
        <v>112</v>
      </c>
      <c r="E3" s="97" t="s">
        <v>234</v>
      </c>
      <c r="F3" s="97" t="s">
        <v>114</v>
      </c>
      <c r="G3" s="97" t="s">
        <v>115</v>
      </c>
      <c r="H3" s="83">
        <f t="shared" ref="H3:H4" si="1">I3</f>
        <v>1.33384</v>
      </c>
      <c r="I3" s="98">
        <f t="shared" ref="I3:I4" si="2">J3+K3+L3</f>
        <v>1.33384</v>
      </c>
      <c r="J3" s="98">
        <f>(SUM('Datos Adicionales Locker'!E3:E8)/1000)/30</f>
        <v>0.68384</v>
      </c>
      <c r="K3" s="83">
        <v>0.5</v>
      </c>
      <c r="L3" s="83">
        <v>0.15</v>
      </c>
      <c r="M3" s="83">
        <v>1.0</v>
      </c>
      <c r="N3" s="99">
        <v>35871.0</v>
      </c>
      <c r="O3" s="214">
        <v>24.0</v>
      </c>
      <c r="P3" s="101">
        <f t="shared" ref="P3:P5" si="3">N3/(N3+O3)</f>
        <v>0.9993313832</v>
      </c>
      <c r="Q3" s="102" t="s">
        <v>116</v>
      </c>
      <c r="R3" s="78" t="s">
        <v>235</v>
      </c>
      <c r="S3" s="79" t="s">
        <v>236</v>
      </c>
      <c r="T3" s="80" t="str">
        <f>CONCATENATE('Materia Prima x producto'!E10," puertas y ",'Materia Prima x producto'!E10*6," laminas de lcoker")</f>
        <v>250 puertas y 1500 laminas de lcoker</v>
      </c>
      <c r="U3" s="186">
        <f>H3*'Materia Prima x producto'!E10</f>
        <v>333.46</v>
      </c>
    </row>
    <row r="4">
      <c r="A4" s="73"/>
      <c r="B4" s="73"/>
      <c r="C4" s="95">
        <v>1.0</v>
      </c>
      <c r="D4" s="105" t="s">
        <v>126</v>
      </c>
      <c r="E4" s="113" t="s">
        <v>237</v>
      </c>
      <c r="F4" s="106" t="s">
        <v>128</v>
      </c>
      <c r="G4" s="106" t="s">
        <v>122</v>
      </c>
      <c r="H4" s="83">
        <f t="shared" si="1"/>
        <v>6.5</v>
      </c>
      <c r="I4" s="107">
        <f t="shared" si="2"/>
        <v>6.5</v>
      </c>
      <c r="J4" s="108">
        <f>20/60 * 17</f>
        <v>5.666666667</v>
      </c>
      <c r="K4" s="108">
        <f>(10/60)*5</f>
        <v>0.8333333333</v>
      </c>
      <c r="L4" s="108">
        <v>0.0</v>
      </c>
      <c r="M4" s="108">
        <v>1.0</v>
      </c>
      <c r="N4" s="108">
        <v>262800.0</v>
      </c>
      <c r="O4" s="85">
        <v>1440.0</v>
      </c>
      <c r="P4" s="110">
        <f t="shared" si="3"/>
        <v>0.9945504087</v>
      </c>
      <c r="Q4" s="114" t="s">
        <v>130</v>
      </c>
      <c r="R4" s="190" t="s">
        <v>238</v>
      </c>
      <c r="S4" s="88" t="s">
        <v>238</v>
      </c>
      <c r="T4" s="89" t="str">
        <f>CONCATENATE('Materia Prima x producto'!E10," de cada tipo")</f>
        <v>250 de cada tipo</v>
      </c>
      <c r="U4" s="187">
        <f>'Materia Prima x producto'!E10*H4</f>
        <v>1625</v>
      </c>
    </row>
    <row r="5">
      <c r="A5" s="73"/>
      <c r="B5" s="73"/>
      <c r="C5" s="95">
        <v>1.0</v>
      </c>
      <c r="D5" s="96" t="s">
        <v>239</v>
      </c>
      <c r="E5" s="97" t="s">
        <v>240</v>
      </c>
      <c r="F5" s="97" t="s">
        <v>135</v>
      </c>
      <c r="G5" s="97" t="s">
        <v>136</v>
      </c>
      <c r="H5" s="83">
        <f>J5/9+L5</f>
        <v>2.166666667</v>
      </c>
      <c r="I5" s="83">
        <f>SUM(J5:M5)</f>
        <v>20</v>
      </c>
      <c r="J5" s="83">
        <f>15</f>
        <v>15</v>
      </c>
      <c r="K5" s="83">
        <v>0.0</v>
      </c>
      <c r="L5" s="83">
        <v>0.5</v>
      </c>
      <c r="M5" s="83">
        <f>0.5*9</f>
        <v>4.5</v>
      </c>
      <c r="N5" s="83">
        <v>1440.0</v>
      </c>
      <c r="O5" s="83">
        <v>60.0</v>
      </c>
      <c r="P5" s="101">
        <f t="shared" si="3"/>
        <v>0.96</v>
      </c>
      <c r="Q5" s="111" t="s">
        <v>137</v>
      </c>
      <c r="R5" s="190" t="s">
        <v>241</v>
      </c>
      <c r="S5" s="88" t="s">
        <v>242</v>
      </c>
      <c r="T5" s="89">
        <f>'Materia Prima x producto'!E10</f>
        <v>250</v>
      </c>
      <c r="U5" s="187">
        <f t="shared" ref="U5:U8" si="4">H5*T5</f>
        <v>541.6666667</v>
      </c>
    </row>
    <row r="6">
      <c r="A6" s="73"/>
      <c r="B6" s="73"/>
      <c r="C6" s="95">
        <v>1.0</v>
      </c>
      <c r="D6" s="105" t="s">
        <v>140</v>
      </c>
      <c r="E6" s="106" t="s">
        <v>243</v>
      </c>
      <c r="F6" s="106" t="s">
        <v>142</v>
      </c>
      <c r="G6" s="106" t="s">
        <v>143</v>
      </c>
      <c r="H6" s="83">
        <f t="shared" ref="H6:H8" si="5">I6</f>
        <v>15.76715411</v>
      </c>
      <c r="I6" s="107">
        <f t="shared" ref="I6:I8" si="6">J6+K6+L6</f>
        <v>15.76715411</v>
      </c>
      <c r="J6" s="107">
        <f> (SUM('Datos Adicionales Locker'!D13:D17)/25.4/14)</f>
        <v>12.76715411</v>
      </c>
      <c r="K6" s="108">
        <v>1.0</v>
      </c>
      <c r="L6" s="108">
        <f>(15/60)*8</f>
        <v>2</v>
      </c>
      <c r="M6" s="108">
        <v>1.0</v>
      </c>
      <c r="N6" s="85">
        <v>262800.0</v>
      </c>
      <c r="O6" s="85">
        <v>1440.0</v>
      </c>
      <c r="P6" s="115">
        <v>0.6</v>
      </c>
      <c r="Q6" s="114" t="s">
        <v>244</v>
      </c>
      <c r="R6" s="103" t="s">
        <v>245</v>
      </c>
      <c r="S6" s="97" t="s">
        <v>241</v>
      </c>
      <c r="T6" s="104">
        <f>'Materia Prima x producto'!E10</f>
        <v>250</v>
      </c>
      <c r="U6" s="193">
        <f t="shared" si="4"/>
        <v>3941.788526</v>
      </c>
    </row>
    <row r="7">
      <c r="A7" s="73"/>
      <c r="B7" s="73"/>
      <c r="C7" s="95">
        <v>2.0</v>
      </c>
      <c r="D7" s="96" t="s">
        <v>147</v>
      </c>
      <c r="E7" s="97" t="s">
        <v>246</v>
      </c>
      <c r="F7" s="97" t="s">
        <v>98</v>
      </c>
      <c r="G7" s="97" t="s">
        <v>149</v>
      </c>
      <c r="H7" s="83">
        <f t="shared" si="5"/>
        <v>2</v>
      </c>
      <c r="I7" s="98">
        <f t="shared" si="6"/>
        <v>2</v>
      </c>
      <c r="J7" s="83">
        <v>2.0</v>
      </c>
      <c r="K7" s="83">
        <v>0.0</v>
      </c>
      <c r="L7" s="83">
        <v>0.0</v>
      </c>
      <c r="M7" s="83">
        <v>1.0</v>
      </c>
      <c r="N7" s="83" t="s">
        <v>98</v>
      </c>
      <c r="O7" s="83" t="s">
        <v>98</v>
      </c>
      <c r="P7" s="117" t="s">
        <v>98</v>
      </c>
      <c r="Q7" s="118"/>
      <c r="R7" s="103" t="s">
        <v>247</v>
      </c>
      <c r="S7" s="97" t="s">
        <v>241</v>
      </c>
      <c r="T7" s="104">
        <f>'Materia Prima x producto'!E10</f>
        <v>250</v>
      </c>
      <c r="U7" s="193">
        <f t="shared" si="4"/>
        <v>500</v>
      </c>
    </row>
    <row r="8">
      <c r="A8" s="73"/>
      <c r="B8" s="73"/>
      <c r="C8" s="119">
        <v>1.0</v>
      </c>
      <c r="D8" s="120" t="s">
        <v>152</v>
      </c>
      <c r="E8" s="121" t="s">
        <v>248</v>
      </c>
      <c r="F8" s="121" t="s">
        <v>154</v>
      </c>
      <c r="G8" s="121" t="s">
        <v>155</v>
      </c>
      <c r="H8" s="122">
        <f t="shared" si="5"/>
        <v>3.75</v>
      </c>
      <c r="I8" s="123">
        <f t="shared" si="6"/>
        <v>3.75</v>
      </c>
      <c r="J8" s="122">
        <v>2.5</v>
      </c>
      <c r="K8" s="122">
        <v>0.25</v>
      </c>
      <c r="L8" s="122">
        <v>1.0</v>
      </c>
      <c r="M8" s="122">
        <v>1.0</v>
      </c>
      <c r="N8" s="122" t="s">
        <v>98</v>
      </c>
      <c r="O8" s="122" t="s">
        <v>156</v>
      </c>
      <c r="P8" s="124" t="s">
        <v>156</v>
      </c>
      <c r="Q8" s="215"/>
      <c r="R8" s="103" t="s">
        <v>241</v>
      </c>
      <c r="S8" s="97" t="s">
        <v>249</v>
      </c>
      <c r="T8" s="104">
        <f>'Materia Prima x producto'!E10</f>
        <v>250</v>
      </c>
      <c r="U8" s="193">
        <f t="shared" si="4"/>
        <v>937.5</v>
      </c>
    </row>
    <row r="9">
      <c r="B9" s="129" t="s">
        <v>160</v>
      </c>
      <c r="C9" s="130">
        <f>SUM(C3:C8)</f>
        <v>7</v>
      </c>
      <c r="D9" s="4"/>
      <c r="H9" s="116">
        <f t="shared" ref="H9:I9" si="7">SUM(H3:H8)</f>
        <v>31.51766077</v>
      </c>
      <c r="I9" s="116">
        <f t="shared" si="7"/>
        <v>49.35099411</v>
      </c>
      <c r="Q9" s="63"/>
      <c r="R9" s="4"/>
      <c r="S9" s="131"/>
      <c r="T9" s="131"/>
      <c r="U9" s="131"/>
    </row>
    <row r="10">
      <c r="D10" s="133"/>
      <c r="E10" s="134"/>
      <c r="F10" s="134"/>
      <c r="G10" s="134"/>
      <c r="H10" s="135"/>
      <c r="I10" s="135"/>
      <c r="J10" s="135"/>
      <c r="K10" s="135"/>
      <c r="L10" s="135"/>
      <c r="M10" s="135"/>
      <c r="N10" s="135"/>
      <c r="O10" s="135"/>
      <c r="P10" s="135"/>
      <c r="Q10" s="134"/>
      <c r="R10" s="4"/>
      <c r="S10" s="4"/>
      <c r="T10" s="4"/>
      <c r="U10" s="4"/>
    </row>
    <row r="11">
      <c r="C11" s="202" t="s">
        <v>161</v>
      </c>
      <c r="D11" s="203"/>
      <c r="E11" s="203"/>
      <c r="F11" s="203"/>
      <c r="G11" s="203"/>
      <c r="H11" s="203"/>
      <c r="I11" s="203"/>
      <c r="J11" s="203"/>
      <c r="K11" s="203"/>
      <c r="L11" s="203"/>
      <c r="M11" s="203"/>
      <c r="N11" s="203"/>
      <c r="O11" s="203"/>
      <c r="P11" s="203"/>
      <c r="Q11" s="203"/>
      <c r="R11" s="203"/>
      <c r="S11" s="203"/>
      <c r="T11" s="203"/>
      <c r="U11" s="204"/>
    </row>
    <row r="12">
      <c r="A12" s="73"/>
      <c r="B12" s="73"/>
      <c r="C12" s="150">
        <v>1.0</v>
      </c>
      <c r="D12" s="152" t="s">
        <v>170</v>
      </c>
      <c r="E12" s="153" t="s">
        <v>250</v>
      </c>
      <c r="F12" s="127" t="s">
        <v>172</v>
      </c>
      <c r="G12" s="151" t="s">
        <v>173</v>
      </c>
      <c r="H12" s="145">
        <f t="shared" ref="H12:H13" si="8">I12</f>
        <v>3.666666667</v>
      </c>
      <c r="I12" s="98">
        <f t="shared" ref="I12:I13" si="9">J12+K12+L12</f>
        <v>3.666666667</v>
      </c>
      <c r="J12" s="83">
        <f> 10/60 * 17</f>
        <v>2.833333333</v>
      </c>
      <c r="K12" s="83">
        <f>(10/60)*5</f>
        <v>0.8333333333</v>
      </c>
      <c r="L12" s="83">
        <v>0.0</v>
      </c>
      <c r="M12" s="156">
        <v>0.0</v>
      </c>
      <c r="N12" s="157">
        <v>262800.0</v>
      </c>
      <c r="O12" s="155">
        <v>60.0</v>
      </c>
      <c r="P12" s="149">
        <f>N12/(N12+O12)</f>
        <v>0.9997717416</v>
      </c>
      <c r="Q12" s="158" t="s">
        <v>174</v>
      </c>
      <c r="R12" s="190" t="s">
        <v>238</v>
      </c>
      <c r="S12" s="88" t="s">
        <v>238</v>
      </c>
      <c r="T12" s="89" t="str">
        <f>CONCATENATE('Materia Prima x producto'!E10," de cada tipo")</f>
        <v>250 de cada tipo</v>
      </c>
      <c r="U12" s="187">
        <f>'Materia Prima x producto'!E10*H12</f>
        <v>916.6666667</v>
      </c>
    </row>
    <row r="13">
      <c r="A13" s="73"/>
      <c r="B13" s="73"/>
      <c r="C13" s="159">
        <v>1.0</v>
      </c>
      <c r="D13" s="120" t="s">
        <v>140</v>
      </c>
      <c r="E13" s="160" t="s">
        <v>251</v>
      </c>
      <c r="F13" s="122" t="s">
        <v>176</v>
      </c>
      <c r="G13" s="161"/>
      <c r="H13" s="162">
        <f t="shared" si="8"/>
        <v>6.281214848</v>
      </c>
      <c r="I13" s="163">
        <f t="shared" si="9"/>
        <v>6.281214848</v>
      </c>
      <c r="J13" s="98">
        <f> SUM('Datos Adicionales Locker'!E13:E16)*2/60+'Datos Adicionales Locker'!D17/25.4/14</f>
        <v>4.614548181</v>
      </c>
      <c r="K13" s="122">
        <v>1.0</v>
      </c>
      <c r="L13" s="122">
        <f>(5/60)*8</f>
        <v>0.6666666667</v>
      </c>
      <c r="M13" s="124">
        <v>0.0</v>
      </c>
      <c r="N13" s="216">
        <v>262800.0</v>
      </c>
      <c r="O13" s="122">
        <v>1440.0</v>
      </c>
      <c r="P13" s="217">
        <v>0.6</v>
      </c>
      <c r="Q13" s="218" t="s">
        <v>252</v>
      </c>
      <c r="R13" s="103" t="s">
        <v>245</v>
      </c>
      <c r="S13" s="97" t="s">
        <v>241</v>
      </c>
      <c r="T13" s="104">
        <f>'Materia Prima x producto'!E10</f>
        <v>250</v>
      </c>
      <c r="U13" s="193">
        <f>H13*T13</f>
        <v>1570.303712</v>
      </c>
    </row>
    <row r="14">
      <c r="D14" s="153"/>
      <c r="E14" s="166"/>
      <c r="F14" s="4"/>
      <c r="G14" s="4"/>
      <c r="J14" s="73"/>
      <c r="K14" s="73"/>
      <c r="L14" s="73"/>
      <c r="M14" s="73"/>
      <c r="P14" s="167"/>
      <c r="Q14" s="168"/>
      <c r="R14" s="4"/>
      <c r="S14" s="4"/>
      <c r="T14" s="4"/>
      <c r="U14" s="4"/>
    </row>
    <row r="15">
      <c r="D15" s="169" t="s">
        <v>178</v>
      </c>
      <c r="E15" s="211"/>
      <c r="F15" s="171"/>
      <c r="G15" s="171"/>
      <c r="Q15" s="63"/>
      <c r="R15" s="4"/>
      <c r="S15" s="4"/>
      <c r="T15" s="4"/>
      <c r="U15" s="4"/>
    </row>
    <row r="16">
      <c r="D16" s="97" t="s">
        <v>84</v>
      </c>
      <c r="E16" s="172" t="s">
        <v>179</v>
      </c>
      <c r="F16" s="173"/>
      <c r="G16" s="173"/>
      <c r="Q16" s="63"/>
      <c r="R16" s="4"/>
      <c r="S16" s="4"/>
      <c r="T16" s="4"/>
      <c r="U16" s="4"/>
    </row>
    <row r="17">
      <c r="D17" s="97" t="s">
        <v>83</v>
      </c>
      <c r="E17" s="172" t="s">
        <v>180</v>
      </c>
      <c r="F17" s="173"/>
      <c r="G17" s="173"/>
      <c r="H17" s="73"/>
      <c r="Q17" s="63"/>
      <c r="R17" s="4"/>
      <c r="S17" s="4"/>
      <c r="T17" s="4"/>
      <c r="U17" s="4"/>
    </row>
    <row r="18">
      <c r="D18" s="97" t="s">
        <v>85</v>
      </c>
      <c r="E18" s="172" t="s">
        <v>181</v>
      </c>
      <c r="F18" s="173"/>
      <c r="G18" s="173"/>
      <c r="H18" s="73"/>
      <c r="L18" s="174"/>
      <c r="Q18" s="63"/>
      <c r="R18" s="4"/>
      <c r="S18" s="4"/>
      <c r="T18" s="4"/>
      <c r="U18" s="4"/>
    </row>
    <row r="19">
      <c r="D19" s="97" t="s">
        <v>86</v>
      </c>
      <c r="E19" s="172" t="s">
        <v>182</v>
      </c>
      <c r="F19" s="173"/>
      <c r="G19" s="173"/>
      <c r="H19" s="73"/>
      <c r="Q19" s="63"/>
      <c r="R19" s="4"/>
      <c r="S19" s="4"/>
      <c r="T19" s="4"/>
      <c r="U19" s="4"/>
    </row>
    <row r="20">
      <c r="D20" s="97" t="s">
        <v>87</v>
      </c>
      <c r="E20" s="172" t="s">
        <v>183</v>
      </c>
      <c r="F20" s="173"/>
      <c r="G20" s="173"/>
      <c r="H20" s="73"/>
      <c r="Q20" s="63"/>
      <c r="R20" s="4"/>
      <c r="S20" s="4"/>
      <c r="T20" s="4"/>
      <c r="U20" s="4"/>
    </row>
    <row r="21">
      <c r="D21" s="97" t="s">
        <v>88</v>
      </c>
      <c r="E21" s="172" t="s">
        <v>184</v>
      </c>
      <c r="F21" s="173"/>
      <c r="G21" s="173"/>
      <c r="Q21" s="63"/>
      <c r="R21" s="4"/>
      <c r="S21" s="4"/>
      <c r="T21" s="4"/>
      <c r="U21" s="4"/>
    </row>
    <row r="22">
      <c r="D22" s="97" t="s">
        <v>89</v>
      </c>
      <c r="E22" s="172" t="s">
        <v>185</v>
      </c>
      <c r="F22" s="173"/>
      <c r="G22" s="173"/>
      <c r="Q22" s="63"/>
      <c r="R22" s="4"/>
      <c r="S22" s="4"/>
      <c r="T22" s="4"/>
      <c r="U22" s="4"/>
    </row>
    <row r="23">
      <c r="D23" s="97" t="s">
        <v>91</v>
      </c>
      <c r="E23" s="172" t="s">
        <v>186</v>
      </c>
      <c r="F23" s="173"/>
      <c r="G23" s="173"/>
      <c r="Q23" s="63"/>
      <c r="R23" s="4"/>
      <c r="S23" s="4"/>
      <c r="T23" s="4"/>
      <c r="U23" s="4"/>
    </row>
    <row r="24">
      <c r="D24" s="97" t="s">
        <v>90</v>
      </c>
      <c r="E24" s="172" t="s">
        <v>187</v>
      </c>
      <c r="Q24" s="63"/>
      <c r="R24" s="4"/>
      <c r="S24" s="4"/>
      <c r="T24" s="4"/>
      <c r="U24" s="4"/>
    </row>
    <row r="25">
      <c r="D25" s="4"/>
      <c r="Q25" s="63"/>
      <c r="R25" s="4"/>
      <c r="S25" s="4"/>
      <c r="T25" s="4"/>
      <c r="U25" s="4"/>
    </row>
    <row r="26">
      <c r="D26" s="4"/>
      <c r="Q26" s="63"/>
      <c r="R26" s="4"/>
      <c r="S26" s="4"/>
      <c r="T26" s="4"/>
      <c r="U26" s="4"/>
    </row>
    <row r="27">
      <c r="D27" s="4"/>
      <c r="P27" s="175"/>
      <c r="Q27" s="176"/>
      <c r="R27" s="177"/>
      <c r="S27" s="177"/>
      <c r="T27" s="178"/>
      <c r="U27" s="177"/>
      <c r="V27" s="179"/>
      <c r="W27" s="175"/>
      <c r="X27" s="179"/>
    </row>
    <row r="28">
      <c r="D28" s="4"/>
      <c r="H28" s="73"/>
      <c r="P28" s="179"/>
      <c r="Q28" s="180"/>
      <c r="R28" s="178"/>
      <c r="S28" s="178"/>
      <c r="T28" s="181"/>
      <c r="U28" s="178"/>
      <c r="V28" s="182"/>
      <c r="W28" s="179"/>
      <c r="X28" s="219"/>
    </row>
    <row r="29">
      <c r="D29" s="4"/>
      <c r="H29" s="73"/>
      <c r="P29" s="179"/>
      <c r="Q29" s="180"/>
      <c r="R29" s="178"/>
      <c r="S29" s="178"/>
      <c r="T29" s="181"/>
      <c r="U29" s="178"/>
      <c r="V29" s="182"/>
      <c r="W29" s="179"/>
      <c r="X29" s="182"/>
    </row>
    <row r="30">
      <c r="D30" s="4"/>
      <c r="P30" s="179"/>
      <c r="Q30" s="180"/>
      <c r="R30" s="178"/>
      <c r="S30" s="178"/>
      <c r="T30" s="181"/>
      <c r="U30" s="178"/>
      <c r="V30" s="182"/>
      <c r="W30" s="179"/>
      <c r="X30" s="182"/>
    </row>
    <row r="31">
      <c r="D31" s="4"/>
      <c r="H31" s="73"/>
      <c r="P31" s="179"/>
      <c r="Q31" s="180"/>
      <c r="R31" s="178"/>
      <c r="S31" s="178"/>
      <c r="T31" s="181"/>
      <c r="U31" s="178"/>
      <c r="V31" s="182"/>
      <c r="W31" s="179"/>
      <c r="X31" s="182"/>
    </row>
    <row r="32">
      <c r="D32" s="4"/>
      <c r="P32" s="179"/>
      <c r="Q32" s="180"/>
      <c r="R32" s="178"/>
      <c r="S32" s="178"/>
      <c r="T32" s="181"/>
      <c r="U32" s="178"/>
      <c r="V32" s="182"/>
      <c r="W32" s="179"/>
      <c r="X32" s="182"/>
    </row>
    <row r="33">
      <c r="D33" s="4"/>
      <c r="P33" s="179"/>
      <c r="Q33" s="180"/>
      <c r="R33" s="178"/>
      <c r="S33" s="178"/>
      <c r="T33" s="181"/>
      <c r="U33" s="178"/>
      <c r="V33" s="182"/>
      <c r="W33" s="179"/>
      <c r="X33" s="182"/>
    </row>
    <row r="34">
      <c r="D34" s="4"/>
      <c r="Q34" s="63"/>
      <c r="R34" s="4"/>
      <c r="S34" s="4"/>
      <c r="T34" s="4"/>
      <c r="U34" s="4"/>
    </row>
    <row r="35">
      <c r="D35" s="4"/>
      <c r="F35" s="73" t="s">
        <v>253</v>
      </c>
      <c r="G35" s="73"/>
      <c r="Q35" s="63"/>
      <c r="R35" s="4"/>
      <c r="S35" s="4"/>
      <c r="T35" s="4"/>
      <c r="U35" s="4"/>
    </row>
    <row r="36">
      <c r="D36" s="4"/>
      <c r="Q36" s="63"/>
      <c r="R36" s="4"/>
      <c r="S36" s="4"/>
      <c r="T36" s="4"/>
      <c r="U36" s="4"/>
    </row>
    <row r="37">
      <c r="D37" s="4"/>
      <c r="Q37" s="63"/>
      <c r="R37" s="4"/>
      <c r="S37" s="4"/>
      <c r="T37" s="4"/>
      <c r="U37" s="4"/>
    </row>
    <row r="38">
      <c r="D38" s="4"/>
      <c r="Q38" s="63"/>
      <c r="R38" s="4"/>
      <c r="S38" s="4"/>
      <c r="T38" s="4"/>
      <c r="U38" s="4"/>
    </row>
    <row r="39">
      <c r="D39" s="4"/>
      <c r="Q39" s="63"/>
      <c r="R39" s="4"/>
      <c r="S39" s="4"/>
      <c r="T39" s="4"/>
      <c r="U39" s="4"/>
    </row>
    <row r="40">
      <c r="D40" s="4"/>
      <c r="Q40" s="63"/>
      <c r="R40" s="4"/>
      <c r="S40" s="4"/>
      <c r="T40" s="4"/>
      <c r="U40" s="4"/>
    </row>
    <row r="41">
      <c r="D41" s="4"/>
      <c r="Q41" s="63"/>
      <c r="R41" s="4"/>
      <c r="S41" s="4"/>
      <c r="T41" s="4"/>
      <c r="U41" s="4"/>
    </row>
    <row r="42">
      <c r="D42" s="4"/>
      <c r="Q42" s="63"/>
      <c r="R42" s="4"/>
      <c r="S42" s="4"/>
      <c r="T42" s="4"/>
      <c r="U42" s="4"/>
    </row>
    <row r="43">
      <c r="D43" s="4"/>
      <c r="Q43" s="63"/>
      <c r="R43" s="4"/>
      <c r="S43" s="4"/>
      <c r="T43" s="4"/>
      <c r="U43" s="4"/>
    </row>
    <row r="44">
      <c r="D44" s="4"/>
      <c r="F44" s="63"/>
      <c r="G44" s="63"/>
      <c r="Q44" s="63"/>
      <c r="R44" s="4"/>
      <c r="S44" s="4"/>
      <c r="T44" s="4"/>
      <c r="U44" s="4"/>
    </row>
    <row r="45">
      <c r="D45" s="4"/>
      <c r="E45" s="63"/>
      <c r="F45" s="63"/>
      <c r="G45" s="63"/>
      <c r="Q45" s="63"/>
      <c r="R45" s="4"/>
      <c r="S45" s="4"/>
      <c r="T45" s="4"/>
      <c r="U45" s="4"/>
    </row>
    <row r="46">
      <c r="D46" s="4"/>
      <c r="E46" s="63"/>
      <c r="F46" s="173"/>
      <c r="G46" s="173"/>
      <c r="Q46" s="63"/>
      <c r="R46" s="4"/>
      <c r="S46" s="4"/>
      <c r="T46" s="4"/>
      <c r="U46" s="4"/>
    </row>
    <row r="47">
      <c r="D47" s="4"/>
      <c r="F47" s="173"/>
      <c r="G47" s="173"/>
      <c r="Q47" s="63"/>
      <c r="R47" s="4"/>
      <c r="S47" s="4"/>
      <c r="T47" s="4"/>
      <c r="U47" s="4"/>
    </row>
    <row r="48">
      <c r="D48" s="4"/>
      <c r="F48" s="173"/>
      <c r="G48" s="173"/>
      <c r="Q48" s="63"/>
      <c r="R48" s="4"/>
      <c r="S48" s="4"/>
      <c r="T48" s="4"/>
      <c r="U48" s="4"/>
    </row>
    <row r="49">
      <c r="D49" s="4"/>
      <c r="F49" s="63"/>
      <c r="G49" s="63"/>
      <c r="Q49" s="63"/>
      <c r="R49" s="4"/>
      <c r="S49" s="4"/>
      <c r="T49" s="4"/>
      <c r="U49" s="4"/>
    </row>
    <row r="50">
      <c r="D50" s="4"/>
      <c r="F50" s="63"/>
      <c r="G50" s="63"/>
      <c r="Q50" s="63"/>
      <c r="R50" s="4"/>
      <c r="S50" s="4"/>
      <c r="T50" s="4"/>
      <c r="U50" s="4"/>
    </row>
    <row r="51">
      <c r="D51" s="4"/>
      <c r="F51" s="173"/>
      <c r="G51" s="173"/>
      <c r="Q51" s="63"/>
      <c r="R51" s="4"/>
      <c r="S51" s="4"/>
      <c r="T51" s="4"/>
      <c r="U51" s="4"/>
    </row>
    <row r="52">
      <c r="D52" s="4"/>
      <c r="F52" s="63"/>
      <c r="G52" s="63"/>
      <c r="Q52" s="63"/>
      <c r="R52" s="4"/>
      <c r="S52" s="4"/>
      <c r="T52" s="4"/>
      <c r="U52" s="4"/>
    </row>
    <row r="53">
      <c r="D53" s="4"/>
      <c r="F53" s="173"/>
      <c r="G53" s="173"/>
      <c r="Q53" s="63"/>
      <c r="R53" s="4"/>
      <c r="S53" s="4"/>
      <c r="T53" s="4"/>
      <c r="U53" s="4"/>
    </row>
    <row r="54">
      <c r="D54" s="4"/>
      <c r="F54" s="173"/>
      <c r="G54" s="173"/>
      <c r="Q54" s="63"/>
      <c r="R54" s="4"/>
      <c r="S54" s="4"/>
      <c r="T54" s="4"/>
      <c r="U54" s="4"/>
    </row>
    <row r="55">
      <c r="D55" s="4"/>
      <c r="F55" s="63"/>
      <c r="G55" s="63"/>
      <c r="Q55" s="63"/>
      <c r="R55" s="4"/>
      <c r="S55" s="4"/>
      <c r="T55" s="4"/>
      <c r="U55" s="4"/>
    </row>
    <row r="56">
      <c r="D56" s="4"/>
      <c r="F56" s="63"/>
      <c r="G56" s="63"/>
      <c r="Q56" s="63"/>
      <c r="R56" s="4"/>
      <c r="S56" s="4"/>
      <c r="T56" s="4"/>
      <c r="U56" s="4"/>
    </row>
    <row r="57">
      <c r="D57" s="4"/>
      <c r="F57" s="173"/>
      <c r="G57" s="173"/>
      <c r="Q57" s="63"/>
      <c r="R57" s="4"/>
      <c r="S57" s="4"/>
      <c r="T57" s="4"/>
      <c r="U57" s="4"/>
    </row>
    <row r="58">
      <c r="D58" s="4"/>
      <c r="F58" s="63"/>
      <c r="G58" s="63"/>
      <c r="Q58" s="63"/>
      <c r="R58" s="4"/>
      <c r="S58" s="4"/>
      <c r="T58" s="4"/>
      <c r="U58" s="4"/>
    </row>
    <row r="59">
      <c r="D59" s="4"/>
      <c r="F59" s="173"/>
      <c r="G59" s="173"/>
      <c r="Q59" s="63"/>
      <c r="R59" s="4"/>
      <c r="S59" s="4"/>
      <c r="T59" s="4"/>
      <c r="U59" s="4"/>
    </row>
    <row r="60">
      <c r="D60" s="4"/>
      <c r="F60" s="173"/>
      <c r="G60" s="173"/>
      <c r="Q60" s="63"/>
      <c r="R60" s="4"/>
      <c r="S60" s="4"/>
      <c r="T60" s="4"/>
      <c r="U60" s="4"/>
    </row>
    <row r="61">
      <c r="D61" s="4"/>
      <c r="F61" s="63"/>
      <c r="G61" s="63"/>
      <c r="Q61" s="63"/>
      <c r="R61" s="4"/>
      <c r="S61" s="4"/>
      <c r="T61" s="4"/>
      <c r="U61" s="4"/>
    </row>
    <row r="62">
      <c r="D62" s="4"/>
      <c r="F62" s="63"/>
      <c r="G62" s="63"/>
      <c r="Q62" s="63"/>
      <c r="R62" s="4"/>
      <c r="S62" s="4"/>
      <c r="T62" s="4"/>
      <c r="U62" s="4"/>
    </row>
    <row r="63">
      <c r="D63" s="4"/>
      <c r="F63" s="63"/>
      <c r="G63" s="63"/>
      <c r="Q63" s="63"/>
      <c r="R63" s="4"/>
      <c r="S63" s="4"/>
      <c r="T63" s="4"/>
      <c r="U63" s="4"/>
    </row>
    <row r="64">
      <c r="D64" s="4"/>
      <c r="F64" s="173"/>
      <c r="G64" s="173"/>
      <c r="Q64" s="63"/>
      <c r="R64" s="4"/>
      <c r="S64" s="4"/>
      <c r="T64" s="4"/>
      <c r="U64" s="4"/>
    </row>
    <row r="65">
      <c r="D65" s="4"/>
      <c r="F65" s="173"/>
      <c r="G65" s="173"/>
      <c r="Q65" s="63"/>
      <c r="R65" s="4"/>
      <c r="S65" s="4"/>
      <c r="T65" s="4"/>
      <c r="U65" s="4"/>
    </row>
    <row r="66">
      <c r="D66" s="4"/>
      <c r="F66" s="63"/>
      <c r="G66" s="63"/>
      <c r="Q66" s="63"/>
      <c r="R66" s="4"/>
      <c r="S66" s="4"/>
      <c r="T66" s="4"/>
      <c r="U66" s="4"/>
    </row>
    <row r="67">
      <c r="D67" s="4"/>
      <c r="F67" s="63"/>
      <c r="G67" s="63"/>
      <c r="Q67" s="63"/>
      <c r="R67" s="4"/>
      <c r="S67" s="4"/>
      <c r="T67" s="4"/>
      <c r="U67" s="4"/>
    </row>
    <row r="68">
      <c r="D68" s="4"/>
      <c r="F68" s="173"/>
      <c r="G68" s="173"/>
      <c r="Q68" s="63"/>
      <c r="R68" s="4"/>
      <c r="S68" s="4"/>
      <c r="T68" s="4"/>
      <c r="U68" s="4"/>
    </row>
    <row r="69">
      <c r="D69" s="4"/>
      <c r="F69" s="173"/>
      <c r="G69" s="173"/>
      <c r="Q69" s="63"/>
      <c r="R69" s="4"/>
      <c r="S69" s="4"/>
      <c r="T69" s="4"/>
      <c r="U69" s="4"/>
    </row>
    <row r="70">
      <c r="D70" s="4"/>
      <c r="F70" s="173"/>
      <c r="G70" s="173"/>
      <c r="Q70" s="63"/>
      <c r="R70" s="4"/>
      <c r="S70" s="4"/>
      <c r="T70" s="4"/>
      <c r="U70" s="4"/>
    </row>
    <row r="71">
      <c r="D71" s="4"/>
      <c r="F71" s="63"/>
      <c r="G71" s="63"/>
      <c r="Q71" s="63"/>
      <c r="R71" s="4"/>
      <c r="S71" s="4"/>
      <c r="T71" s="4"/>
      <c r="U71" s="4"/>
    </row>
    <row r="72">
      <c r="D72" s="4"/>
      <c r="F72" s="63"/>
      <c r="G72" s="63"/>
      <c r="Q72" s="63"/>
      <c r="R72" s="4"/>
      <c r="S72" s="4"/>
      <c r="T72" s="4"/>
      <c r="U72" s="4"/>
    </row>
    <row r="73">
      <c r="D73" s="4"/>
      <c r="F73" s="173"/>
      <c r="G73" s="173"/>
      <c r="Q73" s="63"/>
      <c r="R73" s="4"/>
      <c r="S73" s="4"/>
      <c r="T73" s="4"/>
      <c r="U73" s="4"/>
    </row>
    <row r="74">
      <c r="D74" s="4"/>
      <c r="F74" s="173"/>
      <c r="G74" s="173"/>
      <c r="Q74" s="63"/>
      <c r="R74" s="4"/>
      <c r="S74" s="4"/>
      <c r="T74" s="4"/>
      <c r="U74" s="4"/>
    </row>
    <row r="75">
      <c r="D75" s="4"/>
      <c r="F75" s="173"/>
      <c r="G75" s="173"/>
      <c r="Q75" s="63"/>
      <c r="R75" s="4"/>
      <c r="S75" s="4"/>
      <c r="T75" s="4"/>
      <c r="U75" s="4"/>
    </row>
    <row r="76">
      <c r="D76" s="4"/>
      <c r="F76" s="63"/>
      <c r="G76" s="63"/>
      <c r="Q76" s="63"/>
      <c r="R76" s="4"/>
      <c r="S76" s="4"/>
      <c r="T76" s="4"/>
      <c r="U76" s="4"/>
    </row>
    <row r="77">
      <c r="D77" s="4"/>
      <c r="F77" s="63"/>
      <c r="G77" s="63"/>
      <c r="Q77" s="63"/>
      <c r="R77" s="4"/>
      <c r="S77" s="4"/>
      <c r="T77" s="4"/>
      <c r="U77" s="4"/>
    </row>
    <row r="78">
      <c r="D78" s="4"/>
      <c r="F78" s="173"/>
      <c r="G78" s="173"/>
      <c r="Q78" s="63"/>
      <c r="R78" s="4"/>
      <c r="S78" s="4"/>
      <c r="T78" s="4"/>
      <c r="U78" s="4"/>
    </row>
    <row r="79">
      <c r="D79" s="4"/>
      <c r="F79" s="173"/>
      <c r="G79" s="173"/>
      <c r="Q79" s="63"/>
      <c r="R79" s="4"/>
      <c r="S79" s="4"/>
      <c r="T79" s="4"/>
      <c r="U79" s="4"/>
    </row>
    <row r="80">
      <c r="D80" s="4"/>
      <c r="F80" s="173"/>
      <c r="G80" s="173"/>
      <c r="Q80" s="63"/>
      <c r="R80" s="4"/>
      <c r="S80" s="4"/>
      <c r="T80" s="4"/>
      <c r="U80" s="4"/>
    </row>
    <row r="81">
      <c r="D81" s="4"/>
      <c r="F81" s="63"/>
      <c r="G81" s="63"/>
      <c r="Q81" s="63"/>
      <c r="R81" s="4"/>
      <c r="S81" s="4"/>
      <c r="T81" s="4"/>
      <c r="U81" s="4"/>
    </row>
    <row r="82">
      <c r="D82" s="4"/>
      <c r="F82" s="63"/>
      <c r="G82" s="63"/>
      <c r="Q82" s="63"/>
      <c r="R82" s="4"/>
      <c r="S82" s="4"/>
      <c r="T82" s="4"/>
      <c r="U82" s="4"/>
    </row>
    <row r="83">
      <c r="D83" s="4"/>
      <c r="E83" s="63"/>
      <c r="F83" s="63"/>
      <c r="G83" s="63"/>
      <c r="Q83" s="63"/>
      <c r="R83" s="4"/>
      <c r="S83" s="4"/>
      <c r="T83" s="4"/>
      <c r="U83" s="4"/>
    </row>
    <row r="84">
      <c r="D84" s="4"/>
      <c r="E84" s="63"/>
      <c r="F84" s="63"/>
      <c r="G84" s="63"/>
      <c r="Q84" s="63"/>
      <c r="R84" s="4"/>
      <c r="S84" s="4"/>
      <c r="T84" s="4"/>
      <c r="U84" s="4"/>
    </row>
    <row r="85">
      <c r="D85" s="4"/>
      <c r="E85" s="63"/>
      <c r="F85" s="63"/>
      <c r="G85" s="63"/>
      <c r="Q85" s="63"/>
      <c r="R85" s="4"/>
      <c r="S85" s="4"/>
      <c r="T85" s="4"/>
      <c r="U85" s="4"/>
    </row>
    <row r="86">
      <c r="D86" s="4"/>
      <c r="E86" s="63"/>
      <c r="F86" s="63"/>
      <c r="G86" s="63"/>
      <c r="Q86" s="63"/>
      <c r="R86" s="4"/>
      <c r="S86" s="4"/>
      <c r="T86" s="4"/>
      <c r="U86" s="4"/>
    </row>
    <row r="87">
      <c r="D87" s="4"/>
      <c r="E87" s="63"/>
      <c r="F87" s="63"/>
      <c r="G87" s="63"/>
      <c r="Q87" s="63"/>
      <c r="R87" s="4"/>
      <c r="S87" s="4"/>
      <c r="T87" s="4"/>
      <c r="U87" s="4"/>
    </row>
    <row r="88">
      <c r="D88" s="4"/>
      <c r="E88" s="63"/>
      <c r="F88" s="63"/>
      <c r="G88" s="63"/>
      <c r="Q88" s="63"/>
      <c r="R88" s="4"/>
      <c r="S88" s="4"/>
      <c r="T88" s="4"/>
      <c r="U88" s="4"/>
    </row>
    <row r="89">
      <c r="D89" s="4"/>
      <c r="E89" s="63"/>
      <c r="F89" s="63"/>
      <c r="G89" s="63"/>
      <c r="Q89" s="63"/>
      <c r="R89" s="4"/>
      <c r="S89" s="4"/>
      <c r="T89" s="4"/>
      <c r="U89" s="4"/>
    </row>
    <row r="90">
      <c r="D90" s="4"/>
      <c r="E90" s="63"/>
      <c r="F90" s="63"/>
      <c r="G90" s="63"/>
      <c r="Q90" s="63"/>
      <c r="R90" s="4"/>
      <c r="S90" s="4"/>
      <c r="T90" s="4"/>
      <c r="U90" s="4"/>
    </row>
    <row r="91">
      <c r="D91" s="4"/>
      <c r="E91" s="63"/>
      <c r="F91" s="63"/>
      <c r="G91" s="63"/>
      <c r="Q91" s="63"/>
      <c r="R91" s="4"/>
      <c r="S91" s="4"/>
      <c r="T91" s="4"/>
      <c r="U91" s="4"/>
    </row>
    <row r="92">
      <c r="D92" s="4"/>
      <c r="E92" s="63"/>
      <c r="F92" s="63"/>
      <c r="G92" s="63"/>
      <c r="Q92" s="63"/>
      <c r="R92" s="4"/>
      <c r="S92" s="4"/>
      <c r="T92" s="4"/>
      <c r="U92" s="4"/>
    </row>
    <row r="93">
      <c r="D93" s="4"/>
      <c r="E93" s="63"/>
      <c r="F93" s="63"/>
      <c r="G93" s="63"/>
      <c r="Q93" s="63"/>
      <c r="R93" s="4"/>
      <c r="S93" s="4"/>
      <c r="T93" s="4"/>
      <c r="U93" s="4"/>
    </row>
    <row r="94">
      <c r="D94" s="4"/>
      <c r="E94" s="63"/>
      <c r="F94" s="63"/>
      <c r="G94" s="63"/>
      <c r="Q94" s="63"/>
      <c r="R94" s="4"/>
      <c r="S94" s="4"/>
      <c r="T94" s="4"/>
      <c r="U94" s="4"/>
    </row>
    <row r="95">
      <c r="D95" s="4"/>
      <c r="E95" s="63"/>
      <c r="F95" s="63"/>
      <c r="G95" s="63"/>
      <c r="Q95" s="63"/>
      <c r="R95" s="4"/>
      <c r="S95" s="4"/>
      <c r="T95" s="4"/>
      <c r="U95" s="4"/>
    </row>
    <row r="96">
      <c r="D96" s="4"/>
      <c r="E96" s="63"/>
      <c r="F96" s="63"/>
      <c r="G96" s="63"/>
      <c r="Q96" s="63"/>
      <c r="R96" s="4"/>
      <c r="S96" s="4"/>
      <c r="T96" s="4"/>
      <c r="U96" s="4"/>
    </row>
    <row r="97">
      <c r="D97" s="4"/>
      <c r="E97" s="63"/>
      <c r="F97" s="63"/>
      <c r="G97" s="63"/>
      <c r="Q97" s="63"/>
      <c r="R97" s="4"/>
      <c r="S97" s="4"/>
      <c r="T97" s="4"/>
      <c r="U97" s="4"/>
    </row>
    <row r="98">
      <c r="D98" s="4"/>
      <c r="E98" s="63"/>
      <c r="F98" s="63"/>
      <c r="G98" s="63"/>
      <c r="Q98" s="63"/>
      <c r="R98" s="4"/>
      <c r="S98" s="4"/>
      <c r="T98" s="4"/>
      <c r="U98" s="4"/>
    </row>
    <row r="99">
      <c r="D99" s="4"/>
      <c r="E99" s="63"/>
      <c r="F99" s="63"/>
      <c r="G99" s="63"/>
      <c r="Q99" s="63"/>
      <c r="R99" s="4"/>
      <c r="S99" s="4"/>
      <c r="T99" s="4"/>
      <c r="U99" s="4"/>
    </row>
    <row r="100">
      <c r="D100" s="4"/>
      <c r="E100" s="63"/>
      <c r="F100" s="63"/>
      <c r="G100" s="63"/>
      <c r="Q100" s="63"/>
      <c r="R100" s="4"/>
      <c r="S100" s="4"/>
      <c r="T100" s="4"/>
      <c r="U100" s="4"/>
    </row>
    <row r="101">
      <c r="D101" s="4"/>
      <c r="E101" s="63"/>
      <c r="F101" s="63"/>
      <c r="G101" s="63"/>
      <c r="Q101" s="63"/>
      <c r="R101" s="4"/>
      <c r="S101" s="4"/>
      <c r="T101" s="4"/>
      <c r="U101" s="4"/>
    </row>
    <row r="102">
      <c r="D102" s="4"/>
      <c r="E102" s="63"/>
      <c r="F102" s="63"/>
      <c r="G102" s="63"/>
      <c r="Q102" s="63"/>
      <c r="R102" s="4"/>
      <c r="S102" s="4"/>
      <c r="T102" s="4"/>
      <c r="U102" s="4"/>
    </row>
    <row r="103">
      <c r="D103" s="4"/>
      <c r="E103" s="63"/>
      <c r="F103" s="63"/>
      <c r="G103" s="63"/>
      <c r="Q103" s="63"/>
      <c r="R103" s="4"/>
      <c r="S103" s="4"/>
      <c r="T103" s="4"/>
      <c r="U103" s="4"/>
    </row>
    <row r="104">
      <c r="D104" s="4"/>
      <c r="E104" s="63"/>
      <c r="F104" s="63"/>
      <c r="G104" s="63"/>
      <c r="Q104" s="63"/>
      <c r="R104" s="4"/>
      <c r="S104" s="4"/>
      <c r="T104" s="4"/>
      <c r="U104" s="4"/>
    </row>
    <row r="105">
      <c r="D105" s="4"/>
      <c r="E105" s="63"/>
      <c r="F105" s="63"/>
      <c r="G105" s="63"/>
      <c r="Q105" s="63"/>
      <c r="R105" s="4"/>
      <c r="S105" s="4"/>
      <c r="T105" s="4"/>
      <c r="U105" s="4"/>
    </row>
    <row r="106">
      <c r="D106" s="4"/>
      <c r="E106" s="63"/>
      <c r="F106" s="63"/>
      <c r="G106" s="63"/>
      <c r="Q106" s="63"/>
      <c r="R106" s="4"/>
      <c r="S106" s="4"/>
      <c r="T106" s="4"/>
      <c r="U106" s="4"/>
    </row>
    <row r="107">
      <c r="D107" s="4"/>
      <c r="E107" s="63"/>
      <c r="F107" s="63"/>
      <c r="G107" s="63"/>
      <c r="Q107" s="63"/>
      <c r="R107" s="4"/>
      <c r="S107" s="4"/>
      <c r="T107" s="4"/>
      <c r="U107" s="4"/>
    </row>
    <row r="108">
      <c r="D108" s="4"/>
      <c r="E108" s="63"/>
      <c r="F108" s="63"/>
      <c r="G108" s="63"/>
      <c r="Q108" s="63"/>
      <c r="R108" s="4"/>
      <c r="S108" s="4"/>
      <c r="T108" s="4"/>
      <c r="U108" s="4"/>
    </row>
    <row r="109">
      <c r="D109" s="4"/>
      <c r="E109" s="63"/>
      <c r="F109" s="63"/>
      <c r="G109" s="63"/>
      <c r="Q109" s="63"/>
      <c r="R109" s="4"/>
      <c r="S109" s="4"/>
      <c r="T109" s="4"/>
      <c r="U109" s="4"/>
    </row>
    <row r="110">
      <c r="D110" s="4"/>
      <c r="E110" s="63"/>
      <c r="F110" s="63"/>
      <c r="G110" s="63"/>
      <c r="Q110" s="63"/>
      <c r="R110" s="4"/>
      <c r="S110" s="4"/>
      <c r="T110" s="4"/>
      <c r="U110" s="4"/>
    </row>
    <row r="111">
      <c r="D111" s="4"/>
      <c r="E111" s="63"/>
      <c r="F111" s="63"/>
      <c r="G111" s="63"/>
      <c r="Q111" s="63"/>
      <c r="R111" s="4"/>
      <c r="S111" s="4"/>
      <c r="T111" s="4"/>
      <c r="U111" s="4"/>
    </row>
    <row r="112">
      <c r="D112" s="4"/>
      <c r="E112" s="63"/>
      <c r="F112" s="63"/>
      <c r="G112" s="63"/>
      <c r="Q112" s="63"/>
      <c r="R112" s="4"/>
      <c r="S112" s="4"/>
      <c r="T112" s="4"/>
      <c r="U112" s="4"/>
    </row>
    <row r="113">
      <c r="D113" s="4"/>
      <c r="E113" s="63"/>
      <c r="F113" s="63"/>
      <c r="G113" s="63"/>
      <c r="Q113" s="63"/>
      <c r="R113" s="4"/>
      <c r="S113" s="4"/>
      <c r="T113" s="4"/>
      <c r="U113" s="4"/>
    </row>
    <row r="114">
      <c r="D114" s="4"/>
      <c r="E114" s="63"/>
      <c r="F114" s="63"/>
      <c r="G114" s="63"/>
      <c r="Q114" s="63"/>
      <c r="R114" s="4"/>
      <c r="S114" s="4"/>
      <c r="T114" s="4"/>
      <c r="U114" s="4"/>
    </row>
    <row r="115">
      <c r="D115" s="4"/>
      <c r="E115" s="63"/>
      <c r="F115" s="63"/>
      <c r="G115" s="63"/>
      <c r="Q115" s="63"/>
      <c r="R115" s="4"/>
      <c r="S115" s="4"/>
      <c r="T115" s="4"/>
      <c r="U115" s="4"/>
    </row>
    <row r="116">
      <c r="D116" s="4"/>
      <c r="E116" s="63"/>
      <c r="F116" s="63"/>
      <c r="G116" s="63"/>
      <c r="Q116" s="63"/>
      <c r="R116" s="4"/>
      <c r="S116" s="4"/>
      <c r="T116" s="4"/>
      <c r="U116" s="4"/>
    </row>
    <row r="117">
      <c r="D117" s="4"/>
      <c r="E117" s="63"/>
      <c r="F117" s="63"/>
      <c r="G117" s="63"/>
      <c r="Q117" s="63"/>
      <c r="R117" s="4"/>
      <c r="S117" s="4"/>
      <c r="T117" s="4"/>
      <c r="U117" s="4"/>
    </row>
    <row r="118">
      <c r="D118" s="4"/>
      <c r="E118" s="63"/>
      <c r="F118" s="63"/>
      <c r="G118" s="63"/>
      <c r="Q118" s="63"/>
      <c r="R118" s="4"/>
      <c r="S118" s="4"/>
      <c r="T118" s="4"/>
      <c r="U118" s="4"/>
    </row>
    <row r="119">
      <c r="D119" s="4"/>
      <c r="E119" s="63"/>
      <c r="F119" s="63"/>
      <c r="G119" s="63"/>
      <c r="Q119" s="63"/>
      <c r="R119" s="4"/>
      <c r="S119" s="4"/>
      <c r="T119" s="4"/>
      <c r="U119" s="4"/>
    </row>
    <row r="120">
      <c r="D120" s="4"/>
      <c r="E120" s="63"/>
      <c r="F120" s="63"/>
      <c r="G120" s="63"/>
      <c r="Q120" s="63"/>
      <c r="R120" s="4"/>
      <c r="S120" s="4"/>
      <c r="T120" s="4"/>
      <c r="U120" s="4"/>
    </row>
    <row r="121">
      <c r="D121" s="4"/>
      <c r="E121" s="63"/>
      <c r="F121" s="63"/>
      <c r="G121" s="63"/>
      <c r="Q121" s="63"/>
      <c r="R121" s="4"/>
      <c r="S121" s="4"/>
      <c r="T121" s="4"/>
      <c r="U121" s="4"/>
    </row>
    <row r="122">
      <c r="D122" s="4"/>
      <c r="E122" s="63"/>
      <c r="F122" s="63"/>
      <c r="G122" s="63"/>
      <c r="Q122" s="63"/>
      <c r="R122" s="4"/>
      <c r="S122" s="4"/>
      <c r="T122" s="4"/>
      <c r="U122" s="4"/>
    </row>
    <row r="123">
      <c r="D123" s="4"/>
      <c r="E123" s="63"/>
      <c r="F123" s="63"/>
      <c r="G123" s="63"/>
      <c r="Q123" s="63"/>
      <c r="R123" s="4"/>
      <c r="S123" s="4"/>
      <c r="T123" s="4"/>
      <c r="U123" s="4"/>
    </row>
    <row r="124">
      <c r="D124" s="4"/>
      <c r="E124" s="63"/>
      <c r="F124" s="63"/>
      <c r="G124" s="63"/>
      <c r="Q124" s="63"/>
      <c r="R124" s="4"/>
      <c r="S124" s="4"/>
      <c r="T124" s="4"/>
      <c r="U124" s="4"/>
    </row>
    <row r="125">
      <c r="D125" s="4"/>
      <c r="E125" s="63"/>
      <c r="F125" s="63"/>
      <c r="G125" s="63"/>
      <c r="Q125" s="63"/>
      <c r="R125" s="4"/>
      <c r="S125" s="4"/>
      <c r="T125" s="4"/>
      <c r="U125" s="4"/>
    </row>
    <row r="126">
      <c r="D126" s="4"/>
      <c r="E126" s="63"/>
      <c r="F126" s="63"/>
      <c r="G126" s="63"/>
      <c r="Q126" s="63"/>
      <c r="R126" s="4"/>
      <c r="S126" s="4"/>
      <c r="T126" s="4"/>
      <c r="U126" s="4"/>
    </row>
    <row r="127">
      <c r="D127" s="4"/>
      <c r="E127" s="63"/>
      <c r="F127" s="63"/>
      <c r="G127" s="63"/>
      <c r="Q127" s="63"/>
      <c r="R127" s="4"/>
      <c r="S127" s="4"/>
      <c r="T127" s="4"/>
      <c r="U127" s="4"/>
    </row>
    <row r="128">
      <c r="D128" s="4"/>
      <c r="E128" s="63"/>
      <c r="F128" s="63"/>
      <c r="G128" s="63"/>
      <c r="Q128" s="63"/>
      <c r="R128" s="4"/>
      <c r="S128" s="4"/>
      <c r="T128" s="4"/>
      <c r="U128" s="4"/>
    </row>
    <row r="129">
      <c r="D129" s="4"/>
      <c r="E129" s="63"/>
      <c r="F129" s="63"/>
      <c r="G129" s="63"/>
      <c r="Q129" s="63"/>
      <c r="R129" s="4"/>
      <c r="S129" s="4"/>
      <c r="T129" s="4"/>
      <c r="U129" s="4"/>
    </row>
    <row r="130">
      <c r="D130" s="4"/>
      <c r="E130" s="63"/>
      <c r="F130" s="63"/>
      <c r="G130" s="63"/>
      <c r="Q130" s="63"/>
      <c r="R130" s="4"/>
      <c r="S130" s="4"/>
      <c r="T130" s="4"/>
      <c r="U130" s="4"/>
    </row>
    <row r="131">
      <c r="D131" s="4"/>
      <c r="E131" s="63"/>
      <c r="F131" s="63"/>
      <c r="G131" s="63"/>
      <c r="Q131" s="63"/>
      <c r="R131" s="4"/>
      <c r="S131" s="4"/>
      <c r="T131" s="4"/>
      <c r="U131" s="4"/>
    </row>
    <row r="132">
      <c r="D132" s="4"/>
      <c r="E132" s="63"/>
      <c r="F132" s="63"/>
      <c r="G132" s="63"/>
      <c r="Q132" s="63"/>
      <c r="R132" s="4"/>
      <c r="S132" s="4"/>
      <c r="T132" s="4"/>
      <c r="U132" s="4"/>
    </row>
    <row r="133">
      <c r="D133" s="4"/>
      <c r="E133" s="63"/>
      <c r="F133" s="63"/>
      <c r="G133" s="63"/>
      <c r="Q133" s="63"/>
      <c r="R133" s="4"/>
      <c r="S133" s="4"/>
      <c r="T133" s="4"/>
      <c r="U133" s="4"/>
    </row>
    <row r="134">
      <c r="D134" s="4"/>
      <c r="E134" s="63"/>
      <c r="F134" s="63"/>
      <c r="G134" s="63"/>
      <c r="Q134" s="63"/>
      <c r="R134" s="4"/>
      <c r="S134" s="4"/>
      <c r="T134" s="4"/>
      <c r="U134" s="4"/>
    </row>
    <row r="135">
      <c r="D135" s="4"/>
      <c r="E135" s="63"/>
      <c r="F135" s="63"/>
      <c r="G135" s="63"/>
      <c r="Q135" s="63"/>
      <c r="R135" s="4"/>
      <c r="S135" s="4"/>
      <c r="T135" s="4"/>
      <c r="U135" s="4"/>
    </row>
    <row r="136">
      <c r="D136" s="4"/>
      <c r="E136" s="63"/>
      <c r="F136" s="63"/>
      <c r="G136" s="63"/>
      <c r="Q136" s="63"/>
      <c r="R136" s="4"/>
      <c r="S136" s="4"/>
      <c r="T136" s="4"/>
      <c r="U136" s="4"/>
    </row>
    <row r="137">
      <c r="D137" s="4"/>
      <c r="E137" s="63"/>
      <c r="F137" s="63"/>
      <c r="G137" s="63"/>
      <c r="Q137" s="63"/>
      <c r="R137" s="4"/>
      <c r="S137" s="4"/>
      <c r="T137" s="4"/>
      <c r="U137" s="4"/>
    </row>
    <row r="138">
      <c r="D138" s="4"/>
      <c r="E138" s="63"/>
      <c r="F138" s="63"/>
      <c r="G138" s="63"/>
      <c r="Q138" s="63"/>
      <c r="R138" s="4"/>
      <c r="S138" s="4"/>
      <c r="T138" s="4"/>
      <c r="U138" s="4"/>
    </row>
    <row r="139">
      <c r="D139" s="4"/>
      <c r="E139" s="63"/>
      <c r="F139" s="63"/>
      <c r="G139" s="63"/>
      <c r="Q139" s="63"/>
      <c r="R139" s="4"/>
      <c r="S139" s="4"/>
      <c r="T139" s="4"/>
      <c r="U139" s="4"/>
    </row>
    <row r="140">
      <c r="D140" s="4"/>
      <c r="E140" s="63"/>
      <c r="F140" s="63"/>
      <c r="G140" s="63"/>
      <c r="Q140" s="63"/>
      <c r="R140" s="4"/>
      <c r="S140" s="4"/>
      <c r="T140" s="4"/>
      <c r="U140" s="4"/>
    </row>
    <row r="141">
      <c r="D141" s="4"/>
      <c r="E141" s="63"/>
      <c r="F141" s="63"/>
      <c r="G141" s="63"/>
      <c r="Q141" s="63"/>
      <c r="R141" s="4"/>
      <c r="S141" s="4"/>
      <c r="T141" s="4"/>
      <c r="U141" s="4"/>
    </row>
    <row r="142">
      <c r="D142" s="4"/>
      <c r="E142" s="63"/>
      <c r="F142" s="63"/>
      <c r="G142" s="63"/>
      <c r="Q142" s="63"/>
      <c r="R142" s="4"/>
      <c r="S142" s="4"/>
      <c r="T142" s="4"/>
      <c r="U142" s="4"/>
    </row>
    <row r="143">
      <c r="D143" s="4"/>
      <c r="E143" s="63"/>
      <c r="F143" s="63"/>
      <c r="G143" s="63"/>
      <c r="Q143" s="63"/>
      <c r="R143" s="4"/>
      <c r="S143" s="4"/>
      <c r="T143" s="4"/>
      <c r="U143" s="4"/>
    </row>
    <row r="144">
      <c r="D144" s="4"/>
      <c r="E144" s="63"/>
      <c r="F144" s="63"/>
      <c r="G144" s="63"/>
      <c r="Q144" s="63"/>
      <c r="R144" s="4"/>
      <c r="S144" s="4"/>
      <c r="T144" s="4"/>
      <c r="U144" s="4"/>
    </row>
    <row r="145">
      <c r="D145" s="4"/>
      <c r="E145" s="63"/>
      <c r="F145" s="63"/>
      <c r="G145" s="63"/>
      <c r="Q145" s="63"/>
      <c r="R145" s="4"/>
      <c r="S145" s="4"/>
      <c r="T145" s="4"/>
      <c r="U145" s="4"/>
    </row>
    <row r="146">
      <c r="D146" s="4"/>
      <c r="E146" s="63"/>
      <c r="F146" s="63"/>
      <c r="G146" s="63"/>
      <c r="Q146" s="63"/>
      <c r="R146" s="4"/>
      <c r="S146" s="4"/>
      <c r="T146" s="4"/>
      <c r="U146" s="4"/>
    </row>
    <row r="147">
      <c r="D147" s="4"/>
      <c r="E147" s="63"/>
      <c r="F147" s="63"/>
      <c r="G147" s="63"/>
      <c r="Q147" s="63"/>
      <c r="R147" s="4"/>
      <c r="S147" s="4"/>
      <c r="T147" s="4"/>
      <c r="U147" s="4"/>
    </row>
    <row r="148">
      <c r="D148" s="4"/>
      <c r="E148" s="63"/>
      <c r="F148" s="63"/>
      <c r="G148" s="63"/>
      <c r="Q148" s="63"/>
      <c r="R148" s="4"/>
      <c r="S148" s="4"/>
      <c r="T148" s="4"/>
      <c r="U148" s="4"/>
    </row>
    <row r="149">
      <c r="D149" s="4"/>
      <c r="E149" s="63"/>
      <c r="F149" s="63"/>
      <c r="G149" s="63"/>
      <c r="Q149" s="63"/>
      <c r="R149" s="4"/>
      <c r="S149" s="4"/>
      <c r="T149" s="4"/>
      <c r="U149" s="4"/>
    </row>
    <row r="150">
      <c r="D150" s="4"/>
      <c r="E150" s="63"/>
      <c r="F150" s="63"/>
      <c r="G150" s="63"/>
      <c r="Q150" s="63"/>
      <c r="R150" s="4"/>
      <c r="S150" s="4"/>
      <c r="T150" s="4"/>
      <c r="U150" s="4"/>
    </row>
    <row r="151">
      <c r="D151" s="4"/>
      <c r="E151" s="63"/>
      <c r="F151" s="63"/>
      <c r="G151" s="63"/>
      <c r="Q151" s="63"/>
      <c r="R151" s="4"/>
      <c r="S151" s="4"/>
      <c r="T151" s="4"/>
      <c r="U151" s="4"/>
    </row>
    <row r="152">
      <c r="D152" s="4"/>
      <c r="E152" s="63"/>
      <c r="F152" s="63"/>
      <c r="G152" s="63"/>
      <c r="Q152" s="63"/>
      <c r="R152" s="4"/>
      <c r="S152" s="4"/>
      <c r="T152" s="4"/>
      <c r="U152" s="4"/>
    </row>
    <row r="153">
      <c r="D153" s="4"/>
      <c r="E153" s="63"/>
      <c r="F153" s="63"/>
      <c r="G153" s="63"/>
      <c r="Q153" s="63"/>
      <c r="R153" s="4"/>
      <c r="S153" s="4"/>
      <c r="T153" s="4"/>
      <c r="U153" s="4"/>
    </row>
    <row r="154">
      <c r="D154" s="4"/>
      <c r="E154" s="63"/>
      <c r="F154" s="63"/>
      <c r="G154" s="63"/>
      <c r="Q154" s="63"/>
      <c r="R154" s="4"/>
      <c r="S154" s="4"/>
      <c r="T154" s="4"/>
      <c r="U154" s="4"/>
    </row>
    <row r="155">
      <c r="D155" s="4"/>
      <c r="E155" s="63"/>
      <c r="F155" s="63"/>
      <c r="G155" s="63"/>
      <c r="Q155" s="63"/>
      <c r="R155" s="4"/>
      <c r="S155" s="4"/>
      <c r="T155" s="4"/>
      <c r="U155" s="4"/>
    </row>
    <row r="156">
      <c r="D156" s="4"/>
      <c r="E156" s="63"/>
      <c r="F156" s="63"/>
      <c r="G156" s="63"/>
      <c r="Q156" s="63"/>
      <c r="R156" s="4"/>
      <c r="S156" s="4"/>
      <c r="T156" s="4"/>
      <c r="U156" s="4"/>
    </row>
    <row r="157">
      <c r="D157" s="4"/>
      <c r="E157" s="63"/>
      <c r="F157" s="63"/>
      <c r="G157" s="63"/>
      <c r="Q157" s="63"/>
      <c r="R157" s="4"/>
      <c r="S157" s="4"/>
      <c r="T157" s="4"/>
      <c r="U157" s="4"/>
    </row>
    <row r="158">
      <c r="D158" s="4"/>
      <c r="E158" s="63"/>
      <c r="F158" s="63"/>
      <c r="G158" s="63"/>
      <c r="Q158" s="63"/>
      <c r="R158" s="4"/>
      <c r="S158" s="4"/>
      <c r="T158" s="4"/>
      <c r="U158" s="4"/>
    </row>
    <row r="159">
      <c r="D159" s="4"/>
      <c r="E159" s="63"/>
      <c r="F159" s="63"/>
      <c r="G159" s="63"/>
      <c r="Q159" s="63"/>
      <c r="R159" s="4"/>
      <c r="S159" s="4"/>
      <c r="T159" s="4"/>
      <c r="U159" s="4"/>
    </row>
    <row r="160">
      <c r="D160" s="4"/>
      <c r="E160" s="63"/>
      <c r="F160" s="63"/>
      <c r="G160" s="63"/>
      <c r="Q160" s="63"/>
      <c r="R160" s="4"/>
      <c r="S160" s="4"/>
      <c r="T160" s="4"/>
      <c r="U160" s="4"/>
    </row>
    <row r="161">
      <c r="D161" s="4"/>
      <c r="E161" s="63"/>
      <c r="F161" s="63"/>
      <c r="G161" s="63"/>
      <c r="Q161" s="63"/>
      <c r="R161" s="4"/>
      <c r="S161" s="4"/>
      <c r="T161" s="4"/>
      <c r="U161" s="4"/>
    </row>
    <row r="162">
      <c r="D162" s="4"/>
      <c r="E162" s="63"/>
      <c r="F162" s="63"/>
      <c r="G162" s="63"/>
      <c r="Q162" s="63"/>
      <c r="R162" s="4"/>
      <c r="S162" s="4"/>
      <c r="T162" s="4"/>
      <c r="U162" s="4"/>
    </row>
    <row r="163">
      <c r="D163" s="4"/>
      <c r="E163" s="63"/>
      <c r="F163" s="63"/>
      <c r="G163" s="63"/>
      <c r="Q163" s="63"/>
      <c r="R163" s="4"/>
      <c r="S163" s="4"/>
      <c r="T163" s="4"/>
      <c r="U163" s="4"/>
    </row>
    <row r="164">
      <c r="D164" s="4"/>
      <c r="E164" s="63"/>
      <c r="F164" s="63"/>
      <c r="G164" s="63"/>
      <c r="Q164" s="63"/>
      <c r="R164" s="4"/>
      <c r="S164" s="4"/>
      <c r="T164" s="4"/>
      <c r="U164" s="4"/>
    </row>
    <row r="165">
      <c r="D165" s="4"/>
      <c r="E165" s="63"/>
      <c r="F165" s="63"/>
      <c r="G165" s="63"/>
      <c r="Q165" s="63"/>
      <c r="R165" s="4"/>
      <c r="S165" s="4"/>
      <c r="T165" s="4"/>
      <c r="U165" s="4"/>
    </row>
    <row r="166">
      <c r="D166" s="4"/>
      <c r="E166" s="63"/>
      <c r="F166" s="63"/>
      <c r="G166" s="63"/>
      <c r="Q166" s="63"/>
      <c r="R166" s="4"/>
      <c r="S166" s="4"/>
      <c r="T166" s="4"/>
      <c r="U166" s="4"/>
    </row>
    <row r="167">
      <c r="D167" s="4"/>
      <c r="E167" s="63"/>
      <c r="F167" s="63"/>
      <c r="G167" s="63"/>
      <c r="Q167" s="63"/>
      <c r="R167" s="4"/>
      <c r="S167" s="4"/>
      <c r="T167" s="4"/>
      <c r="U167" s="4"/>
    </row>
    <row r="168">
      <c r="D168" s="4"/>
      <c r="E168" s="63"/>
      <c r="F168" s="63"/>
      <c r="G168" s="63"/>
      <c r="Q168" s="63"/>
      <c r="R168" s="4"/>
      <c r="S168" s="4"/>
      <c r="T168" s="4"/>
      <c r="U168" s="4"/>
    </row>
    <row r="169">
      <c r="D169" s="4"/>
      <c r="E169" s="63"/>
      <c r="F169" s="63"/>
      <c r="G169" s="63"/>
      <c r="Q169" s="63"/>
      <c r="R169" s="4"/>
      <c r="S169" s="4"/>
      <c r="T169" s="4"/>
      <c r="U169" s="4"/>
    </row>
    <row r="170">
      <c r="D170" s="4"/>
      <c r="E170" s="63"/>
      <c r="F170" s="63"/>
      <c r="G170" s="63"/>
      <c r="Q170" s="63"/>
      <c r="R170" s="4"/>
      <c r="S170" s="4"/>
      <c r="T170" s="4"/>
      <c r="U170" s="4"/>
    </row>
    <row r="171">
      <c r="D171" s="4"/>
      <c r="E171" s="63"/>
      <c r="F171" s="63"/>
      <c r="G171" s="63"/>
      <c r="Q171" s="63"/>
      <c r="R171" s="4"/>
      <c r="S171" s="4"/>
      <c r="T171" s="4"/>
      <c r="U171" s="4"/>
    </row>
    <row r="172">
      <c r="D172" s="4"/>
      <c r="E172" s="63"/>
      <c r="F172" s="63"/>
      <c r="G172" s="63"/>
      <c r="Q172" s="63"/>
      <c r="R172" s="4"/>
      <c r="S172" s="4"/>
      <c r="T172" s="4"/>
      <c r="U172" s="4"/>
    </row>
    <row r="173">
      <c r="D173" s="4"/>
      <c r="E173" s="63"/>
      <c r="F173" s="63"/>
      <c r="G173" s="63"/>
      <c r="Q173" s="63"/>
      <c r="R173" s="4"/>
      <c r="S173" s="4"/>
      <c r="T173" s="4"/>
      <c r="U173" s="4"/>
    </row>
    <row r="174">
      <c r="D174" s="4"/>
      <c r="E174" s="63"/>
      <c r="F174" s="63"/>
      <c r="G174" s="63"/>
      <c r="Q174" s="63"/>
      <c r="R174" s="4"/>
      <c r="S174" s="4"/>
      <c r="T174" s="4"/>
      <c r="U174" s="4"/>
    </row>
    <row r="175">
      <c r="D175" s="4"/>
      <c r="E175" s="63"/>
      <c r="F175" s="63"/>
      <c r="G175" s="63"/>
      <c r="Q175" s="63"/>
      <c r="R175" s="4"/>
      <c r="S175" s="4"/>
      <c r="T175" s="4"/>
      <c r="U175" s="4"/>
    </row>
    <row r="176">
      <c r="D176" s="4"/>
      <c r="E176" s="63"/>
      <c r="F176" s="63"/>
      <c r="G176" s="63"/>
      <c r="Q176" s="63"/>
      <c r="R176" s="4"/>
      <c r="S176" s="4"/>
      <c r="T176" s="4"/>
      <c r="U176" s="4"/>
    </row>
    <row r="177">
      <c r="D177" s="4"/>
      <c r="E177" s="63"/>
      <c r="F177" s="63"/>
      <c r="G177" s="63"/>
      <c r="Q177" s="63"/>
      <c r="R177" s="4"/>
      <c r="S177" s="4"/>
      <c r="T177" s="4"/>
      <c r="U177" s="4"/>
    </row>
    <row r="178">
      <c r="D178" s="4"/>
      <c r="E178" s="63"/>
      <c r="F178" s="63"/>
      <c r="G178" s="63"/>
      <c r="Q178" s="63"/>
      <c r="R178" s="4"/>
      <c r="S178" s="4"/>
      <c r="T178" s="4"/>
      <c r="U178" s="4"/>
    </row>
    <row r="179">
      <c r="D179" s="4"/>
      <c r="E179" s="63"/>
      <c r="F179" s="63"/>
      <c r="G179" s="63"/>
      <c r="Q179" s="63"/>
      <c r="R179" s="4"/>
      <c r="S179" s="4"/>
      <c r="T179" s="4"/>
      <c r="U179" s="4"/>
    </row>
    <row r="180">
      <c r="D180" s="4"/>
      <c r="E180" s="63"/>
      <c r="F180" s="63"/>
      <c r="G180" s="63"/>
      <c r="Q180" s="63"/>
      <c r="R180" s="4"/>
      <c r="S180" s="4"/>
      <c r="T180" s="4"/>
      <c r="U180" s="4"/>
    </row>
    <row r="181">
      <c r="D181" s="4"/>
      <c r="E181" s="63"/>
      <c r="F181" s="63"/>
      <c r="G181" s="63"/>
      <c r="Q181" s="63"/>
      <c r="R181" s="4"/>
      <c r="S181" s="4"/>
      <c r="T181" s="4"/>
      <c r="U181" s="4"/>
    </row>
    <row r="182">
      <c r="D182" s="4"/>
      <c r="E182" s="63"/>
      <c r="F182" s="63"/>
      <c r="G182" s="63"/>
      <c r="Q182" s="63"/>
      <c r="R182" s="4"/>
      <c r="S182" s="4"/>
      <c r="T182" s="4"/>
      <c r="U182" s="4"/>
    </row>
    <row r="183">
      <c r="D183" s="4"/>
      <c r="E183" s="63"/>
      <c r="F183" s="63"/>
      <c r="G183" s="63"/>
      <c r="Q183" s="63"/>
      <c r="R183" s="4"/>
      <c r="S183" s="4"/>
      <c r="T183" s="4"/>
      <c r="U183" s="4"/>
    </row>
    <row r="184">
      <c r="D184" s="4"/>
      <c r="E184" s="63"/>
      <c r="F184" s="63"/>
      <c r="G184" s="63"/>
      <c r="Q184" s="63"/>
      <c r="R184" s="4"/>
      <c r="S184" s="4"/>
      <c r="T184" s="4"/>
      <c r="U184" s="4"/>
    </row>
    <row r="185">
      <c r="D185" s="4"/>
      <c r="E185" s="63"/>
      <c r="F185" s="63"/>
      <c r="G185" s="63"/>
      <c r="Q185" s="63"/>
      <c r="R185" s="4"/>
      <c r="S185" s="4"/>
      <c r="T185" s="4"/>
      <c r="U185" s="4"/>
    </row>
    <row r="186">
      <c r="D186" s="4"/>
      <c r="E186" s="63"/>
      <c r="F186" s="63"/>
      <c r="G186" s="63"/>
      <c r="Q186" s="63"/>
      <c r="R186" s="4"/>
      <c r="S186" s="4"/>
      <c r="T186" s="4"/>
      <c r="U186" s="4"/>
    </row>
    <row r="187">
      <c r="D187" s="4"/>
      <c r="E187" s="63"/>
      <c r="F187" s="63"/>
      <c r="G187" s="63"/>
      <c r="Q187" s="63"/>
      <c r="R187" s="4"/>
      <c r="S187" s="4"/>
      <c r="T187" s="4"/>
      <c r="U187" s="4"/>
    </row>
    <row r="188">
      <c r="D188" s="4"/>
      <c r="E188" s="63"/>
      <c r="F188" s="63"/>
      <c r="G188" s="63"/>
      <c r="Q188" s="63"/>
      <c r="R188" s="4"/>
      <c r="S188" s="4"/>
      <c r="T188" s="4"/>
      <c r="U188" s="4"/>
    </row>
    <row r="189">
      <c r="D189" s="4"/>
      <c r="E189" s="63"/>
      <c r="F189" s="63"/>
      <c r="G189" s="63"/>
      <c r="Q189" s="63"/>
      <c r="R189" s="4"/>
      <c r="S189" s="4"/>
      <c r="T189" s="4"/>
      <c r="U189" s="4"/>
    </row>
    <row r="190">
      <c r="D190" s="4"/>
      <c r="E190" s="63"/>
      <c r="F190" s="63"/>
      <c r="G190" s="63"/>
      <c r="Q190" s="63"/>
      <c r="R190" s="4"/>
      <c r="S190" s="4"/>
      <c r="T190" s="4"/>
      <c r="U190" s="4"/>
    </row>
    <row r="191">
      <c r="D191" s="4"/>
      <c r="E191" s="63"/>
      <c r="F191" s="63"/>
      <c r="G191" s="63"/>
      <c r="Q191" s="63"/>
      <c r="R191" s="4"/>
      <c r="S191" s="4"/>
      <c r="T191" s="4"/>
      <c r="U191" s="4"/>
    </row>
    <row r="192">
      <c r="D192" s="4"/>
      <c r="E192" s="63"/>
      <c r="F192" s="63"/>
      <c r="G192" s="63"/>
      <c r="Q192" s="63"/>
      <c r="R192" s="4"/>
      <c r="S192" s="4"/>
      <c r="T192" s="4"/>
      <c r="U192" s="4"/>
    </row>
    <row r="193">
      <c r="D193" s="4"/>
      <c r="E193" s="63"/>
      <c r="F193" s="63"/>
      <c r="G193" s="63"/>
      <c r="Q193" s="63"/>
      <c r="R193" s="4"/>
      <c r="S193" s="4"/>
      <c r="T193" s="4"/>
      <c r="U193" s="4"/>
    </row>
    <row r="194">
      <c r="D194" s="4"/>
      <c r="E194" s="63"/>
      <c r="F194" s="63"/>
      <c r="G194" s="63"/>
      <c r="Q194" s="63"/>
      <c r="R194" s="4"/>
      <c r="S194" s="4"/>
      <c r="T194" s="4"/>
      <c r="U194" s="4"/>
    </row>
    <row r="195">
      <c r="D195" s="4"/>
      <c r="E195" s="63"/>
      <c r="F195" s="63"/>
      <c r="G195" s="63"/>
      <c r="Q195" s="63"/>
      <c r="R195" s="4"/>
      <c r="S195" s="4"/>
      <c r="T195" s="4"/>
      <c r="U195" s="4"/>
    </row>
    <row r="196">
      <c r="D196" s="4"/>
      <c r="E196" s="63"/>
      <c r="F196" s="63"/>
      <c r="G196" s="63"/>
      <c r="Q196" s="63"/>
      <c r="R196" s="4"/>
      <c r="S196" s="4"/>
      <c r="T196" s="4"/>
      <c r="U196" s="4"/>
    </row>
    <row r="197">
      <c r="D197" s="4"/>
      <c r="E197" s="63"/>
      <c r="F197" s="63"/>
      <c r="G197" s="63"/>
      <c r="Q197" s="63"/>
      <c r="R197" s="4"/>
      <c r="S197" s="4"/>
      <c r="T197" s="4"/>
      <c r="U197" s="4"/>
    </row>
    <row r="198">
      <c r="D198" s="4"/>
      <c r="E198" s="63"/>
      <c r="F198" s="63"/>
      <c r="G198" s="63"/>
      <c r="Q198" s="63"/>
      <c r="R198" s="4"/>
      <c r="S198" s="4"/>
      <c r="T198" s="4"/>
      <c r="U198" s="4"/>
    </row>
    <row r="199">
      <c r="D199" s="4"/>
      <c r="E199" s="63"/>
      <c r="F199" s="63"/>
      <c r="G199" s="63"/>
      <c r="Q199" s="63"/>
      <c r="R199" s="4"/>
      <c r="S199" s="4"/>
      <c r="T199" s="4"/>
      <c r="U199" s="4"/>
    </row>
    <row r="200">
      <c r="D200" s="4"/>
      <c r="E200" s="63"/>
      <c r="F200" s="63"/>
      <c r="G200" s="63"/>
      <c r="Q200" s="63"/>
      <c r="R200" s="4"/>
      <c r="S200" s="4"/>
      <c r="T200" s="4"/>
      <c r="U200" s="4"/>
    </row>
    <row r="201">
      <c r="D201" s="4"/>
      <c r="E201" s="63"/>
      <c r="F201" s="63"/>
      <c r="G201" s="63"/>
      <c r="Q201" s="63"/>
      <c r="R201" s="4"/>
      <c r="S201" s="4"/>
      <c r="T201" s="4"/>
      <c r="U201" s="4"/>
    </row>
    <row r="202">
      <c r="D202" s="4"/>
      <c r="E202" s="63"/>
      <c r="F202" s="63"/>
      <c r="G202" s="63"/>
      <c r="Q202" s="63"/>
      <c r="R202" s="4"/>
      <c r="S202" s="4"/>
      <c r="T202" s="4"/>
      <c r="U202" s="4"/>
    </row>
    <row r="203">
      <c r="D203" s="4"/>
      <c r="E203" s="63"/>
      <c r="F203" s="63"/>
      <c r="G203" s="63"/>
      <c r="Q203" s="63"/>
      <c r="R203" s="4"/>
      <c r="S203" s="4"/>
      <c r="T203" s="4"/>
      <c r="U203" s="4"/>
    </row>
    <row r="204">
      <c r="D204" s="4"/>
      <c r="E204" s="63"/>
      <c r="F204" s="63"/>
      <c r="G204" s="63"/>
      <c r="Q204" s="63"/>
      <c r="R204" s="4"/>
      <c r="S204" s="4"/>
      <c r="T204" s="4"/>
      <c r="U204" s="4"/>
    </row>
    <row r="205">
      <c r="D205" s="4"/>
      <c r="E205" s="63"/>
      <c r="F205" s="63"/>
      <c r="G205" s="63"/>
      <c r="Q205" s="63"/>
      <c r="R205" s="4"/>
      <c r="S205" s="4"/>
      <c r="T205" s="4"/>
      <c r="U205" s="4"/>
    </row>
    <row r="206">
      <c r="D206" s="4"/>
      <c r="E206" s="63"/>
      <c r="F206" s="63"/>
      <c r="G206" s="63"/>
      <c r="Q206" s="63"/>
      <c r="R206" s="4"/>
      <c r="S206" s="4"/>
      <c r="T206" s="4"/>
      <c r="U206" s="4"/>
    </row>
    <row r="207">
      <c r="D207" s="4"/>
      <c r="E207" s="63"/>
      <c r="F207" s="63"/>
      <c r="G207" s="63"/>
      <c r="Q207" s="63"/>
      <c r="R207" s="4"/>
      <c r="S207" s="4"/>
      <c r="T207" s="4"/>
      <c r="U207" s="4"/>
    </row>
    <row r="208">
      <c r="D208" s="4"/>
      <c r="E208" s="63"/>
      <c r="F208" s="63"/>
      <c r="G208" s="63"/>
      <c r="Q208" s="63"/>
      <c r="R208" s="4"/>
      <c r="S208" s="4"/>
      <c r="T208" s="4"/>
      <c r="U208" s="4"/>
    </row>
    <row r="209">
      <c r="D209" s="4"/>
      <c r="E209" s="63"/>
      <c r="F209" s="63"/>
      <c r="G209" s="63"/>
      <c r="Q209" s="63"/>
      <c r="R209" s="4"/>
      <c r="S209" s="4"/>
      <c r="T209" s="4"/>
      <c r="U209" s="4"/>
    </row>
    <row r="210">
      <c r="D210" s="4"/>
      <c r="E210" s="63"/>
      <c r="F210" s="63"/>
      <c r="G210" s="63"/>
      <c r="Q210" s="63"/>
      <c r="R210" s="4"/>
      <c r="S210" s="4"/>
      <c r="T210" s="4"/>
      <c r="U210" s="4"/>
    </row>
    <row r="211">
      <c r="D211" s="4"/>
      <c r="E211" s="63"/>
      <c r="F211" s="63"/>
      <c r="G211" s="63"/>
      <c r="Q211" s="63"/>
      <c r="R211" s="4"/>
      <c r="S211" s="4"/>
      <c r="T211" s="4"/>
      <c r="U211" s="4"/>
    </row>
    <row r="212">
      <c r="D212" s="4"/>
      <c r="E212" s="63"/>
      <c r="F212" s="63"/>
      <c r="G212" s="63"/>
      <c r="Q212" s="63"/>
      <c r="R212" s="4"/>
      <c r="S212" s="4"/>
      <c r="T212" s="4"/>
      <c r="U212" s="4"/>
    </row>
    <row r="213">
      <c r="D213" s="4"/>
      <c r="E213" s="63"/>
      <c r="F213" s="63"/>
      <c r="G213" s="63"/>
      <c r="Q213" s="63"/>
      <c r="R213" s="4"/>
      <c r="S213" s="4"/>
      <c r="T213" s="4"/>
      <c r="U213" s="4"/>
    </row>
    <row r="214">
      <c r="D214" s="4"/>
      <c r="E214" s="63"/>
      <c r="F214" s="63"/>
      <c r="G214" s="63"/>
      <c r="Q214" s="63"/>
      <c r="R214" s="4"/>
      <c r="S214" s="4"/>
      <c r="T214" s="4"/>
      <c r="U214" s="4"/>
    </row>
    <row r="215">
      <c r="D215" s="4"/>
      <c r="E215" s="63"/>
      <c r="F215" s="63"/>
      <c r="G215" s="63"/>
      <c r="Q215" s="63"/>
      <c r="R215" s="4"/>
      <c r="S215" s="4"/>
      <c r="T215" s="4"/>
      <c r="U215" s="4"/>
    </row>
    <row r="216">
      <c r="D216" s="4"/>
      <c r="E216" s="63"/>
      <c r="F216" s="63"/>
      <c r="G216" s="63"/>
      <c r="Q216" s="63"/>
      <c r="R216" s="4"/>
      <c r="S216" s="4"/>
      <c r="T216" s="4"/>
      <c r="U216" s="4"/>
    </row>
    <row r="217">
      <c r="D217" s="4"/>
      <c r="E217" s="63"/>
      <c r="F217" s="63"/>
      <c r="G217" s="63"/>
      <c r="Q217" s="63"/>
      <c r="R217" s="4"/>
      <c r="S217" s="4"/>
      <c r="T217" s="4"/>
      <c r="U217" s="4"/>
    </row>
    <row r="218">
      <c r="D218" s="4"/>
      <c r="E218" s="63"/>
      <c r="F218" s="63"/>
      <c r="G218" s="63"/>
      <c r="Q218" s="63"/>
      <c r="R218" s="4"/>
      <c r="S218" s="4"/>
      <c r="T218" s="4"/>
      <c r="U218" s="4"/>
    </row>
    <row r="219">
      <c r="D219" s="4"/>
      <c r="E219" s="63"/>
      <c r="F219" s="63"/>
      <c r="G219" s="63"/>
      <c r="Q219" s="63"/>
      <c r="R219" s="4"/>
      <c r="S219" s="4"/>
      <c r="T219" s="4"/>
      <c r="U219" s="4"/>
    </row>
    <row r="220">
      <c r="D220" s="4"/>
      <c r="E220" s="63"/>
      <c r="F220" s="63"/>
      <c r="G220" s="63"/>
      <c r="Q220" s="63"/>
      <c r="R220" s="4"/>
      <c r="S220" s="4"/>
      <c r="T220" s="4"/>
      <c r="U220" s="4"/>
    </row>
    <row r="221">
      <c r="D221" s="4"/>
      <c r="E221" s="63"/>
      <c r="F221" s="63"/>
      <c r="G221" s="63"/>
      <c r="Q221" s="63"/>
      <c r="R221" s="4"/>
      <c r="S221" s="4"/>
      <c r="T221" s="4"/>
      <c r="U221" s="4"/>
    </row>
    <row r="222">
      <c r="D222" s="4"/>
      <c r="E222" s="63"/>
      <c r="F222" s="63"/>
      <c r="G222" s="63"/>
      <c r="Q222" s="63"/>
      <c r="R222" s="4"/>
      <c r="S222" s="4"/>
      <c r="T222" s="4"/>
      <c r="U222" s="4"/>
    </row>
    <row r="223">
      <c r="D223" s="4"/>
      <c r="E223" s="63"/>
      <c r="F223" s="63"/>
      <c r="G223" s="63"/>
      <c r="Q223" s="63"/>
      <c r="R223" s="4"/>
      <c r="S223" s="4"/>
      <c r="T223" s="4"/>
      <c r="U223" s="4"/>
    </row>
    <row r="224">
      <c r="D224" s="4"/>
      <c r="E224" s="63"/>
      <c r="F224" s="63"/>
      <c r="G224" s="63"/>
      <c r="Q224" s="63"/>
      <c r="R224" s="4"/>
      <c r="S224" s="4"/>
      <c r="T224" s="4"/>
      <c r="U224" s="4"/>
    </row>
    <row r="225">
      <c r="D225" s="4"/>
      <c r="E225" s="63"/>
      <c r="F225" s="63"/>
      <c r="G225" s="63"/>
      <c r="Q225" s="63"/>
      <c r="R225" s="4"/>
      <c r="S225" s="4"/>
      <c r="T225" s="4"/>
      <c r="U225" s="4"/>
    </row>
    <row r="226">
      <c r="D226" s="4"/>
      <c r="E226" s="63"/>
      <c r="F226" s="63"/>
      <c r="G226" s="63"/>
      <c r="Q226" s="63"/>
      <c r="R226" s="4"/>
      <c r="S226" s="4"/>
      <c r="T226" s="4"/>
      <c r="U226" s="4"/>
    </row>
    <row r="227">
      <c r="D227" s="4"/>
      <c r="E227" s="63"/>
      <c r="F227" s="63"/>
      <c r="G227" s="63"/>
      <c r="Q227" s="63"/>
      <c r="R227" s="4"/>
      <c r="S227" s="4"/>
      <c r="T227" s="4"/>
      <c r="U227" s="4"/>
    </row>
    <row r="228">
      <c r="D228" s="4"/>
      <c r="E228" s="63"/>
      <c r="F228" s="63"/>
      <c r="G228" s="63"/>
      <c r="Q228" s="63"/>
      <c r="R228" s="4"/>
      <c r="S228" s="4"/>
      <c r="T228" s="4"/>
      <c r="U228" s="4"/>
    </row>
    <row r="229">
      <c r="D229" s="4"/>
      <c r="E229" s="63"/>
      <c r="F229" s="63"/>
      <c r="G229" s="63"/>
      <c r="Q229" s="63"/>
      <c r="R229" s="4"/>
      <c r="S229" s="4"/>
      <c r="T229" s="4"/>
      <c r="U229" s="4"/>
    </row>
    <row r="230">
      <c r="D230" s="4"/>
      <c r="E230" s="63"/>
      <c r="F230" s="63"/>
      <c r="G230" s="63"/>
      <c r="Q230" s="63"/>
      <c r="R230" s="4"/>
      <c r="S230" s="4"/>
      <c r="T230" s="4"/>
      <c r="U230" s="4"/>
    </row>
    <row r="231">
      <c r="D231" s="4"/>
      <c r="E231" s="63"/>
      <c r="F231" s="63"/>
      <c r="G231" s="63"/>
      <c r="Q231" s="63"/>
      <c r="R231" s="4"/>
      <c r="S231" s="4"/>
      <c r="T231" s="4"/>
      <c r="U231" s="4"/>
    </row>
    <row r="232">
      <c r="D232" s="4"/>
      <c r="E232" s="63"/>
      <c r="F232" s="63"/>
      <c r="G232" s="63"/>
      <c r="Q232" s="63"/>
      <c r="R232" s="4"/>
      <c r="S232" s="4"/>
      <c r="T232" s="4"/>
      <c r="U232" s="4"/>
    </row>
    <row r="233">
      <c r="D233" s="4"/>
      <c r="E233" s="63"/>
      <c r="F233" s="63"/>
      <c r="G233" s="63"/>
      <c r="Q233" s="63"/>
      <c r="R233" s="4"/>
      <c r="S233" s="4"/>
      <c r="T233" s="4"/>
      <c r="U233" s="4"/>
    </row>
    <row r="234">
      <c r="D234" s="4"/>
      <c r="E234" s="63"/>
      <c r="F234" s="63"/>
      <c r="G234" s="63"/>
      <c r="Q234" s="63"/>
      <c r="R234" s="4"/>
      <c r="S234" s="4"/>
      <c r="T234" s="4"/>
      <c r="U234" s="4"/>
    </row>
    <row r="235">
      <c r="D235" s="4"/>
      <c r="E235" s="63"/>
      <c r="F235" s="63"/>
      <c r="G235" s="63"/>
      <c r="Q235" s="63"/>
      <c r="R235" s="4"/>
      <c r="S235" s="4"/>
      <c r="T235" s="4"/>
      <c r="U235" s="4"/>
    </row>
    <row r="236">
      <c r="D236" s="4"/>
      <c r="E236" s="63"/>
      <c r="F236" s="63"/>
      <c r="G236" s="63"/>
      <c r="Q236" s="63"/>
      <c r="R236" s="4"/>
      <c r="S236" s="4"/>
      <c r="T236" s="4"/>
      <c r="U236" s="4"/>
    </row>
    <row r="237">
      <c r="D237" s="4"/>
      <c r="E237" s="63"/>
      <c r="F237" s="63"/>
      <c r="G237" s="63"/>
      <c r="Q237" s="63"/>
      <c r="R237" s="4"/>
      <c r="S237" s="4"/>
      <c r="T237" s="4"/>
      <c r="U237" s="4"/>
    </row>
    <row r="238">
      <c r="D238" s="4"/>
      <c r="E238" s="63"/>
      <c r="F238" s="63"/>
      <c r="G238" s="63"/>
      <c r="Q238" s="63"/>
      <c r="R238" s="4"/>
      <c r="S238" s="4"/>
      <c r="T238" s="4"/>
      <c r="U238" s="4"/>
    </row>
    <row r="239">
      <c r="D239" s="4"/>
      <c r="E239" s="63"/>
      <c r="F239" s="63"/>
      <c r="G239" s="63"/>
      <c r="Q239" s="63"/>
      <c r="R239" s="4"/>
      <c r="S239" s="4"/>
      <c r="T239" s="4"/>
      <c r="U239" s="4"/>
    </row>
    <row r="240">
      <c r="D240" s="4"/>
      <c r="E240" s="63"/>
      <c r="F240" s="63"/>
      <c r="G240" s="63"/>
      <c r="Q240" s="63"/>
      <c r="R240" s="4"/>
      <c r="S240" s="4"/>
      <c r="T240" s="4"/>
      <c r="U240" s="4"/>
    </row>
    <row r="241">
      <c r="D241" s="4"/>
      <c r="E241" s="63"/>
      <c r="F241" s="63"/>
      <c r="G241" s="63"/>
      <c r="Q241" s="63"/>
      <c r="R241" s="4"/>
      <c r="S241" s="4"/>
      <c r="T241" s="4"/>
      <c r="U241" s="4"/>
    </row>
    <row r="242">
      <c r="D242" s="4"/>
      <c r="E242" s="63"/>
      <c r="F242" s="63"/>
      <c r="G242" s="63"/>
      <c r="Q242" s="63"/>
      <c r="R242" s="4"/>
      <c r="S242" s="4"/>
      <c r="T242" s="4"/>
      <c r="U242" s="4"/>
    </row>
    <row r="243">
      <c r="D243" s="4"/>
      <c r="E243" s="63"/>
      <c r="F243" s="63"/>
      <c r="G243" s="63"/>
      <c r="Q243" s="63"/>
      <c r="R243" s="4"/>
      <c r="S243" s="4"/>
      <c r="T243" s="4"/>
      <c r="U243" s="4"/>
    </row>
    <row r="244">
      <c r="D244" s="4"/>
      <c r="E244" s="63"/>
      <c r="F244" s="63"/>
      <c r="G244" s="63"/>
      <c r="Q244" s="63"/>
      <c r="R244" s="4"/>
      <c r="S244" s="4"/>
      <c r="T244" s="4"/>
      <c r="U244" s="4"/>
    </row>
    <row r="245">
      <c r="D245" s="4"/>
      <c r="E245" s="63"/>
      <c r="F245" s="63"/>
      <c r="G245" s="63"/>
      <c r="Q245" s="63"/>
      <c r="R245" s="4"/>
      <c r="S245" s="4"/>
      <c r="T245" s="4"/>
      <c r="U245" s="4"/>
    </row>
    <row r="246">
      <c r="D246" s="4"/>
      <c r="E246" s="63"/>
      <c r="F246" s="63"/>
      <c r="G246" s="63"/>
      <c r="Q246" s="63"/>
      <c r="R246" s="4"/>
      <c r="S246" s="4"/>
      <c r="T246" s="4"/>
      <c r="U246" s="4"/>
    </row>
    <row r="247">
      <c r="D247" s="4"/>
      <c r="E247" s="63"/>
      <c r="F247" s="63"/>
      <c r="G247" s="63"/>
      <c r="Q247" s="63"/>
      <c r="R247" s="4"/>
      <c r="S247" s="4"/>
      <c r="T247" s="4"/>
      <c r="U247" s="4"/>
    </row>
    <row r="248">
      <c r="D248" s="4"/>
      <c r="E248" s="63"/>
      <c r="F248" s="63"/>
      <c r="G248" s="63"/>
      <c r="Q248" s="63"/>
      <c r="R248" s="4"/>
      <c r="S248" s="4"/>
      <c r="T248" s="4"/>
      <c r="U248" s="4"/>
    </row>
    <row r="249">
      <c r="D249" s="4"/>
      <c r="E249" s="63"/>
      <c r="F249" s="63"/>
      <c r="G249" s="63"/>
      <c r="Q249" s="63"/>
      <c r="R249" s="4"/>
      <c r="S249" s="4"/>
      <c r="T249" s="4"/>
      <c r="U249" s="4"/>
    </row>
    <row r="250">
      <c r="D250" s="4"/>
      <c r="E250" s="63"/>
      <c r="F250" s="63"/>
      <c r="G250" s="63"/>
      <c r="Q250" s="63"/>
      <c r="R250" s="4"/>
      <c r="S250" s="4"/>
      <c r="T250" s="4"/>
      <c r="U250" s="4"/>
    </row>
    <row r="251">
      <c r="D251" s="4"/>
      <c r="E251" s="63"/>
      <c r="F251" s="63"/>
      <c r="G251" s="63"/>
      <c r="Q251" s="63"/>
      <c r="R251" s="4"/>
      <c r="S251" s="4"/>
      <c r="T251" s="4"/>
      <c r="U251" s="4"/>
    </row>
    <row r="252">
      <c r="D252" s="4"/>
      <c r="E252" s="63"/>
      <c r="F252" s="63"/>
      <c r="G252" s="63"/>
      <c r="Q252" s="63"/>
      <c r="R252" s="4"/>
      <c r="S252" s="4"/>
      <c r="T252" s="4"/>
      <c r="U252" s="4"/>
    </row>
    <row r="253">
      <c r="D253" s="4"/>
      <c r="E253" s="63"/>
      <c r="F253" s="63"/>
      <c r="G253" s="63"/>
      <c r="Q253" s="63"/>
      <c r="R253" s="4"/>
      <c r="S253" s="4"/>
      <c r="T253" s="4"/>
      <c r="U253" s="4"/>
    </row>
    <row r="254">
      <c r="D254" s="4"/>
      <c r="E254" s="63"/>
      <c r="F254" s="63"/>
      <c r="G254" s="63"/>
      <c r="Q254" s="63"/>
      <c r="R254" s="4"/>
      <c r="S254" s="4"/>
      <c r="T254" s="4"/>
      <c r="U254" s="4"/>
    </row>
    <row r="255">
      <c r="D255" s="4"/>
      <c r="E255" s="63"/>
      <c r="F255" s="63"/>
      <c r="G255" s="63"/>
      <c r="Q255" s="63"/>
      <c r="R255" s="4"/>
      <c r="S255" s="4"/>
      <c r="T255" s="4"/>
      <c r="U255" s="4"/>
    </row>
    <row r="256">
      <c r="D256" s="4"/>
      <c r="E256" s="63"/>
      <c r="F256" s="63"/>
      <c r="G256" s="63"/>
      <c r="Q256" s="63"/>
      <c r="R256" s="4"/>
      <c r="S256" s="4"/>
      <c r="T256" s="4"/>
      <c r="U256" s="4"/>
    </row>
    <row r="257">
      <c r="D257" s="4"/>
      <c r="E257" s="63"/>
      <c r="F257" s="63"/>
      <c r="G257" s="63"/>
      <c r="Q257" s="63"/>
      <c r="R257" s="4"/>
      <c r="S257" s="4"/>
      <c r="T257" s="4"/>
      <c r="U257" s="4"/>
    </row>
    <row r="258">
      <c r="D258" s="4"/>
      <c r="E258" s="63"/>
      <c r="F258" s="63"/>
      <c r="G258" s="63"/>
      <c r="Q258" s="63"/>
      <c r="R258" s="4"/>
      <c r="S258" s="4"/>
      <c r="T258" s="4"/>
      <c r="U258" s="4"/>
    </row>
    <row r="259">
      <c r="D259" s="4"/>
      <c r="E259" s="63"/>
      <c r="F259" s="63"/>
      <c r="G259" s="63"/>
      <c r="Q259" s="63"/>
      <c r="R259" s="4"/>
      <c r="S259" s="4"/>
      <c r="T259" s="4"/>
      <c r="U259" s="4"/>
    </row>
    <row r="260">
      <c r="D260" s="4"/>
      <c r="E260" s="63"/>
      <c r="F260" s="63"/>
      <c r="G260" s="63"/>
      <c r="Q260" s="63"/>
      <c r="R260" s="4"/>
      <c r="S260" s="4"/>
      <c r="T260" s="4"/>
      <c r="U260" s="4"/>
    </row>
    <row r="261">
      <c r="D261" s="4"/>
      <c r="E261" s="63"/>
      <c r="F261" s="63"/>
      <c r="G261" s="63"/>
      <c r="Q261" s="63"/>
      <c r="R261" s="4"/>
      <c r="S261" s="4"/>
      <c r="T261" s="4"/>
      <c r="U261" s="4"/>
    </row>
    <row r="262">
      <c r="D262" s="4"/>
      <c r="E262" s="63"/>
      <c r="F262" s="63"/>
      <c r="G262" s="63"/>
      <c r="Q262" s="63"/>
      <c r="R262" s="4"/>
      <c r="S262" s="4"/>
      <c r="T262" s="4"/>
      <c r="U262" s="4"/>
    </row>
    <row r="263">
      <c r="D263" s="4"/>
      <c r="E263" s="63"/>
      <c r="F263" s="63"/>
      <c r="G263" s="63"/>
      <c r="Q263" s="63"/>
      <c r="R263" s="4"/>
      <c r="S263" s="4"/>
      <c r="T263" s="4"/>
      <c r="U263" s="4"/>
    </row>
    <row r="264">
      <c r="D264" s="4"/>
      <c r="E264" s="63"/>
      <c r="F264" s="63"/>
      <c r="G264" s="63"/>
      <c r="Q264" s="63"/>
      <c r="R264" s="4"/>
      <c r="S264" s="4"/>
      <c r="T264" s="4"/>
      <c r="U264" s="4"/>
    </row>
    <row r="265">
      <c r="D265" s="4"/>
      <c r="E265" s="63"/>
      <c r="F265" s="63"/>
      <c r="G265" s="63"/>
      <c r="Q265" s="63"/>
      <c r="R265" s="4"/>
      <c r="S265" s="4"/>
      <c r="T265" s="4"/>
      <c r="U265" s="4"/>
    </row>
    <row r="266">
      <c r="D266" s="4"/>
      <c r="E266" s="63"/>
      <c r="F266" s="63"/>
      <c r="G266" s="63"/>
      <c r="Q266" s="63"/>
      <c r="R266" s="4"/>
      <c r="S266" s="4"/>
      <c r="T266" s="4"/>
      <c r="U266" s="4"/>
    </row>
    <row r="267">
      <c r="D267" s="4"/>
      <c r="E267" s="63"/>
      <c r="F267" s="63"/>
      <c r="G267" s="63"/>
      <c r="Q267" s="63"/>
      <c r="R267" s="4"/>
      <c r="S267" s="4"/>
      <c r="T267" s="4"/>
      <c r="U267" s="4"/>
    </row>
    <row r="268">
      <c r="D268" s="4"/>
      <c r="E268" s="63"/>
      <c r="F268" s="63"/>
      <c r="G268" s="63"/>
      <c r="Q268" s="63"/>
      <c r="R268" s="4"/>
      <c r="S268" s="4"/>
      <c r="T268" s="4"/>
      <c r="U268" s="4"/>
    </row>
    <row r="269">
      <c r="D269" s="4"/>
      <c r="E269" s="63"/>
      <c r="F269" s="63"/>
      <c r="G269" s="63"/>
      <c r="Q269" s="63"/>
      <c r="R269" s="4"/>
      <c r="S269" s="4"/>
      <c r="T269" s="4"/>
      <c r="U269" s="4"/>
    </row>
    <row r="270">
      <c r="D270" s="4"/>
      <c r="E270" s="63"/>
      <c r="F270" s="63"/>
      <c r="G270" s="63"/>
      <c r="Q270" s="63"/>
      <c r="R270" s="4"/>
      <c r="S270" s="4"/>
      <c r="T270" s="4"/>
      <c r="U270" s="4"/>
    </row>
    <row r="271">
      <c r="D271" s="4"/>
      <c r="E271" s="63"/>
      <c r="F271" s="63"/>
      <c r="G271" s="63"/>
      <c r="Q271" s="63"/>
      <c r="R271" s="4"/>
      <c r="S271" s="4"/>
      <c r="T271" s="4"/>
      <c r="U271" s="4"/>
    </row>
    <row r="272">
      <c r="D272" s="4"/>
      <c r="E272" s="63"/>
      <c r="F272" s="63"/>
      <c r="G272" s="63"/>
      <c r="Q272" s="63"/>
      <c r="R272" s="4"/>
      <c r="S272" s="4"/>
      <c r="T272" s="4"/>
      <c r="U272" s="4"/>
    </row>
    <row r="273">
      <c r="D273" s="4"/>
      <c r="E273" s="63"/>
      <c r="F273" s="63"/>
      <c r="G273" s="63"/>
      <c r="Q273" s="63"/>
      <c r="R273" s="4"/>
      <c r="S273" s="4"/>
      <c r="T273" s="4"/>
      <c r="U273" s="4"/>
    </row>
    <row r="274">
      <c r="D274" s="4"/>
      <c r="E274" s="63"/>
      <c r="F274" s="63"/>
      <c r="G274" s="63"/>
      <c r="Q274" s="63"/>
      <c r="R274" s="4"/>
      <c r="S274" s="4"/>
      <c r="T274" s="4"/>
      <c r="U274" s="4"/>
    </row>
    <row r="275">
      <c r="D275" s="4"/>
      <c r="E275" s="63"/>
      <c r="F275" s="63"/>
      <c r="G275" s="63"/>
      <c r="Q275" s="63"/>
      <c r="R275" s="4"/>
      <c r="S275" s="4"/>
      <c r="T275" s="4"/>
      <c r="U275" s="4"/>
    </row>
    <row r="276">
      <c r="D276" s="4"/>
      <c r="E276" s="63"/>
      <c r="F276" s="63"/>
      <c r="G276" s="63"/>
      <c r="Q276" s="63"/>
      <c r="R276" s="4"/>
      <c r="S276" s="4"/>
      <c r="T276" s="4"/>
      <c r="U276" s="4"/>
    </row>
    <row r="277">
      <c r="D277" s="4"/>
      <c r="E277" s="63"/>
      <c r="F277" s="63"/>
      <c r="G277" s="63"/>
      <c r="Q277" s="63"/>
      <c r="R277" s="4"/>
      <c r="S277" s="4"/>
      <c r="T277" s="4"/>
      <c r="U277" s="4"/>
    </row>
    <row r="278">
      <c r="D278" s="4"/>
      <c r="E278" s="63"/>
      <c r="F278" s="63"/>
      <c r="G278" s="63"/>
      <c r="Q278" s="63"/>
      <c r="R278" s="4"/>
      <c r="S278" s="4"/>
      <c r="T278" s="4"/>
      <c r="U278" s="4"/>
    </row>
    <row r="279">
      <c r="D279" s="4"/>
      <c r="E279" s="63"/>
      <c r="F279" s="63"/>
      <c r="G279" s="63"/>
      <c r="Q279" s="63"/>
      <c r="R279" s="4"/>
      <c r="S279" s="4"/>
      <c r="T279" s="4"/>
      <c r="U279" s="4"/>
    </row>
    <row r="280">
      <c r="D280" s="4"/>
      <c r="E280" s="63"/>
      <c r="F280" s="63"/>
      <c r="G280" s="63"/>
      <c r="Q280" s="63"/>
      <c r="R280" s="4"/>
      <c r="S280" s="4"/>
      <c r="T280" s="4"/>
      <c r="U280" s="4"/>
    </row>
    <row r="281">
      <c r="D281" s="4"/>
      <c r="E281" s="63"/>
      <c r="F281" s="63"/>
      <c r="G281" s="63"/>
      <c r="Q281" s="63"/>
      <c r="R281" s="4"/>
      <c r="S281" s="4"/>
      <c r="T281" s="4"/>
      <c r="U281" s="4"/>
    </row>
    <row r="282">
      <c r="D282" s="4"/>
      <c r="E282" s="63"/>
      <c r="F282" s="63"/>
      <c r="G282" s="63"/>
      <c r="Q282" s="63"/>
      <c r="R282" s="4"/>
      <c r="S282" s="4"/>
      <c r="T282" s="4"/>
      <c r="U282" s="4"/>
    </row>
    <row r="283">
      <c r="D283" s="4"/>
      <c r="E283" s="63"/>
      <c r="F283" s="63"/>
      <c r="G283" s="63"/>
      <c r="Q283" s="63"/>
      <c r="R283" s="4"/>
      <c r="S283" s="4"/>
      <c r="T283" s="4"/>
      <c r="U283" s="4"/>
    </row>
    <row r="284">
      <c r="D284" s="4"/>
      <c r="E284" s="63"/>
      <c r="F284" s="63"/>
      <c r="G284" s="63"/>
      <c r="Q284" s="63"/>
      <c r="R284" s="4"/>
      <c r="S284" s="4"/>
      <c r="T284" s="4"/>
      <c r="U284" s="4"/>
    </row>
    <row r="285">
      <c r="D285" s="4"/>
      <c r="E285" s="63"/>
      <c r="F285" s="63"/>
      <c r="G285" s="63"/>
      <c r="Q285" s="63"/>
      <c r="R285" s="4"/>
      <c r="S285" s="4"/>
      <c r="T285" s="4"/>
      <c r="U285" s="4"/>
    </row>
    <row r="286">
      <c r="D286" s="4"/>
      <c r="E286" s="63"/>
      <c r="F286" s="63"/>
      <c r="G286" s="63"/>
      <c r="Q286" s="63"/>
      <c r="R286" s="4"/>
      <c r="S286" s="4"/>
      <c r="T286" s="4"/>
      <c r="U286" s="4"/>
    </row>
    <row r="287">
      <c r="D287" s="4"/>
      <c r="E287" s="63"/>
      <c r="F287" s="63"/>
      <c r="G287" s="63"/>
      <c r="Q287" s="63"/>
      <c r="R287" s="4"/>
      <c r="S287" s="4"/>
      <c r="T287" s="4"/>
      <c r="U287" s="4"/>
    </row>
    <row r="288">
      <c r="D288" s="4"/>
      <c r="E288" s="63"/>
      <c r="F288" s="63"/>
      <c r="G288" s="63"/>
      <c r="Q288" s="63"/>
      <c r="R288" s="4"/>
      <c r="S288" s="4"/>
      <c r="T288" s="4"/>
      <c r="U288" s="4"/>
    </row>
    <row r="289">
      <c r="D289" s="4"/>
      <c r="E289" s="63"/>
      <c r="F289" s="63"/>
      <c r="G289" s="63"/>
      <c r="Q289" s="63"/>
      <c r="R289" s="4"/>
      <c r="S289" s="4"/>
      <c r="T289" s="4"/>
      <c r="U289" s="4"/>
    </row>
    <row r="290">
      <c r="D290" s="4"/>
      <c r="E290" s="63"/>
      <c r="F290" s="63"/>
      <c r="G290" s="63"/>
      <c r="Q290" s="63"/>
      <c r="R290" s="4"/>
      <c r="S290" s="4"/>
      <c r="T290" s="4"/>
      <c r="U290" s="4"/>
    </row>
    <row r="291">
      <c r="D291" s="4"/>
      <c r="E291" s="63"/>
      <c r="F291" s="63"/>
      <c r="G291" s="63"/>
      <c r="Q291" s="63"/>
      <c r="R291" s="4"/>
      <c r="S291" s="4"/>
      <c r="T291" s="4"/>
      <c r="U291" s="4"/>
    </row>
    <row r="292">
      <c r="D292" s="4"/>
      <c r="E292" s="63"/>
      <c r="F292" s="63"/>
      <c r="G292" s="63"/>
      <c r="Q292" s="63"/>
      <c r="R292" s="4"/>
      <c r="S292" s="4"/>
      <c r="T292" s="4"/>
      <c r="U292" s="4"/>
    </row>
    <row r="293">
      <c r="D293" s="4"/>
      <c r="E293" s="63"/>
      <c r="F293" s="63"/>
      <c r="G293" s="63"/>
      <c r="Q293" s="63"/>
      <c r="R293" s="4"/>
      <c r="S293" s="4"/>
      <c r="T293" s="4"/>
      <c r="U293" s="4"/>
    </row>
    <row r="294">
      <c r="D294" s="4"/>
      <c r="E294" s="63"/>
      <c r="F294" s="63"/>
      <c r="G294" s="63"/>
      <c r="Q294" s="63"/>
      <c r="R294" s="4"/>
      <c r="S294" s="4"/>
      <c r="T294" s="4"/>
      <c r="U294" s="4"/>
    </row>
    <row r="295">
      <c r="D295" s="4"/>
      <c r="E295" s="63"/>
      <c r="F295" s="63"/>
      <c r="G295" s="63"/>
      <c r="Q295" s="63"/>
      <c r="R295" s="4"/>
      <c r="S295" s="4"/>
      <c r="T295" s="4"/>
      <c r="U295" s="4"/>
    </row>
    <row r="296">
      <c r="D296" s="4"/>
      <c r="E296" s="63"/>
      <c r="F296" s="63"/>
      <c r="G296" s="63"/>
      <c r="Q296" s="63"/>
      <c r="R296" s="4"/>
      <c r="S296" s="4"/>
      <c r="T296" s="4"/>
      <c r="U296" s="4"/>
    </row>
    <row r="297">
      <c r="D297" s="4"/>
      <c r="E297" s="63"/>
      <c r="F297" s="63"/>
      <c r="G297" s="63"/>
      <c r="Q297" s="63"/>
      <c r="R297" s="4"/>
      <c r="S297" s="4"/>
      <c r="T297" s="4"/>
      <c r="U297" s="4"/>
    </row>
    <row r="298">
      <c r="D298" s="4"/>
      <c r="E298" s="63"/>
      <c r="F298" s="63"/>
      <c r="G298" s="63"/>
      <c r="Q298" s="63"/>
      <c r="R298" s="4"/>
      <c r="S298" s="4"/>
      <c r="T298" s="4"/>
      <c r="U298" s="4"/>
    </row>
    <row r="299">
      <c r="D299" s="4"/>
      <c r="E299" s="63"/>
      <c r="F299" s="63"/>
      <c r="G299" s="63"/>
      <c r="Q299" s="63"/>
      <c r="R299" s="4"/>
      <c r="S299" s="4"/>
      <c r="T299" s="4"/>
      <c r="U299" s="4"/>
    </row>
    <row r="300">
      <c r="D300" s="4"/>
      <c r="E300" s="63"/>
      <c r="F300" s="63"/>
      <c r="G300" s="63"/>
      <c r="Q300" s="63"/>
      <c r="R300" s="4"/>
      <c r="S300" s="4"/>
      <c r="T300" s="4"/>
      <c r="U300" s="4"/>
    </row>
    <row r="301">
      <c r="D301" s="4"/>
      <c r="E301" s="63"/>
      <c r="F301" s="63"/>
      <c r="G301" s="63"/>
      <c r="Q301" s="63"/>
      <c r="R301" s="4"/>
      <c r="S301" s="4"/>
      <c r="T301" s="4"/>
      <c r="U301" s="4"/>
    </row>
    <row r="302">
      <c r="D302" s="4"/>
      <c r="E302" s="63"/>
      <c r="F302" s="63"/>
      <c r="G302" s="63"/>
      <c r="Q302" s="63"/>
      <c r="R302" s="4"/>
      <c r="S302" s="4"/>
      <c r="T302" s="4"/>
      <c r="U302" s="4"/>
    </row>
    <row r="303">
      <c r="D303" s="4"/>
      <c r="E303" s="63"/>
      <c r="F303" s="63"/>
      <c r="G303" s="63"/>
      <c r="Q303" s="63"/>
      <c r="R303" s="4"/>
      <c r="S303" s="4"/>
      <c r="T303" s="4"/>
      <c r="U303" s="4"/>
    </row>
    <row r="304">
      <c r="D304" s="4"/>
      <c r="E304" s="63"/>
      <c r="F304" s="63"/>
      <c r="G304" s="63"/>
      <c r="Q304" s="63"/>
      <c r="R304" s="4"/>
      <c r="S304" s="4"/>
      <c r="T304" s="4"/>
      <c r="U304" s="4"/>
    </row>
    <row r="305">
      <c r="D305" s="4"/>
      <c r="E305" s="63"/>
      <c r="F305" s="63"/>
      <c r="G305" s="63"/>
      <c r="Q305" s="63"/>
      <c r="R305" s="4"/>
      <c r="S305" s="4"/>
      <c r="T305" s="4"/>
      <c r="U305" s="4"/>
    </row>
    <row r="306">
      <c r="D306" s="4"/>
      <c r="E306" s="63"/>
      <c r="F306" s="63"/>
      <c r="G306" s="63"/>
      <c r="Q306" s="63"/>
      <c r="R306" s="4"/>
      <c r="S306" s="4"/>
      <c r="T306" s="4"/>
      <c r="U306" s="4"/>
    </row>
    <row r="307">
      <c r="D307" s="4"/>
      <c r="E307" s="63"/>
      <c r="F307" s="63"/>
      <c r="G307" s="63"/>
      <c r="Q307" s="63"/>
      <c r="R307" s="4"/>
      <c r="S307" s="4"/>
      <c r="T307" s="4"/>
      <c r="U307" s="4"/>
    </row>
    <row r="308">
      <c r="D308" s="4"/>
      <c r="E308" s="63"/>
      <c r="F308" s="63"/>
      <c r="G308" s="63"/>
      <c r="Q308" s="63"/>
      <c r="R308" s="4"/>
      <c r="S308" s="4"/>
      <c r="T308" s="4"/>
      <c r="U308" s="4"/>
    </row>
    <row r="309">
      <c r="D309" s="4"/>
      <c r="E309" s="63"/>
      <c r="F309" s="63"/>
      <c r="G309" s="63"/>
      <c r="Q309" s="63"/>
      <c r="R309" s="4"/>
      <c r="S309" s="4"/>
      <c r="T309" s="4"/>
      <c r="U309" s="4"/>
    </row>
    <row r="310">
      <c r="D310" s="4"/>
      <c r="E310" s="63"/>
      <c r="F310" s="63"/>
      <c r="G310" s="63"/>
      <c r="Q310" s="63"/>
      <c r="R310" s="4"/>
      <c r="S310" s="4"/>
      <c r="T310" s="4"/>
      <c r="U310" s="4"/>
    </row>
    <row r="311">
      <c r="D311" s="4"/>
      <c r="E311" s="63"/>
      <c r="F311" s="63"/>
      <c r="G311" s="63"/>
      <c r="Q311" s="63"/>
      <c r="R311" s="4"/>
      <c r="S311" s="4"/>
      <c r="T311" s="4"/>
      <c r="U311" s="4"/>
    </row>
    <row r="312">
      <c r="D312" s="4"/>
      <c r="E312" s="63"/>
      <c r="F312" s="63"/>
      <c r="G312" s="63"/>
      <c r="Q312" s="63"/>
      <c r="R312" s="4"/>
      <c r="S312" s="4"/>
      <c r="T312" s="4"/>
      <c r="U312" s="4"/>
    </row>
    <row r="313">
      <c r="D313" s="4"/>
      <c r="E313" s="63"/>
      <c r="F313" s="63"/>
      <c r="G313" s="63"/>
      <c r="Q313" s="63"/>
      <c r="R313" s="4"/>
      <c r="S313" s="4"/>
      <c r="T313" s="4"/>
      <c r="U313" s="4"/>
    </row>
    <row r="314">
      <c r="D314" s="4"/>
      <c r="E314" s="63"/>
      <c r="F314" s="63"/>
      <c r="G314" s="63"/>
      <c r="Q314" s="63"/>
      <c r="R314" s="4"/>
      <c r="S314" s="4"/>
      <c r="T314" s="4"/>
      <c r="U314" s="4"/>
    </row>
    <row r="315">
      <c r="D315" s="4"/>
      <c r="E315" s="63"/>
      <c r="F315" s="63"/>
      <c r="G315" s="63"/>
      <c r="Q315" s="63"/>
      <c r="R315" s="4"/>
      <c r="S315" s="4"/>
      <c r="T315" s="4"/>
      <c r="U315" s="4"/>
    </row>
    <row r="316">
      <c r="D316" s="4"/>
      <c r="E316" s="63"/>
      <c r="F316" s="63"/>
      <c r="G316" s="63"/>
      <c r="Q316" s="63"/>
      <c r="R316" s="4"/>
      <c r="S316" s="4"/>
      <c r="T316" s="4"/>
      <c r="U316" s="4"/>
    </row>
    <row r="317">
      <c r="D317" s="4"/>
      <c r="E317" s="63"/>
      <c r="F317" s="63"/>
      <c r="G317" s="63"/>
      <c r="Q317" s="63"/>
      <c r="R317" s="4"/>
      <c r="S317" s="4"/>
      <c r="T317" s="4"/>
      <c r="U317" s="4"/>
    </row>
    <row r="318">
      <c r="D318" s="4"/>
      <c r="E318" s="63"/>
      <c r="F318" s="63"/>
      <c r="G318" s="63"/>
      <c r="Q318" s="63"/>
      <c r="R318" s="4"/>
      <c r="S318" s="4"/>
      <c r="T318" s="4"/>
      <c r="U318" s="4"/>
    </row>
    <row r="319">
      <c r="D319" s="4"/>
      <c r="E319" s="63"/>
      <c r="F319" s="63"/>
      <c r="G319" s="63"/>
      <c r="Q319" s="63"/>
      <c r="R319" s="4"/>
      <c r="S319" s="4"/>
      <c r="T319" s="4"/>
      <c r="U319" s="4"/>
    </row>
    <row r="320">
      <c r="D320" s="4"/>
      <c r="E320" s="63"/>
      <c r="F320" s="63"/>
      <c r="G320" s="63"/>
      <c r="Q320" s="63"/>
      <c r="R320" s="4"/>
      <c r="S320" s="4"/>
      <c r="T320" s="4"/>
      <c r="U320" s="4"/>
    </row>
    <row r="321">
      <c r="D321" s="4"/>
      <c r="E321" s="63"/>
      <c r="F321" s="63"/>
      <c r="G321" s="63"/>
      <c r="Q321" s="63"/>
      <c r="R321" s="4"/>
      <c r="S321" s="4"/>
      <c r="T321" s="4"/>
      <c r="U321" s="4"/>
    </row>
    <row r="322">
      <c r="D322" s="4"/>
      <c r="E322" s="63"/>
      <c r="F322" s="63"/>
      <c r="G322" s="63"/>
      <c r="Q322" s="63"/>
      <c r="R322" s="4"/>
      <c r="S322" s="4"/>
      <c r="T322" s="4"/>
      <c r="U322" s="4"/>
    </row>
    <row r="323">
      <c r="D323" s="4"/>
      <c r="E323" s="63"/>
      <c r="F323" s="63"/>
      <c r="G323" s="63"/>
      <c r="Q323" s="63"/>
      <c r="R323" s="4"/>
      <c r="S323" s="4"/>
      <c r="T323" s="4"/>
      <c r="U323" s="4"/>
    </row>
    <row r="324">
      <c r="D324" s="4"/>
      <c r="E324" s="63"/>
      <c r="F324" s="63"/>
      <c r="G324" s="63"/>
      <c r="Q324" s="63"/>
      <c r="R324" s="4"/>
      <c r="S324" s="4"/>
      <c r="T324" s="4"/>
      <c r="U324" s="4"/>
    </row>
    <row r="325">
      <c r="D325" s="4"/>
      <c r="E325" s="63"/>
      <c r="F325" s="63"/>
      <c r="G325" s="63"/>
      <c r="Q325" s="63"/>
      <c r="R325" s="4"/>
      <c r="S325" s="4"/>
      <c r="T325" s="4"/>
      <c r="U325" s="4"/>
    </row>
    <row r="326">
      <c r="D326" s="4"/>
      <c r="E326" s="63"/>
      <c r="F326" s="63"/>
      <c r="G326" s="63"/>
      <c r="Q326" s="63"/>
      <c r="R326" s="4"/>
      <c r="S326" s="4"/>
      <c r="T326" s="4"/>
      <c r="U326" s="4"/>
    </row>
    <row r="327">
      <c r="D327" s="4"/>
      <c r="E327" s="63"/>
      <c r="F327" s="63"/>
      <c r="G327" s="63"/>
      <c r="Q327" s="63"/>
      <c r="R327" s="4"/>
      <c r="S327" s="4"/>
      <c r="T327" s="4"/>
      <c r="U327" s="4"/>
    </row>
    <row r="328">
      <c r="D328" s="4"/>
      <c r="E328" s="63"/>
      <c r="F328" s="63"/>
      <c r="G328" s="63"/>
      <c r="Q328" s="63"/>
      <c r="R328" s="4"/>
      <c r="S328" s="4"/>
      <c r="T328" s="4"/>
      <c r="U328" s="4"/>
    </row>
    <row r="329">
      <c r="D329" s="4"/>
      <c r="E329" s="63"/>
      <c r="F329" s="63"/>
      <c r="G329" s="63"/>
      <c r="Q329" s="63"/>
      <c r="R329" s="4"/>
      <c r="S329" s="4"/>
      <c r="T329" s="4"/>
      <c r="U329" s="4"/>
    </row>
    <row r="330">
      <c r="D330" s="4"/>
      <c r="E330" s="63"/>
      <c r="F330" s="63"/>
      <c r="G330" s="63"/>
      <c r="Q330" s="63"/>
      <c r="R330" s="4"/>
      <c r="S330" s="4"/>
      <c r="T330" s="4"/>
      <c r="U330" s="4"/>
    </row>
    <row r="331">
      <c r="D331" s="4"/>
      <c r="E331" s="63"/>
      <c r="F331" s="63"/>
      <c r="G331" s="63"/>
      <c r="Q331" s="63"/>
      <c r="R331" s="4"/>
      <c r="S331" s="4"/>
      <c r="T331" s="4"/>
      <c r="U331" s="4"/>
    </row>
    <row r="332">
      <c r="D332" s="4"/>
      <c r="E332" s="63"/>
      <c r="F332" s="63"/>
      <c r="G332" s="63"/>
      <c r="Q332" s="63"/>
      <c r="R332" s="4"/>
      <c r="S332" s="4"/>
      <c r="T332" s="4"/>
      <c r="U332" s="4"/>
    </row>
    <row r="333">
      <c r="D333" s="4"/>
      <c r="E333" s="63"/>
      <c r="F333" s="63"/>
      <c r="G333" s="63"/>
      <c r="Q333" s="63"/>
      <c r="R333" s="4"/>
      <c r="S333" s="4"/>
      <c r="T333" s="4"/>
      <c r="U333" s="4"/>
    </row>
    <row r="334">
      <c r="D334" s="4"/>
      <c r="E334" s="63"/>
      <c r="F334" s="63"/>
      <c r="G334" s="63"/>
      <c r="Q334" s="63"/>
      <c r="R334" s="4"/>
      <c r="S334" s="4"/>
      <c r="T334" s="4"/>
      <c r="U334" s="4"/>
    </row>
    <row r="335">
      <c r="D335" s="4"/>
      <c r="E335" s="63"/>
      <c r="F335" s="63"/>
      <c r="G335" s="63"/>
      <c r="Q335" s="63"/>
      <c r="R335" s="4"/>
      <c r="S335" s="4"/>
      <c r="T335" s="4"/>
      <c r="U335" s="4"/>
    </row>
    <row r="336">
      <c r="D336" s="4"/>
      <c r="E336" s="63"/>
      <c r="F336" s="63"/>
      <c r="G336" s="63"/>
      <c r="Q336" s="63"/>
      <c r="R336" s="4"/>
      <c r="S336" s="4"/>
      <c r="T336" s="4"/>
      <c r="U336" s="4"/>
    </row>
    <row r="337">
      <c r="D337" s="4"/>
      <c r="E337" s="63"/>
      <c r="F337" s="63"/>
      <c r="G337" s="63"/>
      <c r="Q337" s="63"/>
      <c r="R337" s="4"/>
      <c r="S337" s="4"/>
      <c r="T337" s="4"/>
      <c r="U337" s="4"/>
    </row>
    <row r="338">
      <c r="D338" s="4"/>
      <c r="E338" s="63"/>
      <c r="F338" s="63"/>
      <c r="G338" s="63"/>
      <c r="Q338" s="63"/>
      <c r="R338" s="4"/>
      <c r="S338" s="4"/>
      <c r="T338" s="4"/>
      <c r="U338" s="4"/>
    </row>
    <row r="339">
      <c r="D339" s="4"/>
      <c r="E339" s="63"/>
      <c r="F339" s="63"/>
      <c r="G339" s="63"/>
      <c r="Q339" s="63"/>
      <c r="R339" s="4"/>
      <c r="S339" s="4"/>
      <c r="T339" s="4"/>
      <c r="U339" s="4"/>
    </row>
    <row r="340">
      <c r="D340" s="4"/>
      <c r="E340" s="63"/>
      <c r="F340" s="63"/>
      <c r="G340" s="63"/>
      <c r="Q340" s="63"/>
      <c r="R340" s="4"/>
      <c r="S340" s="4"/>
      <c r="T340" s="4"/>
      <c r="U340" s="4"/>
    </row>
    <row r="341">
      <c r="D341" s="4"/>
      <c r="E341" s="63"/>
      <c r="F341" s="63"/>
      <c r="G341" s="63"/>
      <c r="Q341" s="63"/>
      <c r="R341" s="4"/>
      <c r="S341" s="4"/>
      <c r="T341" s="4"/>
      <c r="U341" s="4"/>
    </row>
    <row r="342">
      <c r="D342" s="4"/>
      <c r="E342" s="63"/>
      <c r="F342" s="63"/>
      <c r="G342" s="63"/>
      <c r="Q342" s="63"/>
      <c r="R342" s="4"/>
      <c r="S342" s="4"/>
      <c r="T342" s="4"/>
      <c r="U342" s="4"/>
    </row>
    <row r="343">
      <c r="D343" s="4"/>
      <c r="E343" s="63"/>
      <c r="F343" s="63"/>
      <c r="G343" s="63"/>
      <c r="Q343" s="63"/>
      <c r="R343" s="4"/>
      <c r="S343" s="4"/>
      <c r="T343" s="4"/>
      <c r="U343" s="4"/>
    </row>
    <row r="344">
      <c r="D344" s="4"/>
      <c r="E344" s="63"/>
      <c r="F344" s="63"/>
      <c r="G344" s="63"/>
      <c r="Q344" s="63"/>
      <c r="R344" s="4"/>
      <c r="S344" s="4"/>
      <c r="T344" s="4"/>
      <c r="U344" s="4"/>
    </row>
    <row r="345">
      <c r="D345" s="4"/>
      <c r="E345" s="63"/>
      <c r="F345" s="63"/>
      <c r="G345" s="63"/>
      <c r="Q345" s="63"/>
      <c r="R345" s="4"/>
      <c r="S345" s="4"/>
      <c r="T345" s="4"/>
      <c r="U345" s="4"/>
    </row>
    <row r="346">
      <c r="D346" s="4"/>
      <c r="E346" s="63"/>
      <c r="F346" s="63"/>
      <c r="G346" s="63"/>
      <c r="Q346" s="63"/>
      <c r="R346" s="4"/>
      <c r="S346" s="4"/>
      <c r="T346" s="4"/>
      <c r="U346" s="4"/>
    </row>
    <row r="347">
      <c r="D347" s="4"/>
      <c r="E347" s="63"/>
      <c r="F347" s="63"/>
      <c r="G347" s="63"/>
      <c r="Q347" s="63"/>
      <c r="R347" s="4"/>
      <c r="S347" s="4"/>
      <c r="T347" s="4"/>
      <c r="U347" s="4"/>
    </row>
    <row r="348">
      <c r="D348" s="4"/>
      <c r="E348" s="63"/>
      <c r="F348" s="63"/>
      <c r="G348" s="63"/>
      <c r="Q348" s="63"/>
      <c r="R348" s="4"/>
      <c r="S348" s="4"/>
      <c r="T348" s="4"/>
      <c r="U348" s="4"/>
    </row>
    <row r="349">
      <c r="D349" s="4"/>
      <c r="E349" s="63"/>
      <c r="F349" s="63"/>
      <c r="G349" s="63"/>
      <c r="Q349" s="63"/>
      <c r="R349" s="4"/>
      <c r="S349" s="4"/>
      <c r="T349" s="4"/>
      <c r="U349" s="4"/>
    </row>
    <row r="350">
      <c r="D350" s="4"/>
      <c r="E350" s="63"/>
      <c r="F350" s="63"/>
      <c r="G350" s="63"/>
      <c r="Q350" s="63"/>
      <c r="R350" s="4"/>
      <c r="S350" s="4"/>
      <c r="T350" s="4"/>
      <c r="U350" s="4"/>
    </row>
    <row r="351">
      <c r="D351" s="4"/>
      <c r="E351" s="63"/>
      <c r="F351" s="63"/>
      <c r="G351" s="63"/>
      <c r="Q351" s="63"/>
      <c r="R351" s="4"/>
      <c r="S351" s="4"/>
      <c r="T351" s="4"/>
      <c r="U351" s="4"/>
    </row>
    <row r="352">
      <c r="D352" s="4"/>
      <c r="E352" s="63"/>
      <c r="F352" s="63"/>
      <c r="G352" s="63"/>
      <c r="Q352" s="63"/>
      <c r="R352" s="4"/>
      <c r="S352" s="4"/>
      <c r="T352" s="4"/>
      <c r="U352" s="4"/>
    </row>
    <row r="353">
      <c r="D353" s="4"/>
      <c r="E353" s="63"/>
      <c r="F353" s="63"/>
      <c r="G353" s="63"/>
      <c r="Q353" s="63"/>
      <c r="R353" s="4"/>
      <c r="S353" s="4"/>
      <c r="T353" s="4"/>
      <c r="U353" s="4"/>
    </row>
    <row r="354">
      <c r="D354" s="4"/>
      <c r="E354" s="63"/>
      <c r="F354" s="63"/>
      <c r="G354" s="63"/>
      <c r="Q354" s="63"/>
      <c r="R354" s="4"/>
      <c r="S354" s="4"/>
      <c r="T354" s="4"/>
      <c r="U354" s="4"/>
    </row>
    <row r="355">
      <c r="D355" s="4"/>
      <c r="E355" s="63"/>
      <c r="F355" s="63"/>
      <c r="G355" s="63"/>
      <c r="Q355" s="63"/>
      <c r="R355" s="4"/>
      <c r="S355" s="4"/>
      <c r="T355" s="4"/>
      <c r="U355" s="4"/>
    </row>
    <row r="356">
      <c r="D356" s="4"/>
      <c r="E356" s="63"/>
      <c r="F356" s="63"/>
      <c r="G356" s="63"/>
      <c r="Q356" s="63"/>
      <c r="R356" s="4"/>
      <c r="S356" s="4"/>
      <c r="T356" s="4"/>
      <c r="U356" s="4"/>
    </row>
    <row r="357">
      <c r="D357" s="4"/>
      <c r="E357" s="63"/>
      <c r="F357" s="63"/>
      <c r="G357" s="63"/>
      <c r="Q357" s="63"/>
      <c r="R357" s="4"/>
      <c r="S357" s="4"/>
      <c r="T357" s="4"/>
      <c r="U357" s="4"/>
    </row>
    <row r="358">
      <c r="D358" s="4"/>
      <c r="E358" s="63"/>
      <c r="F358" s="63"/>
      <c r="G358" s="63"/>
      <c r="Q358" s="63"/>
      <c r="R358" s="4"/>
      <c r="S358" s="4"/>
      <c r="T358" s="4"/>
      <c r="U358" s="4"/>
    </row>
    <row r="359">
      <c r="D359" s="4"/>
      <c r="E359" s="63"/>
      <c r="F359" s="63"/>
      <c r="G359" s="63"/>
      <c r="Q359" s="63"/>
      <c r="R359" s="4"/>
      <c r="S359" s="4"/>
      <c r="T359" s="4"/>
      <c r="U359" s="4"/>
    </row>
    <row r="360">
      <c r="D360" s="4"/>
      <c r="E360" s="63"/>
      <c r="F360" s="63"/>
      <c r="G360" s="63"/>
      <c r="Q360" s="63"/>
      <c r="R360" s="4"/>
      <c r="S360" s="4"/>
      <c r="T360" s="4"/>
      <c r="U360" s="4"/>
    </row>
    <row r="361">
      <c r="D361" s="4"/>
      <c r="E361" s="63"/>
      <c r="F361" s="63"/>
      <c r="G361" s="63"/>
      <c r="Q361" s="63"/>
      <c r="R361" s="4"/>
      <c r="S361" s="4"/>
      <c r="T361" s="4"/>
      <c r="U361" s="4"/>
    </row>
    <row r="362">
      <c r="D362" s="4"/>
      <c r="E362" s="63"/>
      <c r="F362" s="63"/>
      <c r="G362" s="63"/>
      <c r="Q362" s="63"/>
      <c r="R362" s="4"/>
      <c r="S362" s="4"/>
      <c r="T362" s="4"/>
      <c r="U362" s="4"/>
    </row>
    <row r="363">
      <c r="D363" s="4"/>
      <c r="E363" s="63"/>
      <c r="F363" s="63"/>
      <c r="G363" s="63"/>
      <c r="Q363" s="63"/>
      <c r="R363" s="4"/>
      <c r="S363" s="4"/>
      <c r="T363" s="4"/>
      <c r="U363" s="4"/>
    </row>
    <row r="364">
      <c r="D364" s="4"/>
      <c r="E364" s="63"/>
      <c r="F364" s="63"/>
      <c r="G364" s="63"/>
      <c r="Q364" s="63"/>
      <c r="R364" s="4"/>
      <c r="S364" s="4"/>
      <c r="T364" s="4"/>
      <c r="U364" s="4"/>
    </row>
    <row r="365">
      <c r="D365" s="4"/>
      <c r="E365" s="63"/>
      <c r="F365" s="63"/>
      <c r="G365" s="63"/>
      <c r="Q365" s="63"/>
      <c r="R365" s="4"/>
      <c r="S365" s="4"/>
      <c r="T365" s="4"/>
      <c r="U365" s="4"/>
    </row>
    <row r="366">
      <c r="D366" s="4"/>
      <c r="E366" s="63"/>
      <c r="F366" s="63"/>
      <c r="G366" s="63"/>
      <c r="Q366" s="63"/>
      <c r="R366" s="4"/>
      <c r="S366" s="4"/>
      <c r="T366" s="4"/>
      <c r="U366" s="4"/>
    </row>
    <row r="367">
      <c r="D367" s="4"/>
      <c r="E367" s="63"/>
      <c r="F367" s="63"/>
      <c r="G367" s="63"/>
      <c r="Q367" s="63"/>
      <c r="R367" s="4"/>
      <c r="S367" s="4"/>
      <c r="T367" s="4"/>
      <c r="U367" s="4"/>
    </row>
    <row r="368">
      <c r="D368" s="4"/>
      <c r="E368" s="63"/>
      <c r="F368" s="63"/>
      <c r="G368" s="63"/>
      <c r="Q368" s="63"/>
      <c r="R368" s="4"/>
      <c r="S368" s="4"/>
      <c r="T368" s="4"/>
      <c r="U368" s="4"/>
    </row>
    <row r="369">
      <c r="D369" s="4"/>
      <c r="E369" s="63"/>
      <c r="F369" s="63"/>
      <c r="G369" s="63"/>
      <c r="Q369" s="63"/>
      <c r="R369" s="4"/>
      <c r="S369" s="4"/>
      <c r="T369" s="4"/>
      <c r="U369" s="4"/>
    </row>
    <row r="370">
      <c r="D370" s="4"/>
      <c r="E370" s="63"/>
      <c r="F370" s="63"/>
      <c r="G370" s="63"/>
      <c r="Q370" s="63"/>
      <c r="R370" s="4"/>
      <c r="S370" s="4"/>
      <c r="T370" s="4"/>
      <c r="U370" s="4"/>
    </row>
    <row r="371">
      <c r="D371" s="4"/>
      <c r="E371" s="63"/>
      <c r="F371" s="63"/>
      <c r="G371" s="63"/>
      <c r="Q371" s="63"/>
      <c r="R371" s="4"/>
      <c r="S371" s="4"/>
      <c r="T371" s="4"/>
      <c r="U371" s="4"/>
    </row>
    <row r="372">
      <c r="D372" s="4"/>
      <c r="E372" s="63"/>
      <c r="F372" s="63"/>
      <c r="G372" s="63"/>
      <c r="Q372" s="63"/>
      <c r="R372" s="4"/>
      <c r="S372" s="4"/>
      <c r="T372" s="4"/>
      <c r="U372" s="4"/>
    </row>
    <row r="373">
      <c r="D373" s="4"/>
      <c r="E373" s="63"/>
      <c r="F373" s="63"/>
      <c r="G373" s="63"/>
      <c r="Q373" s="63"/>
      <c r="R373" s="4"/>
      <c r="S373" s="4"/>
      <c r="T373" s="4"/>
      <c r="U373" s="4"/>
    </row>
    <row r="374">
      <c r="D374" s="4"/>
      <c r="E374" s="63"/>
      <c r="F374" s="63"/>
      <c r="G374" s="63"/>
      <c r="Q374" s="63"/>
      <c r="R374" s="4"/>
      <c r="S374" s="4"/>
      <c r="T374" s="4"/>
      <c r="U374" s="4"/>
    </row>
    <row r="375">
      <c r="D375" s="4"/>
      <c r="E375" s="63"/>
      <c r="F375" s="63"/>
      <c r="G375" s="63"/>
      <c r="Q375" s="63"/>
      <c r="R375" s="4"/>
      <c r="S375" s="4"/>
      <c r="T375" s="4"/>
      <c r="U375" s="4"/>
    </row>
    <row r="376">
      <c r="D376" s="4"/>
      <c r="E376" s="63"/>
      <c r="F376" s="63"/>
      <c r="G376" s="63"/>
      <c r="Q376" s="63"/>
      <c r="R376" s="4"/>
      <c r="S376" s="4"/>
      <c r="T376" s="4"/>
      <c r="U376" s="4"/>
    </row>
    <row r="377">
      <c r="D377" s="4"/>
      <c r="E377" s="63"/>
      <c r="F377" s="63"/>
      <c r="G377" s="63"/>
      <c r="Q377" s="63"/>
      <c r="R377" s="4"/>
      <c r="S377" s="4"/>
      <c r="T377" s="4"/>
      <c r="U377" s="4"/>
    </row>
    <row r="378">
      <c r="D378" s="4"/>
      <c r="E378" s="63"/>
      <c r="F378" s="63"/>
      <c r="G378" s="63"/>
      <c r="Q378" s="63"/>
      <c r="R378" s="4"/>
      <c r="S378" s="4"/>
      <c r="T378" s="4"/>
      <c r="U378" s="4"/>
    </row>
    <row r="379">
      <c r="D379" s="4"/>
      <c r="E379" s="63"/>
      <c r="F379" s="63"/>
      <c r="G379" s="63"/>
      <c r="Q379" s="63"/>
      <c r="R379" s="4"/>
      <c r="S379" s="4"/>
      <c r="T379" s="4"/>
      <c r="U379" s="4"/>
    </row>
    <row r="380">
      <c r="D380" s="4"/>
      <c r="E380" s="63"/>
      <c r="F380" s="63"/>
      <c r="G380" s="63"/>
      <c r="Q380" s="63"/>
      <c r="R380" s="4"/>
      <c r="S380" s="4"/>
      <c r="T380" s="4"/>
      <c r="U380" s="4"/>
    </row>
    <row r="381">
      <c r="D381" s="4"/>
      <c r="E381" s="63"/>
      <c r="F381" s="63"/>
      <c r="G381" s="63"/>
      <c r="Q381" s="63"/>
      <c r="R381" s="4"/>
      <c r="S381" s="4"/>
      <c r="T381" s="4"/>
      <c r="U381" s="4"/>
    </row>
    <row r="382">
      <c r="D382" s="4"/>
      <c r="E382" s="63"/>
      <c r="F382" s="63"/>
      <c r="G382" s="63"/>
      <c r="Q382" s="63"/>
      <c r="R382" s="4"/>
      <c r="S382" s="4"/>
      <c r="T382" s="4"/>
      <c r="U382" s="4"/>
    </row>
    <row r="383">
      <c r="D383" s="4"/>
      <c r="E383" s="63"/>
      <c r="F383" s="63"/>
      <c r="G383" s="63"/>
      <c r="Q383" s="63"/>
      <c r="R383" s="4"/>
      <c r="S383" s="4"/>
      <c r="T383" s="4"/>
      <c r="U383" s="4"/>
    </row>
    <row r="384">
      <c r="D384" s="4"/>
      <c r="E384" s="63"/>
      <c r="F384" s="63"/>
      <c r="G384" s="63"/>
      <c r="Q384" s="63"/>
      <c r="R384" s="4"/>
      <c r="S384" s="4"/>
      <c r="T384" s="4"/>
      <c r="U384" s="4"/>
    </row>
    <row r="385">
      <c r="D385" s="4"/>
      <c r="E385" s="63"/>
      <c r="F385" s="63"/>
      <c r="G385" s="63"/>
      <c r="Q385" s="63"/>
      <c r="R385" s="4"/>
      <c r="S385" s="4"/>
      <c r="T385" s="4"/>
      <c r="U385" s="4"/>
    </row>
    <row r="386">
      <c r="D386" s="4"/>
      <c r="E386" s="63"/>
      <c r="F386" s="63"/>
      <c r="G386" s="63"/>
      <c r="Q386" s="63"/>
      <c r="R386" s="4"/>
      <c r="S386" s="4"/>
      <c r="T386" s="4"/>
      <c r="U386" s="4"/>
    </row>
    <row r="387">
      <c r="D387" s="4"/>
      <c r="E387" s="63"/>
      <c r="F387" s="63"/>
      <c r="G387" s="63"/>
      <c r="Q387" s="63"/>
      <c r="R387" s="4"/>
      <c r="S387" s="4"/>
      <c r="T387" s="4"/>
      <c r="U387" s="4"/>
    </row>
    <row r="388">
      <c r="D388" s="4"/>
      <c r="E388" s="63"/>
      <c r="F388" s="63"/>
      <c r="G388" s="63"/>
      <c r="Q388" s="63"/>
      <c r="R388" s="4"/>
      <c r="S388" s="4"/>
      <c r="T388" s="4"/>
      <c r="U388" s="4"/>
    </row>
    <row r="389">
      <c r="D389" s="4"/>
      <c r="E389" s="63"/>
      <c r="F389" s="63"/>
      <c r="G389" s="63"/>
      <c r="Q389" s="63"/>
      <c r="R389" s="4"/>
      <c r="S389" s="4"/>
      <c r="T389" s="4"/>
      <c r="U389" s="4"/>
    </row>
    <row r="390">
      <c r="D390" s="4"/>
      <c r="E390" s="63"/>
      <c r="F390" s="63"/>
      <c r="G390" s="63"/>
      <c r="Q390" s="63"/>
      <c r="R390" s="4"/>
      <c r="S390" s="4"/>
      <c r="T390" s="4"/>
      <c r="U390" s="4"/>
    </row>
    <row r="391">
      <c r="D391" s="4"/>
      <c r="E391" s="63"/>
      <c r="F391" s="63"/>
      <c r="G391" s="63"/>
      <c r="Q391" s="63"/>
      <c r="R391" s="4"/>
      <c r="S391" s="4"/>
      <c r="T391" s="4"/>
      <c r="U391" s="4"/>
    </row>
    <row r="392">
      <c r="D392" s="4"/>
      <c r="E392" s="63"/>
      <c r="F392" s="63"/>
      <c r="G392" s="63"/>
      <c r="Q392" s="63"/>
      <c r="R392" s="4"/>
      <c r="S392" s="4"/>
      <c r="T392" s="4"/>
      <c r="U392" s="4"/>
    </row>
    <row r="393">
      <c r="D393" s="4"/>
      <c r="E393" s="63"/>
      <c r="F393" s="63"/>
      <c r="G393" s="63"/>
      <c r="Q393" s="63"/>
      <c r="R393" s="4"/>
      <c r="S393" s="4"/>
      <c r="T393" s="4"/>
      <c r="U393" s="4"/>
    </row>
    <row r="394">
      <c r="D394" s="4"/>
      <c r="E394" s="63"/>
      <c r="F394" s="63"/>
      <c r="G394" s="63"/>
      <c r="Q394" s="63"/>
      <c r="R394" s="4"/>
      <c r="S394" s="4"/>
      <c r="T394" s="4"/>
      <c r="U394" s="4"/>
    </row>
    <row r="395">
      <c r="D395" s="4"/>
      <c r="E395" s="63"/>
      <c r="F395" s="63"/>
      <c r="G395" s="63"/>
      <c r="Q395" s="63"/>
      <c r="R395" s="4"/>
      <c r="S395" s="4"/>
      <c r="T395" s="4"/>
      <c r="U395" s="4"/>
    </row>
    <row r="396">
      <c r="D396" s="4"/>
      <c r="E396" s="63"/>
      <c r="F396" s="63"/>
      <c r="G396" s="63"/>
      <c r="Q396" s="63"/>
      <c r="R396" s="4"/>
      <c r="S396" s="4"/>
      <c r="T396" s="4"/>
      <c r="U396" s="4"/>
    </row>
    <row r="397">
      <c r="D397" s="4"/>
      <c r="E397" s="63"/>
      <c r="F397" s="63"/>
      <c r="G397" s="63"/>
      <c r="Q397" s="63"/>
      <c r="R397" s="4"/>
      <c r="S397" s="4"/>
      <c r="T397" s="4"/>
      <c r="U397" s="4"/>
    </row>
    <row r="398">
      <c r="D398" s="4"/>
      <c r="E398" s="63"/>
      <c r="F398" s="63"/>
      <c r="G398" s="63"/>
      <c r="Q398" s="63"/>
      <c r="R398" s="4"/>
      <c r="S398" s="4"/>
      <c r="T398" s="4"/>
      <c r="U398" s="4"/>
    </row>
    <row r="399">
      <c r="D399" s="4"/>
      <c r="E399" s="63"/>
      <c r="F399" s="63"/>
      <c r="G399" s="63"/>
      <c r="Q399" s="63"/>
      <c r="R399" s="4"/>
      <c r="S399" s="4"/>
      <c r="T399" s="4"/>
      <c r="U399" s="4"/>
    </row>
    <row r="400">
      <c r="D400" s="4"/>
      <c r="E400" s="63"/>
      <c r="F400" s="63"/>
      <c r="G400" s="63"/>
      <c r="Q400" s="63"/>
      <c r="R400" s="4"/>
      <c r="S400" s="4"/>
      <c r="T400" s="4"/>
      <c r="U400" s="4"/>
    </row>
    <row r="401">
      <c r="D401" s="4"/>
      <c r="E401" s="63"/>
      <c r="F401" s="63"/>
      <c r="G401" s="63"/>
      <c r="Q401" s="63"/>
      <c r="R401" s="4"/>
      <c r="S401" s="4"/>
      <c r="T401" s="4"/>
      <c r="U401" s="4"/>
    </row>
    <row r="402">
      <c r="D402" s="4"/>
      <c r="E402" s="63"/>
      <c r="F402" s="63"/>
      <c r="G402" s="63"/>
      <c r="Q402" s="63"/>
      <c r="R402" s="4"/>
      <c r="S402" s="4"/>
      <c r="T402" s="4"/>
      <c r="U402" s="4"/>
    </row>
    <row r="403">
      <c r="D403" s="4"/>
      <c r="E403" s="63"/>
      <c r="F403" s="63"/>
      <c r="G403" s="63"/>
      <c r="Q403" s="63"/>
      <c r="R403" s="4"/>
      <c r="S403" s="4"/>
      <c r="T403" s="4"/>
      <c r="U403" s="4"/>
    </row>
    <row r="404">
      <c r="D404" s="4"/>
      <c r="E404" s="63"/>
      <c r="F404" s="63"/>
      <c r="G404" s="63"/>
      <c r="Q404" s="63"/>
      <c r="R404" s="4"/>
      <c r="S404" s="4"/>
      <c r="T404" s="4"/>
      <c r="U404" s="4"/>
    </row>
    <row r="405">
      <c r="D405" s="4"/>
      <c r="E405" s="63"/>
      <c r="F405" s="63"/>
      <c r="G405" s="63"/>
      <c r="Q405" s="63"/>
      <c r="R405" s="4"/>
      <c r="S405" s="4"/>
      <c r="T405" s="4"/>
      <c r="U405" s="4"/>
    </row>
    <row r="406">
      <c r="D406" s="4"/>
      <c r="E406" s="63"/>
      <c r="F406" s="63"/>
      <c r="G406" s="63"/>
      <c r="Q406" s="63"/>
      <c r="R406" s="4"/>
      <c r="S406" s="4"/>
      <c r="T406" s="4"/>
      <c r="U406" s="4"/>
    </row>
    <row r="407">
      <c r="D407" s="4"/>
      <c r="E407" s="63"/>
      <c r="F407" s="63"/>
      <c r="G407" s="63"/>
      <c r="Q407" s="63"/>
      <c r="R407" s="4"/>
      <c r="S407" s="4"/>
      <c r="T407" s="4"/>
      <c r="U407" s="4"/>
    </row>
    <row r="408">
      <c r="D408" s="4"/>
      <c r="E408" s="63"/>
      <c r="F408" s="63"/>
      <c r="G408" s="63"/>
      <c r="Q408" s="63"/>
      <c r="R408" s="4"/>
      <c r="S408" s="4"/>
      <c r="T408" s="4"/>
      <c r="U408" s="4"/>
    </row>
    <row r="409">
      <c r="D409" s="4"/>
      <c r="E409" s="63"/>
      <c r="F409" s="63"/>
      <c r="G409" s="63"/>
      <c r="Q409" s="63"/>
      <c r="R409" s="4"/>
      <c r="S409" s="4"/>
      <c r="T409" s="4"/>
      <c r="U409" s="4"/>
    </row>
    <row r="410">
      <c r="D410" s="4"/>
      <c r="E410" s="63"/>
      <c r="F410" s="63"/>
      <c r="G410" s="63"/>
      <c r="Q410" s="63"/>
      <c r="R410" s="4"/>
      <c r="S410" s="4"/>
      <c r="T410" s="4"/>
      <c r="U410" s="4"/>
    </row>
    <row r="411">
      <c r="D411" s="4"/>
      <c r="E411" s="63"/>
      <c r="F411" s="63"/>
      <c r="G411" s="63"/>
      <c r="Q411" s="63"/>
      <c r="R411" s="4"/>
      <c r="S411" s="4"/>
      <c r="T411" s="4"/>
      <c r="U411" s="4"/>
    </row>
    <row r="412">
      <c r="D412" s="4"/>
      <c r="E412" s="63"/>
      <c r="F412" s="63"/>
      <c r="G412" s="63"/>
      <c r="Q412" s="63"/>
      <c r="R412" s="4"/>
      <c r="S412" s="4"/>
      <c r="T412" s="4"/>
      <c r="U412" s="4"/>
    </row>
    <row r="413">
      <c r="D413" s="4"/>
      <c r="E413" s="63"/>
      <c r="F413" s="63"/>
      <c r="G413" s="63"/>
      <c r="Q413" s="63"/>
      <c r="R413" s="4"/>
      <c r="S413" s="4"/>
      <c r="T413" s="4"/>
      <c r="U413" s="4"/>
    </row>
    <row r="414">
      <c r="D414" s="4"/>
      <c r="E414" s="63"/>
      <c r="F414" s="63"/>
      <c r="G414" s="63"/>
      <c r="Q414" s="63"/>
      <c r="R414" s="4"/>
      <c r="S414" s="4"/>
      <c r="T414" s="4"/>
      <c r="U414" s="4"/>
    </row>
    <row r="415">
      <c r="D415" s="4"/>
      <c r="E415" s="63"/>
      <c r="F415" s="63"/>
      <c r="G415" s="63"/>
      <c r="Q415" s="63"/>
      <c r="R415" s="4"/>
      <c r="S415" s="4"/>
      <c r="T415" s="4"/>
      <c r="U415" s="4"/>
    </row>
    <row r="416">
      <c r="D416" s="4"/>
      <c r="E416" s="63"/>
      <c r="F416" s="63"/>
      <c r="G416" s="63"/>
      <c r="Q416" s="63"/>
      <c r="R416" s="4"/>
      <c r="S416" s="4"/>
      <c r="T416" s="4"/>
      <c r="U416" s="4"/>
    </row>
    <row r="417">
      <c r="D417" s="4"/>
      <c r="E417" s="63"/>
      <c r="F417" s="63"/>
      <c r="G417" s="63"/>
      <c r="Q417" s="63"/>
      <c r="R417" s="4"/>
      <c r="S417" s="4"/>
      <c r="T417" s="4"/>
      <c r="U417" s="4"/>
    </row>
    <row r="418">
      <c r="D418" s="4"/>
      <c r="E418" s="63"/>
      <c r="F418" s="63"/>
      <c r="G418" s="63"/>
      <c r="Q418" s="63"/>
      <c r="R418" s="4"/>
      <c r="S418" s="4"/>
      <c r="T418" s="4"/>
      <c r="U418" s="4"/>
    </row>
    <row r="419">
      <c r="D419" s="4"/>
      <c r="E419" s="63"/>
      <c r="F419" s="63"/>
      <c r="G419" s="63"/>
      <c r="Q419" s="63"/>
      <c r="R419" s="4"/>
      <c r="S419" s="4"/>
      <c r="T419" s="4"/>
      <c r="U419" s="4"/>
    </row>
    <row r="420">
      <c r="D420" s="4"/>
      <c r="E420" s="63"/>
      <c r="F420" s="63"/>
      <c r="G420" s="63"/>
      <c r="Q420" s="63"/>
      <c r="R420" s="4"/>
      <c r="S420" s="4"/>
      <c r="T420" s="4"/>
      <c r="U420" s="4"/>
    </row>
    <row r="421">
      <c r="D421" s="4"/>
      <c r="E421" s="63"/>
      <c r="F421" s="63"/>
      <c r="G421" s="63"/>
      <c r="Q421" s="63"/>
      <c r="R421" s="4"/>
      <c r="S421" s="4"/>
      <c r="T421" s="4"/>
      <c r="U421" s="4"/>
    </row>
    <row r="422">
      <c r="D422" s="4"/>
      <c r="E422" s="63"/>
      <c r="F422" s="63"/>
      <c r="G422" s="63"/>
      <c r="Q422" s="63"/>
      <c r="R422" s="4"/>
      <c r="S422" s="4"/>
      <c r="T422" s="4"/>
      <c r="U422" s="4"/>
    </row>
    <row r="423">
      <c r="D423" s="4"/>
      <c r="E423" s="63"/>
      <c r="F423" s="63"/>
      <c r="G423" s="63"/>
      <c r="Q423" s="63"/>
      <c r="R423" s="4"/>
      <c r="S423" s="4"/>
      <c r="T423" s="4"/>
      <c r="U423" s="4"/>
    </row>
    <row r="424">
      <c r="D424" s="4"/>
      <c r="E424" s="63"/>
      <c r="F424" s="63"/>
      <c r="G424" s="63"/>
      <c r="Q424" s="63"/>
      <c r="R424" s="4"/>
      <c r="S424" s="4"/>
      <c r="T424" s="4"/>
      <c r="U424" s="4"/>
    </row>
    <row r="425">
      <c r="D425" s="4"/>
      <c r="E425" s="63"/>
      <c r="F425" s="63"/>
      <c r="G425" s="63"/>
      <c r="Q425" s="63"/>
      <c r="R425" s="4"/>
      <c r="S425" s="4"/>
      <c r="T425" s="4"/>
      <c r="U425" s="4"/>
    </row>
    <row r="426">
      <c r="D426" s="4"/>
      <c r="E426" s="63"/>
      <c r="F426" s="63"/>
      <c r="G426" s="63"/>
      <c r="Q426" s="63"/>
      <c r="R426" s="4"/>
      <c r="S426" s="4"/>
      <c r="T426" s="4"/>
      <c r="U426" s="4"/>
    </row>
    <row r="427">
      <c r="D427" s="4"/>
      <c r="E427" s="63"/>
      <c r="F427" s="63"/>
      <c r="G427" s="63"/>
      <c r="Q427" s="63"/>
      <c r="R427" s="4"/>
      <c r="S427" s="4"/>
      <c r="T427" s="4"/>
      <c r="U427" s="4"/>
    </row>
    <row r="428">
      <c r="D428" s="4"/>
      <c r="E428" s="63"/>
      <c r="F428" s="63"/>
      <c r="G428" s="63"/>
      <c r="Q428" s="63"/>
      <c r="R428" s="4"/>
      <c r="S428" s="4"/>
      <c r="T428" s="4"/>
      <c r="U428" s="4"/>
    </row>
    <row r="429">
      <c r="D429" s="4"/>
      <c r="E429" s="63"/>
      <c r="F429" s="63"/>
      <c r="G429" s="63"/>
      <c r="Q429" s="63"/>
      <c r="R429" s="4"/>
      <c r="S429" s="4"/>
      <c r="T429" s="4"/>
      <c r="U429" s="4"/>
    </row>
    <row r="430">
      <c r="D430" s="4"/>
      <c r="E430" s="63"/>
      <c r="F430" s="63"/>
      <c r="G430" s="63"/>
      <c r="Q430" s="63"/>
      <c r="R430" s="4"/>
      <c r="S430" s="4"/>
      <c r="T430" s="4"/>
      <c r="U430" s="4"/>
    </row>
    <row r="431">
      <c r="D431" s="4"/>
      <c r="E431" s="63"/>
      <c r="F431" s="63"/>
      <c r="G431" s="63"/>
      <c r="Q431" s="63"/>
      <c r="R431" s="4"/>
      <c r="S431" s="4"/>
      <c r="T431" s="4"/>
      <c r="U431" s="4"/>
    </row>
    <row r="432">
      <c r="D432" s="4"/>
      <c r="E432" s="63"/>
      <c r="F432" s="63"/>
      <c r="G432" s="63"/>
      <c r="Q432" s="63"/>
      <c r="R432" s="4"/>
      <c r="S432" s="4"/>
      <c r="T432" s="4"/>
      <c r="U432" s="4"/>
    </row>
    <row r="433">
      <c r="D433" s="4"/>
      <c r="E433" s="63"/>
      <c r="F433" s="63"/>
      <c r="G433" s="63"/>
      <c r="Q433" s="63"/>
      <c r="R433" s="4"/>
      <c r="S433" s="4"/>
      <c r="T433" s="4"/>
      <c r="U433" s="4"/>
    </row>
    <row r="434">
      <c r="D434" s="4"/>
      <c r="E434" s="63"/>
      <c r="F434" s="63"/>
      <c r="G434" s="63"/>
      <c r="Q434" s="63"/>
      <c r="R434" s="4"/>
      <c r="S434" s="4"/>
      <c r="T434" s="4"/>
      <c r="U434" s="4"/>
    </row>
    <row r="435">
      <c r="D435" s="4"/>
      <c r="E435" s="63"/>
      <c r="F435" s="63"/>
      <c r="G435" s="63"/>
      <c r="Q435" s="63"/>
      <c r="R435" s="4"/>
      <c r="S435" s="4"/>
      <c r="T435" s="4"/>
      <c r="U435" s="4"/>
    </row>
    <row r="436">
      <c r="D436" s="4"/>
      <c r="E436" s="63"/>
      <c r="F436" s="63"/>
      <c r="G436" s="63"/>
      <c r="Q436" s="63"/>
      <c r="R436" s="4"/>
      <c r="S436" s="4"/>
      <c r="T436" s="4"/>
      <c r="U436" s="4"/>
    </row>
    <row r="437">
      <c r="D437" s="4"/>
      <c r="E437" s="63"/>
      <c r="F437" s="63"/>
      <c r="G437" s="63"/>
      <c r="Q437" s="63"/>
      <c r="R437" s="4"/>
      <c r="S437" s="4"/>
      <c r="T437" s="4"/>
      <c r="U437" s="4"/>
    </row>
    <row r="438">
      <c r="D438" s="4"/>
      <c r="E438" s="63"/>
      <c r="F438" s="63"/>
      <c r="G438" s="63"/>
      <c r="Q438" s="63"/>
      <c r="R438" s="4"/>
      <c r="S438" s="4"/>
      <c r="T438" s="4"/>
      <c r="U438" s="4"/>
    </row>
    <row r="439">
      <c r="D439" s="4"/>
      <c r="E439" s="63"/>
      <c r="F439" s="63"/>
      <c r="G439" s="63"/>
      <c r="Q439" s="63"/>
      <c r="R439" s="4"/>
      <c r="S439" s="4"/>
      <c r="T439" s="4"/>
      <c r="U439" s="4"/>
    </row>
    <row r="440">
      <c r="D440" s="4"/>
      <c r="E440" s="63"/>
      <c r="F440" s="63"/>
      <c r="G440" s="63"/>
      <c r="Q440" s="63"/>
      <c r="R440" s="4"/>
      <c r="S440" s="4"/>
      <c r="T440" s="4"/>
      <c r="U440" s="4"/>
    </row>
    <row r="441">
      <c r="D441" s="4"/>
      <c r="E441" s="63"/>
      <c r="F441" s="63"/>
      <c r="G441" s="63"/>
      <c r="Q441" s="63"/>
      <c r="R441" s="4"/>
      <c r="S441" s="4"/>
      <c r="T441" s="4"/>
      <c r="U441" s="4"/>
    </row>
    <row r="442">
      <c r="D442" s="4"/>
      <c r="E442" s="63"/>
      <c r="F442" s="63"/>
      <c r="G442" s="63"/>
      <c r="Q442" s="63"/>
      <c r="R442" s="4"/>
      <c r="S442" s="4"/>
      <c r="T442" s="4"/>
      <c r="U442" s="4"/>
    </row>
    <row r="443">
      <c r="D443" s="4"/>
      <c r="E443" s="63"/>
      <c r="F443" s="63"/>
      <c r="G443" s="63"/>
      <c r="Q443" s="63"/>
      <c r="R443" s="4"/>
      <c r="S443" s="4"/>
      <c r="T443" s="4"/>
      <c r="U443" s="4"/>
    </row>
    <row r="444">
      <c r="D444" s="4"/>
      <c r="E444" s="63"/>
      <c r="F444" s="63"/>
      <c r="G444" s="63"/>
      <c r="Q444" s="63"/>
      <c r="R444" s="4"/>
      <c r="S444" s="4"/>
      <c r="T444" s="4"/>
      <c r="U444" s="4"/>
    </row>
    <row r="445">
      <c r="D445" s="4"/>
      <c r="E445" s="63"/>
      <c r="F445" s="63"/>
      <c r="G445" s="63"/>
      <c r="Q445" s="63"/>
      <c r="R445" s="4"/>
      <c r="S445" s="4"/>
      <c r="T445" s="4"/>
      <c r="U445" s="4"/>
    </row>
    <row r="446">
      <c r="D446" s="4"/>
      <c r="E446" s="63"/>
      <c r="F446" s="63"/>
      <c r="G446" s="63"/>
      <c r="Q446" s="63"/>
      <c r="R446" s="4"/>
      <c r="S446" s="4"/>
      <c r="T446" s="4"/>
      <c r="U446" s="4"/>
    </row>
    <row r="447">
      <c r="D447" s="4"/>
      <c r="E447" s="63"/>
      <c r="F447" s="63"/>
      <c r="G447" s="63"/>
      <c r="Q447" s="63"/>
      <c r="R447" s="4"/>
      <c r="S447" s="4"/>
      <c r="T447" s="4"/>
      <c r="U447" s="4"/>
    </row>
    <row r="448">
      <c r="D448" s="4"/>
      <c r="E448" s="63"/>
      <c r="F448" s="63"/>
      <c r="G448" s="63"/>
      <c r="Q448" s="63"/>
      <c r="R448" s="4"/>
      <c r="S448" s="4"/>
      <c r="T448" s="4"/>
      <c r="U448" s="4"/>
    </row>
    <row r="449">
      <c r="D449" s="4"/>
      <c r="E449" s="63"/>
      <c r="F449" s="63"/>
      <c r="G449" s="63"/>
      <c r="Q449" s="63"/>
      <c r="R449" s="4"/>
      <c r="S449" s="4"/>
      <c r="T449" s="4"/>
      <c r="U449" s="4"/>
    </row>
    <row r="450">
      <c r="D450" s="4"/>
      <c r="E450" s="63"/>
      <c r="F450" s="63"/>
      <c r="G450" s="63"/>
      <c r="Q450" s="63"/>
      <c r="R450" s="4"/>
      <c r="S450" s="4"/>
      <c r="T450" s="4"/>
      <c r="U450" s="4"/>
    </row>
    <row r="451">
      <c r="D451" s="4"/>
      <c r="E451" s="63"/>
      <c r="F451" s="63"/>
      <c r="G451" s="63"/>
      <c r="Q451" s="63"/>
      <c r="R451" s="4"/>
      <c r="S451" s="4"/>
      <c r="T451" s="4"/>
      <c r="U451" s="4"/>
    </row>
    <row r="452">
      <c r="D452" s="4"/>
      <c r="E452" s="63"/>
      <c r="F452" s="63"/>
      <c r="G452" s="63"/>
      <c r="Q452" s="63"/>
      <c r="R452" s="4"/>
      <c r="S452" s="4"/>
      <c r="T452" s="4"/>
      <c r="U452" s="4"/>
    </row>
    <row r="453">
      <c r="D453" s="4"/>
      <c r="E453" s="63"/>
      <c r="F453" s="63"/>
      <c r="G453" s="63"/>
      <c r="Q453" s="63"/>
      <c r="R453" s="4"/>
      <c r="S453" s="4"/>
      <c r="T453" s="4"/>
      <c r="U453" s="4"/>
    </row>
    <row r="454">
      <c r="D454" s="4"/>
      <c r="E454" s="63"/>
      <c r="F454" s="63"/>
      <c r="G454" s="63"/>
      <c r="Q454" s="63"/>
      <c r="R454" s="4"/>
      <c r="S454" s="4"/>
      <c r="T454" s="4"/>
      <c r="U454" s="4"/>
    </row>
    <row r="455">
      <c r="D455" s="4"/>
      <c r="E455" s="63"/>
      <c r="F455" s="63"/>
      <c r="G455" s="63"/>
      <c r="Q455" s="63"/>
      <c r="R455" s="4"/>
      <c r="S455" s="4"/>
      <c r="T455" s="4"/>
      <c r="U455" s="4"/>
    </row>
    <row r="456">
      <c r="D456" s="4"/>
      <c r="E456" s="63"/>
      <c r="F456" s="63"/>
      <c r="G456" s="63"/>
      <c r="Q456" s="63"/>
      <c r="R456" s="4"/>
      <c r="S456" s="4"/>
      <c r="T456" s="4"/>
      <c r="U456" s="4"/>
    </row>
    <row r="457">
      <c r="D457" s="4"/>
      <c r="E457" s="63"/>
      <c r="F457" s="63"/>
      <c r="G457" s="63"/>
      <c r="Q457" s="63"/>
      <c r="R457" s="4"/>
      <c r="S457" s="4"/>
      <c r="T457" s="4"/>
      <c r="U457" s="4"/>
    </row>
    <row r="458">
      <c r="D458" s="4"/>
      <c r="E458" s="63"/>
      <c r="F458" s="63"/>
      <c r="G458" s="63"/>
      <c r="Q458" s="63"/>
      <c r="R458" s="4"/>
      <c r="S458" s="4"/>
      <c r="T458" s="4"/>
      <c r="U458" s="4"/>
    </row>
    <row r="459">
      <c r="D459" s="4"/>
      <c r="E459" s="63"/>
      <c r="F459" s="63"/>
      <c r="G459" s="63"/>
      <c r="Q459" s="63"/>
      <c r="R459" s="4"/>
      <c r="S459" s="4"/>
      <c r="T459" s="4"/>
      <c r="U459" s="4"/>
    </row>
    <row r="460">
      <c r="D460" s="4"/>
      <c r="E460" s="63"/>
      <c r="F460" s="63"/>
      <c r="G460" s="63"/>
      <c r="Q460" s="63"/>
      <c r="R460" s="4"/>
      <c r="S460" s="4"/>
      <c r="T460" s="4"/>
      <c r="U460" s="4"/>
    </row>
    <row r="461">
      <c r="D461" s="4"/>
      <c r="E461" s="63"/>
      <c r="F461" s="63"/>
      <c r="G461" s="63"/>
      <c r="Q461" s="63"/>
      <c r="R461" s="4"/>
      <c r="S461" s="4"/>
      <c r="T461" s="4"/>
      <c r="U461" s="4"/>
    </row>
    <row r="462">
      <c r="D462" s="4"/>
      <c r="E462" s="63"/>
      <c r="F462" s="63"/>
      <c r="G462" s="63"/>
      <c r="Q462" s="63"/>
      <c r="R462" s="4"/>
      <c r="S462" s="4"/>
      <c r="T462" s="4"/>
      <c r="U462" s="4"/>
    </row>
    <row r="463">
      <c r="D463" s="4"/>
      <c r="E463" s="63"/>
      <c r="F463" s="63"/>
      <c r="G463" s="63"/>
      <c r="Q463" s="63"/>
      <c r="R463" s="4"/>
      <c r="S463" s="4"/>
      <c r="T463" s="4"/>
      <c r="U463" s="4"/>
    </row>
    <row r="464">
      <c r="D464" s="4"/>
      <c r="E464" s="63"/>
      <c r="F464" s="63"/>
      <c r="G464" s="63"/>
      <c r="Q464" s="63"/>
      <c r="R464" s="4"/>
      <c r="S464" s="4"/>
      <c r="T464" s="4"/>
      <c r="U464" s="4"/>
    </row>
    <row r="465">
      <c r="D465" s="4"/>
      <c r="E465" s="63"/>
      <c r="F465" s="63"/>
      <c r="G465" s="63"/>
      <c r="Q465" s="63"/>
      <c r="R465" s="4"/>
      <c r="S465" s="4"/>
      <c r="T465" s="4"/>
      <c r="U465" s="4"/>
    </row>
    <row r="466">
      <c r="D466" s="4"/>
      <c r="E466" s="63"/>
      <c r="F466" s="63"/>
      <c r="G466" s="63"/>
      <c r="Q466" s="63"/>
      <c r="R466" s="4"/>
      <c r="S466" s="4"/>
      <c r="T466" s="4"/>
      <c r="U466" s="4"/>
    </row>
    <row r="467">
      <c r="D467" s="4"/>
      <c r="E467" s="63"/>
      <c r="F467" s="63"/>
      <c r="G467" s="63"/>
      <c r="Q467" s="63"/>
      <c r="R467" s="4"/>
      <c r="S467" s="4"/>
      <c r="T467" s="4"/>
      <c r="U467" s="4"/>
    </row>
    <row r="468">
      <c r="D468" s="4"/>
      <c r="E468" s="63"/>
      <c r="F468" s="63"/>
      <c r="G468" s="63"/>
      <c r="Q468" s="63"/>
      <c r="R468" s="4"/>
      <c r="S468" s="4"/>
      <c r="T468" s="4"/>
      <c r="U468" s="4"/>
    </row>
    <row r="469">
      <c r="D469" s="4"/>
      <c r="E469" s="63"/>
      <c r="F469" s="63"/>
      <c r="G469" s="63"/>
      <c r="Q469" s="63"/>
      <c r="R469" s="4"/>
      <c r="S469" s="4"/>
      <c r="T469" s="4"/>
      <c r="U469" s="4"/>
    </row>
    <row r="470">
      <c r="D470" s="4"/>
      <c r="E470" s="63"/>
      <c r="F470" s="63"/>
      <c r="G470" s="63"/>
      <c r="Q470" s="63"/>
      <c r="R470" s="4"/>
      <c r="S470" s="4"/>
      <c r="T470" s="4"/>
      <c r="U470" s="4"/>
    </row>
    <row r="471">
      <c r="D471" s="4"/>
      <c r="E471" s="63"/>
      <c r="F471" s="63"/>
      <c r="G471" s="63"/>
      <c r="Q471" s="63"/>
      <c r="R471" s="4"/>
      <c r="S471" s="4"/>
      <c r="T471" s="4"/>
      <c r="U471" s="4"/>
    </row>
    <row r="472">
      <c r="D472" s="4"/>
      <c r="E472" s="63"/>
      <c r="F472" s="63"/>
      <c r="G472" s="63"/>
      <c r="Q472" s="63"/>
      <c r="R472" s="4"/>
      <c r="S472" s="4"/>
      <c r="T472" s="4"/>
      <c r="U472" s="4"/>
    </row>
    <row r="473">
      <c r="D473" s="4"/>
      <c r="E473" s="63"/>
      <c r="F473" s="63"/>
      <c r="G473" s="63"/>
      <c r="Q473" s="63"/>
      <c r="R473" s="4"/>
      <c r="S473" s="4"/>
      <c r="T473" s="4"/>
      <c r="U473" s="4"/>
    </row>
    <row r="474">
      <c r="D474" s="4"/>
      <c r="E474" s="63"/>
      <c r="F474" s="63"/>
      <c r="G474" s="63"/>
      <c r="Q474" s="63"/>
      <c r="R474" s="4"/>
      <c r="S474" s="4"/>
      <c r="T474" s="4"/>
      <c r="U474" s="4"/>
    </row>
    <row r="475">
      <c r="D475" s="4"/>
      <c r="E475" s="63"/>
      <c r="F475" s="63"/>
      <c r="G475" s="63"/>
      <c r="Q475" s="63"/>
      <c r="R475" s="4"/>
      <c r="S475" s="4"/>
      <c r="T475" s="4"/>
      <c r="U475" s="4"/>
    </row>
    <row r="476">
      <c r="D476" s="4"/>
      <c r="E476" s="63"/>
      <c r="F476" s="63"/>
      <c r="G476" s="63"/>
      <c r="Q476" s="63"/>
      <c r="R476" s="4"/>
      <c r="S476" s="4"/>
      <c r="T476" s="4"/>
      <c r="U476" s="4"/>
    </row>
    <row r="477">
      <c r="D477" s="4"/>
      <c r="E477" s="63"/>
      <c r="F477" s="63"/>
      <c r="G477" s="63"/>
      <c r="Q477" s="63"/>
      <c r="R477" s="4"/>
      <c r="S477" s="4"/>
      <c r="T477" s="4"/>
      <c r="U477" s="4"/>
    </row>
    <row r="478">
      <c r="D478" s="4"/>
      <c r="E478" s="63"/>
      <c r="F478" s="63"/>
      <c r="G478" s="63"/>
      <c r="Q478" s="63"/>
      <c r="R478" s="4"/>
      <c r="S478" s="4"/>
      <c r="T478" s="4"/>
      <c r="U478" s="4"/>
    </row>
    <row r="479">
      <c r="D479" s="4"/>
      <c r="E479" s="63"/>
      <c r="F479" s="63"/>
      <c r="G479" s="63"/>
      <c r="Q479" s="63"/>
      <c r="R479" s="4"/>
      <c r="S479" s="4"/>
      <c r="T479" s="4"/>
      <c r="U479" s="4"/>
    </row>
    <row r="480">
      <c r="D480" s="4"/>
      <c r="E480" s="63"/>
      <c r="F480" s="63"/>
      <c r="G480" s="63"/>
      <c r="Q480" s="63"/>
      <c r="R480" s="4"/>
      <c r="S480" s="4"/>
      <c r="T480" s="4"/>
      <c r="U480" s="4"/>
    </row>
    <row r="481">
      <c r="D481" s="4"/>
      <c r="E481" s="63"/>
      <c r="F481" s="63"/>
      <c r="G481" s="63"/>
      <c r="Q481" s="63"/>
      <c r="R481" s="4"/>
      <c r="S481" s="4"/>
      <c r="T481" s="4"/>
      <c r="U481" s="4"/>
    </row>
    <row r="482">
      <c r="D482" s="4"/>
      <c r="E482" s="63"/>
      <c r="F482" s="63"/>
      <c r="G482" s="63"/>
      <c r="Q482" s="63"/>
      <c r="R482" s="4"/>
      <c r="S482" s="4"/>
      <c r="T482" s="4"/>
      <c r="U482" s="4"/>
    </row>
    <row r="483">
      <c r="D483" s="4"/>
      <c r="E483" s="63"/>
      <c r="F483" s="63"/>
      <c r="G483" s="63"/>
      <c r="Q483" s="63"/>
      <c r="R483" s="4"/>
      <c r="S483" s="4"/>
      <c r="T483" s="4"/>
      <c r="U483" s="4"/>
    </row>
    <row r="484">
      <c r="D484" s="4"/>
      <c r="E484" s="63"/>
      <c r="F484" s="63"/>
      <c r="G484" s="63"/>
      <c r="Q484" s="63"/>
      <c r="R484" s="4"/>
      <c r="S484" s="4"/>
      <c r="T484" s="4"/>
      <c r="U484" s="4"/>
    </row>
    <row r="485">
      <c r="D485" s="4"/>
      <c r="E485" s="63"/>
      <c r="F485" s="63"/>
      <c r="G485" s="63"/>
      <c r="Q485" s="63"/>
      <c r="R485" s="4"/>
      <c r="S485" s="4"/>
      <c r="T485" s="4"/>
      <c r="U485" s="4"/>
    </row>
    <row r="486">
      <c r="D486" s="4"/>
      <c r="E486" s="63"/>
      <c r="F486" s="63"/>
      <c r="G486" s="63"/>
      <c r="Q486" s="63"/>
      <c r="R486" s="4"/>
      <c r="S486" s="4"/>
      <c r="T486" s="4"/>
      <c r="U486" s="4"/>
    </row>
    <row r="487">
      <c r="D487" s="4"/>
      <c r="E487" s="63"/>
      <c r="F487" s="63"/>
      <c r="G487" s="63"/>
      <c r="Q487" s="63"/>
      <c r="R487" s="4"/>
      <c r="S487" s="4"/>
      <c r="T487" s="4"/>
      <c r="U487" s="4"/>
    </row>
    <row r="488">
      <c r="D488" s="4"/>
      <c r="E488" s="63"/>
      <c r="F488" s="63"/>
      <c r="G488" s="63"/>
      <c r="Q488" s="63"/>
      <c r="R488" s="4"/>
      <c r="S488" s="4"/>
      <c r="T488" s="4"/>
      <c r="U488" s="4"/>
    </row>
    <row r="489">
      <c r="D489" s="4"/>
      <c r="E489" s="63"/>
      <c r="F489" s="63"/>
      <c r="G489" s="63"/>
      <c r="Q489" s="63"/>
      <c r="R489" s="4"/>
      <c r="S489" s="4"/>
      <c r="T489" s="4"/>
      <c r="U489" s="4"/>
    </row>
    <row r="490">
      <c r="D490" s="4"/>
      <c r="E490" s="63"/>
      <c r="F490" s="63"/>
      <c r="G490" s="63"/>
      <c r="Q490" s="63"/>
      <c r="R490" s="4"/>
      <c r="S490" s="4"/>
      <c r="T490" s="4"/>
      <c r="U490" s="4"/>
    </row>
    <row r="491">
      <c r="D491" s="4"/>
      <c r="E491" s="63"/>
      <c r="F491" s="63"/>
      <c r="G491" s="63"/>
      <c r="Q491" s="63"/>
      <c r="R491" s="4"/>
      <c r="S491" s="4"/>
      <c r="T491" s="4"/>
      <c r="U491" s="4"/>
    </row>
    <row r="492">
      <c r="D492" s="4"/>
      <c r="E492" s="63"/>
      <c r="F492" s="63"/>
      <c r="G492" s="63"/>
      <c r="Q492" s="63"/>
      <c r="R492" s="4"/>
      <c r="S492" s="4"/>
      <c r="T492" s="4"/>
      <c r="U492" s="4"/>
    </row>
    <row r="493">
      <c r="D493" s="4"/>
      <c r="E493" s="63"/>
      <c r="F493" s="63"/>
      <c r="G493" s="63"/>
      <c r="Q493" s="63"/>
      <c r="R493" s="4"/>
      <c r="S493" s="4"/>
      <c r="T493" s="4"/>
      <c r="U493" s="4"/>
    </row>
    <row r="494">
      <c r="D494" s="4"/>
      <c r="E494" s="63"/>
      <c r="F494" s="63"/>
      <c r="G494" s="63"/>
      <c r="Q494" s="63"/>
      <c r="R494" s="4"/>
      <c r="S494" s="4"/>
      <c r="T494" s="4"/>
      <c r="U494" s="4"/>
    </row>
    <row r="495">
      <c r="D495" s="4"/>
      <c r="E495" s="63"/>
      <c r="F495" s="63"/>
      <c r="G495" s="63"/>
      <c r="Q495" s="63"/>
      <c r="R495" s="4"/>
      <c r="S495" s="4"/>
      <c r="T495" s="4"/>
      <c r="U495" s="4"/>
    </row>
    <row r="496">
      <c r="D496" s="4"/>
      <c r="E496" s="63"/>
      <c r="F496" s="63"/>
      <c r="G496" s="63"/>
      <c r="Q496" s="63"/>
      <c r="R496" s="4"/>
      <c r="S496" s="4"/>
      <c r="T496" s="4"/>
      <c r="U496" s="4"/>
    </row>
    <row r="497">
      <c r="D497" s="4"/>
      <c r="E497" s="63"/>
      <c r="F497" s="63"/>
      <c r="G497" s="63"/>
      <c r="Q497" s="63"/>
      <c r="R497" s="4"/>
      <c r="S497" s="4"/>
      <c r="T497" s="4"/>
      <c r="U497" s="4"/>
    </row>
    <row r="498">
      <c r="D498" s="4"/>
      <c r="E498" s="63"/>
      <c r="F498" s="63"/>
      <c r="G498" s="63"/>
      <c r="Q498" s="63"/>
      <c r="R498" s="4"/>
      <c r="S498" s="4"/>
      <c r="T498" s="4"/>
      <c r="U498" s="4"/>
    </row>
    <row r="499">
      <c r="D499" s="4"/>
      <c r="E499" s="63"/>
      <c r="F499" s="63"/>
      <c r="G499" s="63"/>
      <c r="Q499" s="63"/>
      <c r="R499" s="4"/>
      <c r="S499" s="4"/>
      <c r="T499" s="4"/>
      <c r="U499" s="4"/>
    </row>
    <row r="500">
      <c r="D500" s="4"/>
      <c r="E500" s="63"/>
      <c r="F500" s="63"/>
      <c r="G500" s="63"/>
      <c r="Q500" s="63"/>
      <c r="R500" s="4"/>
      <c r="S500" s="4"/>
      <c r="T500" s="4"/>
      <c r="U500" s="4"/>
    </row>
    <row r="501">
      <c r="D501" s="4"/>
      <c r="E501" s="63"/>
      <c r="F501" s="63"/>
      <c r="G501" s="63"/>
      <c r="Q501" s="63"/>
      <c r="R501" s="4"/>
      <c r="S501" s="4"/>
      <c r="T501" s="4"/>
      <c r="U501" s="4"/>
    </row>
    <row r="502">
      <c r="D502" s="4"/>
      <c r="E502" s="63"/>
      <c r="F502" s="63"/>
      <c r="G502" s="63"/>
      <c r="Q502" s="63"/>
      <c r="R502" s="4"/>
      <c r="S502" s="4"/>
      <c r="T502" s="4"/>
      <c r="U502" s="4"/>
    </row>
    <row r="503">
      <c r="D503" s="4"/>
      <c r="E503" s="63"/>
      <c r="F503" s="63"/>
      <c r="G503" s="63"/>
      <c r="Q503" s="63"/>
      <c r="R503" s="4"/>
      <c r="S503" s="4"/>
      <c r="T503" s="4"/>
      <c r="U503" s="4"/>
    </row>
    <row r="504">
      <c r="D504" s="4"/>
      <c r="E504" s="63"/>
      <c r="F504" s="63"/>
      <c r="G504" s="63"/>
      <c r="Q504" s="63"/>
      <c r="R504" s="4"/>
      <c r="S504" s="4"/>
      <c r="T504" s="4"/>
      <c r="U504" s="4"/>
    </row>
    <row r="505">
      <c r="D505" s="4"/>
      <c r="E505" s="63"/>
      <c r="F505" s="63"/>
      <c r="G505" s="63"/>
      <c r="Q505" s="63"/>
      <c r="R505" s="4"/>
      <c r="S505" s="4"/>
      <c r="T505" s="4"/>
      <c r="U505" s="4"/>
    </row>
    <row r="506">
      <c r="D506" s="4"/>
      <c r="E506" s="63"/>
      <c r="F506" s="63"/>
      <c r="G506" s="63"/>
      <c r="Q506" s="63"/>
      <c r="R506" s="4"/>
      <c r="S506" s="4"/>
      <c r="T506" s="4"/>
      <c r="U506" s="4"/>
    </row>
    <row r="507">
      <c r="D507" s="4"/>
      <c r="E507" s="63"/>
      <c r="F507" s="63"/>
      <c r="G507" s="63"/>
      <c r="Q507" s="63"/>
      <c r="R507" s="4"/>
      <c r="S507" s="4"/>
      <c r="T507" s="4"/>
      <c r="U507" s="4"/>
    </row>
    <row r="508">
      <c r="D508" s="4"/>
      <c r="E508" s="63"/>
      <c r="F508" s="63"/>
      <c r="G508" s="63"/>
      <c r="Q508" s="63"/>
      <c r="R508" s="4"/>
      <c r="S508" s="4"/>
      <c r="T508" s="4"/>
      <c r="U508" s="4"/>
    </row>
    <row r="509">
      <c r="D509" s="4"/>
      <c r="E509" s="63"/>
      <c r="F509" s="63"/>
      <c r="G509" s="63"/>
      <c r="Q509" s="63"/>
      <c r="R509" s="4"/>
      <c r="S509" s="4"/>
      <c r="T509" s="4"/>
      <c r="U509" s="4"/>
    </row>
    <row r="510">
      <c r="D510" s="4"/>
      <c r="E510" s="63"/>
      <c r="F510" s="63"/>
      <c r="G510" s="63"/>
      <c r="Q510" s="63"/>
      <c r="R510" s="4"/>
      <c r="S510" s="4"/>
      <c r="T510" s="4"/>
      <c r="U510" s="4"/>
    </row>
    <row r="511">
      <c r="D511" s="4"/>
      <c r="E511" s="63"/>
      <c r="F511" s="63"/>
      <c r="G511" s="63"/>
      <c r="Q511" s="63"/>
      <c r="R511" s="4"/>
      <c r="S511" s="4"/>
      <c r="T511" s="4"/>
      <c r="U511" s="4"/>
    </row>
    <row r="512">
      <c r="D512" s="4"/>
      <c r="E512" s="63"/>
      <c r="F512" s="63"/>
      <c r="G512" s="63"/>
      <c r="Q512" s="63"/>
      <c r="R512" s="4"/>
      <c r="S512" s="4"/>
      <c r="T512" s="4"/>
      <c r="U512" s="4"/>
    </row>
    <row r="513">
      <c r="D513" s="4"/>
      <c r="E513" s="63"/>
      <c r="F513" s="63"/>
      <c r="G513" s="63"/>
      <c r="Q513" s="63"/>
      <c r="R513" s="4"/>
      <c r="S513" s="4"/>
      <c r="T513" s="4"/>
      <c r="U513" s="4"/>
    </row>
    <row r="514">
      <c r="D514" s="4"/>
      <c r="E514" s="63"/>
      <c r="F514" s="63"/>
      <c r="G514" s="63"/>
      <c r="Q514" s="63"/>
      <c r="R514" s="4"/>
      <c r="S514" s="4"/>
      <c r="T514" s="4"/>
      <c r="U514" s="4"/>
    </row>
    <row r="515">
      <c r="D515" s="4"/>
      <c r="E515" s="63"/>
      <c r="F515" s="63"/>
      <c r="G515" s="63"/>
      <c r="Q515" s="63"/>
      <c r="R515" s="4"/>
      <c r="S515" s="4"/>
      <c r="T515" s="4"/>
      <c r="U515" s="4"/>
    </row>
    <row r="516">
      <c r="D516" s="4"/>
      <c r="E516" s="63"/>
      <c r="F516" s="63"/>
      <c r="G516" s="63"/>
      <c r="Q516" s="63"/>
      <c r="R516" s="4"/>
      <c r="S516" s="4"/>
      <c r="T516" s="4"/>
      <c r="U516" s="4"/>
    </row>
    <row r="517">
      <c r="D517" s="4"/>
      <c r="E517" s="63"/>
      <c r="F517" s="63"/>
      <c r="G517" s="63"/>
      <c r="Q517" s="63"/>
      <c r="R517" s="4"/>
      <c r="S517" s="4"/>
      <c r="T517" s="4"/>
      <c r="U517" s="4"/>
    </row>
    <row r="518">
      <c r="D518" s="4"/>
      <c r="E518" s="63"/>
      <c r="F518" s="63"/>
      <c r="G518" s="63"/>
      <c r="Q518" s="63"/>
      <c r="R518" s="4"/>
      <c r="S518" s="4"/>
      <c r="T518" s="4"/>
      <c r="U518" s="4"/>
    </row>
    <row r="519">
      <c r="D519" s="4"/>
      <c r="E519" s="63"/>
      <c r="F519" s="63"/>
      <c r="G519" s="63"/>
      <c r="Q519" s="63"/>
      <c r="R519" s="4"/>
      <c r="S519" s="4"/>
      <c r="T519" s="4"/>
      <c r="U519" s="4"/>
    </row>
    <row r="520">
      <c r="D520" s="4"/>
      <c r="E520" s="63"/>
      <c r="F520" s="63"/>
      <c r="G520" s="63"/>
      <c r="Q520" s="63"/>
      <c r="R520" s="4"/>
      <c r="S520" s="4"/>
      <c r="T520" s="4"/>
      <c r="U520" s="4"/>
    </row>
    <row r="521">
      <c r="D521" s="4"/>
      <c r="E521" s="63"/>
      <c r="F521" s="63"/>
      <c r="G521" s="63"/>
      <c r="Q521" s="63"/>
      <c r="R521" s="4"/>
      <c r="S521" s="4"/>
      <c r="T521" s="4"/>
      <c r="U521" s="4"/>
    </row>
    <row r="522">
      <c r="D522" s="4"/>
      <c r="E522" s="63"/>
      <c r="F522" s="63"/>
      <c r="G522" s="63"/>
      <c r="Q522" s="63"/>
      <c r="R522" s="4"/>
      <c r="S522" s="4"/>
      <c r="T522" s="4"/>
      <c r="U522" s="4"/>
    </row>
    <row r="523">
      <c r="D523" s="4"/>
      <c r="E523" s="63"/>
      <c r="F523" s="63"/>
      <c r="G523" s="63"/>
      <c r="Q523" s="63"/>
      <c r="R523" s="4"/>
      <c r="S523" s="4"/>
      <c r="T523" s="4"/>
      <c r="U523" s="4"/>
    </row>
    <row r="524">
      <c r="D524" s="4"/>
      <c r="E524" s="63"/>
      <c r="F524" s="63"/>
      <c r="G524" s="63"/>
      <c r="Q524" s="63"/>
      <c r="R524" s="4"/>
      <c r="S524" s="4"/>
      <c r="T524" s="4"/>
      <c r="U524" s="4"/>
    </row>
    <row r="525">
      <c r="D525" s="4"/>
      <c r="E525" s="63"/>
      <c r="F525" s="63"/>
      <c r="G525" s="63"/>
      <c r="Q525" s="63"/>
      <c r="R525" s="4"/>
      <c r="S525" s="4"/>
      <c r="T525" s="4"/>
      <c r="U525" s="4"/>
    </row>
    <row r="526">
      <c r="D526" s="4"/>
      <c r="E526" s="63"/>
      <c r="F526" s="63"/>
      <c r="G526" s="63"/>
      <c r="Q526" s="63"/>
      <c r="R526" s="4"/>
      <c r="S526" s="4"/>
      <c r="T526" s="4"/>
      <c r="U526" s="4"/>
    </row>
    <row r="527">
      <c r="D527" s="4"/>
      <c r="E527" s="63"/>
      <c r="F527" s="63"/>
      <c r="G527" s="63"/>
      <c r="Q527" s="63"/>
      <c r="R527" s="4"/>
      <c r="S527" s="4"/>
      <c r="T527" s="4"/>
      <c r="U527" s="4"/>
    </row>
    <row r="528">
      <c r="D528" s="4"/>
      <c r="E528" s="63"/>
      <c r="F528" s="63"/>
      <c r="G528" s="63"/>
      <c r="Q528" s="63"/>
      <c r="R528" s="4"/>
      <c r="S528" s="4"/>
      <c r="T528" s="4"/>
      <c r="U528" s="4"/>
    </row>
    <row r="529">
      <c r="D529" s="4"/>
      <c r="E529" s="63"/>
      <c r="F529" s="63"/>
      <c r="G529" s="63"/>
      <c r="Q529" s="63"/>
      <c r="R529" s="4"/>
      <c r="S529" s="4"/>
      <c r="T529" s="4"/>
      <c r="U529" s="4"/>
    </row>
    <row r="530">
      <c r="D530" s="4"/>
      <c r="E530" s="63"/>
      <c r="F530" s="63"/>
      <c r="G530" s="63"/>
      <c r="Q530" s="63"/>
      <c r="R530" s="4"/>
      <c r="S530" s="4"/>
      <c r="T530" s="4"/>
      <c r="U530" s="4"/>
    </row>
    <row r="531">
      <c r="D531" s="4"/>
      <c r="E531" s="63"/>
      <c r="F531" s="63"/>
      <c r="G531" s="63"/>
      <c r="Q531" s="63"/>
      <c r="R531" s="4"/>
      <c r="S531" s="4"/>
      <c r="T531" s="4"/>
      <c r="U531" s="4"/>
    </row>
    <row r="532">
      <c r="D532" s="4"/>
      <c r="E532" s="63"/>
      <c r="F532" s="63"/>
      <c r="G532" s="63"/>
      <c r="Q532" s="63"/>
      <c r="R532" s="4"/>
      <c r="S532" s="4"/>
      <c r="T532" s="4"/>
      <c r="U532" s="4"/>
    </row>
    <row r="533">
      <c r="D533" s="4"/>
      <c r="E533" s="63"/>
      <c r="F533" s="63"/>
      <c r="G533" s="63"/>
      <c r="Q533" s="63"/>
      <c r="R533" s="4"/>
      <c r="S533" s="4"/>
      <c r="T533" s="4"/>
      <c r="U533" s="4"/>
    </row>
    <row r="534">
      <c r="D534" s="4"/>
      <c r="E534" s="63"/>
      <c r="F534" s="63"/>
      <c r="G534" s="63"/>
      <c r="Q534" s="63"/>
      <c r="R534" s="4"/>
      <c r="S534" s="4"/>
      <c r="T534" s="4"/>
      <c r="U534" s="4"/>
    </row>
    <row r="535">
      <c r="D535" s="4"/>
      <c r="E535" s="63"/>
      <c r="F535" s="63"/>
      <c r="G535" s="63"/>
      <c r="Q535" s="63"/>
      <c r="R535" s="4"/>
      <c r="S535" s="4"/>
      <c r="T535" s="4"/>
      <c r="U535" s="4"/>
    </row>
    <row r="536">
      <c r="D536" s="4"/>
      <c r="E536" s="63"/>
      <c r="F536" s="63"/>
      <c r="G536" s="63"/>
      <c r="Q536" s="63"/>
      <c r="R536" s="4"/>
      <c r="S536" s="4"/>
      <c r="T536" s="4"/>
      <c r="U536" s="4"/>
    </row>
    <row r="537">
      <c r="D537" s="4"/>
      <c r="E537" s="63"/>
      <c r="F537" s="63"/>
      <c r="G537" s="63"/>
      <c r="Q537" s="63"/>
      <c r="R537" s="4"/>
      <c r="S537" s="4"/>
      <c r="T537" s="4"/>
      <c r="U537" s="4"/>
    </row>
    <row r="538">
      <c r="D538" s="4"/>
      <c r="E538" s="63"/>
      <c r="F538" s="63"/>
      <c r="G538" s="63"/>
      <c r="Q538" s="63"/>
      <c r="R538" s="4"/>
      <c r="S538" s="4"/>
      <c r="T538" s="4"/>
      <c r="U538" s="4"/>
    </row>
    <row r="539">
      <c r="D539" s="4"/>
      <c r="E539" s="63"/>
      <c r="F539" s="63"/>
      <c r="G539" s="63"/>
      <c r="Q539" s="63"/>
      <c r="R539" s="4"/>
      <c r="S539" s="4"/>
      <c r="T539" s="4"/>
      <c r="U539" s="4"/>
    </row>
    <row r="540">
      <c r="D540" s="4"/>
      <c r="E540" s="63"/>
      <c r="F540" s="63"/>
      <c r="G540" s="63"/>
      <c r="Q540" s="63"/>
      <c r="R540" s="4"/>
      <c r="S540" s="4"/>
      <c r="T540" s="4"/>
      <c r="U540" s="4"/>
    </row>
    <row r="541">
      <c r="D541" s="4"/>
      <c r="E541" s="63"/>
      <c r="F541" s="63"/>
      <c r="G541" s="63"/>
      <c r="Q541" s="63"/>
      <c r="R541" s="4"/>
      <c r="S541" s="4"/>
      <c r="T541" s="4"/>
      <c r="U541" s="4"/>
    </row>
    <row r="542">
      <c r="D542" s="4"/>
      <c r="E542" s="63"/>
      <c r="F542" s="63"/>
      <c r="G542" s="63"/>
      <c r="Q542" s="63"/>
      <c r="R542" s="4"/>
      <c r="S542" s="4"/>
      <c r="T542" s="4"/>
      <c r="U542" s="4"/>
    </row>
    <row r="543">
      <c r="D543" s="4"/>
      <c r="E543" s="63"/>
      <c r="F543" s="63"/>
      <c r="G543" s="63"/>
      <c r="Q543" s="63"/>
      <c r="R543" s="4"/>
      <c r="S543" s="4"/>
      <c r="T543" s="4"/>
      <c r="U543" s="4"/>
    </row>
    <row r="544">
      <c r="D544" s="4"/>
      <c r="E544" s="63"/>
      <c r="F544" s="63"/>
      <c r="G544" s="63"/>
      <c r="Q544" s="63"/>
      <c r="R544" s="4"/>
      <c r="S544" s="4"/>
      <c r="T544" s="4"/>
      <c r="U544" s="4"/>
    </row>
    <row r="545">
      <c r="D545" s="4"/>
      <c r="E545" s="63"/>
      <c r="F545" s="63"/>
      <c r="G545" s="63"/>
      <c r="Q545" s="63"/>
      <c r="R545" s="4"/>
      <c r="S545" s="4"/>
      <c r="T545" s="4"/>
      <c r="U545" s="4"/>
    </row>
    <row r="546">
      <c r="D546" s="4"/>
      <c r="E546" s="63"/>
      <c r="F546" s="63"/>
      <c r="G546" s="63"/>
      <c r="Q546" s="63"/>
      <c r="R546" s="4"/>
      <c r="S546" s="4"/>
      <c r="T546" s="4"/>
      <c r="U546" s="4"/>
    </row>
    <row r="547">
      <c r="D547" s="4"/>
      <c r="E547" s="63"/>
      <c r="F547" s="63"/>
      <c r="G547" s="63"/>
      <c r="Q547" s="63"/>
      <c r="R547" s="4"/>
      <c r="S547" s="4"/>
      <c r="T547" s="4"/>
      <c r="U547" s="4"/>
    </row>
    <row r="548">
      <c r="D548" s="4"/>
      <c r="E548" s="63"/>
      <c r="F548" s="63"/>
      <c r="G548" s="63"/>
      <c r="Q548" s="63"/>
      <c r="R548" s="4"/>
      <c r="S548" s="4"/>
      <c r="T548" s="4"/>
      <c r="U548" s="4"/>
    </row>
    <row r="549">
      <c r="D549" s="4"/>
      <c r="E549" s="63"/>
      <c r="F549" s="63"/>
      <c r="G549" s="63"/>
      <c r="Q549" s="63"/>
      <c r="R549" s="4"/>
      <c r="S549" s="4"/>
      <c r="T549" s="4"/>
      <c r="U549" s="4"/>
    </row>
    <row r="550">
      <c r="D550" s="4"/>
      <c r="E550" s="63"/>
      <c r="F550" s="63"/>
      <c r="G550" s="63"/>
      <c r="Q550" s="63"/>
      <c r="R550" s="4"/>
      <c r="S550" s="4"/>
      <c r="T550" s="4"/>
      <c r="U550" s="4"/>
    </row>
    <row r="551">
      <c r="D551" s="4"/>
      <c r="E551" s="63"/>
      <c r="F551" s="63"/>
      <c r="G551" s="63"/>
      <c r="Q551" s="63"/>
      <c r="R551" s="4"/>
      <c r="S551" s="4"/>
      <c r="T551" s="4"/>
      <c r="U551" s="4"/>
    </row>
    <row r="552">
      <c r="D552" s="4"/>
      <c r="E552" s="63"/>
      <c r="F552" s="63"/>
      <c r="G552" s="63"/>
      <c r="Q552" s="63"/>
      <c r="R552" s="4"/>
      <c r="S552" s="4"/>
      <c r="T552" s="4"/>
      <c r="U552" s="4"/>
    </row>
    <row r="553">
      <c r="D553" s="4"/>
      <c r="E553" s="63"/>
      <c r="F553" s="63"/>
      <c r="G553" s="63"/>
      <c r="Q553" s="63"/>
      <c r="R553" s="4"/>
      <c r="S553" s="4"/>
      <c r="T553" s="4"/>
      <c r="U553" s="4"/>
    </row>
    <row r="554">
      <c r="D554" s="4"/>
      <c r="E554" s="63"/>
      <c r="F554" s="63"/>
      <c r="G554" s="63"/>
      <c r="Q554" s="63"/>
      <c r="R554" s="4"/>
      <c r="S554" s="4"/>
      <c r="T554" s="4"/>
      <c r="U554" s="4"/>
    </row>
    <row r="555">
      <c r="D555" s="4"/>
      <c r="E555" s="63"/>
      <c r="F555" s="63"/>
      <c r="G555" s="63"/>
      <c r="Q555" s="63"/>
      <c r="R555" s="4"/>
      <c r="S555" s="4"/>
      <c r="T555" s="4"/>
      <c r="U555" s="4"/>
    </row>
    <row r="556">
      <c r="D556" s="4"/>
      <c r="E556" s="63"/>
      <c r="F556" s="63"/>
      <c r="G556" s="63"/>
      <c r="Q556" s="63"/>
      <c r="R556" s="4"/>
      <c r="S556" s="4"/>
      <c r="T556" s="4"/>
      <c r="U556" s="4"/>
    </row>
    <row r="557">
      <c r="D557" s="4"/>
      <c r="E557" s="63"/>
      <c r="F557" s="63"/>
      <c r="G557" s="63"/>
      <c r="Q557" s="63"/>
      <c r="R557" s="4"/>
      <c r="S557" s="4"/>
      <c r="T557" s="4"/>
      <c r="U557" s="4"/>
    </row>
    <row r="558">
      <c r="D558" s="4"/>
      <c r="E558" s="63"/>
      <c r="F558" s="63"/>
      <c r="G558" s="63"/>
      <c r="Q558" s="63"/>
      <c r="R558" s="4"/>
      <c r="S558" s="4"/>
      <c r="T558" s="4"/>
      <c r="U558" s="4"/>
    </row>
    <row r="559">
      <c r="D559" s="4"/>
      <c r="E559" s="63"/>
      <c r="F559" s="63"/>
      <c r="G559" s="63"/>
      <c r="Q559" s="63"/>
      <c r="R559" s="4"/>
      <c r="S559" s="4"/>
      <c r="T559" s="4"/>
      <c r="U559" s="4"/>
    </row>
    <row r="560">
      <c r="D560" s="4"/>
      <c r="E560" s="63"/>
      <c r="F560" s="63"/>
      <c r="G560" s="63"/>
      <c r="Q560" s="63"/>
      <c r="R560" s="4"/>
      <c r="S560" s="4"/>
      <c r="T560" s="4"/>
      <c r="U560" s="4"/>
    </row>
    <row r="561">
      <c r="D561" s="4"/>
      <c r="E561" s="63"/>
      <c r="F561" s="63"/>
      <c r="G561" s="63"/>
      <c r="Q561" s="63"/>
      <c r="R561" s="4"/>
      <c r="S561" s="4"/>
      <c r="T561" s="4"/>
      <c r="U561" s="4"/>
    </row>
    <row r="562">
      <c r="D562" s="4"/>
      <c r="E562" s="63"/>
      <c r="F562" s="63"/>
      <c r="G562" s="63"/>
      <c r="Q562" s="63"/>
      <c r="R562" s="4"/>
      <c r="S562" s="4"/>
      <c r="T562" s="4"/>
      <c r="U562" s="4"/>
    </row>
    <row r="563">
      <c r="D563" s="4"/>
      <c r="E563" s="63"/>
      <c r="F563" s="63"/>
      <c r="G563" s="63"/>
      <c r="Q563" s="63"/>
      <c r="R563" s="4"/>
      <c r="S563" s="4"/>
      <c r="T563" s="4"/>
      <c r="U563" s="4"/>
    </row>
    <row r="564">
      <c r="D564" s="4"/>
      <c r="E564" s="63"/>
      <c r="F564" s="63"/>
      <c r="G564" s="63"/>
      <c r="Q564" s="63"/>
      <c r="R564" s="4"/>
      <c r="S564" s="4"/>
      <c r="T564" s="4"/>
      <c r="U564" s="4"/>
    </row>
    <row r="565">
      <c r="D565" s="4"/>
      <c r="E565" s="63"/>
      <c r="F565" s="63"/>
      <c r="G565" s="63"/>
      <c r="Q565" s="63"/>
      <c r="R565" s="4"/>
      <c r="S565" s="4"/>
      <c r="T565" s="4"/>
      <c r="U565" s="4"/>
    </row>
    <row r="566">
      <c r="D566" s="4"/>
      <c r="E566" s="63"/>
      <c r="F566" s="63"/>
      <c r="G566" s="63"/>
      <c r="Q566" s="63"/>
      <c r="R566" s="4"/>
      <c r="S566" s="4"/>
      <c r="T566" s="4"/>
      <c r="U566" s="4"/>
    </row>
    <row r="567">
      <c r="D567" s="4"/>
      <c r="E567" s="63"/>
      <c r="F567" s="63"/>
      <c r="G567" s="63"/>
      <c r="Q567" s="63"/>
      <c r="R567" s="4"/>
      <c r="S567" s="4"/>
      <c r="T567" s="4"/>
      <c r="U567" s="4"/>
    </row>
    <row r="568">
      <c r="D568" s="4"/>
      <c r="E568" s="63"/>
      <c r="F568" s="63"/>
      <c r="G568" s="63"/>
      <c r="Q568" s="63"/>
      <c r="R568" s="4"/>
      <c r="S568" s="4"/>
      <c r="T568" s="4"/>
      <c r="U568" s="4"/>
    </row>
    <row r="569">
      <c r="D569" s="4"/>
      <c r="E569" s="63"/>
      <c r="F569" s="63"/>
      <c r="G569" s="63"/>
      <c r="Q569" s="63"/>
      <c r="R569" s="4"/>
      <c r="S569" s="4"/>
      <c r="T569" s="4"/>
      <c r="U569" s="4"/>
    </row>
    <row r="570">
      <c r="D570" s="4"/>
      <c r="E570" s="63"/>
      <c r="F570" s="63"/>
      <c r="G570" s="63"/>
      <c r="Q570" s="63"/>
      <c r="R570" s="4"/>
      <c r="S570" s="4"/>
      <c r="T570" s="4"/>
      <c r="U570" s="4"/>
    </row>
    <row r="571">
      <c r="D571" s="4"/>
      <c r="E571" s="63"/>
      <c r="F571" s="63"/>
      <c r="G571" s="63"/>
      <c r="Q571" s="63"/>
      <c r="R571" s="4"/>
      <c r="S571" s="4"/>
      <c r="T571" s="4"/>
      <c r="U571" s="4"/>
    </row>
    <row r="572">
      <c r="D572" s="4"/>
      <c r="E572" s="63"/>
      <c r="F572" s="63"/>
      <c r="G572" s="63"/>
      <c r="Q572" s="63"/>
      <c r="R572" s="4"/>
      <c r="S572" s="4"/>
      <c r="T572" s="4"/>
      <c r="U572" s="4"/>
    </row>
    <row r="573">
      <c r="D573" s="4"/>
      <c r="E573" s="63"/>
      <c r="F573" s="63"/>
      <c r="G573" s="63"/>
      <c r="Q573" s="63"/>
      <c r="R573" s="4"/>
      <c r="S573" s="4"/>
      <c r="T573" s="4"/>
      <c r="U573" s="4"/>
    </row>
    <row r="574">
      <c r="D574" s="4"/>
      <c r="E574" s="63"/>
      <c r="F574" s="63"/>
      <c r="G574" s="63"/>
      <c r="Q574" s="63"/>
      <c r="R574" s="4"/>
      <c r="S574" s="4"/>
      <c r="T574" s="4"/>
      <c r="U574" s="4"/>
    </row>
    <row r="575">
      <c r="D575" s="4"/>
      <c r="E575" s="63"/>
      <c r="F575" s="63"/>
      <c r="G575" s="63"/>
      <c r="Q575" s="63"/>
      <c r="R575" s="4"/>
      <c r="S575" s="4"/>
      <c r="T575" s="4"/>
      <c r="U575" s="4"/>
    </row>
    <row r="576">
      <c r="D576" s="4"/>
      <c r="E576" s="63"/>
      <c r="F576" s="63"/>
      <c r="G576" s="63"/>
      <c r="Q576" s="63"/>
      <c r="R576" s="4"/>
      <c r="S576" s="4"/>
      <c r="T576" s="4"/>
      <c r="U576" s="4"/>
    </row>
    <row r="577">
      <c r="D577" s="4"/>
      <c r="E577" s="63"/>
      <c r="F577" s="63"/>
      <c r="G577" s="63"/>
      <c r="Q577" s="63"/>
      <c r="R577" s="4"/>
      <c r="S577" s="4"/>
      <c r="T577" s="4"/>
      <c r="U577" s="4"/>
    </row>
    <row r="578">
      <c r="D578" s="4"/>
      <c r="E578" s="63"/>
      <c r="F578" s="63"/>
      <c r="G578" s="63"/>
      <c r="Q578" s="63"/>
      <c r="R578" s="4"/>
      <c r="S578" s="4"/>
      <c r="T578" s="4"/>
      <c r="U578" s="4"/>
    </row>
    <row r="579">
      <c r="D579" s="4"/>
      <c r="E579" s="63"/>
      <c r="F579" s="63"/>
      <c r="G579" s="63"/>
      <c r="Q579" s="63"/>
      <c r="R579" s="4"/>
      <c r="S579" s="4"/>
      <c r="T579" s="4"/>
      <c r="U579" s="4"/>
    </row>
    <row r="580">
      <c r="D580" s="4"/>
      <c r="E580" s="63"/>
      <c r="F580" s="63"/>
      <c r="G580" s="63"/>
      <c r="Q580" s="63"/>
      <c r="R580" s="4"/>
      <c r="S580" s="4"/>
      <c r="T580" s="4"/>
      <c r="U580" s="4"/>
    </row>
    <row r="581">
      <c r="D581" s="4"/>
      <c r="E581" s="63"/>
      <c r="F581" s="63"/>
      <c r="G581" s="63"/>
      <c r="Q581" s="63"/>
      <c r="R581" s="4"/>
      <c r="S581" s="4"/>
      <c r="T581" s="4"/>
      <c r="U581" s="4"/>
    </row>
    <row r="582">
      <c r="D582" s="4"/>
      <c r="E582" s="63"/>
      <c r="F582" s="63"/>
      <c r="G582" s="63"/>
      <c r="Q582" s="63"/>
      <c r="R582" s="4"/>
      <c r="S582" s="4"/>
      <c r="T582" s="4"/>
      <c r="U582" s="4"/>
    </row>
    <row r="583">
      <c r="D583" s="4"/>
      <c r="E583" s="63"/>
      <c r="F583" s="63"/>
      <c r="G583" s="63"/>
      <c r="Q583" s="63"/>
      <c r="R583" s="4"/>
      <c r="S583" s="4"/>
      <c r="T583" s="4"/>
      <c r="U583" s="4"/>
    </row>
    <row r="584">
      <c r="D584" s="4"/>
      <c r="E584" s="63"/>
      <c r="F584" s="63"/>
      <c r="G584" s="63"/>
      <c r="Q584" s="63"/>
      <c r="R584" s="4"/>
      <c r="S584" s="4"/>
      <c r="T584" s="4"/>
      <c r="U584" s="4"/>
    </row>
    <row r="585">
      <c r="D585" s="4"/>
      <c r="E585" s="63"/>
      <c r="F585" s="63"/>
      <c r="G585" s="63"/>
      <c r="Q585" s="63"/>
      <c r="R585" s="4"/>
      <c r="S585" s="4"/>
      <c r="T585" s="4"/>
      <c r="U585" s="4"/>
    </row>
    <row r="586">
      <c r="D586" s="4"/>
      <c r="E586" s="63"/>
      <c r="F586" s="63"/>
      <c r="G586" s="63"/>
      <c r="Q586" s="63"/>
      <c r="R586" s="4"/>
      <c r="S586" s="4"/>
      <c r="T586" s="4"/>
      <c r="U586" s="4"/>
    </row>
    <row r="587">
      <c r="D587" s="4"/>
      <c r="E587" s="63"/>
      <c r="F587" s="63"/>
      <c r="G587" s="63"/>
      <c r="Q587" s="63"/>
      <c r="R587" s="4"/>
      <c r="S587" s="4"/>
      <c r="T587" s="4"/>
      <c r="U587" s="4"/>
    </row>
    <row r="588">
      <c r="D588" s="4"/>
      <c r="E588" s="63"/>
      <c r="F588" s="63"/>
      <c r="G588" s="63"/>
      <c r="Q588" s="63"/>
      <c r="R588" s="4"/>
      <c r="S588" s="4"/>
      <c r="T588" s="4"/>
      <c r="U588" s="4"/>
    </row>
    <row r="589">
      <c r="D589" s="4"/>
      <c r="E589" s="63"/>
      <c r="F589" s="63"/>
      <c r="G589" s="63"/>
      <c r="Q589" s="63"/>
      <c r="R589" s="4"/>
      <c r="S589" s="4"/>
      <c r="T589" s="4"/>
      <c r="U589" s="4"/>
    </row>
    <row r="590">
      <c r="D590" s="4"/>
      <c r="E590" s="63"/>
      <c r="F590" s="63"/>
      <c r="G590" s="63"/>
      <c r="Q590" s="63"/>
      <c r="R590" s="4"/>
      <c r="S590" s="4"/>
      <c r="T590" s="4"/>
      <c r="U590" s="4"/>
    </row>
    <row r="591">
      <c r="D591" s="4"/>
      <c r="E591" s="63"/>
      <c r="F591" s="63"/>
      <c r="G591" s="63"/>
      <c r="Q591" s="63"/>
      <c r="R591" s="4"/>
      <c r="S591" s="4"/>
      <c r="T591" s="4"/>
      <c r="U591" s="4"/>
    </row>
    <row r="592">
      <c r="D592" s="4"/>
      <c r="E592" s="63"/>
      <c r="F592" s="63"/>
      <c r="G592" s="63"/>
      <c r="Q592" s="63"/>
      <c r="R592" s="4"/>
      <c r="S592" s="4"/>
      <c r="T592" s="4"/>
      <c r="U592" s="4"/>
    </row>
    <row r="593">
      <c r="D593" s="4"/>
      <c r="E593" s="63"/>
      <c r="F593" s="63"/>
      <c r="G593" s="63"/>
      <c r="Q593" s="63"/>
      <c r="R593" s="4"/>
      <c r="S593" s="4"/>
      <c r="T593" s="4"/>
      <c r="U593" s="4"/>
    </row>
    <row r="594">
      <c r="D594" s="4"/>
      <c r="E594" s="63"/>
      <c r="F594" s="63"/>
      <c r="G594" s="63"/>
      <c r="Q594" s="63"/>
      <c r="R594" s="4"/>
      <c r="S594" s="4"/>
      <c r="T594" s="4"/>
      <c r="U594" s="4"/>
    </row>
    <row r="595">
      <c r="D595" s="4"/>
      <c r="E595" s="63"/>
      <c r="F595" s="63"/>
      <c r="G595" s="63"/>
      <c r="Q595" s="63"/>
      <c r="R595" s="4"/>
      <c r="S595" s="4"/>
      <c r="T595" s="4"/>
      <c r="U595" s="4"/>
    </row>
    <row r="596">
      <c r="D596" s="4"/>
      <c r="E596" s="63"/>
      <c r="F596" s="63"/>
      <c r="G596" s="63"/>
      <c r="Q596" s="63"/>
      <c r="R596" s="4"/>
      <c r="S596" s="4"/>
      <c r="T596" s="4"/>
      <c r="U596" s="4"/>
    </row>
    <row r="597">
      <c r="D597" s="4"/>
      <c r="E597" s="63"/>
      <c r="F597" s="63"/>
      <c r="G597" s="63"/>
      <c r="Q597" s="63"/>
      <c r="R597" s="4"/>
      <c r="S597" s="4"/>
      <c r="T597" s="4"/>
      <c r="U597" s="4"/>
    </row>
    <row r="598">
      <c r="D598" s="4"/>
      <c r="E598" s="63"/>
      <c r="F598" s="63"/>
      <c r="G598" s="63"/>
      <c r="Q598" s="63"/>
      <c r="R598" s="4"/>
      <c r="S598" s="4"/>
      <c r="T598" s="4"/>
      <c r="U598" s="4"/>
    </row>
    <row r="599">
      <c r="D599" s="4"/>
      <c r="E599" s="63"/>
      <c r="F599" s="63"/>
      <c r="G599" s="63"/>
      <c r="Q599" s="63"/>
      <c r="R599" s="4"/>
      <c r="S599" s="4"/>
      <c r="T599" s="4"/>
      <c r="U599" s="4"/>
    </row>
    <row r="600">
      <c r="D600" s="4"/>
      <c r="E600" s="63"/>
      <c r="F600" s="63"/>
      <c r="G600" s="63"/>
      <c r="Q600" s="63"/>
      <c r="R600" s="4"/>
      <c r="S600" s="4"/>
      <c r="T600" s="4"/>
      <c r="U600" s="4"/>
    </row>
    <row r="601">
      <c r="D601" s="4"/>
      <c r="E601" s="63"/>
      <c r="F601" s="63"/>
      <c r="G601" s="63"/>
      <c r="Q601" s="63"/>
      <c r="R601" s="4"/>
      <c r="S601" s="4"/>
      <c r="T601" s="4"/>
      <c r="U601" s="4"/>
    </row>
    <row r="602">
      <c r="D602" s="4"/>
      <c r="E602" s="63"/>
      <c r="F602" s="63"/>
      <c r="G602" s="63"/>
      <c r="Q602" s="63"/>
      <c r="R602" s="4"/>
      <c r="S602" s="4"/>
      <c r="T602" s="4"/>
      <c r="U602" s="4"/>
    </row>
    <row r="603">
      <c r="D603" s="4"/>
      <c r="E603" s="63"/>
      <c r="F603" s="63"/>
      <c r="G603" s="63"/>
      <c r="Q603" s="63"/>
      <c r="R603" s="4"/>
      <c r="S603" s="4"/>
      <c r="T603" s="4"/>
      <c r="U603" s="4"/>
    </row>
    <row r="604">
      <c r="D604" s="4"/>
      <c r="E604" s="63"/>
      <c r="F604" s="63"/>
      <c r="G604" s="63"/>
      <c r="Q604" s="63"/>
      <c r="R604" s="4"/>
      <c r="S604" s="4"/>
      <c r="T604" s="4"/>
      <c r="U604" s="4"/>
    </row>
    <row r="605">
      <c r="D605" s="4"/>
      <c r="E605" s="63"/>
      <c r="F605" s="63"/>
      <c r="G605" s="63"/>
      <c r="Q605" s="63"/>
      <c r="R605" s="4"/>
      <c r="S605" s="4"/>
      <c r="T605" s="4"/>
      <c r="U605" s="4"/>
    </row>
    <row r="606">
      <c r="D606" s="4"/>
      <c r="E606" s="63"/>
      <c r="F606" s="63"/>
      <c r="G606" s="63"/>
      <c r="Q606" s="63"/>
      <c r="R606" s="4"/>
      <c r="S606" s="4"/>
      <c r="T606" s="4"/>
      <c r="U606" s="4"/>
    </row>
    <row r="607">
      <c r="D607" s="4"/>
      <c r="E607" s="63"/>
      <c r="F607" s="63"/>
      <c r="G607" s="63"/>
      <c r="Q607" s="63"/>
      <c r="R607" s="4"/>
      <c r="S607" s="4"/>
      <c r="T607" s="4"/>
      <c r="U607" s="4"/>
    </row>
    <row r="608">
      <c r="D608" s="4"/>
      <c r="E608" s="63"/>
      <c r="F608" s="63"/>
      <c r="G608" s="63"/>
      <c r="Q608" s="63"/>
      <c r="R608" s="4"/>
      <c r="S608" s="4"/>
      <c r="T608" s="4"/>
      <c r="U608" s="4"/>
    </row>
    <row r="609">
      <c r="D609" s="4"/>
      <c r="E609" s="63"/>
      <c r="F609" s="63"/>
      <c r="G609" s="63"/>
      <c r="Q609" s="63"/>
      <c r="R609" s="4"/>
      <c r="S609" s="4"/>
      <c r="T609" s="4"/>
      <c r="U609" s="4"/>
    </row>
    <row r="610">
      <c r="D610" s="4"/>
      <c r="E610" s="63"/>
      <c r="F610" s="63"/>
      <c r="G610" s="63"/>
      <c r="Q610" s="63"/>
      <c r="R610" s="4"/>
      <c r="S610" s="4"/>
      <c r="T610" s="4"/>
      <c r="U610" s="4"/>
    </row>
    <row r="611">
      <c r="D611" s="4"/>
      <c r="E611" s="63"/>
      <c r="F611" s="63"/>
      <c r="G611" s="63"/>
      <c r="Q611" s="63"/>
      <c r="R611" s="4"/>
      <c r="S611" s="4"/>
      <c r="T611" s="4"/>
      <c r="U611" s="4"/>
    </row>
    <row r="612">
      <c r="D612" s="4"/>
      <c r="E612" s="63"/>
      <c r="F612" s="63"/>
      <c r="G612" s="63"/>
      <c r="Q612" s="63"/>
      <c r="R612" s="4"/>
      <c r="S612" s="4"/>
      <c r="T612" s="4"/>
      <c r="U612" s="4"/>
    </row>
    <row r="613">
      <c r="D613" s="4"/>
      <c r="E613" s="63"/>
      <c r="F613" s="63"/>
      <c r="G613" s="63"/>
      <c r="Q613" s="63"/>
      <c r="R613" s="4"/>
      <c r="S613" s="4"/>
      <c r="T613" s="4"/>
      <c r="U613" s="4"/>
    </row>
    <row r="614">
      <c r="D614" s="4"/>
      <c r="E614" s="63"/>
      <c r="F614" s="63"/>
      <c r="G614" s="63"/>
      <c r="Q614" s="63"/>
      <c r="R614" s="4"/>
      <c r="S614" s="4"/>
      <c r="T614" s="4"/>
      <c r="U614" s="4"/>
    </row>
    <row r="615">
      <c r="D615" s="4"/>
      <c r="E615" s="63"/>
      <c r="F615" s="63"/>
      <c r="G615" s="63"/>
      <c r="Q615" s="63"/>
      <c r="R615" s="4"/>
      <c r="S615" s="4"/>
      <c r="T615" s="4"/>
      <c r="U615" s="4"/>
    </row>
    <row r="616">
      <c r="D616" s="4"/>
      <c r="E616" s="63"/>
      <c r="F616" s="63"/>
      <c r="G616" s="63"/>
      <c r="Q616" s="63"/>
      <c r="R616" s="4"/>
      <c r="S616" s="4"/>
      <c r="T616" s="4"/>
      <c r="U616" s="4"/>
    </row>
    <row r="617">
      <c r="D617" s="4"/>
      <c r="E617" s="63"/>
      <c r="F617" s="63"/>
      <c r="G617" s="63"/>
      <c r="Q617" s="63"/>
      <c r="R617" s="4"/>
      <c r="S617" s="4"/>
      <c r="T617" s="4"/>
      <c r="U617" s="4"/>
    </row>
    <row r="618">
      <c r="D618" s="4"/>
      <c r="E618" s="63"/>
      <c r="F618" s="63"/>
      <c r="G618" s="63"/>
      <c r="Q618" s="63"/>
      <c r="R618" s="4"/>
      <c r="S618" s="4"/>
      <c r="T618" s="4"/>
      <c r="U618" s="4"/>
    </row>
    <row r="619">
      <c r="D619" s="4"/>
      <c r="E619" s="63"/>
      <c r="F619" s="63"/>
      <c r="G619" s="63"/>
      <c r="Q619" s="63"/>
      <c r="R619" s="4"/>
      <c r="S619" s="4"/>
      <c r="T619" s="4"/>
      <c r="U619" s="4"/>
    </row>
    <row r="620">
      <c r="D620" s="4"/>
      <c r="E620" s="63"/>
      <c r="F620" s="63"/>
      <c r="G620" s="63"/>
      <c r="Q620" s="63"/>
      <c r="R620" s="4"/>
      <c r="S620" s="4"/>
      <c r="T620" s="4"/>
      <c r="U620" s="4"/>
    </row>
    <row r="621">
      <c r="D621" s="4"/>
      <c r="E621" s="63"/>
      <c r="F621" s="63"/>
      <c r="G621" s="63"/>
      <c r="Q621" s="63"/>
      <c r="R621" s="4"/>
      <c r="S621" s="4"/>
      <c r="T621" s="4"/>
      <c r="U621" s="4"/>
    </row>
    <row r="622">
      <c r="D622" s="4"/>
      <c r="E622" s="63"/>
      <c r="F622" s="63"/>
      <c r="G622" s="63"/>
      <c r="Q622" s="63"/>
      <c r="R622" s="4"/>
      <c r="S622" s="4"/>
      <c r="T622" s="4"/>
      <c r="U622" s="4"/>
    </row>
    <row r="623">
      <c r="D623" s="4"/>
      <c r="E623" s="63"/>
      <c r="F623" s="63"/>
      <c r="G623" s="63"/>
      <c r="Q623" s="63"/>
      <c r="R623" s="4"/>
      <c r="S623" s="4"/>
      <c r="T623" s="4"/>
      <c r="U623" s="4"/>
    </row>
    <row r="624">
      <c r="D624" s="4"/>
      <c r="E624" s="63"/>
      <c r="F624" s="63"/>
      <c r="G624" s="63"/>
      <c r="Q624" s="63"/>
      <c r="R624" s="4"/>
      <c r="S624" s="4"/>
      <c r="T624" s="4"/>
      <c r="U624" s="4"/>
    </row>
    <row r="625">
      <c r="D625" s="4"/>
      <c r="E625" s="63"/>
      <c r="F625" s="63"/>
      <c r="G625" s="63"/>
      <c r="Q625" s="63"/>
      <c r="R625" s="4"/>
      <c r="S625" s="4"/>
      <c r="T625" s="4"/>
      <c r="U625" s="4"/>
    </row>
    <row r="626">
      <c r="D626" s="4"/>
      <c r="E626" s="63"/>
      <c r="F626" s="63"/>
      <c r="G626" s="63"/>
      <c r="Q626" s="63"/>
      <c r="R626" s="4"/>
      <c r="S626" s="4"/>
      <c r="T626" s="4"/>
      <c r="U626" s="4"/>
    </row>
    <row r="627">
      <c r="D627" s="4"/>
      <c r="E627" s="63"/>
      <c r="F627" s="63"/>
      <c r="G627" s="63"/>
      <c r="Q627" s="63"/>
      <c r="R627" s="4"/>
      <c r="S627" s="4"/>
      <c r="T627" s="4"/>
      <c r="U627" s="4"/>
    </row>
    <row r="628">
      <c r="D628" s="4"/>
      <c r="E628" s="63"/>
      <c r="F628" s="63"/>
      <c r="G628" s="63"/>
      <c r="Q628" s="63"/>
      <c r="R628" s="4"/>
      <c r="S628" s="4"/>
      <c r="T628" s="4"/>
      <c r="U628" s="4"/>
    </row>
    <row r="629">
      <c r="D629" s="4"/>
      <c r="E629" s="63"/>
      <c r="F629" s="63"/>
      <c r="G629" s="63"/>
      <c r="Q629" s="63"/>
      <c r="R629" s="4"/>
      <c r="S629" s="4"/>
      <c r="T629" s="4"/>
      <c r="U629" s="4"/>
    </row>
    <row r="630">
      <c r="D630" s="4"/>
      <c r="E630" s="63"/>
      <c r="F630" s="63"/>
      <c r="G630" s="63"/>
      <c r="Q630" s="63"/>
      <c r="R630" s="4"/>
      <c r="S630" s="4"/>
      <c r="T630" s="4"/>
      <c r="U630" s="4"/>
    </row>
    <row r="631">
      <c r="D631" s="4"/>
      <c r="E631" s="63"/>
      <c r="F631" s="63"/>
      <c r="G631" s="63"/>
      <c r="Q631" s="63"/>
      <c r="R631" s="4"/>
      <c r="S631" s="4"/>
      <c r="T631" s="4"/>
      <c r="U631" s="4"/>
    </row>
    <row r="632">
      <c r="D632" s="4"/>
      <c r="E632" s="63"/>
      <c r="F632" s="63"/>
      <c r="G632" s="63"/>
      <c r="Q632" s="63"/>
      <c r="R632" s="4"/>
      <c r="S632" s="4"/>
      <c r="T632" s="4"/>
      <c r="U632" s="4"/>
    </row>
    <row r="633">
      <c r="D633" s="4"/>
      <c r="E633" s="63"/>
      <c r="F633" s="63"/>
      <c r="G633" s="63"/>
      <c r="Q633" s="63"/>
      <c r="R633" s="4"/>
      <c r="S633" s="4"/>
      <c r="T633" s="4"/>
      <c r="U633" s="4"/>
    </row>
    <row r="634">
      <c r="D634" s="4"/>
      <c r="E634" s="63"/>
      <c r="F634" s="63"/>
      <c r="G634" s="63"/>
      <c r="Q634" s="63"/>
      <c r="R634" s="4"/>
      <c r="S634" s="4"/>
      <c r="T634" s="4"/>
      <c r="U634" s="4"/>
    </row>
    <row r="635">
      <c r="D635" s="4"/>
      <c r="E635" s="63"/>
      <c r="F635" s="63"/>
      <c r="G635" s="63"/>
      <c r="Q635" s="63"/>
      <c r="R635" s="4"/>
      <c r="S635" s="4"/>
      <c r="T635" s="4"/>
      <c r="U635" s="4"/>
    </row>
    <row r="636">
      <c r="D636" s="4"/>
      <c r="E636" s="63"/>
      <c r="F636" s="63"/>
      <c r="G636" s="63"/>
      <c r="Q636" s="63"/>
      <c r="R636" s="4"/>
      <c r="S636" s="4"/>
      <c r="T636" s="4"/>
      <c r="U636" s="4"/>
    </row>
    <row r="637">
      <c r="D637" s="4"/>
      <c r="E637" s="63"/>
      <c r="F637" s="63"/>
      <c r="G637" s="63"/>
      <c r="Q637" s="63"/>
      <c r="R637" s="4"/>
      <c r="S637" s="4"/>
      <c r="T637" s="4"/>
      <c r="U637" s="4"/>
    </row>
    <row r="638">
      <c r="D638" s="4"/>
      <c r="E638" s="63"/>
      <c r="F638" s="63"/>
      <c r="G638" s="63"/>
      <c r="Q638" s="63"/>
      <c r="R638" s="4"/>
      <c r="S638" s="4"/>
      <c r="T638" s="4"/>
      <c r="U638" s="4"/>
    </row>
    <row r="639">
      <c r="D639" s="4"/>
      <c r="E639" s="63"/>
      <c r="F639" s="63"/>
      <c r="G639" s="63"/>
      <c r="Q639" s="63"/>
      <c r="R639" s="4"/>
      <c r="S639" s="4"/>
      <c r="T639" s="4"/>
      <c r="U639" s="4"/>
    </row>
    <row r="640">
      <c r="D640" s="4"/>
      <c r="E640" s="63"/>
      <c r="F640" s="63"/>
      <c r="G640" s="63"/>
      <c r="Q640" s="63"/>
      <c r="R640" s="4"/>
      <c r="S640" s="4"/>
      <c r="T640" s="4"/>
      <c r="U640" s="4"/>
    </row>
    <row r="641">
      <c r="D641" s="4"/>
      <c r="E641" s="63"/>
      <c r="F641" s="63"/>
      <c r="G641" s="63"/>
      <c r="Q641" s="63"/>
      <c r="R641" s="4"/>
      <c r="S641" s="4"/>
      <c r="T641" s="4"/>
      <c r="U641" s="4"/>
    </row>
    <row r="642">
      <c r="D642" s="4"/>
      <c r="E642" s="63"/>
      <c r="F642" s="63"/>
      <c r="G642" s="63"/>
      <c r="Q642" s="63"/>
      <c r="R642" s="4"/>
      <c r="S642" s="4"/>
      <c r="T642" s="4"/>
      <c r="U642" s="4"/>
    </row>
    <row r="643">
      <c r="D643" s="4"/>
      <c r="E643" s="63"/>
      <c r="F643" s="63"/>
      <c r="G643" s="63"/>
      <c r="Q643" s="63"/>
      <c r="R643" s="4"/>
      <c r="S643" s="4"/>
      <c r="T643" s="4"/>
      <c r="U643" s="4"/>
    </row>
    <row r="644">
      <c r="D644" s="4"/>
      <c r="E644" s="63"/>
      <c r="F644" s="63"/>
      <c r="G644" s="63"/>
      <c r="Q644" s="63"/>
      <c r="R644" s="4"/>
      <c r="S644" s="4"/>
      <c r="T644" s="4"/>
      <c r="U644" s="4"/>
    </row>
    <row r="645">
      <c r="D645" s="4"/>
      <c r="E645" s="63"/>
      <c r="F645" s="63"/>
      <c r="G645" s="63"/>
      <c r="Q645" s="63"/>
      <c r="R645" s="4"/>
      <c r="S645" s="4"/>
      <c r="T645" s="4"/>
      <c r="U645" s="4"/>
    </row>
    <row r="646">
      <c r="D646" s="4"/>
      <c r="E646" s="63"/>
      <c r="F646" s="63"/>
      <c r="G646" s="63"/>
      <c r="Q646" s="63"/>
      <c r="R646" s="4"/>
      <c r="S646" s="4"/>
      <c r="T646" s="4"/>
      <c r="U646" s="4"/>
    </row>
    <row r="647">
      <c r="D647" s="4"/>
      <c r="E647" s="63"/>
      <c r="F647" s="63"/>
      <c r="G647" s="63"/>
      <c r="Q647" s="63"/>
      <c r="R647" s="4"/>
      <c r="S647" s="4"/>
      <c r="T647" s="4"/>
      <c r="U647" s="4"/>
    </row>
    <row r="648">
      <c r="D648" s="4"/>
      <c r="E648" s="63"/>
      <c r="F648" s="63"/>
      <c r="G648" s="63"/>
      <c r="Q648" s="63"/>
      <c r="R648" s="4"/>
      <c r="S648" s="4"/>
      <c r="T648" s="4"/>
      <c r="U648" s="4"/>
    </row>
    <row r="649">
      <c r="D649" s="4"/>
      <c r="E649" s="63"/>
      <c r="F649" s="63"/>
      <c r="G649" s="63"/>
      <c r="Q649" s="63"/>
      <c r="R649" s="4"/>
      <c r="S649" s="4"/>
      <c r="T649" s="4"/>
      <c r="U649" s="4"/>
    </row>
    <row r="650">
      <c r="D650" s="4"/>
      <c r="E650" s="63"/>
      <c r="F650" s="63"/>
      <c r="G650" s="63"/>
      <c r="Q650" s="63"/>
      <c r="R650" s="4"/>
      <c r="S650" s="4"/>
      <c r="T650" s="4"/>
      <c r="U650" s="4"/>
    </row>
    <row r="651">
      <c r="D651" s="4"/>
      <c r="E651" s="63"/>
      <c r="F651" s="63"/>
      <c r="G651" s="63"/>
      <c r="Q651" s="63"/>
      <c r="R651" s="4"/>
      <c r="S651" s="4"/>
      <c r="T651" s="4"/>
      <c r="U651" s="4"/>
    </row>
    <row r="652">
      <c r="D652" s="4"/>
      <c r="E652" s="63"/>
      <c r="F652" s="63"/>
      <c r="G652" s="63"/>
      <c r="Q652" s="63"/>
      <c r="R652" s="4"/>
      <c r="S652" s="4"/>
      <c r="T652" s="4"/>
      <c r="U652" s="4"/>
    </row>
    <row r="653">
      <c r="D653" s="4"/>
      <c r="E653" s="63"/>
      <c r="F653" s="63"/>
      <c r="G653" s="63"/>
      <c r="Q653" s="63"/>
      <c r="R653" s="4"/>
      <c r="S653" s="4"/>
      <c r="T653" s="4"/>
      <c r="U653" s="4"/>
    </row>
    <row r="654">
      <c r="D654" s="4"/>
      <c r="E654" s="63"/>
      <c r="F654" s="63"/>
      <c r="G654" s="63"/>
      <c r="Q654" s="63"/>
      <c r="R654" s="4"/>
      <c r="S654" s="4"/>
      <c r="T654" s="4"/>
      <c r="U654" s="4"/>
    </row>
    <row r="655">
      <c r="D655" s="4"/>
      <c r="E655" s="63"/>
      <c r="F655" s="63"/>
      <c r="G655" s="63"/>
      <c r="Q655" s="63"/>
      <c r="R655" s="4"/>
      <c r="S655" s="4"/>
      <c r="T655" s="4"/>
      <c r="U655" s="4"/>
    </row>
    <row r="656">
      <c r="D656" s="4"/>
      <c r="E656" s="63"/>
      <c r="F656" s="63"/>
      <c r="G656" s="63"/>
      <c r="Q656" s="63"/>
      <c r="R656" s="4"/>
      <c r="S656" s="4"/>
      <c r="T656" s="4"/>
      <c r="U656" s="4"/>
    </row>
    <row r="657">
      <c r="D657" s="4"/>
      <c r="E657" s="63"/>
      <c r="F657" s="63"/>
      <c r="G657" s="63"/>
      <c r="Q657" s="63"/>
      <c r="R657" s="4"/>
      <c r="S657" s="4"/>
      <c r="T657" s="4"/>
      <c r="U657" s="4"/>
    </row>
    <row r="658">
      <c r="D658" s="4"/>
      <c r="E658" s="63"/>
      <c r="F658" s="63"/>
      <c r="G658" s="63"/>
      <c r="Q658" s="63"/>
      <c r="R658" s="4"/>
      <c r="S658" s="4"/>
      <c r="T658" s="4"/>
      <c r="U658" s="4"/>
    </row>
    <row r="659">
      <c r="D659" s="4"/>
      <c r="E659" s="63"/>
      <c r="F659" s="63"/>
      <c r="G659" s="63"/>
      <c r="Q659" s="63"/>
      <c r="R659" s="4"/>
      <c r="S659" s="4"/>
      <c r="T659" s="4"/>
      <c r="U659" s="4"/>
    </row>
    <row r="660">
      <c r="D660" s="4"/>
      <c r="E660" s="63"/>
      <c r="F660" s="63"/>
      <c r="G660" s="63"/>
      <c r="Q660" s="63"/>
      <c r="R660" s="4"/>
      <c r="S660" s="4"/>
      <c r="T660" s="4"/>
      <c r="U660" s="4"/>
    </row>
    <row r="661">
      <c r="D661" s="4"/>
      <c r="E661" s="63"/>
      <c r="F661" s="63"/>
      <c r="G661" s="63"/>
      <c r="Q661" s="63"/>
      <c r="R661" s="4"/>
      <c r="S661" s="4"/>
      <c r="T661" s="4"/>
      <c r="U661" s="4"/>
    </row>
    <row r="662">
      <c r="D662" s="4"/>
      <c r="E662" s="63"/>
      <c r="F662" s="63"/>
      <c r="G662" s="63"/>
      <c r="Q662" s="63"/>
      <c r="R662" s="4"/>
      <c r="S662" s="4"/>
      <c r="T662" s="4"/>
      <c r="U662" s="4"/>
    </row>
    <row r="663">
      <c r="D663" s="4"/>
      <c r="E663" s="63"/>
      <c r="F663" s="63"/>
      <c r="G663" s="63"/>
      <c r="Q663" s="63"/>
      <c r="R663" s="4"/>
      <c r="S663" s="4"/>
      <c r="T663" s="4"/>
      <c r="U663" s="4"/>
    </row>
    <row r="664">
      <c r="D664" s="4"/>
      <c r="E664" s="63"/>
      <c r="F664" s="63"/>
      <c r="G664" s="63"/>
      <c r="Q664" s="63"/>
      <c r="R664" s="4"/>
      <c r="S664" s="4"/>
      <c r="T664" s="4"/>
      <c r="U664" s="4"/>
    </row>
    <row r="665">
      <c r="D665" s="4"/>
      <c r="E665" s="63"/>
      <c r="F665" s="63"/>
      <c r="G665" s="63"/>
      <c r="Q665" s="63"/>
      <c r="R665" s="4"/>
      <c r="S665" s="4"/>
      <c r="T665" s="4"/>
      <c r="U665" s="4"/>
    </row>
    <row r="666">
      <c r="D666" s="4"/>
      <c r="E666" s="63"/>
      <c r="F666" s="63"/>
      <c r="G666" s="63"/>
      <c r="Q666" s="63"/>
      <c r="R666" s="4"/>
      <c r="S666" s="4"/>
      <c r="T666" s="4"/>
      <c r="U666" s="4"/>
    </row>
    <row r="667">
      <c r="D667" s="4"/>
      <c r="E667" s="63"/>
      <c r="F667" s="63"/>
      <c r="G667" s="63"/>
      <c r="Q667" s="63"/>
      <c r="R667" s="4"/>
      <c r="S667" s="4"/>
      <c r="T667" s="4"/>
      <c r="U667" s="4"/>
    </row>
    <row r="668">
      <c r="D668" s="4"/>
      <c r="E668" s="63"/>
      <c r="F668" s="63"/>
      <c r="G668" s="63"/>
      <c r="Q668" s="63"/>
      <c r="R668" s="4"/>
      <c r="S668" s="4"/>
      <c r="T668" s="4"/>
      <c r="U668" s="4"/>
    </row>
    <row r="669">
      <c r="D669" s="4"/>
      <c r="E669" s="63"/>
      <c r="F669" s="63"/>
      <c r="G669" s="63"/>
      <c r="Q669" s="63"/>
      <c r="R669" s="4"/>
      <c r="S669" s="4"/>
      <c r="T669" s="4"/>
      <c r="U669" s="4"/>
    </row>
    <row r="670">
      <c r="D670" s="4"/>
      <c r="E670" s="63"/>
      <c r="F670" s="63"/>
      <c r="G670" s="63"/>
      <c r="Q670" s="63"/>
      <c r="R670" s="4"/>
      <c r="S670" s="4"/>
      <c r="T670" s="4"/>
      <c r="U670" s="4"/>
    </row>
    <row r="671">
      <c r="D671" s="4"/>
      <c r="E671" s="63"/>
      <c r="F671" s="63"/>
      <c r="G671" s="63"/>
      <c r="Q671" s="63"/>
      <c r="R671" s="4"/>
      <c r="S671" s="4"/>
      <c r="T671" s="4"/>
      <c r="U671" s="4"/>
    </row>
    <row r="672">
      <c r="D672" s="4"/>
      <c r="E672" s="63"/>
      <c r="F672" s="63"/>
      <c r="G672" s="63"/>
      <c r="Q672" s="63"/>
      <c r="R672" s="4"/>
      <c r="S672" s="4"/>
      <c r="T672" s="4"/>
      <c r="U672" s="4"/>
    </row>
    <row r="673">
      <c r="D673" s="4"/>
      <c r="E673" s="63"/>
      <c r="F673" s="63"/>
      <c r="G673" s="63"/>
      <c r="Q673" s="63"/>
      <c r="R673" s="4"/>
      <c r="S673" s="4"/>
      <c r="T673" s="4"/>
      <c r="U673" s="4"/>
    </row>
    <row r="674">
      <c r="D674" s="4"/>
      <c r="E674" s="63"/>
      <c r="F674" s="63"/>
      <c r="G674" s="63"/>
      <c r="Q674" s="63"/>
      <c r="R674" s="4"/>
      <c r="S674" s="4"/>
      <c r="T674" s="4"/>
      <c r="U674" s="4"/>
    </row>
    <row r="675">
      <c r="D675" s="4"/>
      <c r="E675" s="63"/>
      <c r="F675" s="63"/>
      <c r="G675" s="63"/>
      <c r="Q675" s="63"/>
      <c r="R675" s="4"/>
      <c r="S675" s="4"/>
      <c r="T675" s="4"/>
      <c r="U675" s="4"/>
    </row>
    <row r="676">
      <c r="D676" s="4"/>
      <c r="E676" s="63"/>
      <c r="F676" s="63"/>
      <c r="G676" s="63"/>
      <c r="Q676" s="63"/>
      <c r="R676" s="4"/>
      <c r="S676" s="4"/>
      <c r="T676" s="4"/>
      <c r="U676" s="4"/>
    </row>
    <row r="677">
      <c r="D677" s="4"/>
      <c r="E677" s="63"/>
      <c r="F677" s="63"/>
      <c r="G677" s="63"/>
      <c r="Q677" s="63"/>
      <c r="R677" s="4"/>
      <c r="S677" s="4"/>
      <c r="T677" s="4"/>
      <c r="U677" s="4"/>
    </row>
    <row r="678">
      <c r="D678" s="4"/>
      <c r="E678" s="63"/>
      <c r="F678" s="63"/>
      <c r="G678" s="63"/>
      <c r="Q678" s="63"/>
      <c r="R678" s="4"/>
      <c r="S678" s="4"/>
      <c r="T678" s="4"/>
      <c r="U678" s="4"/>
    </row>
    <row r="679">
      <c r="D679" s="4"/>
      <c r="E679" s="63"/>
      <c r="F679" s="63"/>
      <c r="G679" s="63"/>
      <c r="Q679" s="63"/>
      <c r="R679" s="4"/>
      <c r="S679" s="4"/>
      <c r="T679" s="4"/>
      <c r="U679" s="4"/>
    </row>
    <row r="680">
      <c r="D680" s="4"/>
      <c r="E680" s="63"/>
      <c r="F680" s="63"/>
      <c r="G680" s="63"/>
      <c r="Q680" s="63"/>
      <c r="R680" s="4"/>
      <c r="S680" s="4"/>
      <c r="T680" s="4"/>
      <c r="U680" s="4"/>
    </row>
    <row r="681">
      <c r="D681" s="4"/>
      <c r="E681" s="63"/>
      <c r="F681" s="63"/>
      <c r="G681" s="63"/>
      <c r="Q681" s="63"/>
      <c r="R681" s="4"/>
      <c r="S681" s="4"/>
      <c r="T681" s="4"/>
      <c r="U681" s="4"/>
    </row>
    <row r="682">
      <c r="D682" s="4"/>
      <c r="E682" s="63"/>
      <c r="F682" s="63"/>
      <c r="G682" s="63"/>
      <c r="Q682" s="63"/>
      <c r="R682" s="4"/>
      <c r="S682" s="4"/>
      <c r="T682" s="4"/>
      <c r="U682" s="4"/>
    </row>
    <row r="683">
      <c r="D683" s="4"/>
      <c r="E683" s="63"/>
      <c r="F683" s="63"/>
      <c r="G683" s="63"/>
      <c r="Q683" s="63"/>
      <c r="R683" s="4"/>
      <c r="S683" s="4"/>
      <c r="T683" s="4"/>
      <c r="U683" s="4"/>
    </row>
    <row r="684">
      <c r="D684" s="4"/>
      <c r="E684" s="63"/>
      <c r="F684" s="63"/>
      <c r="G684" s="63"/>
      <c r="Q684" s="63"/>
      <c r="R684" s="4"/>
      <c r="S684" s="4"/>
      <c r="T684" s="4"/>
      <c r="U684" s="4"/>
    </row>
    <row r="685">
      <c r="D685" s="4"/>
      <c r="E685" s="63"/>
      <c r="F685" s="63"/>
      <c r="G685" s="63"/>
      <c r="Q685" s="63"/>
      <c r="R685" s="4"/>
      <c r="S685" s="4"/>
      <c r="T685" s="4"/>
      <c r="U685" s="4"/>
    </row>
    <row r="686">
      <c r="D686" s="4"/>
      <c r="E686" s="63"/>
      <c r="F686" s="63"/>
      <c r="G686" s="63"/>
      <c r="Q686" s="63"/>
      <c r="R686" s="4"/>
      <c r="S686" s="4"/>
      <c r="T686" s="4"/>
      <c r="U686" s="4"/>
    </row>
    <row r="687">
      <c r="D687" s="4"/>
      <c r="E687" s="63"/>
      <c r="F687" s="63"/>
      <c r="G687" s="63"/>
      <c r="Q687" s="63"/>
      <c r="R687" s="4"/>
      <c r="S687" s="4"/>
      <c r="T687" s="4"/>
      <c r="U687" s="4"/>
    </row>
    <row r="688">
      <c r="D688" s="4"/>
      <c r="E688" s="63"/>
      <c r="F688" s="63"/>
      <c r="G688" s="63"/>
      <c r="Q688" s="63"/>
      <c r="R688" s="4"/>
      <c r="S688" s="4"/>
      <c r="T688" s="4"/>
      <c r="U688" s="4"/>
    </row>
    <row r="689">
      <c r="D689" s="4"/>
      <c r="E689" s="63"/>
      <c r="F689" s="63"/>
      <c r="G689" s="63"/>
      <c r="Q689" s="63"/>
      <c r="R689" s="4"/>
      <c r="S689" s="4"/>
      <c r="T689" s="4"/>
      <c r="U689" s="4"/>
    </row>
    <row r="690">
      <c r="D690" s="4"/>
      <c r="E690" s="63"/>
      <c r="F690" s="63"/>
      <c r="G690" s="63"/>
      <c r="Q690" s="63"/>
      <c r="R690" s="4"/>
      <c r="S690" s="4"/>
      <c r="T690" s="4"/>
      <c r="U690" s="4"/>
    </row>
    <row r="691">
      <c r="D691" s="4"/>
      <c r="E691" s="63"/>
      <c r="F691" s="63"/>
      <c r="G691" s="63"/>
      <c r="Q691" s="63"/>
      <c r="R691" s="4"/>
      <c r="S691" s="4"/>
      <c r="T691" s="4"/>
      <c r="U691" s="4"/>
    </row>
    <row r="692">
      <c r="D692" s="4"/>
      <c r="E692" s="63"/>
      <c r="F692" s="63"/>
      <c r="G692" s="63"/>
      <c r="Q692" s="63"/>
      <c r="R692" s="4"/>
      <c r="S692" s="4"/>
      <c r="T692" s="4"/>
      <c r="U692" s="4"/>
    </row>
    <row r="693">
      <c r="D693" s="4"/>
      <c r="E693" s="63"/>
      <c r="F693" s="63"/>
      <c r="G693" s="63"/>
      <c r="Q693" s="63"/>
      <c r="R693" s="4"/>
      <c r="S693" s="4"/>
      <c r="T693" s="4"/>
      <c r="U693" s="4"/>
    </row>
    <row r="694">
      <c r="D694" s="4"/>
      <c r="E694" s="63"/>
      <c r="F694" s="63"/>
      <c r="G694" s="63"/>
      <c r="Q694" s="63"/>
      <c r="R694" s="4"/>
      <c r="S694" s="4"/>
      <c r="T694" s="4"/>
      <c r="U694" s="4"/>
    </row>
    <row r="695">
      <c r="D695" s="4"/>
      <c r="E695" s="63"/>
      <c r="F695" s="63"/>
      <c r="G695" s="63"/>
      <c r="Q695" s="63"/>
      <c r="R695" s="4"/>
      <c r="S695" s="4"/>
      <c r="T695" s="4"/>
      <c r="U695" s="4"/>
    </row>
    <row r="696">
      <c r="D696" s="4"/>
      <c r="E696" s="63"/>
      <c r="F696" s="63"/>
      <c r="G696" s="63"/>
      <c r="Q696" s="63"/>
      <c r="R696" s="4"/>
      <c r="S696" s="4"/>
      <c r="T696" s="4"/>
      <c r="U696" s="4"/>
    </row>
    <row r="697">
      <c r="D697" s="4"/>
      <c r="E697" s="63"/>
      <c r="F697" s="63"/>
      <c r="G697" s="63"/>
      <c r="Q697" s="63"/>
      <c r="R697" s="4"/>
      <c r="S697" s="4"/>
      <c r="T697" s="4"/>
      <c r="U697" s="4"/>
    </row>
    <row r="698">
      <c r="D698" s="4"/>
      <c r="E698" s="63"/>
      <c r="F698" s="63"/>
      <c r="G698" s="63"/>
      <c r="Q698" s="63"/>
      <c r="R698" s="4"/>
      <c r="S698" s="4"/>
      <c r="T698" s="4"/>
      <c r="U698" s="4"/>
    </row>
    <row r="699">
      <c r="D699" s="4"/>
      <c r="E699" s="63"/>
      <c r="F699" s="63"/>
      <c r="G699" s="63"/>
      <c r="Q699" s="63"/>
      <c r="R699" s="4"/>
      <c r="S699" s="4"/>
      <c r="T699" s="4"/>
      <c r="U699" s="4"/>
    </row>
    <row r="700">
      <c r="D700" s="4"/>
      <c r="E700" s="63"/>
      <c r="F700" s="63"/>
      <c r="G700" s="63"/>
      <c r="Q700" s="63"/>
      <c r="R700" s="4"/>
      <c r="S700" s="4"/>
      <c r="T700" s="4"/>
      <c r="U700" s="4"/>
    </row>
    <row r="701">
      <c r="D701" s="4"/>
      <c r="E701" s="63"/>
      <c r="F701" s="63"/>
      <c r="G701" s="63"/>
      <c r="Q701" s="63"/>
      <c r="R701" s="4"/>
      <c r="S701" s="4"/>
      <c r="T701" s="4"/>
      <c r="U701" s="4"/>
    </row>
    <row r="702">
      <c r="D702" s="4"/>
      <c r="E702" s="63"/>
      <c r="F702" s="63"/>
      <c r="G702" s="63"/>
      <c r="Q702" s="63"/>
      <c r="R702" s="4"/>
      <c r="S702" s="4"/>
      <c r="T702" s="4"/>
      <c r="U702" s="4"/>
    </row>
    <row r="703">
      <c r="D703" s="4"/>
      <c r="E703" s="63"/>
      <c r="F703" s="63"/>
      <c r="G703" s="63"/>
      <c r="Q703" s="63"/>
      <c r="R703" s="4"/>
      <c r="S703" s="4"/>
      <c r="T703" s="4"/>
      <c r="U703" s="4"/>
    </row>
    <row r="704">
      <c r="D704" s="4"/>
      <c r="E704" s="63"/>
      <c r="F704" s="63"/>
      <c r="G704" s="63"/>
      <c r="Q704" s="63"/>
      <c r="R704" s="4"/>
      <c r="S704" s="4"/>
      <c r="T704" s="4"/>
      <c r="U704" s="4"/>
    </row>
    <row r="705">
      <c r="D705" s="4"/>
      <c r="E705" s="63"/>
      <c r="F705" s="63"/>
      <c r="G705" s="63"/>
      <c r="Q705" s="63"/>
      <c r="R705" s="4"/>
      <c r="S705" s="4"/>
      <c r="T705" s="4"/>
      <c r="U705" s="4"/>
    </row>
    <row r="706">
      <c r="D706" s="4"/>
      <c r="E706" s="63"/>
      <c r="F706" s="63"/>
      <c r="G706" s="63"/>
      <c r="Q706" s="63"/>
      <c r="R706" s="4"/>
      <c r="S706" s="4"/>
      <c r="T706" s="4"/>
      <c r="U706" s="4"/>
    </row>
    <row r="707">
      <c r="D707" s="4"/>
      <c r="E707" s="63"/>
      <c r="F707" s="63"/>
      <c r="G707" s="63"/>
      <c r="Q707" s="63"/>
      <c r="R707" s="4"/>
      <c r="S707" s="4"/>
      <c r="T707" s="4"/>
      <c r="U707" s="4"/>
    </row>
    <row r="708">
      <c r="D708" s="4"/>
      <c r="E708" s="63"/>
      <c r="F708" s="63"/>
      <c r="G708" s="63"/>
      <c r="Q708" s="63"/>
      <c r="R708" s="4"/>
      <c r="S708" s="4"/>
      <c r="T708" s="4"/>
      <c r="U708" s="4"/>
    </row>
    <row r="709">
      <c r="D709" s="4"/>
      <c r="E709" s="63"/>
      <c r="F709" s="63"/>
      <c r="G709" s="63"/>
      <c r="Q709" s="63"/>
      <c r="R709" s="4"/>
      <c r="S709" s="4"/>
      <c r="T709" s="4"/>
      <c r="U709" s="4"/>
    </row>
    <row r="710">
      <c r="D710" s="4"/>
      <c r="E710" s="63"/>
      <c r="F710" s="63"/>
      <c r="G710" s="63"/>
      <c r="Q710" s="63"/>
      <c r="R710" s="4"/>
      <c r="S710" s="4"/>
      <c r="T710" s="4"/>
      <c r="U710" s="4"/>
    </row>
    <row r="711">
      <c r="D711" s="4"/>
      <c r="E711" s="63"/>
      <c r="F711" s="63"/>
      <c r="G711" s="63"/>
      <c r="Q711" s="63"/>
      <c r="R711" s="4"/>
      <c r="S711" s="4"/>
      <c r="T711" s="4"/>
      <c r="U711" s="4"/>
    </row>
    <row r="712">
      <c r="D712" s="4"/>
      <c r="E712" s="63"/>
      <c r="F712" s="63"/>
      <c r="G712" s="63"/>
      <c r="Q712" s="63"/>
      <c r="R712" s="4"/>
      <c r="S712" s="4"/>
      <c r="T712" s="4"/>
      <c r="U712" s="4"/>
    </row>
    <row r="713">
      <c r="D713" s="4"/>
      <c r="E713" s="63"/>
      <c r="F713" s="63"/>
      <c r="G713" s="63"/>
      <c r="Q713" s="63"/>
      <c r="R713" s="4"/>
      <c r="S713" s="4"/>
      <c r="T713" s="4"/>
      <c r="U713" s="4"/>
    </row>
    <row r="714">
      <c r="D714" s="4"/>
      <c r="E714" s="63"/>
      <c r="F714" s="63"/>
      <c r="G714" s="63"/>
      <c r="Q714" s="63"/>
      <c r="R714" s="4"/>
      <c r="S714" s="4"/>
      <c r="T714" s="4"/>
      <c r="U714" s="4"/>
    </row>
    <row r="715">
      <c r="D715" s="4"/>
      <c r="E715" s="63"/>
      <c r="F715" s="63"/>
      <c r="G715" s="63"/>
      <c r="Q715" s="63"/>
      <c r="R715" s="4"/>
      <c r="S715" s="4"/>
      <c r="T715" s="4"/>
      <c r="U715" s="4"/>
    </row>
    <row r="716">
      <c r="D716" s="4"/>
      <c r="E716" s="63"/>
      <c r="F716" s="63"/>
      <c r="G716" s="63"/>
      <c r="Q716" s="63"/>
      <c r="R716" s="4"/>
      <c r="S716" s="4"/>
      <c r="T716" s="4"/>
      <c r="U716" s="4"/>
    </row>
    <row r="717">
      <c r="D717" s="4"/>
      <c r="E717" s="63"/>
      <c r="F717" s="63"/>
      <c r="G717" s="63"/>
      <c r="Q717" s="63"/>
      <c r="R717" s="4"/>
      <c r="S717" s="4"/>
      <c r="T717" s="4"/>
      <c r="U717" s="4"/>
    </row>
    <row r="718">
      <c r="D718" s="4"/>
      <c r="E718" s="63"/>
      <c r="F718" s="63"/>
      <c r="G718" s="63"/>
      <c r="Q718" s="63"/>
      <c r="R718" s="4"/>
      <c r="S718" s="4"/>
      <c r="T718" s="4"/>
      <c r="U718" s="4"/>
    </row>
    <row r="719">
      <c r="D719" s="4"/>
      <c r="E719" s="63"/>
      <c r="F719" s="63"/>
      <c r="G719" s="63"/>
      <c r="Q719" s="63"/>
      <c r="R719" s="4"/>
      <c r="S719" s="4"/>
      <c r="T719" s="4"/>
      <c r="U719" s="4"/>
    </row>
    <row r="720">
      <c r="D720" s="4"/>
      <c r="E720" s="63"/>
      <c r="F720" s="63"/>
      <c r="G720" s="63"/>
      <c r="Q720" s="63"/>
      <c r="R720" s="4"/>
      <c r="S720" s="4"/>
      <c r="T720" s="4"/>
      <c r="U720" s="4"/>
    </row>
    <row r="721">
      <c r="D721" s="4"/>
      <c r="E721" s="63"/>
      <c r="F721" s="63"/>
      <c r="G721" s="63"/>
      <c r="Q721" s="63"/>
      <c r="R721" s="4"/>
      <c r="S721" s="4"/>
      <c r="T721" s="4"/>
      <c r="U721" s="4"/>
    </row>
    <row r="722">
      <c r="D722" s="4"/>
      <c r="E722" s="63"/>
      <c r="F722" s="63"/>
      <c r="G722" s="63"/>
      <c r="Q722" s="63"/>
      <c r="R722" s="4"/>
      <c r="S722" s="4"/>
      <c r="T722" s="4"/>
      <c r="U722" s="4"/>
    </row>
    <row r="723">
      <c r="D723" s="4"/>
      <c r="E723" s="63"/>
      <c r="F723" s="63"/>
      <c r="G723" s="63"/>
      <c r="Q723" s="63"/>
      <c r="R723" s="4"/>
      <c r="S723" s="4"/>
      <c r="T723" s="4"/>
      <c r="U723" s="4"/>
    </row>
    <row r="724">
      <c r="D724" s="4"/>
      <c r="E724" s="63"/>
      <c r="F724" s="63"/>
      <c r="G724" s="63"/>
      <c r="Q724" s="63"/>
      <c r="R724" s="4"/>
      <c r="S724" s="4"/>
      <c r="T724" s="4"/>
      <c r="U724" s="4"/>
    </row>
    <row r="725">
      <c r="D725" s="4"/>
      <c r="E725" s="63"/>
      <c r="F725" s="63"/>
      <c r="G725" s="63"/>
      <c r="Q725" s="63"/>
      <c r="R725" s="4"/>
      <c r="S725" s="4"/>
      <c r="T725" s="4"/>
      <c r="U725" s="4"/>
    </row>
    <row r="726">
      <c r="D726" s="4"/>
      <c r="E726" s="63"/>
      <c r="F726" s="63"/>
      <c r="G726" s="63"/>
      <c r="Q726" s="63"/>
      <c r="R726" s="4"/>
      <c r="S726" s="4"/>
      <c r="T726" s="4"/>
      <c r="U726" s="4"/>
    </row>
    <row r="727">
      <c r="D727" s="4"/>
      <c r="E727" s="63"/>
      <c r="F727" s="63"/>
      <c r="G727" s="63"/>
      <c r="Q727" s="63"/>
      <c r="R727" s="4"/>
      <c r="S727" s="4"/>
      <c r="T727" s="4"/>
      <c r="U727" s="4"/>
    </row>
    <row r="728">
      <c r="D728" s="4"/>
      <c r="E728" s="63"/>
      <c r="F728" s="63"/>
      <c r="G728" s="63"/>
      <c r="Q728" s="63"/>
      <c r="R728" s="4"/>
      <c r="S728" s="4"/>
      <c r="T728" s="4"/>
      <c r="U728" s="4"/>
    </row>
    <row r="729">
      <c r="D729" s="4"/>
      <c r="E729" s="63"/>
      <c r="F729" s="63"/>
      <c r="G729" s="63"/>
      <c r="Q729" s="63"/>
      <c r="R729" s="4"/>
      <c r="S729" s="4"/>
      <c r="T729" s="4"/>
      <c r="U729" s="4"/>
    </row>
    <row r="730">
      <c r="D730" s="4"/>
      <c r="E730" s="63"/>
      <c r="F730" s="63"/>
      <c r="G730" s="63"/>
      <c r="Q730" s="63"/>
      <c r="R730" s="4"/>
      <c r="S730" s="4"/>
      <c r="T730" s="4"/>
      <c r="U730" s="4"/>
    </row>
    <row r="731">
      <c r="D731" s="4"/>
      <c r="E731" s="63"/>
      <c r="F731" s="63"/>
      <c r="G731" s="63"/>
      <c r="Q731" s="63"/>
      <c r="R731" s="4"/>
      <c r="S731" s="4"/>
      <c r="T731" s="4"/>
      <c r="U731" s="4"/>
    </row>
    <row r="732">
      <c r="D732" s="4"/>
      <c r="E732" s="63"/>
      <c r="F732" s="63"/>
      <c r="G732" s="63"/>
      <c r="Q732" s="63"/>
      <c r="R732" s="4"/>
      <c r="S732" s="4"/>
      <c r="T732" s="4"/>
      <c r="U732" s="4"/>
    </row>
    <row r="733">
      <c r="D733" s="4"/>
      <c r="E733" s="63"/>
      <c r="F733" s="63"/>
      <c r="G733" s="63"/>
      <c r="Q733" s="63"/>
      <c r="R733" s="4"/>
      <c r="S733" s="4"/>
      <c r="T733" s="4"/>
      <c r="U733" s="4"/>
    </row>
    <row r="734">
      <c r="D734" s="4"/>
      <c r="E734" s="63"/>
      <c r="F734" s="63"/>
      <c r="G734" s="63"/>
      <c r="Q734" s="63"/>
      <c r="R734" s="4"/>
      <c r="S734" s="4"/>
      <c r="T734" s="4"/>
      <c r="U734" s="4"/>
    </row>
    <row r="735">
      <c r="D735" s="4"/>
      <c r="E735" s="63"/>
      <c r="F735" s="63"/>
      <c r="G735" s="63"/>
      <c r="Q735" s="63"/>
      <c r="R735" s="4"/>
      <c r="S735" s="4"/>
      <c r="T735" s="4"/>
      <c r="U735" s="4"/>
    </row>
    <row r="736">
      <c r="D736" s="4"/>
      <c r="E736" s="63"/>
      <c r="F736" s="63"/>
      <c r="G736" s="63"/>
      <c r="Q736" s="63"/>
      <c r="R736" s="4"/>
      <c r="S736" s="4"/>
      <c r="T736" s="4"/>
      <c r="U736" s="4"/>
    </row>
    <row r="737">
      <c r="D737" s="4"/>
      <c r="E737" s="63"/>
      <c r="F737" s="63"/>
      <c r="G737" s="63"/>
      <c r="Q737" s="63"/>
      <c r="R737" s="4"/>
      <c r="S737" s="4"/>
      <c r="T737" s="4"/>
      <c r="U737" s="4"/>
    </row>
    <row r="738">
      <c r="D738" s="4"/>
      <c r="E738" s="63"/>
      <c r="F738" s="63"/>
      <c r="G738" s="63"/>
      <c r="Q738" s="63"/>
      <c r="R738" s="4"/>
      <c r="S738" s="4"/>
      <c r="T738" s="4"/>
      <c r="U738" s="4"/>
    </row>
    <row r="739">
      <c r="D739" s="4"/>
      <c r="E739" s="63"/>
      <c r="F739" s="63"/>
      <c r="G739" s="63"/>
      <c r="Q739" s="63"/>
      <c r="R739" s="4"/>
      <c r="S739" s="4"/>
      <c r="T739" s="4"/>
      <c r="U739" s="4"/>
    </row>
    <row r="740">
      <c r="D740" s="4"/>
      <c r="E740" s="63"/>
      <c r="F740" s="63"/>
      <c r="G740" s="63"/>
      <c r="Q740" s="63"/>
      <c r="R740" s="4"/>
      <c r="S740" s="4"/>
      <c r="T740" s="4"/>
      <c r="U740" s="4"/>
    </row>
    <row r="741">
      <c r="D741" s="4"/>
      <c r="E741" s="63"/>
      <c r="F741" s="63"/>
      <c r="G741" s="63"/>
      <c r="Q741" s="63"/>
      <c r="R741" s="4"/>
      <c r="S741" s="4"/>
      <c r="T741" s="4"/>
      <c r="U741" s="4"/>
    </row>
    <row r="742">
      <c r="D742" s="4"/>
      <c r="E742" s="63"/>
      <c r="F742" s="63"/>
      <c r="G742" s="63"/>
      <c r="Q742" s="63"/>
      <c r="R742" s="4"/>
      <c r="S742" s="4"/>
      <c r="T742" s="4"/>
      <c r="U742" s="4"/>
    </row>
    <row r="743">
      <c r="D743" s="4"/>
      <c r="E743" s="63"/>
      <c r="F743" s="63"/>
      <c r="G743" s="63"/>
      <c r="Q743" s="63"/>
      <c r="R743" s="4"/>
      <c r="S743" s="4"/>
      <c r="T743" s="4"/>
      <c r="U743" s="4"/>
    </row>
    <row r="744">
      <c r="D744" s="4"/>
      <c r="E744" s="63"/>
      <c r="F744" s="63"/>
      <c r="G744" s="63"/>
      <c r="Q744" s="63"/>
      <c r="R744" s="4"/>
      <c r="S744" s="4"/>
      <c r="T744" s="4"/>
      <c r="U744" s="4"/>
    </row>
    <row r="745">
      <c r="D745" s="4"/>
      <c r="E745" s="63"/>
      <c r="F745" s="63"/>
      <c r="G745" s="63"/>
      <c r="Q745" s="63"/>
      <c r="R745" s="4"/>
      <c r="S745" s="4"/>
      <c r="T745" s="4"/>
      <c r="U745" s="4"/>
    </row>
    <row r="746">
      <c r="D746" s="4"/>
      <c r="E746" s="63"/>
      <c r="F746" s="63"/>
      <c r="G746" s="63"/>
      <c r="Q746" s="63"/>
      <c r="R746" s="4"/>
      <c r="S746" s="4"/>
      <c r="T746" s="4"/>
      <c r="U746" s="4"/>
    </row>
    <row r="747">
      <c r="D747" s="4"/>
      <c r="E747" s="63"/>
      <c r="F747" s="63"/>
      <c r="G747" s="63"/>
      <c r="Q747" s="63"/>
      <c r="R747" s="4"/>
      <c r="S747" s="4"/>
      <c r="T747" s="4"/>
      <c r="U747" s="4"/>
    </row>
    <row r="748">
      <c r="D748" s="4"/>
      <c r="E748" s="63"/>
      <c r="F748" s="63"/>
      <c r="G748" s="63"/>
      <c r="Q748" s="63"/>
      <c r="R748" s="4"/>
      <c r="S748" s="4"/>
      <c r="T748" s="4"/>
      <c r="U748" s="4"/>
    </row>
    <row r="749">
      <c r="D749" s="4"/>
      <c r="E749" s="63"/>
      <c r="F749" s="63"/>
      <c r="G749" s="63"/>
      <c r="Q749" s="63"/>
      <c r="R749" s="4"/>
      <c r="S749" s="4"/>
      <c r="T749" s="4"/>
      <c r="U749" s="4"/>
    </row>
    <row r="750">
      <c r="D750" s="4"/>
      <c r="E750" s="63"/>
      <c r="F750" s="63"/>
      <c r="G750" s="63"/>
      <c r="Q750" s="63"/>
      <c r="R750" s="4"/>
      <c r="S750" s="4"/>
      <c r="T750" s="4"/>
      <c r="U750" s="4"/>
    </row>
    <row r="751">
      <c r="D751" s="4"/>
      <c r="E751" s="63"/>
      <c r="F751" s="63"/>
      <c r="G751" s="63"/>
      <c r="Q751" s="63"/>
      <c r="R751" s="4"/>
      <c r="S751" s="4"/>
      <c r="T751" s="4"/>
      <c r="U751" s="4"/>
    </row>
    <row r="752">
      <c r="D752" s="4"/>
      <c r="E752" s="63"/>
      <c r="F752" s="63"/>
      <c r="G752" s="63"/>
      <c r="Q752" s="63"/>
      <c r="R752" s="4"/>
      <c r="S752" s="4"/>
      <c r="T752" s="4"/>
      <c r="U752" s="4"/>
    </row>
    <row r="753">
      <c r="D753" s="4"/>
      <c r="E753" s="63"/>
      <c r="F753" s="63"/>
      <c r="G753" s="63"/>
      <c r="Q753" s="63"/>
      <c r="R753" s="4"/>
      <c r="S753" s="4"/>
      <c r="T753" s="4"/>
      <c r="U753" s="4"/>
    </row>
    <row r="754">
      <c r="D754" s="4"/>
      <c r="E754" s="63"/>
      <c r="F754" s="63"/>
      <c r="G754" s="63"/>
      <c r="Q754" s="63"/>
      <c r="R754" s="4"/>
      <c r="S754" s="4"/>
      <c r="T754" s="4"/>
      <c r="U754" s="4"/>
    </row>
    <row r="755">
      <c r="D755" s="4"/>
      <c r="E755" s="63"/>
      <c r="F755" s="63"/>
      <c r="G755" s="63"/>
      <c r="Q755" s="63"/>
      <c r="R755" s="4"/>
      <c r="S755" s="4"/>
      <c r="T755" s="4"/>
      <c r="U755" s="4"/>
    </row>
    <row r="756">
      <c r="D756" s="4"/>
      <c r="E756" s="63"/>
      <c r="F756" s="63"/>
      <c r="G756" s="63"/>
      <c r="Q756" s="63"/>
      <c r="R756" s="4"/>
      <c r="S756" s="4"/>
      <c r="T756" s="4"/>
      <c r="U756" s="4"/>
    </row>
    <row r="757">
      <c r="D757" s="4"/>
      <c r="E757" s="63"/>
      <c r="F757" s="63"/>
      <c r="G757" s="63"/>
      <c r="Q757" s="63"/>
      <c r="R757" s="4"/>
      <c r="S757" s="4"/>
      <c r="T757" s="4"/>
      <c r="U757" s="4"/>
    </row>
    <row r="758">
      <c r="D758" s="4"/>
      <c r="E758" s="63"/>
      <c r="F758" s="63"/>
      <c r="G758" s="63"/>
      <c r="Q758" s="63"/>
      <c r="R758" s="4"/>
      <c r="S758" s="4"/>
      <c r="T758" s="4"/>
      <c r="U758" s="4"/>
    </row>
    <row r="759">
      <c r="D759" s="4"/>
      <c r="E759" s="63"/>
      <c r="F759" s="63"/>
      <c r="G759" s="63"/>
      <c r="Q759" s="63"/>
      <c r="R759" s="4"/>
      <c r="S759" s="4"/>
      <c r="T759" s="4"/>
      <c r="U759" s="4"/>
    </row>
    <row r="760">
      <c r="D760" s="4"/>
      <c r="E760" s="63"/>
      <c r="F760" s="63"/>
      <c r="G760" s="63"/>
      <c r="Q760" s="63"/>
      <c r="R760" s="4"/>
      <c r="S760" s="4"/>
      <c r="T760" s="4"/>
      <c r="U760" s="4"/>
    </row>
    <row r="761">
      <c r="D761" s="4"/>
      <c r="E761" s="63"/>
      <c r="F761" s="63"/>
      <c r="G761" s="63"/>
      <c r="Q761" s="63"/>
      <c r="R761" s="4"/>
      <c r="S761" s="4"/>
      <c r="T761" s="4"/>
      <c r="U761" s="4"/>
    </row>
    <row r="762">
      <c r="D762" s="4"/>
      <c r="E762" s="63"/>
      <c r="F762" s="63"/>
      <c r="G762" s="63"/>
      <c r="Q762" s="63"/>
      <c r="R762" s="4"/>
      <c r="S762" s="4"/>
      <c r="T762" s="4"/>
      <c r="U762" s="4"/>
    </row>
    <row r="763">
      <c r="D763" s="4"/>
      <c r="E763" s="63"/>
      <c r="F763" s="63"/>
      <c r="G763" s="63"/>
      <c r="Q763" s="63"/>
      <c r="R763" s="4"/>
      <c r="S763" s="4"/>
      <c r="T763" s="4"/>
      <c r="U763" s="4"/>
    </row>
    <row r="764">
      <c r="D764" s="4"/>
      <c r="E764" s="63"/>
      <c r="F764" s="63"/>
      <c r="G764" s="63"/>
      <c r="Q764" s="63"/>
      <c r="R764" s="4"/>
      <c r="S764" s="4"/>
      <c r="T764" s="4"/>
      <c r="U764" s="4"/>
    </row>
    <row r="765">
      <c r="D765" s="4"/>
      <c r="E765" s="63"/>
      <c r="F765" s="63"/>
      <c r="G765" s="63"/>
      <c r="Q765" s="63"/>
      <c r="R765" s="4"/>
      <c r="S765" s="4"/>
      <c r="T765" s="4"/>
      <c r="U765" s="4"/>
    </row>
    <row r="766">
      <c r="D766" s="4"/>
      <c r="E766" s="63"/>
      <c r="F766" s="63"/>
      <c r="G766" s="63"/>
      <c r="Q766" s="63"/>
      <c r="R766" s="4"/>
      <c r="S766" s="4"/>
      <c r="T766" s="4"/>
      <c r="U766" s="4"/>
    </row>
    <row r="767">
      <c r="D767" s="4"/>
      <c r="E767" s="63"/>
      <c r="F767" s="63"/>
      <c r="G767" s="63"/>
      <c r="Q767" s="63"/>
      <c r="R767" s="4"/>
      <c r="S767" s="4"/>
      <c r="T767" s="4"/>
      <c r="U767" s="4"/>
    </row>
    <row r="768">
      <c r="D768" s="4"/>
      <c r="E768" s="63"/>
      <c r="F768" s="63"/>
      <c r="G768" s="63"/>
      <c r="Q768" s="63"/>
      <c r="R768" s="4"/>
      <c r="S768" s="4"/>
      <c r="T768" s="4"/>
      <c r="U768" s="4"/>
    </row>
    <row r="769">
      <c r="D769" s="4"/>
      <c r="E769" s="63"/>
      <c r="F769" s="63"/>
      <c r="G769" s="63"/>
      <c r="Q769" s="63"/>
      <c r="R769" s="4"/>
      <c r="S769" s="4"/>
      <c r="T769" s="4"/>
      <c r="U769" s="4"/>
    </row>
    <row r="770">
      <c r="D770" s="4"/>
      <c r="E770" s="63"/>
      <c r="F770" s="63"/>
      <c r="G770" s="63"/>
      <c r="Q770" s="63"/>
      <c r="R770" s="4"/>
      <c r="S770" s="4"/>
      <c r="T770" s="4"/>
      <c r="U770" s="4"/>
    </row>
    <row r="771">
      <c r="D771" s="4"/>
      <c r="E771" s="63"/>
      <c r="F771" s="63"/>
      <c r="G771" s="63"/>
      <c r="Q771" s="63"/>
      <c r="R771" s="4"/>
      <c r="S771" s="4"/>
      <c r="T771" s="4"/>
      <c r="U771" s="4"/>
    </row>
    <row r="772">
      <c r="D772" s="4"/>
      <c r="E772" s="63"/>
      <c r="F772" s="63"/>
      <c r="G772" s="63"/>
      <c r="Q772" s="63"/>
      <c r="R772" s="4"/>
      <c r="S772" s="4"/>
      <c r="T772" s="4"/>
      <c r="U772" s="4"/>
    </row>
    <row r="773">
      <c r="D773" s="4"/>
      <c r="E773" s="63"/>
      <c r="F773" s="63"/>
      <c r="G773" s="63"/>
      <c r="Q773" s="63"/>
      <c r="R773" s="4"/>
      <c r="S773" s="4"/>
      <c r="T773" s="4"/>
      <c r="U773" s="4"/>
    </row>
    <row r="774">
      <c r="D774" s="4"/>
      <c r="E774" s="63"/>
      <c r="F774" s="63"/>
      <c r="G774" s="63"/>
      <c r="Q774" s="63"/>
      <c r="R774" s="4"/>
      <c r="S774" s="4"/>
      <c r="T774" s="4"/>
      <c r="U774" s="4"/>
    </row>
    <row r="775">
      <c r="D775" s="4"/>
      <c r="E775" s="63"/>
      <c r="F775" s="63"/>
      <c r="G775" s="63"/>
      <c r="Q775" s="63"/>
      <c r="R775" s="4"/>
      <c r="S775" s="4"/>
      <c r="T775" s="4"/>
      <c r="U775" s="4"/>
    </row>
    <row r="776">
      <c r="D776" s="4"/>
      <c r="E776" s="63"/>
      <c r="F776" s="63"/>
      <c r="G776" s="63"/>
      <c r="Q776" s="63"/>
      <c r="R776" s="4"/>
      <c r="S776" s="4"/>
      <c r="T776" s="4"/>
      <c r="U776" s="4"/>
    </row>
    <row r="777">
      <c r="D777" s="4"/>
      <c r="E777" s="63"/>
      <c r="F777" s="63"/>
      <c r="G777" s="63"/>
      <c r="Q777" s="63"/>
      <c r="R777" s="4"/>
      <c r="S777" s="4"/>
      <c r="T777" s="4"/>
      <c r="U777" s="4"/>
    </row>
    <row r="778">
      <c r="D778" s="4"/>
      <c r="E778" s="63"/>
      <c r="F778" s="63"/>
      <c r="G778" s="63"/>
      <c r="Q778" s="63"/>
      <c r="R778" s="4"/>
      <c r="S778" s="4"/>
      <c r="T778" s="4"/>
      <c r="U778" s="4"/>
    </row>
    <row r="779">
      <c r="D779" s="4"/>
      <c r="E779" s="63"/>
      <c r="F779" s="63"/>
      <c r="G779" s="63"/>
      <c r="Q779" s="63"/>
      <c r="R779" s="4"/>
      <c r="S779" s="4"/>
      <c r="T779" s="4"/>
      <c r="U779" s="4"/>
    </row>
    <row r="780">
      <c r="D780" s="4"/>
      <c r="E780" s="63"/>
      <c r="F780" s="63"/>
      <c r="G780" s="63"/>
      <c r="Q780" s="63"/>
      <c r="R780" s="4"/>
      <c r="S780" s="4"/>
      <c r="T780" s="4"/>
      <c r="U780" s="4"/>
    </row>
    <row r="781">
      <c r="D781" s="4"/>
      <c r="E781" s="63"/>
      <c r="F781" s="63"/>
      <c r="G781" s="63"/>
      <c r="Q781" s="63"/>
      <c r="R781" s="4"/>
      <c r="S781" s="4"/>
      <c r="T781" s="4"/>
      <c r="U781" s="4"/>
    </row>
    <row r="782">
      <c r="D782" s="4"/>
      <c r="E782" s="63"/>
      <c r="F782" s="63"/>
      <c r="G782" s="63"/>
      <c r="Q782" s="63"/>
      <c r="R782" s="4"/>
      <c r="S782" s="4"/>
      <c r="T782" s="4"/>
      <c r="U782" s="4"/>
    </row>
    <row r="783">
      <c r="D783" s="4"/>
      <c r="E783" s="63"/>
      <c r="F783" s="63"/>
      <c r="G783" s="63"/>
      <c r="Q783" s="63"/>
      <c r="R783" s="4"/>
      <c r="S783" s="4"/>
      <c r="T783" s="4"/>
      <c r="U783" s="4"/>
    </row>
    <row r="784">
      <c r="D784" s="4"/>
      <c r="E784" s="63"/>
      <c r="F784" s="63"/>
      <c r="G784" s="63"/>
      <c r="Q784" s="63"/>
      <c r="R784" s="4"/>
      <c r="S784" s="4"/>
      <c r="T784" s="4"/>
      <c r="U784" s="4"/>
    </row>
    <row r="785">
      <c r="D785" s="4"/>
      <c r="E785" s="63"/>
      <c r="F785" s="63"/>
      <c r="G785" s="63"/>
      <c r="Q785" s="63"/>
      <c r="R785" s="4"/>
      <c r="S785" s="4"/>
      <c r="T785" s="4"/>
      <c r="U785" s="4"/>
    </row>
    <row r="786">
      <c r="D786" s="4"/>
      <c r="E786" s="63"/>
      <c r="F786" s="63"/>
      <c r="G786" s="63"/>
      <c r="Q786" s="63"/>
      <c r="R786" s="4"/>
      <c r="S786" s="4"/>
      <c r="T786" s="4"/>
      <c r="U786" s="4"/>
    </row>
    <row r="787">
      <c r="D787" s="4"/>
      <c r="E787" s="63"/>
      <c r="F787" s="63"/>
      <c r="G787" s="63"/>
      <c r="Q787" s="63"/>
      <c r="R787" s="4"/>
      <c r="S787" s="4"/>
      <c r="T787" s="4"/>
      <c r="U787" s="4"/>
    </row>
    <row r="788">
      <c r="D788" s="4"/>
      <c r="E788" s="63"/>
      <c r="F788" s="63"/>
      <c r="G788" s="63"/>
      <c r="Q788" s="63"/>
      <c r="R788" s="4"/>
      <c r="S788" s="4"/>
      <c r="T788" s="4"/>
      <c r="U788" s="4"/>
    </row>
    <row r="789">
      <c r="D789" s="4"/>
      <c r="E789" s="63"/>
      <c r="F789" s="63"/>
      <c r="G789" s="63"/>
      <c r="Q789" s="63"/>
      <c r="R789" s="4"/>
      <c r="S789" s="4"/>
      <c r="T789" s="4"/>
      <c r="U789" s="4"/>
    </row>
    <row r="790">
      <c r="D790" s="4"/>
      <c r="E790" s="63"/>
      <c r="F790" s="63"/>
      <c r="G790" s="63"/>
      <c r="Q790" s="63"/>
      <c r="R790" s="4"/>
      <c r="S790" s="4"/>
      <c r="T790" s="4"/>
      <c r="U790" s="4"/>
    </row>
    <row r="791">
      <c r="D791" s="4"/>
      <c r="E791" s="63"/>
      <c r="F791" s="63"/>
      <c r="G791" s="63"/>
      <c r="Q791" s="63"/>
      <c r="R791" s="4"/>
      <c r="S791" s="4"/>
      <c r="T791" s="4"/>
      <c r="U791" s="4"/>
    </row>
    <row r="792">
      <c r="D792" s="4"/>
      <c r="E792" s="63"/>
      <c r="F792" s="63"/>
      <c r="G792" s="63"/>
      <c r="Q792" s="63"/>
      <c r="R792" s="4"/>
      <c r="S792" s="4"/>
      <c r="T792" s="4"/>
      <c r="U792" s="4"/>
    </row>
    <row r="793">
      <c r="D793" s="4"/>
      <c r="E793" s="63"/>
      <c r="F793" s="63"/>
      <c r="G793" s="63"/>
      <c r="Q793" s="63"/>
      <c r="R793" s="4"/>
      <c r="S793" s="4"/>
      <c r="T793" s="4"/>
      <c r="U793" s="4"/>
    </row>
    <row r="794">
      <c r="D794" s="4"/>
      <c r="E794" s="63"/>
      <c r="F794" s="63"/>
      <c r="G794" s="63"/>
      <c r="Q794" s="63"/>
      <c r="R794" s="4"/>
      <c r="S794" s="4"/>
      <c r="T794" s="4"/>
      <c r="U794" s="4"/>
    </row>
    <row r="795">
      <c r="D795" s="4"/>
      <c r="E795" s="63"/>
      <c r="F795" s="63"/>
      <c r="G795" s="63"/>
      <c r="Q795" s="63"/>
      <c r="R795" s="4"/>
      <c r="S795" s="4"/>
      <c r="T795" s="4"/>
      <c r="U795" s="4"/>
    </row>
    <row r="796">
      <c r="D796" s="4"/>
      <c r="E796" s="63"/>
      <c r="F796" s="63"/>
      <c r="G796" s="63"/>
      <c r="Q796" s="63"/>
      <c r="R796" s="4"/>
      <c r="S796" s="4"/>
      <c r="T796" s="4"/>
      <c r="U796" s="4"/>
    </row>
    <row r="797">
      <c r="D797" s="4"/>
      <c r="E797" s="63"/>
      <c r="F797" s="63"/>
      <c r="G797" s="63"/>
      <c r="Q797" s="63"/>
      <c r="R797" s="4"/>
      <c r="S797" s="4"/>
      <c r="T797" s="4"/>
      <c r="U797" s="4"/>
    </row>
    <row r="798">
      <c r="D798" s="4"/>
      <c r="E798" s="63"/>
      <c r="F798" s="63"/>
      <c r="G798" s="63"/>
      <c r="Q798" s="63"/>
      <c r="R798" s="4"/>
      <c r="S798" s="4"/>
      <c r="T798" s="4"/>
      <c r="U798" s="4"/>
    </row>
    <row r="799">
      <c r="D799" s="4"/>
      <c r="E799" s="63"/>
      <c r="F799" s="63"/>
      <c r="G799" s="63"/>
      <c r="Q799" s="63"/>
      <c r="R799" s="4"/>
      <c r="S799" s="4"/>
      <c r="T799" s="4"/>
      <c r="U799" s="4"/>
    </row>
    <row r="800">
      <c r="D800" s="4"/>
      <c r="E800" s="63"/>
      <c r="F800" s="63"/>
      <c r="G800" s="63"/>
      <c r="Q800" s="63"/>
      <c r="R800" s="4"/>
      <c r="S800" s="4"/>
      <c r="T800" s="4"/>
      <c r="U800" s="4"/>
    </row>
    <row r="801">
      <c r="D801" s="4"/>
      <c r="E801" s="63"/>
      <c r="F801" s="63"/>
      <c r="G801" s="63"/>
      <c r="Q801" s="63"/>
      <c r="R801" s="4"/>
      <c r="S801" s="4"/>
      <c r="T801" s="4"/>
      <c r="U801" s="4"/>
    </row>
    <row r="802">
      <c r="D802" s="4"/>
      <c r="E802" s="63"/>
      <c r="F802" s="63"/>
      <c r="G802" s="63"/>
      <c r="Q802" s="63"/>
      <c r="R802" s="4"/>
      <c r="S802" s="4"/>
      <c r="T802" s="4"/>
      <c r="U802" s="4"/>
    </row>
    <row r="803">
      <c r="D803" s="4"/>
      <c r="E803" s="63"/>
      <c r="F803" s="63"/>
      <c r="G803" s="63"/>
      <c r="Q803" s="63"/>
      <c r="R803" s="4"/>
      <c r="S803" s="4"/>
      <c r="T803" s="4"/>
      <c r="U803" s="4"/>
    </row>
    <row r="804">
      <c r="D804" s="4"/>
      <c r="E804" s="63"/>
      <c r="F804" s="63"/>
      <c r="G804" s="63"/>
      <c r="Q804" s="63"/>
      <c r="R804" s="4"/>
      <c r="S804" s="4"/>
      <c r="T804" s="4"/>
      <c r="U804" s="4"/>
    </row>
    <row r="805">
      <c r="D805" s="4"/>
      <c r="E805" s="63"/>
      <c r="F805" s="63"/>
      <c r="G805" s="63"/>
      <c r="Q805" s="63"/>
      <c r="R805" s="4"/>
      <c r="S805" s="4"/>
      <c r="T805" s="4"/>
      <c r="U805" s="4"/>
    </row>
    <row r="806">
      <c r="D806" s="4"/>
      <c r="E806" s="63"/>
      <c r="F806" s="63"/>
      <c r="G806" s="63"/>
      <c r="Q806" s="63"/>
      <c r="R806" s="4"/>
      <c r="S806" s="4"/>
      <c r="T806" s="4"/>
      <c r="U806" s="4"/>
    </row>
    <row r="807">
      <c r="D807" s="4"/>
      <c r="E807" s="63"/>
      <c r="F807" s="63"/>
      <c r="G807" s="63"/>
      <c r="Q807" s="63"/>
      <c r="R807" s="4"/>
      <c r="S807" s="4"/>
      <c r="T807" s="4"/>
      <c r="U807" s="4"/>
    </row>
    <row r="808">
      <c r="D808" s="4"/>
      <c r="E808" s="63"/>
      <c r="F808" s="63"/>
      <c r="G808" s="63"/>
      <c r="Q808" s="63"/>
      <c r="R808" s="4"/>
      <c r="S808" s="4"/>
      <c r="T808" s="4"/>
      <c r="U808" s="4"/>
    </row>
    <row r="809">
      <c r="D809" s="4"/>
      <c r="E809" s="63"/>
      <c r="F809" s="63"/>
      <c r="G809" s="63"/>
      <c r="Q809" s="63"/>
      <c r="R809" s="4"/>
      <c r="S809" s="4"/>
      <c r="T809" s="4"/>
      <c r="U809" s="4"/>
    </row>
    <row r="810">
      <c r="D810" s="4"/>
      <c r="E810" s="63"/>
      <c r="F810" s="63"/>
      <c r="G810" s="63"/>
      <c r="Q810" s="63"/>
      <c r="R810" s="4"/>
      <c r="S810" s="4"/>
      <c r="T810" s="4"/>
      <c r="U810" s="4"/>
    </row>
    <row r="811">
      <c r="D811" s="4"/>
      <c r="E811" s="63"/>
      <c r="F811" s="63"/>
      <c r="G811" s="63"/>
      <c r="Q811" s="63"/>
      <c r="R811" s="4"/>
      <c r="S811" s="4"/>
      <c r="T811" s="4"/>
      <c r="U811" s="4"/>
    </row>
    <row r="812">
      <c r="D812" s="4"/>
      <c r="E812" s="63"/>
      <c r="F812" s="63"/>
      <c r="G812" s="63"/>
      <c r="Q812" s="63"/>
      <c r="R812" s="4"/>
      <c r="S812" s="4"/>
      <c r="T812" s="4"/>
      <c r="U812" s="4"/>
    </row>
    <row r="813">
      <c r="D813" s="4"/>
      <c r="E813" s="63"/>
      <c r="F813" s="63"/>
      <c r="G813" s="63"/>
      <c r="Q813" s="63"/>
      <c r="R813" s="4"/>
      <c r="S813" s="4"/>
      <c r="T813" s="4"/>
      <c r="U813" s="4"/>
    </row>
    <row r="814">
      <c r="D814" s="4"/>
      <c r="E814" s="63"/>
      <c r="F814" s="63"/>
      <c r="G814" s="63"/>
      <c r="Q814" s="63"/>
      <c r="R814" s="4"/>
      <c r="S814" s="4"/>
      <c r="T814" s="4"/>
      <c r="U814" s="4"/>
    </row>
    <row r="815">
      <c r="D815" s="4"/>
      <c r="E815" s="63"/>
      <c r="F815" s="63"/>
      <c r="G815" s="63"/>
      <c r="Q815" s="63"/>
      <c r="R815" s="4"/>
      <c r="S815" s="4"/>
      <c r="T815" s="4"/>
      <c r="U815" s="4"/>
    </row>
    <row r="816">
      <c r="D816" s="4"/>
      <c r="E816" s="63"/>
      <c r="F816" s="63"/>
      <c r="G816" s="63"/>
      <c r="Q816" s="63"/>
      <c r="R816" s="4"/>
      <c r="S816" s="4"/>
      <c r="T816" s="4"/>
      <c r="U816" s="4"/>
    </row>
    <row r="817">
      <c r="D817" s="4"/>
      <c r="E817" s="63"/>
      <c r="F817" s="63"/>
      <c r="G817" s="63"/>
      <c r="Q817" s="63"/>
      <c r="R817" s="4"/>
      <c r="S817" s="4"/>
      <c r="T817" s="4"/>
      <c r="U817" s="4"/>
    </row>
    <row r="818">
      <c r="D818" s="4"/>
      <c r="E818" s="63"/>
      <c r="F818" s="63"/>
      <c r="G818" s="63"/>
      <c r="Q818" s="63"/>
      <c r="R818" s="4"/>
      <c r="S818" s="4"/>
      <c r="T818" s="4"/>
      <c r="U818" s="4"/>
    </row>
    <row r="819">
      <c r="D819" s="4"/>
      <c r="E819" s="63"/>
      <c r="F819" s="63"/>
      <c r="G819" s="63"/>
      <c r="Q819" s="63"/>
      <c r="R819" s="4"/>
      <c r="S819" s="4"/>
      <c r="T819" s="4"/>
      <c r="U819" s="4"/>
    </row>
    <row r="820">
      <c r="D820" s="4"/>
      <c r="E820" s="63"/>
      <c r="F820" s="63"/>
      <c r="G820" s="63"/>
      <c r="Q820" s="63"/>
      <c r="R820" s="4"/>
      <c r="S820" s="4"/>
      <c r="T820" s="4"/>
      <c r="U820" s="4"/>
    </row>
    <row r="821">
      <c r="D821" s="4"/>
      <c r="E821" s="63"/>
      <c r="F821" s="63"/>
      <c r="G821" s="63"/>
      <c r="Q821" s="63"/>
      <c r="R821" s="4"/>
      <c r="S821" s="4"/>
      <c r="T821" s="4"/>
      <c r="U821" s="4"/>
    </row>
    <row r="822">
      <c r="D822" s="4"/>
      <c r="E822" s="63"/>
      <c r="F822" s="63"/>
      <c r="G822" s="63"/>
      <c r="Q822" s="63"/>
      <c r="R822" s="4"/>
      <c r="S822" s="4"/>
      <c r="T822" s="4"/>
      <c r="U822" s="4"/>
    </row>
    <row r="823">
      <c r="D823" s="4"/>
      <c r="E823" s="63"/>
      <c r="F823" s="63"/>
      <c r="G823" s="63"/>
      <c r="Q823" s="63"/>
      <c r="R823" s="4"/>
      <c r="S823" s="4"/>
      <c r="T823" s="4"/>
      <c r="U823" s="4"/>
    </row>
    <row r="824">
      <c r="D824" s="4"/>
      <c r="E824" s="63"/>
      <c r="F824" s="63"/>
      <c r="G824" s="63"/>
      <c r="Q824" s="63"/>
      <c r="R824" s="4"/>
      <c r="S824" s="4"/>
      <c r="T824" s="4"/>
      <c r="U824" s="4"/>
    </row>
    <row r="825">
      <c r="D825" s="4"/>
      <c r="E825" s="63"/>
      <c r="F825" s="63"/>
      <c r="G825" s="63"/>
      <c r="Q825" s="63"/>
      <c r="R825" s="4"/>
      <c r="S825" s="4"/>
      <c r="T825" s="4"/>
      <c r="U825" s="4"/>
    </row>
    <row r="826">
      <c r="D826" s="4"/>
      <c r="E826" s="63"/>
      <c r="F826" s="63"/>
      <c r="G826" s="63"/>
      <c r="Q826" s="63"/>
      <c r="R826" s="4"/>
      <c r="S826" s="4"/>
      <c r="T826" s="4"/>
      <c r="U826" s="4"/>
    </row>
    <row r="827">
      <c r="D827" s="4"/>
      <c r="E827" s="63"/>
      <c r="F827" s="63"/>
      <c r="G827" s="63"/>
      <c r="Q827" s="63"/>
      <c r="R827" s="4"/>
      <c r="S827" s="4"/>
      <c r="T827" s="4"/>
      <c r="U827" s="4"/>
    </row>
    <row r="828">
      <c r="D828" s="4"/>
      <c r="E828" s="63"/>
      <c r="F828" s="63"/>
      <c r="G828" s="63"/>
      <c r="Q828" s="63"/>
      <c r="R828" s="4"/>
      <c r="S828" s="4"/>
      <c r="T828" s="4"/>
      <c r="U828" s="4"/>
    </row>
    <row r="829">
      <c r="D829" s="4"/>
      <c r="E829" s="63"/>
      <c r="F829" s="63"/>
      <c r="G829" s="63"/>
      <c r="Q829" s="63"/>
      <c r="R829" s="4"/>
      <c r="S829" s="4"/>
      <c r="T829" s="4"/>
      <c r="U829" s="4"/>
    </row>
    <row r="830">
      <c r="D830" s="4"/>
      <c r="E830" s="63"/>
      <c r="F830" s="63"/>
      <c r="G830" s="63"/>
      <c r="Q830" s="63"/>
      <c r="R830" s="4"/>
      <c r="S830" s="4"/>
      <c r="T830" s="4"/>
      <c r="U830" s="4"/>
    </row>
    <row r="831">
      <c r="D831" s="4"/>
      <c r="E831" s="63"/>
      <c r="F831" s="63"/>
      <c r="G831" s="63"/>
      <c r="Q831" s="63"/>
      <c r="R831" s="4"/>
      <c r="S831" s="4"/>
      <c r="T831" s="4"/>
      <c r="U831" s="4"/>
    </row>
    <row r="832">
      <c r="D832" s="4"/>
      <c r="E832" s="63"/>
      <c r="F832" s="63"/>
      <c r="G832" s="63"/>
      <c r="Q832" s="63"/>
      <c r="R832" s="4"/>
      <c r="S832" s="4"/>
      <c r="T832" s="4"/>
      <c r="U832" s="4"/>
    </row>
    <row r="833">
      <c r="D833" s="4"/>
      <c r="E833" s="63"/>
      <c r="F833" s="63"/>
      <c r="G833" s="63"/>
      <c r="Q833" s="63"/>
      <c r="R833" s="4"/>
      <c r="S833" s="4"/>
      <c r="T833" s="4"/>
      <c r="U833" s="4"/>
    </row>
    <row r="834">
      <c r="D834" s="4"/>
      <c r="E834" s="63"/>
      <c r="F834" s="63"/>
      <c r="G834" s="63"/>
      <c r="Q834" s="63"/>
      <c r="R834" s="4"/>
      <c r="S834" s="4"/>
      <c r="T834" s="4"/>
      <c r="U834" s="4"/>
    </row>
    <row r="835">
      <c r="D835" s="4"/>
      <c r="E835" s="63"/>
      <c r="F835" s="63"/>
      <c r="G835" s="63"/>
      <c r="Q835" s="63"/>
      <c r="R835" s="4"/>
      <c r="S835" s="4"/>
      <c r="T835" s="4"/>
      <c r="U835" s="4"/>
    </row>
    <row r="836">
      <c r="D836" s="4"/>
      <c r="E836" s="63"/>
      <c r="F836" s="63"/>
      <c r="G836" s="63"/>
      <c r="Q836" s="63"/>
      <c r="R836" s="4"/>
      <c r="S836" s="4"/>
      <c r="T836" s="4"/>
      <c r="U836" s="4"/>
    </row>
    <row r="837">
      <c r="D837" s="4"/>
      <c r="E837" s="63"/>
      <c r="F837" s="63"/>
      <c r="G837" s="63"/>
      <c r="Q837" s="63"/>
      <c r="R837" s="4"/>
      <c r="S837" s="4"/>
      <c r="T837" s="4"/>
      <c r="U837" s="4"/>
    </row>
    <row r="838">
      <c r="D838" s="4"/>
      <c r="E838" s="63"/>
      <c r="F838" s="63"/>
      <c r="G838" s="63"/>
      <c r="Q838" s="63"/>
      <c r="R838" s="4"/>
      <c r="S838" s="4"/>
      <c r="T838" s="4"/>
      <c r="U838" s="4"/>
    </row>
    <row r="839">
      <c r="D839" s="4"/>
      <c r="E839" s="63"/>
      <c r="F839" s="63"/>
      <c r="G839" s="63"/>
      <c r="Q839" s="63"/>
      <c r="R839" s="4"/>
      <c r="S839" s="4"/>
      <c r="T839" s="4"/>
      <c r="U839" s="4"/>
    </row>
    <row r="840">
      <c r="D840" s="4"/>
      <c r="E840" s="63"/>
      <c r="F840" s="63"/>
      <c r="G840" s="63"/>
      <c r="Q840" s="63"/>
      <c r="R840" s="4"/>
      <c r="S840" s="4"/>
      <c r="T840" s="4"/>
      <c r="U840" s="4"/>
    </row>
    <row r="841">
      <c r="D841" s="4"/>
      <c r="E841" s="63"/>
      <c r="F841" s="63"/>
      <c r="G841" s="63"/>
      <c r="Q841" s="63"/>
      <c r="R841" s="4"/>
      <c r="S841" s="4"/>
      <c r="T841" s="4"/>
      <c r="U841" s="4"/>
    </row>
    <row r="842">
      <c r="D842" s="4"/>
      <c r="E842" s="63"/>
      <c r="F842" s="63"/>
      <c r="G842" s="63"/>
      <c r="Q842" s="63"/>
      <c r="R842" s="4"/>
      <c r="S842" s="4"/>
      <c r="T842" s="4"/>
      <c r="U842" s="4"/>
    </row>
    <row r="843">
      <c r="D843" s="4"/>
      <c r="E843" s="63"/>
      <c r="F843" s="63"/>
      <c r="G843" s="63"/>
      <c r="Q843" s="63"/>
      <c r="R843" s="4"/>
      <c r="S843" s="4"/>
      <c r="T843" s="4"/>
      <c r="U843" s="4"/>
    </row>
    <row r="844">
      <c r="D844" s="4"/>
      <c r="E844" s="63"/>
      <c r="F844" s="63"/>
      <c r="G844" s="63"/>
      <c r="Q844" s="63"/>
      <c r="R844" s="4"/>
      <c r="S844" s="4"/>
      <c r="T844" s="4"/>
      <c r="U844" s="4"/>
    </row>
    <row r="845">
      <c r="D845" s="4"/>
      <c r="E845" s="63"/>
      <c r="F845" s="63"/>
      <c r="G845" s="63"/>
      <c r="Q845" s="63"/>
      <c r="R845" s="4"/>
      <c r="S845" s="4"/>
      <c r="T845" s="4"/>
      <c r="U845" s="4"/>
    </row>
    <row r="846">
      <c r="D846" s="4"/>
      <c r="E846" s="63"/>
      <c r="F846" s="63"/>
      <c r="G846" s="63"/>
      <c r="Q846" s="63"/>
      <c r="R846" s="4"/>
      <c r="S846" s="4"/>
      <c r="T846" s="4"/>
      <c r="U846" s="4"/>
    </row>
    <row r="847">
      <c r="D847" s="4"/>
      <c r="E847" s="63"/>
      <c r="F847" s="63"/>
      <c r="G847" s="63"/>
      <c r="Q847" s="63"/>
      <c r="R847" s="4"/>
      <c r="S847" s="4"/>
      <c r="T847" s="4"/>
      <c r="U847" s="4"/>
    </row>
    <row r="848">
      <c r="D848" s="4"/>
      <c r="E848" s="63"/>
      <c r="F848" s="63"/>
      <c r="G848" s="63"/>
      <c r="Q848" s="63"/>
      <c r="R848" s="4"/>
      <c r="S848" s="4"/>
      <c r="T848" s="4"/>
      <c r="U848" s="4"/>
    </row>
    <row r="849">
      <c r="D849" s="4"/>
      <c r="E849" s="63"/>
      <c r="F849" s="63"/>
      <c r="G849" s="63"/>
      <c r="Q849" s="63"/>
      <c r="R849" s="4"/>
      <c r="S849" s="4"/>
      <c r="T849" s="4"/>
      <c r="U849" s="4"/>
    </row>
    <row r="850">
      <c r="D850" s="4"/>
      <c r="E850" s="63"/>
      <c r="F850" s="63"/>
      <c r="G850" s="63"/>
      <c r="Q850" s="63"/>
      <c r="R850" s="4"/>
      <c r="S850" s="4"/>
      <c r="T850" s="4"/>
      <c r="U850" s="4"/>
    </row>
    <row r="851">
      <c r="D851" s="4"/>
      <c r="E851" s="63"/>
      <c r="F851" s="63"/>
      <c r="G851" s="63"/>
      <c r="Q851" s="63"/>
      <c r="R851" s="4"/>
      <c r="S851" s="4"/>
      <c r="T851" s="4"/>
      <c r="U851" s="4"/>
    </row>
    <row r="852">
      <c r="D852" s="4"/>
      <c r="E852" s="63"/>
      <c r="F852" s="63"/>
      <c r="G852" s="63"/>
      <c r="Q852" s="63"/>
      <c r="R852" s="4"/>
      <c r="S852" s="4"/>
      <c r="T852" s="4"/>
      <c r="U852" s="4"/>
    </row>
    <row r="853">
      <c r="D853" s="4"/>
      <c r="E853" s="63"/>
      <c r="F853" s="63"/>
      <c r="G853" s="63"/>
      <c r="Q853" s="63"/>
      <c r="R853" s="4"/>
      <c r="S853" s="4"/>
      <c r="T853" s="4"/>
      <c r="U853" s="4"/>
    </row>
    <row r="854">
      <c r="D854" s="4"/>
      <c r="E854" s="63"/>
      <c r="F854" s="63"/>
      <c r="G854" s="63"/>
      <c r="Q854" s="63"/>
      <c r="R854" s="4"/>
      <c r="S854" s="4"/>
      <c r="T854" s="4"/>
      <c r="U854" s="4"/>
    </row>
    <row r="855">
      <c r="D855" s="4"/>
      <c r="E855" s="63"/>
      <c r="F855" s="63"/>
      <c r="G855" s="63"/>
      <c r="Q855" s="63"/>
      <c r="R855" s="4"/>
      <c r="S855" s="4"/>
      <c r="T855" s="4"/>
      <c r="U855" s="4"/>
    </row>
    <row r="856">
      <c r="D856" s="4"/>
      <c r="E856" s="63"/>
      <c r="F856" s="63"/>
      <c r="G856" s="63"/>
      <c r="Q856" s="63"/>
      <c r="R856" s="4"/>
      <c r="S856" s="4"/>
      <c r="T856" s="4"/>
      <c r="U856" s="4"/>
    </row>
    <row r="857">
      <c r="D857" s="4"/>
      <c r="E857" s="63"/>
      <c r="F857" s="63"/>
      <c r="G857" s="63"/>
      <c r="Q857" s="63"/>
      <c r="R857" s="4"/>
      <c r="S857" s="4"/>
      <c r="T857" s="4"/>
      <c r="U857" s="4"/>
    </row>
    <row r="858">
      <c r="D858" s="4"/>
      <c r="E858" s="63"/>
      <c r="F858" s="63"/>
      <c r="G858" s="63"/>
      <c r="Q858" s="63"/>
      <c r="R858" s="4"/>
      <c r="S858" s="4"/>
      <c r="T858" s="4"/>
      <c r="U858" s="4"/>
    </row>
    <row r="859">
      <c r="D859" s="4"/>
      <c r="E859" s="63"/>
      <c r="F859" s="63"/>
      <c r="G859" s="63"/>
      <c r="Q859" s="63"/>
      <c r="R859" s="4"/>
      <c r="S859" s="4"/>
      <c r="T859" s="4"/>
      <c r="U859" s="4"/>
    </row>
    <row r="860">
      <c r="D860" s="4"/>
      <c r="E860" s="63"/>
      <c r="F860" s="63"/>
      <c r="G860" s="63"/>
      <c r="Q860" s="63"/>
      <c r="R860" s="4"/>
      <c r="S860" s="4"/>
      <c r="T860" s="4"/>
      <c r="U860" s="4"/>
    </row>
    <row r="861">
      <c r="D861" s="4"/>
      <c r="E861" s="63"/>
      <c r="F861" s="63"/>
      <c r="G861" s="63"/>
      <c r="Q861" s="63"/>
      <c r="R861" s="4"/>
      <c r="S861" s="4"/>
      <c r="T861" s="4"/>
      <c r="U861" s="4"/>
    </row>
    <row r="862">
      <c r="D862" s="4"/>
      <c r="E862" s="63"/>
      <c r="F862" s="63"/>
      <c r="G862" s="63"/>
      <c r="Q862" s="63"/>
      <c r="R862" s="4"/>
      <c r="S862" s="4"/>
      <c r="T862" s="4"/>
      <c r="U862" s="4"/>
    </row>
    <row r="863">
      <c r="D863" s="4"/>
      <c r="E863" s="63"/>
      <c r="F863" s="63"/>
      <c r="G863" s="63"/>
      <c r="Q863" s="63"/>
      <c r="R863" s="4"/>
      <c r="S863" s="4"/>
      <c r="T863" s="4"/>
      <c r="U863" s="4"/>
    </row>
    <row r="864">
      <c r="D864" s="4"/>
      <c r="E864" s="63"/>
      <c r="F864" s="63"/>
      <c r="G864" s="63"/>
      <c r="Q864" s="63"/>
      <c r="R864" s="4"/>
      <c r="S864" s="4"/>
      <c r="T864" s="4"/>
      <c r="U864" s="4"/>
    </row>
    <row r="865">
      <c r="D865" s="4"/>
      <c r="E865" s="63"/>
      <c r="F865" s="63"/>
      <c r="G865" s="63"/>
      <c r="Q865" s="63"/>
      <c r="R865" s="4"/>
      <c r="S865" s="4"/>
      <c r="T865" s="4"/>
      <c r="U865" s="4"/>
    </row>
    <row r="866">
      <c r="D866" s="4"/>
      <c r="E866" s="63"/>
      <c r="F866" s="63"/>
      <c r="G866" s="63"/>
      <c r="Q866" s="63"/>
      <c r="R866" s="4"/>
      <c r="S866" s="4"/>
      <c r="T866" s="4"/>
      <c r="U866" s="4"/>
    </row>
    <row r="867">
      <c r="D867" s="4"/>
      <c r="E867" s="63"/>
      <c r="F867" s="63"/>
      <c r="G867" s="63"/>
      <c r="Q867" s="63"/>
      <c r="R867" s="4"/>
      <c r="S867" s="4"/>
      <c r="T867" s="4"/>
      <c r="U867" s="4"/>
    </row>
    <row r="868">
      <c r="D868" s="4"/>
      <c r="E868" s="63"/>
      <c r="F868" s="63"/>
      <c r="G868" s="63"/>
      <c r="Q868" s="63"/>
      <c r="R868" s="4"/>
      <c r="S868" s="4"/>
      <c r="T868" s="4"/>
      <c r="U868" s="4"/>
    </row>
    <row r="869">
      <c r="D869" s="4"/>
      <c r="E869" s="63"/>
      <c r="F869" s="63"/>
      <c r="G869" s="63"/>
      <c r="Q869" s="63"/>
      <c r="R869" s="4"/>
      <c r="S869" s="4"/>
      <c r="T869" s="4"/>
      <c r="U869" s="4"/>
    </row>
    <row r="870">
      <c r="D870" s="4"/>
      <c r="E870" s="63"/>
      <c r="F870" s="63"/>
      <c r="G870" s="63"/>
      <c r="Q870" s="63"/>
      <c r="R870" s="4"/>
      <c r="S870" s="4"/>
      <c r="T870" s="4"/>
      <c r="U870" s="4"/>
    </row>
    <row r="871">
      <c r="D871" s="4"/>
      <c r="E871" s="63"/>
      <c r="F871" s="63"/>
      <c r="G871" s="63"/>
      <c r="Q871" s="63"/>
      <c r="R871" s="4"/>
      <c r="S871" s="4"/>
      <c r="T871" s="4"/>
      <c r="U871" s="4"/>
    </row>
    <row r="872">
      <c r="D872" s="4"/>
      <c r="E872" s="63"/>
      <c r="F872" s="63"/>
      <c r="G872" s="63"/>
      <c r="Q872" s="63"/>
      <c r="R872" s="4"/>
      <c r="S872" s="4"/>
      <c r="T872" s="4"/>
      <c r="U872" s="4"/>
    </row>
    <row r="873">
      <c r="D873" s="4"/>
      <c r="E873" s="63"/>
      <c r="F873" s="63"/>
      <c r="G873" s="63"/>
      <c r="Q873" s="63"/>
      <c r="R873" s="4"/>
      <c r="S873" s="4"/>
      <c r="T873" s="4"/>
      <c r="U873" s="4"/>
    </row>
    <row r="874">
      <c r="D874" s="4"/>
      <c r="E874" s="63"/>
      <c r="F874" s="63"/>
      <c r="G874" s="63"/>
      <c r="Q874" s="63"/>
      <c r="R874" s="4"/>
      <c r="S874" s="4"/>
      <c r="T874" s="4"/>
      <c r="U874" s="4"/>
    </row>
    <row r="875">
      <c r="D875" s="4"/>
      <c r="E875" s="63"/>
      <c r="F875" s="63"/>
      <c r="G875" s="63"/>
      <c r="Q875" s="63"/>
      <c r="R875" s="4"/>
      <c r="S875" s="4"/>
      <c r="T875" s="4"/>
      <c r="U875" s="4"/>
    </row>
    <row r="876">
      <c r="D876" s="4"/>
      <c r="E876" s="63"/>
      <c r="F876" s="63"/>
      <c r="G876" s="63"/>
      <c r="Q876" s="63"/>
      <c r="R876" s="4"/>
      <c r="S876" s="4"/>
      <c r="T876" s="4"/>
      <c r="U876" s="4"/>
    </row>
    <row r="877">
      <c r="D877" s="4"/>
      <c r="E877" s="63"/>
      <c r="F877" s="63"/>
      <c r="G877" s="63"/>
      <c r="Q877" s="63"/>
      <c r="R877" s="4"/>
      <c r="S877" s="4"/>
      <c r="T877" s="4"/>
      <c r="U877" s="4"/>
    </row>
    <row r="878">
      <c r="D878" s="4"/>
      <c r="E878" s="63"/>
      <c r="F878" s="63"/>
      <c r="G878" s="63"/>
      <c r="Q878" s="63"/>
      <c r="R878" s="4"/>
      <c r="S878" s="4"/>
      <c r="T878" s="4"/>
      <c r="U878" s="4"/>
    </row>
    <row r="879">
      <c r="D879" s="4"/>
      <c r="E879" s="63"/>
      <c r="F879" s="63"/>
      <c r="G879" s="63"/>
      <c r="Q879" s="63"/>
      <c r="R879" s="4"/>
      <c r="S879" s="4"/>
      <c r="T879" s="4"/>
      <c r="U879" s="4"/>
    </row>
    <row r="880">
      <c r="D880" s="4"/>
      <c r="E880" s="63"/>
      <c r="F880" s="63"/>
      <c r="G880" s="63"/>
      <c r="Q880" s="63"/>
      <c r="R880" s="4"/>
      <c r="S880" s="4"/>
      <c r="T880" s="4"/>
      <c r="U880" s="4"/>
    </row>
    <row r="881">
      <c r="D881" s="4"/>
      <c r="E881" s="63"/>
      <c r="F881" s="63"/>
      <c r="G881" s="63"/>
      <c r="Q881" s="63"/>
      <c r="R881" s="4"/>
      <c r="S881" s="4"/>
      <c r="T881" s="4"/>
      <c r="U881" s="4"/>
    </row>
    <row r="882">
      <c r="D882" s="4"/>
      <c r="E882" s="63"/>
      <c r="F882" s="63"/>
      <c r="G882" s="63"/>
      <c r="Q882" s="63"/>
      <c r="R882" s="4"/>
      <c r="S882" s="4"/>
      <c r="T882" s="4"/>
      <c r="U882" s="4"/>
    </row>
    <row r="883">
      <c r="D883" s="4"/>
      <c r="E883" s="63"/>
      <c r="F883" s="63"/>
      <c r="G883" s="63"/>
      <c r="Q883" s="63"/>
      <c r="R883" s="4"/>
      <c r="S883" s="4"/>
      <c r="T883" s="4"/>
      <c r="U883" s="4"/>
    </row>
    <row r="884">
      <c r="D884" s="4"/>
      <c r="E884" s="63"/>
      <c r="F884" s="63"/>
      <c r="G884" s="63"/>
      <c r="Q884" s="63"/>
      <c r="R884" s="4"/>
      <c r="S884" s="4"/>
      <c r="T884" s="4"/>
      <c r="U884" s="4"/>
    </row>
    <row r="885">
      <c r="D885" s="4"/>
      <c r="E885" s="63"/>
      <c r="F885" s="63"/>
      <c r="G885" s="63"/>
      <c r="Q885" s="63"/>
      <c r="R885" s="4"/>
      <c r="S885" s="4"/>
      <c r="T885" s="4"/>
      <c r="U885" s="4"/>
    </row>
    <row r="886">
      <c r="D886" s="4"/>
      <c r="E886" s="63"/>
      <c r="F886" s="63"/>
      <c r="G886" s="63"/>
      <c r="Q886" s="63"/>
      <c r="R886" s="4"/>
      <c r="S886" s="4"/>
      <c r="T886" s="4"/>
      <c r="U886" s="4"/>
    </row>
    <row r="887">
      <c r="D887" s="4"/>
      <c r="E887" s="63"/>
      <c r="F887" s="63"/>
      <c r="G887" s="63"/>
      <c r="Q887" s="63"/>
      <c r="R887" s="4"/>
      <c r="S887" s="4"/>
      <c r="T887" s="4"/>
      <c r="U887" s="4"/>
    </row>
    <row r="888">
      <c r="D888" s="4"/>
      <c r="E888" s="63"/>
      <c r="F888" s="63"/>
      <c r="G888" s="63"/>
      <c r="Q888" s="63"/>
      <c r="R888" s="4"/>
      <c r="S888" s="4"/>
      <c r="T888" s="4"/>
      <c r="U888" s="4"/>
    </row>
    <row r="889">
      <c r="D889" s="4"/>
      <c r="E889" s="63"/>
      <c r="F889" s="63"/>
      <c r="G889" s="63"/>
      <c r="Q889" s="63"/>
      <c r="R889" s="4"/>
      <c r="S889" s="4"/>
      <c r="T889" s="4"/>
      <c r="U889" s="4"/>
    </row>
    <row r="890">
      <c r="D890" s="4"/>
      <c r="E890" s="63"/>
      <c r="F890" s="63"/>
      <c r="G890" s="63"/>
      <c r="Q890" s="63"/>
      <c r="R890" s="4"/>
      <c r="S890" s="4"/>
      <c r="T890" s="4"/>
      <c r="U890" s="4"/>
    </row>
    <row r="891">
      <c r="D891" s="4"/>
      <c r="E891" s="63"/>
      <c r="F891" s="63"/>
      <c r="G891" s="63"/>
      <c r="Q891" s="63"/>
      <c r="R891" s="4"/>
      <c r="S891" s="4"/>
      <c r="T891" s="4"/>
      <c r="U891" s="4"/>
    </row>
    <row r="892">
      <c r="D892" s="4"/>
      <c r="E892" s="63"/>
      <c r="F892" s="63"/>
      <c r="G892" s="63"/>
      <c r="Q892" s="63"/>
      <c r="R892" s="4"/>
      <c r="S892" s="4"/>
      <c r="T892" s="4"/>
      <c r="U892" s="4"/>
    </row>
    <row r="893">
      <c r="D893" s="4"/>
      <c r="E893" s="63"/>
      <c r="F893" s="63"/>
      <c r="G893" s="63"/>
      <c r="Q893" s="63"/>
      <c r="R893" s="4"/>
      <c r="S893" s="4"/>
      <c r="T893" s="4"/>
      <c r="U893" s="4"/>
    </row>
    <row r="894">
      <c r="D894" s="4"/>
      <c r="E894" s="63"/>
      <c r="F894" s="63"/>
      <c r="G894" s="63"/>
      <c r="Q894" s="63"/>
      <c r="R894" s="4"/>
      <c r="S894" s="4"/>
      <c r="T894" s="4"/>
      <c r="U894" s="4"/>
    </row>
    <row r="895">
      <c r="D895" s="4"/>
      <c r="E895" s="63"/>
      <c r="F895" s="63"/>
      <c r="G895" s="63"/>
      <c r="Q895" s="63"/>
      <c r="R895" s="4"/>
      <c r="S895" s="4"/>
      <c r="T895" s="4"/>
      <c r="U895" s="4"/>
    </row>
    <row r="896">
      <c r="D896" s="4"/>
      <c r="E896" s="63"/>
      <c r="F896" s="63"/>
      <c r="G896" s="63"/>
      <c r="Q896" s="63"/>
      <c r="R896" s="4"/>
      <c r="S896" s="4"/>
      <c r="T896" s="4"/>
      <c r="U896" s="4"/>
    </row>
    <row r="897">
      <c r="D897" s="4"/>
      <c r="E897" s="63"/>
      <c r="F897" s="63"/>
      <c r="G897" s="63"/>
      <c r="Q897" s="63"/>
      <c r="R897" s="4"/>
      <c r="S897" s="4"/>
      <c r="T897" s="4"/>
      <c r="U897" s="4"/>
    </row>
    <row r="898">
      <c r="D898" s="4"/>
      <c r="E898" s="63"/>
      <c r="F898" s="63"/>
      <c r="G898" s="63"/>
      <c r="Q898" s="63"/>
      <c r="R898" s="4"/>
      <c r="S898" s="4"/>
      <c r="T898" s="4"/>
      <c r="U898" s="4"/>
    </row>
    <row r="899">
      <c r="D899" s="4"/>
      <c r="E899" s="63"/>
      <c r="F899" s="63"/>
      <c r="G899" s="63"/>
      <c r="Q899" s="63"/>
      <c r="R899" s="4"/>
      <c r="S899" s="4"/>
      <c r="T899" s="4"/>
      <c r="U899" s="4"/>
    </row>
    <row r="900">
      <c r="D900" s="4"/>
      <c r="E900" s="63"/>
      <c r="F900" s="63"/>
      <c r="G900" s="63"/>
      <c r="Q900" s="63"/>
      <c r="R900" s="4"/>
      <c r="S900" s="4"/>
      <c r="T900" s="4"/>
      <c r="U900" s="4"/>
    </row>
    <row r="901">
      <c r="D901" s="4"/>
      <c r="E901" s="63"/>
      <c r="F901" s="63"/>
      <c r="G901" s="63"/>
      <c r="Q901" s="63"/>
      <c r="R901" s="4"/>
      <c r="S901" s="4"/>
      <c r="T901" s="4"/>
      <c r="U901" s="4"/>
    </row>
    <row r="902">
      <c r="D902" s="4"/>
      <c r="E902" s="63"/>
      <c r="F902" s="63"/>
      <c r="G902" s="63"/>
      <c r="Q902" s="63"/>
      <c r="R902" s="4"/>
      <c r="S902" s="4"/>
      <c r="T902" s="4"/>
      <c r="U902" s="4"/>
    </row>
    <row r="903">
      <c r="D903" s="4"/>
      <c r="E903" s="63"/>
      <c r="F903" s="63"/>
      <c r="G903" s="63"/>
      <c r="Q903" s="63"/>
      <c r="R903" s="4"/>
      <c r="S903" s="4"/>
      <c r="T903" s="4"/>
      <c r="U903" s="4"/>
    </row>
    <row r="904">
      <c r="D904" s="4"/>
      <c r="E904" s="63"/>
      <c r="F904" s="63"/>
      <c r="G904" s="63"/>
      <c r="Q904" s="63"/>
      <c r="R904" s="4"/>
      <c r="S904" s="4"/>
      <c r="T904" s="4"/>
      <c r="U904" s="4"/>
    </row>
    <row r="905">
      <c r="D905" s="4"/>
      <c r="E905" s="63"/>
      <c r="F905" s="63"/>
      <c r="G905" s="63"/>
      <c r="Q905" s="63"/>
      <c r="R905" s="4"/>
      <c r="S905" s="4"/>
      <c r="T905" s="4"/>
      <c r="U905" s="4"/>
    </row>
    <row r="906">
      <c r="D906" s="4"/>
      <c r="E906" s="63"/>
      <c r="F906" s="63"/>
      <c r="G906" s="63"/>
      <c r="Q906" s="63"/>
      <c r="R906" s="4"/>
      <c r="S906" s="4"/>
      <c r="T906" s="4"/>
      <c r="U906" s="4"/>
    </row>
    <row r="907">
      <c r="D907" s="4"/>
      <c r="E907" s="63"/>
      <c r="F907" s="63"/>
      <c r="G907" s="63"/>
      <c r="Q907" s="63"/>
      <c r="R907" s="4"/>
      <c r="S907" s="4"/>
      <c r="T907" s="4"/>
      <c r="U907" s="4"/>
    </row>
    <row r="908">
      <c r="D908" s="4"/>
      <c r="E908" s="63"/>
      <c r="F908" s="63"/>
      <c r="G908" s="63"/>
      <c r="Q908" s="63"/>
      <c r="R908" s="4"/>
      <c r="S908" s="4"/>
      <c r="T908" s="4"/>
      <c r="U908" s="4"/>
    </row>
    <row r="909">
      <c r="D909" s="4"/>
      <c r="E909" s="63"/>
      <c r="F909" s="63"/>
      <c r="G909" s="63"/>
      <c r="Q909" s="63"/>
      <c r="R909" s="4"/>
      <c r="S909" s="4"/>
      <c r="T909" s="4"/>
      <c r="U909" s="4"/>
    </row>
    <row r="910">
      <c r="D910" s="4"/>
      <c r="E910" s="63"/>
      <c r="F910" s="63"/>
      <c r="G910" s="63"/>
      <c r="Q910" s="63"/>
      <c r="R910" s="4"/>
      <c r="S910" s="4"/>
      <c r="T910" s="4"/>
      <c r="U910" s="4"/>
    </row>
    <row r="911">
      <c r="D911" s="4"/>
      <c r="E911" s="63"/>
      <c r="F911" s="63"/>
      <c r="G911" s="63"/>
      <c r="Q911" s="63"/>
      <c r="R911" s="4"/>
      <c r="S911" s="4"/>
      <c r="T911" s="4"/>
      <c r="U911" s="4"/>
    </row>
    <row r="912">
      <c r="D912" s="4"/>
      <c r="E912" s="63"/>
      <c r="F912" s="63"/>
      <c r="G912" s="63"/>
      <c r="Q912" s="63"/>
      <c r="R912" s="4"/>
      <c r="S912" s="4"/>
      <c r="T912" s="4"/>
      <c r="U912" s="4"/>
    </row>
    <row r="913">
      <c r="D913" s="4"/>
      <c r="E913" s="63"/>
      <c r="F913" s="63"/>
      <c r="G913" s="63"/>
      <c r="Q913" s="63"/>
      <c r="R913" s="4"/>
      <c r="S913" s="4"/>
      <c r="T913" s="4"/>
      <c r="U913" s="4"/>
    </row>
    <row r="914">
      <c r="D914" s="4"/>
      <c r="E914" s="63"/>
      <c r="F914" s="63"/>
      <c r="G914" s="63"/>
      <c r="Q914" s="63"/>
      <c r="R914" s="4"/>
      <c r="S914" s="4"/>
      <c r="T914" s="4"/>
      <c r="U914" s="4"/>
    </row>
    <row r="915">
      <c r="D915" s="4"/>
      <c r="E915" s="63"/>
      <c r="F915" s="63"/>
      <c r="G915" s="63"/>
      <c r="Q915" s="63"/>
      <c r="R915" s="4"/>
      <c r="S915" s="4"/>
      <c r="T915" s="4"/>
      <c r="U915" s="4"/>
    </row>
    <row r="916">
      <c r="D916" s="4"/>
      <c r="E916" s="63"/>
      <c r="F916" s="63"/>
      <c r="G916" s="63"/>
      <c r="Q916" s="63"/>
      <c r="R916" s="4"/>
      <c r="S916" s="4"/>
      <c r="T916" s="4"/>
      <c r="U916" s="4"/>
    </row>
    <row r="917">
      <c r="D917" s="4"/>
      <c r="E917" s="63"/>
      <c r="F917" s="63"/>
      <c r="G917" s="63"/>
      <c r="Q917" s="63"/>
      <c r="R917" s="4"/>
      <c r="S917" s="4"/>
      <c r="T917" s="4"/>
      <c r="U917" s="4"/>
    </row>
    <row r="918">
      <c r="D918" s="4"/>
      <c r="E918" s="63"/>
      <c r="F918" s="63"/>
      <c r="G918" s="63"/>
      <c r="Q918" s="63"/>
      <c r="R918" s="4"/>
      <c r="S918" s="4"/>
      <c r="T918" s="4"/>
      <c r="U918" s="4"/>
    </row>
    <row r="919">
      <c r="D919" s="4"/>
      <c r="E919" s="63"/>
      <c r="F919" s="63"/>
      <c r="G919" s="63"/>
      <c r="Q919" s="63"/>
      <c r="R919" s="4"/>
      <c r="S919" s="4"/>
      <c r="T919" s="4"/>
      <c r="U919" s="4"/>
    </row>
    <row r="920">
      <c r="D920" s="4"/>
      <c r="E920" s="63"/>
      <c r="F920" s="63"/>
      <c r="G920" s="63"/>
      <c r="Q920" s="63"/>
      <c r="R920" s="4"/>
      <c r="S920" s="4"/>
      <c r="T920" s="4"/>
      <c r="U920" s="4"/>
    </row>
    <row r="921">
      <c r="D921" s="4"/>
      <c r="E921" s="63"/>
      <c r="F921" s="63"/>
      <c r="G921" s="63"/>
      <c r="Q921" s="63"/>
      <c r="R921" s="4"/>
      <c r="S921" s="4"/>
      <c r="T921" s="4"/>
      <c r="U921" s="4"/>
    </row>
    <row r="922">
      <c r="D922" s="4"/>
      <c r="E922" s="63"/>
      <c r="F922" s="63"/>
      <c r="G922" s="63"/>
      <c r="Q922" s="63"/>
      <c r="R922" s="4"/>
      <c r="S922" s="4"/>
      <c r="T922" s="4"/>
      <c r="U922" s="4"/>
    </row>
    <row r="923">
      <c r="D923" s="4"/>
      <c r="E923" s="63"/>
      <c r="F923" s="63"/>
      <c r="G923" s="63"/>
      <c r="Q923" s="63"/>
      <c r="R923" s="4"/>
      <c r="S923" s="4"/>
      <c r="T923" s="4"/>
      <c r="U923" s="4"/>
    </row>
    <row r="924">
      <c r="D924" s="4"/>
      <c r="E924" s="63"/>
      <c r="F924" s="63"/>
      <c r="G924" s="63"/>
      <c r="Q924" s="63"/>
      <c r="R924" s="4"/>
      <c r="S924" s="4"/>
      <c r="T924" s="4"/>
      <c r="U924" s="4"/>
    </row>
    <row r="925">
      <c r="D925" s="4"/>
      <c r="E925" s="63"/>
      <c r="F925" s="63"/>
      <c r="G925" s="63"/>
      <c r="Q925" s="63"/>
      <c r="R925" s="4"/>
      <c r="S925" s="4"/>
      <c r="T925" s="4"/>
      <c r="U925" s="4"/>
    </row>
    <row r="926">
      <c r="D926" s="4"/>
      <c r="E926" s="63"/>
      <c r="F926" s="63"/>
      <c r="G926" s="63"/>
      <c r="Q926" s="63"/>
      <c r="R926" s="4"/>
      <c r="S926" s="4"/>
      <c r="T926" s="4"/>
      <c r="U926" s="4"/>
    </row>
    <row r="927">
      <c r="D927" s="4"/>
      <c r="E927" s="63"/>
      <c r="F927" s="63"/>
      <c r="G927" s="63"/>
      <c r="Q927" s="63"/>
      <c r="R927" s="4"/>
      <c r="S927" s="4"/>
      <c r="T927" s="4"/>
      <c r="U927" s="4"/>
    </row>
    <row r="928">
      <c r="D928" s="4"/>
      <c r="E928" s="63"/>
      <c r="F928" s="63"/>
      <c r="G928" s="63"/>
      <c r="Q928" s="63"/>
      <c r="R928" s="4"/>
      <c r="S928" s="4"/>
      <c r="T928" s="4"/>
      <c r="U928" s="4"/>
    </row>
    <row r="929">
      <c r="D929" s="4"/>
      <c r="E929" s="63"/>
      <c r="F929" s="63"/>
      <c r="G929" s="63"/>
      <c r="Q929" s="63"/>
      <c r="R929" s="4"/>
      <c r="S929" s="4"/>
      <c r="T929" s="4"/>
      <c r="U929" s="4"/>
    </row>
    <row r="930">
      <c r="D930" s="4"/>
      <c r="E930" s="63"/>
      <c r="F930" s="63"/>
      <c r="G930" s="63"/>
      <c r="Q930" s="63"/>
      <c r="R930" s="4"/>
      <c r="S930" s="4"/>
      <c r="T930" s="4"/>
      <c r="U930" s="4"/>
    </row>
    <row r="931">
      <c r="D931" s="4"/>
      <c r="E931" s="63"/>
      <c r="F931" s="63"/>
      <c r="G931" s="63"/>
      <c r="Q931" s="63"/>
      <c r="R931" s="4"/>
      <c r="S931" s="4"/>
      <c r="T931" s="4"/>
      <c r="U931" s="4"/>
    </row>
    <row r="932">
      <c r="D932" s="4"/>
      <c r="E932" s="63"/>
      <c r="F932" s="63"/>
      <c r="G932" s="63"/>
      <c r="Q932" s="63"/>
      <c r="R932" s="4"/>
      <c r="S932" s="4"/>
      <c r="T932" s="4"/>
      <c r="U932" s="4"/>
    </row>
    <row r="933">
      <c r="D933" s="4"/>
      <c r="E933" s="63"/>
      <c r="F933" s="63"/>
      <c r="G933" s="63"/>
      <c r="Q933" s="63"/>
      <c r="R933" s="4"/>
      <c r="S933" s="4"/>
      <c r="T933" s="4"/>
      <c r="U933" s="4"/>
    </row>
    <row r="934">
      <c r="D934" s="4"/>
      <c r="E934" s="63"/>
      <c r="F934" s="63"/>
      <c r="G934" s="63"/>
      <c r="Q934" s="63"/>
      <c r="R934" s="4"/>
      <c r="S934" s="4"/>
      <c r="T934" s="4"/>
      <c r="U934" s="4"/>
    </row>
    <row r="935">
      <c r="D935" s="4"/>
      <c r="E935" s="63"/>
      <c r="F935" s="63"/>
      <c r="G935" s="63"/>
      <c r="Q935" s="63"/>
      <c r="R935" s="4"/>
      <c r="S935" s="4"/>
      <c r="T935" s="4"/>
      <c r="U935" s="4"/>
    </row>
    <row r="936">
      <c r="D936" s="4"/>
      <c r="E936" s="63"/>
      <c r="F936" s="63"/>
      <c r="G936" s="63"/>
      <c r="Q936" s="63"/>
      <c r="R936" s="4"/>
      <c r="S936" s="4"/>
      <c r="T936" s="4"/>
      <c r="U936" s="4"/>
    </row>
    <row r="937">
      <c r="D937" s="4"/>
      <c r="E937" s="63"/>
      <c r="F937" s="63"/>
      <c r="G937" s="63"/>
      <c r="Q937" s="63"/>
      <c r="R937" s="4"/>
      <c r="S937" s="4"/>
      <c r="T937" s="4"/>
      <c r="U937" s="4"/>
    </row>
    <row r="938">
      <c r="D938" s="4"/>
      <c r="E938" s="63"/>
      <c r="F938" s="63"/>
      <c r="G938" s="63"/>
      <c r="Q938" s="63"/>
      <c r="R938" s="4"/>
      <c r="S938" s="4"/>
      <c r="T938" s="4"/>
      <c r="U938" s="4"/>
    </row>
    <row r="939">
      <c r="D939" s="4"/>
      <c r="E939" s="63"/>
      <c r="F939" s="63"/>
      <c r="G939" s="63"/>
      <c r="Q939" s="63"/>
      <c r="R939" s="4"/>
      <c r="S939" s="4"/>
      <c r="T939" s="4"/>
      <c r="U939" s="4"/>
    </row>
    <row r="940">
      <c r="D940" s="4"/>
      <c r="E940" s="63"/>
      <c r="F940" s="63"/>
      <c r="G940" s="63"/>
      <c r="Q940" s="63"/>
      <c r="R940" s="4"/>
      <c r="S940" s="4"/>
      <c r="T940" s="4"/>
      <c r="U940" s="4"/>
    </row>
    <row r="941">
      <c r="D941" s="4"/>
      <c r="E941" s="63"/>
      <c r="F941" s="63"/>
      <c r="G941" s="63"/>
      <c r="Q941" s="63"/>
      <c r="R941" s="4"/>
      <c r="S941" s="4"/>
      <c r="T941" s="4"/>
      <c r="U941" s="4"/>
    </row>
    <row r="942">
      <c r="D942" s="4"/>
      <c r="E942" s="63"/>
      <c r="F942" s="63"/>
      <c r="G942" s="63"/>
      <c r="Q942" s="63"/>
      <c r="R942" s="4"/>
      <c r="S942" s="4"/>
      <c r="T942" s="4"/>
      <c r="U942" s="4"/>
    </row>
    <row r="943">
      <c r="D943" s="4"/>
      <c r="E943" s="63"/>
      <c r="F943" s="63"/>
      <c r="G943" s="63"/>
      <c r="Q943" s="63"/>
      <c r="R943" s="4"/>
      <c r="S943" s="4"/>
      <c r="T943" s="4"/>
      <c r="U943" s="4"/>
    </row>
    <row r="944">
      <c r="D944" s="4"/>
      <c r="E944" s="63"/>
      <c r="F944" s="63"/>
      <c r="G944" s="63"/>
      <c r="Q944" s="63"/>
      <c r="R944" s="4"/>
      <c r="S944" s="4"/>
      <c r="T944" s="4"/>
      <c r="U944" s="4"/>
    </row>
    <row r="945">
      <c r="D945" s="4"/>
      <c r="E945" s="63"/>
      <c r="F945" s="63"/>
      <c r="G945" s="63"/>
      <c r="Q945" s="63"/>
      <c r="R945" s="4"/>
      <c r="S945" s="4"/>
      <c r="T945" s="4"/>
      <c r="U945" s="4"/>
    </row>
    <row r="946">
      <c r="D946" s="4"/>
      <c r="E946" s="63"/>
      <c r="F946" s="63"/>
      <c r="G946" s="63"/>
      <c r="Q946" s="63"/>
      <c r="R946" s="4"/>
      <c r="S946" s="4"/>
      <c r="T946" s="4"/>
      <c r="U946" s="4"/>
    </row>
    <row r="947">
      <c r="D947" s="4"/>
      <c r="E947" s="63"/>
      <c r="F947" s="63"/>
      <c r="G947" s="63"/>
      <c r="Q947" s="63"/>
      <c r="R947" s="4"/>
      <c r="S947" s="4"/>
      <c r="T947" s="4"/>
      <c r="U947" s="4"/>
    </row>
    <row r="948">
      <c r="D948" s="4"/>
      <c r="E948" s="63"/>
      <c r="F948" s="63"/>
      <c r="G948" s="63"/>
      <c r="Q948" s="63"/>
      <c r="R948" s="4"/>
      <c r="S948" s="4"/>
      <c r="T948" s="4"/>
      <c r="U948" s="4"/>
    </row>
    <row r="949">
      <c r="D949" s="4"/>
      <c r="E949" s="63"/>
      <c r="F949" s="63"/>
      <c r="G949" s="63"/>
      <c r="Q949" s="63"/>
      <c r="R949" s="4"/>
      <c r="S949" s="4"/>
      <c r="T949" s="4"/>
      <c r="U949" s="4"/>
    </row>
    <row r="950">
      <c r="D950" s="4"/>
      <c r="E950" s="63"/>
      <c r="F950" s="63"/>
      <c r="G950" s="63"/>
      <c r="Q950" s="63"/>
      <c r="R950" s="4"/>
      <c r="S950" s="4"/>
      <c r="T950" s="4"/>
      <c r="U950" s="4"/>
    </row>
    <row r="951">
      <c r="D951" s="4"/>
      <c r="E951" s="63"/>
      <c r="F951" s="63"/>
      <c r="G951" s="63"/>
      <c r="Q951" s="63"/>
      <c r="R951" s="4"/>
      <c r="S951" s="4"/>
      <c r="T951" s="4"/>
      <c r="U951" s="4"/>
    </row>
    <row r="952">
      <c r="D952" s="4"/>
      <c r="E952" s="63"/>
      <c r="F952" s="63"/>
      <c r="G952" s="63"/>
      <c r="Q952" s="63"/>
      <c r="R952" s="4"/>
      <c r="S952" s="4"/>
      <c r="T952" s="4"/>
      <c r="U952" s="4"/>
    </row>
    <row r="953">
      <c r="D953" s="4"/>
      <c r="E953" s="63"/>
      <c r="F953" s="63"/>
      <c r="G953" s="63"/>
      <c r="Q953" s="63"/>
      <c r="R953" s="4"/>
      <c r="S953" s="4"/>
      <c r="T953" s="4"/>
      <c r="U953" s="4"/>
    </row>
    <row r="954">
      <c r="D954" s="4"/>
      <c r="E954" s="63"/>
      <c r="F954" s="63"/>
      <c r="G954" s="63"/>
      <c r="Q954" s="63"/>
      <c r="R954" s="4"/>
      <c r="S954" s="4"/>
      <c r="T954" s="4"/>
      <c r="U954" s="4"/>
    </row>
    <row r="955">
      <c r="D955" s="4"/>
      <c r="E955" s="63"/>
      <c r="F955" s="63"/>
      <c r="G955" s="63"/>
      <c r="Q955" s="63"/>
      <c r="R955" s="4"/>
      <c r="S955" s="4"/>
      <c r="T955" s="4"/>
      <c r="U955" s="4"/>
    </row>
    <row r="956">
      <c r="D956" s="4"/>
      <c r="E956" s="63"/>
      <c r="F956" s="63"/>
      <c r="G956" s="63"/>
      <c r="Q956" s="63"/>
      <c r="R956" s="4"/>
      <c r="S956" s="4"/>
      <c r="T956" s="4"/>
      <c r="U956" s="4"/>
    </row>
    <row r="957">
      <c r="D957" s="4"/>
      <c r="E957" s="63"/>
      <c r="F957" s="63"/>
      <c r="G957" s="63"/>
      <c r="Q957" s="63"/>
      <c r="R957" s="4"/>
      <c r="S957" s="4"/>
      <c r="T957" s="4"/>
      <c r="U957" s="4"/>
    </row>
    <row r="958">
      <c r="D958" s="4"/>
      <c r="E958" s="63"/>
      <c r="F958" s="63"/>
      <c r="G958" s="63"/>
      <c r="Q958" s="63"/>
      <c r="R958" s="4"/>
      <c r="S958" s="4"/>
      <c r="T958" s="4"/>
      <c r="U958" s="4"/>
    </row>
    <row r="959">
      <c r="D959" s="4"/>
      <c r="E959" s="63"/>
      <c r="F959" s="63"/>
      <c r="G959" s="63"/>
      <c r="Q959" s="63"/>
      <c r="R959" s="4"/>
      <c r="S959" s="4"/>
      <c r="T959" s="4"/>
      <c r="U959" s="4"/>
    </row>
    <row r="960">
      <c r="D960" s="4"/>
      <c r="E960" s="63"/>
      <c r="F960" s="63"/>
      <c r="G960" s="63"/>
      <c r="Q960" s="63"/>
      <c r="R960" s="4"/>
      <c r="S960" s="4"/>
      <c r="T960" s="4"/>
      <c r="U960" s="4"/>
    </row>
    <row r="961">
      <c r="D961" s="4"/>
      <c r="E961" s="63"/>
      <c r="F961" s="63"/>
      <c r="G961" s="63"/>
      <c r="Q961" s="63"/>
      <c r="R961" s="4"/>
      <c r="S961" s="4"/>
      <c r="T961" s="4"/>
      <c r="U961" s="4"/>
    </row>
    <row r="962">
      <c r="D962" s="4"/>
      <c r="E962" s="63"/>
      <c r="F962" s="63"/>
      <c r="G962" s="63"/>
      <c r="Q962" s="63"/>
      <c r="R962" s="4"/>
      <c r="S962" s="4"/>
      <c r="T962" s="4"/>
      <c r="U962" s="4"/>
    </row>
    <row r="963">
      <c r="D963" s="4"/>
      <c r="E963" s="63"/>
      <c r="F963" s="63"/>
      <c r="G963" s="63"/>
      <c r="Q963" s="63"/>
      <c r="R963" s="4"/>
      <c r="S963" s="4"/>
      <c r="T963" s="4"/>
      <c r="U963" s="4"/>
    </row>
    <row r="964">
      <c r="D964" s="4"/>
      <c r="E964" s="63"/>
      <c r="F964" s="63"/>
      <c r="G964" s="63"/>
      <c r="Q964" s="63"/>
      <c r="R964" s="4"/>
      <c r="S964" s="4"/>
      <c r="T964" s="4"/>
      <c r="U964" s="4"/>
    </row>
    <row r="965">
      <c r="D965" s="4"/>
      <c r="E965" s="63"/>
      <c r="F965" s="63"/>
      <c r="G965" s="63"/>
      <c r="Q965" s="63"/>
      <c r="R965" s="4"/>
      <c r="S965" s="4"/>
      <c r="T965" s="4"/>
      <c r="U965" s="4"/>
    </row>
    <row r="966">
      <c r="D966" s="4"/>
      <c r="E966" s="63"/>
      <c r="F966" s="63"/>
      <c r="G966" s="63"/>
      <c r="Q966" s="63"/>
      <c r="R966" s="4"/>
      <c r="S966" s="4"/>
      <c r="T966" s="4"/>
      <c r="U966" s="4"/>
    </row>
    <row r="967">
      <c r="D967" s="4"/>
      <c r="E967" s="63"/>
      <c r="F967" s="63"/>
      <c r="G967" s="63"/>
      <c r="Q967" s="63"/>
      <c r="R967" s="4"/>
      <c r="S967" s="4"/>
      <c r="T967" s="4"/>
      <c r="U967" s="4"/>
    </row>
    <row r="968">
      <c r="D968" s="4"/>
      <c r="E968" s="63"/>
      <c r="F968" s="63"/>
      <c r="G968" s="63"/>
      <c r="Q968" s="63"/>
      <c r="R968" s="4"/>
      <c r="S968" s="4"/>
      <c r="T968" s="4"/>
      <c r="U968" s="4"/>
    </row>
    <row r="969">
      <c r="D969" s="4"/>
      <c r="E969" s="63"/>
      <c r="F969" s="63"/>
      <c r="G969" s="63"/>
      <c r="Q969" s="63"/>
      <c r="R969" s="4"/>
      <c r="S969" s="4"/>
      <c r="T969" s="4"/>
      <c r="U969" s="4"/>
    </row>
    <row r="970">
      <c r="D970" s="4"/>
      <c r="E970" s="63"/>
      <c r="F970" s="63"/>
      <c r="G970" s="63"/>
      <c r="Q970" s="63"/>
      <c r="R970" s="4"/>
      <c r="S970" s="4"/>
      <c r="T970" s="4"/>
      <c r="U970" s="4"/>
    </row>
    <row r="971">
      <c r="D971" s="4"/>
      <c r="E971" s="63"/>
      <c r="F971" s="63"/>
      <c r="G971" s="63"/>
      <c r="Q971" s="63"/>
      <c r="R971" s="4"/>
      <c r="S971" s="4"/>
      <c r="T971" s="4"/>
      <c r="U971" s="4"/>
    </row>
    <row r="972">
      <c r="D972" s="4"/>
      <c r="E972" s="63"/>
      <c r="F972" s="63"/>
      <c r="G972" s="63"/>
      <c r="Q972" s="63"/>
      <c r="R972" s="4"/>
      <c r="S972" s="4"/>
      <c r="T972" s="4"/>
      <c r="U972" s="4"/>
    </row>
    <row r="973">
      <c r="D973" s="4"/>
      <c r="E973" s="63"/>
      <c r="F973" s="63"/>
      <c r="G973" s="63"/>
      <c r="Q973" s="63"/>
      <c r="R973" s="4"/>
      <c r="S973" s="4"/>
      <c r="T973" s="4"/>
      <c r="U973" s="4"/>
    </row>
    <row r="974">
      <c r="D974" s="4"/>
      <c r="E974" s="63"/>
      <c r="F974" s="63"/>
      <c r="G974" s="63"/>
      <c r="Q974" s="63"/>
      <c r="R974" s="4"/>
      <c r="S974" s="4"/>
      <c r="T974" s="4"/>
      <c r="U974" s="4"/>
    </row>
    <row r="975">
      <c r="D975" s="4"/>
      <c r="E975" s="63"/>
      <c r="F975" s="63"/>
      <c r="G975" s="63"/>
      <c r="Q975" s="63"/>
      <c r="R975" s="4"/>
      <c r="S975" s="4"/>
      <c r="T975" s="4"/>
      <c r="U975" s="4"/>
    </row>
    <row r="976">
      <c r="D976" s="4"/>
      <c r="E976" s="63"/>
      <c r="F976" s="63"/>
      <c r="G976" s="63"/>
      <c r="Q976" s="63"/>
      <c r="R976" s="4"/>
      <c r="S976" s="4"/>
      <c r="T976" s="4"/>
      <c r="U976" s="4"/>
    </row>
    <row r="977">
      <c r="D977" s="4"/>
      <c r="E977" s="63"/>
      <c r="F977" s="63"/>
      <c r="G977" s="63"/>
      <c r="Q977" s="63"/>
      <c r="R977" s="4"/>
      <c r="S977" s="4"/>
      <c r="T977" s="4"/>
      <c r="U977" s="4"/>
    </row>
    <row r="978">
      <c r="D978" s="4"/>
      <c r="E978" s="63"/>
      <c r="F978" s="63"/>
      <c r="G978" s="63"/>
      <c r="Q978" s="63"/>
      <c r="R978" s="4"/>
      <c r="S978" s="4"/>
      <c r="T978" s="4"/>
      <c r="U978" s="4"/>
    </row>
    <row r="979">
      <c r="D979" s="4"/>
      <c r="E979" s="63"/>
      <c r="F979" s="63"/>
      <c r="G979" s="63"/>
      <c r="Q979" s="63"/>
      <c r="R979" s="4"/>
      <c r="S979" s="4"/>
      <c r="T979" s="4"/>
      <c r="U979" s="4"/>
    </row>
    <row r="980">
      <c r="D980" s="4"/>
      <c r="E980" s="63"/>
      <c r="F980" s="63"/>
      <c r="G980" s="63"/>
      <c r="Q980" s="63"/>
      <c r="R980" s="4"/>
      <c r="S980" s="4"/>
      <c r="T980" s="4"/>
      <c r="U980" s="4"/>
    </row>
    <row r="981">
      <c r="D981" s="4"/>
      <c r="E981" s="63"/>
      <c r="F981" s="63"/>
      <c r="G981" s="63"/>
      <c r="Q981" s="63"/>
      <c r="R981" s="4"/>
      <c r="S981" s="4"/>
      <c r="T981" s="4"/>
      <c r="U981" s="4"/>
    </row>
    <row r="982">
      <c r="D982" s="4"/>
      <c r="E982" s="63"/>
      <c r="F982" s="63"/>
      <c r="G982" s="63"/>
      <c r="Q982" s="63"/>
      <c r="R982" s="4"/>
      <c r="S982" s="4"/>
      <c r="T982" s="4"/>
      <c r="U982" s="4"/>
    </row>
    <row r="983">
      <c r="D983" s="4"/>
      <c r="E983" s="63"/>
      <c r="F983" s="63"/>
      <c r="G983" s="63"/>
      <c r="Q983" s="63"/>
      <c r="R983" s="4"/>
      <c r="S983" s="4"/>
      <c r="T983" s="4"/>
      <c r="U983" s="4"/>
    </row>
    <row r="984">
      <c r="D984" s="4"/>
      <c r="E984" s="63"/>
      <c r="F984" s="63"/>
      <c r="G984" s="63"/>
      <c r="Q984" s="63"/>
      <c r="R984" s="4"/>
      <c r="S984" s="4"/>
      <c r="T984" s="4"/>
      <c r="U984" s="4"/>
    </row>
    <row r="985">
      <c r="D985" s="4"/>
      <c r="E985" s="63"/>
      <c r="F985" s="63"/>
      <c r="G985" s="63"/>
      <c r="Q985" s="63"/>
      <c r="R985" s="4"/>
      <c r="S985" s="4"/>
      <c r="T985" s="4"/>
      <c r="U985" s="4"/>
    </row>
    <row r="986">
      <c r="D986" s="4"/>
      <c r="E986" s="63"/>
      <c r="F986" s="63"/>
      <c r="G986" s="63"/>
      <c r="Q986" s="63"/>
      <c r="R986" s="4"/>
      <c r="S986" s="4"/>
      <c r="T986" s="4"/>
      <c r="U986" s="4"/>
    </row>
    <row r="987">
      <c r="D987" s="4"/>
      <c r="E987" s="63"/>
      <c r="F987" s="63"/>
      <c r="G987" s="63"/>
      <c r="Q987" s="63"/>
      <c r="R987" s="4"/>
      <c r="S987" s="4"/>
      <c r="T987" s="4"/>
      <c r="U987" s="4"/>
    </row>
    <row r="988">
      <c r="D988" s="4"/>
      <c r="E988" s="63"/>
      <c r="F988" s="63"/>
      <c r="G988" s="63"/>
      <c r="Q988" s="63"/>
      <c r="R988" s="4"/>
      <c r="S988" s="4"/>
      <c r="T988" s="4"/>
      <c r="U988" s="4"/>
    </row>
    <row r="989">
      <c r="D989" s="4"/>
      <c r="E989" s="63"/>
      <c r="F989" s="63"/>
      <c r="G989" s="63"/>
      <c r="Q989" s="63"/>
      <c r="R989" s="4"/>
      <c r="S989" s="4"/>
      <c r="T989" s="4"/>
      <c r="U989" s="4"/>
    </row>
    <row r="990">
      <c r="D990" s="4"/>
      <c r="E990" s="63"/>
      <c r="F990" s="63"/>
      <c r="G990" s="63"/>
      <c r="Q990" s="63"/>
      <c r="R990" s="4"/>
      <c r="S990" s="4"/>
      <c r="T990" s="4"/>
      <c r="U990" s="4"/>
    </row>
    <row r="991">
      <c r="D991" s="4"/>
      <c r="E991" s="63"/>
      <c r="F991" s="63"/>
      <c r="G991" s="63"/>
      <c r="Q991" s="63"/>
      <c r="R991" s="4"/>
      <c r="S991" s="4"/>
      <c r="T991" s="4"/>
      <c r="U991" s="4"/>
    </row>
    <row r="992">
      <c r="D992" s="4"/>
      <c r="E992" s="63"/>
      <c r="F992" s="63"/>
      <c r="G992" s="63"/>
      <c r="Q992" s="63"/>
      <c r="R992" s="4"/>
      <c r="S992" s="4"/>
      <c r="T992" s="4"/>
      <c r="U992" s="4"/>
    </row>
    <row r="993">
      <c r="D993" s="4"/>
      <c r="E993" s="63"/>
      <c r="F993" s="63"/>
      <c r="G993" s="63"/>
      <c r="Q993" s="63"/>
      <c r="R993" s="4"/>
      <c r="S993" s="4"/>
      <c r="T993" s="4"/>
      <c r="U993" s="4"/>
    </row>
    <row r="994">
      <c r="D994" s="4"/>
      <c r="E994" s="63"/>
      <c r="F994" s="63"/>
      <c r="G994" s="63"/>
      <c r="Q994" s="63"/>
      <c r="R994" s="4"/>
      <c r="S994" s="4"/>
      <c r="T994" s="4"/>
      <c r="U994" s="4"/>
    </row>
    <row r="995">
      <c r="D995" s="4"/>
      <c r="E995" s="63"/>
      <c r="F995" s="63"/>
      <c r="G995" s="63"/>
      <c r="Q995" s="63"/>
      <c r="R995" s="4"/>
      <c r="S995" s="4"/>
      <c r="T995" s="4"/>
      <c r="U995" s="4"/>
    </row>
    <row r="996">
      <c r="D996" s="4"/>
      <c r="E996" s="63"/>
      <c r="F996" s="63"/>
      <c r="G996" s="63"/>
      <c r="Q996" s="63"/>
      <c r="R996" s="4"/>
      <c r="S996" s="4"/>
      <c r="T996" s="4"/>
      <c r="U996" s="4"/>
    </row>
    <row r="997">
      <c r="D997" s="4"/>
      <c r="E997" s="63"/>
      <c r="F997" s="63"/>
      <c r="G997" s="63"/>
      <c r="Q997" s="63"/>
      <c r="R997" s="4"/>
      <c r="S997" s="4"/>
      <c r="T997" s="4"/>
      <c r="U997" s="4"/>
    </row>
    <row r="998">
      <c r="D998" s="4"/>
      <c r="E998" s="63"/>
      <c r="F998" s="63"/>
      <c r="G998" s="63"/>
      <c r="Q998" s="63"/>
      <c r="R998" s="4"/>
      <c r="S998" s="4"/>
      <c r="T998" s="4"/>
      <c r="U998" s="4"/>
    </row>
    <row r="999">
      <c r="D999" s="4"/>
      <c r="E999" s="63"/>
      <c r="F999" s="63"/>
      <c r="G999" s="63"/>
      <c r="Q999" s="63"/>
      <c r="R999" s="4"/>
      <c r="S999" s="4"/>
      <c r="T999" s="4"/>
      <c r="U999" s="4"/>
    </row>
    <row r="1000">
      <c r="D1000" s="4"/>
      <c r="E1000" s="63"/>
      <c r="Q1000" s="63"/>
      <c r="R1000" s="4"/>
      <c r="S1000" s="4"/>
      <c r="T1000" s="4"/>
      <c r="U1000" s="4"/>
    </row>
    <row r="1001">
      <c r="D1001" s="4"/>
      <c r="Q1001" s="63"/>
      <c r="R1001" s="4"/>
      <c r="S1001" s="4"/>
      <c r="T1001" s="4"/>
      <c r="U1001" s="4"/>
    </row>
    <row r="1002">
      <c r="D1002" s="4"/>
      <c r="Q1002" s="63"/>
      <c r="R1002" s="4"/>
      <c r="S1002" s="4"/>
      <c r="T1002" s="4"/>
      <c r="U1002" s="4"/>
    </row>
    <row r="1003">
      <c r="D1003" s="4"/>
      <c r="Q1003" s="63"/>
      <c r="R1003" s="4"/>
      <c r="S1003" s="4"/>
      <c r="T1003" s="4"/>
      <c r="U1003" s="4"/>
    </row>
    <row r="1004">
      <c r="D1004" s="4"/>
      <c r="Q1004" s="63"/>
      <c r="R1004" s="4"/>
      <c r="S1004" s="4"/>
      <c r="T1004" s="4"/>
      <c r="U1004" s="4"/>
    </row>
    <row r="1005">
      <c r="D1005" s="4"/>
      <c r="Q1005" s="63"/>
      <c r="R1005" s="4"/>
      <c r="S1005" s="4"/>
      <c r="T1005" s="4"/>
      <c r="U1005" s="4"/>
    </row>
    <row r="1006">
      <c r="D1006" s="4"/>
      <c r="Q1006" s="63"/>
      <c r="R1006" s="4"/>
      <c r="S1006" s="4"/>
      <c r="T1006" s="4"/>
      <c r="U1006" s="4"/>
    </row>
  </sheetData>
  <mergeCells count="2">
    <mergeCell ref="D15:E15"/>
    <mergeCell ref="C11:U11"/>
  </mergeCells>
  <hyperlinks>
    <hyperlink r:id="rId1" ref="Q3"/>
    <hyperlink r:id="rId2" ref="Q5"/>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8"/>
    <col customWidth="1" min="3" max="3" width="13.88"/>
    <col customWidth="1" min="5" max="5" width="14.13"/>
    <col customWidth="1" min="8" max="8" width="14.13"/>
    <col customWidth="1" min="9" max="9" width="13.88"/>
    <col customWidth="1" min="11" max="11" width="14.13"/>
  </cols>
  <sheetData>
    <row r="1">
      <c r="C1" s="73"/>
      <c r="D1" s="73"/>
      <c r="E1" s="73"/>
      <c r="F1" s="73"/>
      <c r="G1" s="73"/>
      <c r="H1" s="73"/>
      <c r="I1" s="73"/>
      <c r="J1" s="73"/>
      <c r="K1" s="73"/>
      <c r="L1" s="73"/>
    </row>
    <row r="2">
      <c r="B2" s="116"/>
      <c r="C2" s="220" t="s">
        <v>146</v>
      </c>
      <c r="D2" s="203"/>
      <c r="E2" s="204"/>
      <c r="F2" s="220" t="s">
        <v>254</v>
      </c>
      <c r="G2" s="203"/>
      <c r="H2" s="204"/>
      <c r="I2" s="220" t="s">
        <v>255</v>
      </c>
      <c r="J2" s="203"/>
      <c r="K2" s="204"/>
      <c r="L2" s="73"/>
    </row>
    <row r="3">
      <c r="B3" s="221"/>
      <c r="C3" s="222" t="s">
        <v>256</v>
      </c>
      <c r="D3" s="222" t="s">
        <v>257</v>
      </c>
      <c r="E3" s="222" t="s">
        <v>258</v>
      </c>
      <c r="F3" s="222" t="s">
        <v>256</v>
      </c>
      <c r="G3" s="222" t="s">
        <v>257</v>
      </c>
      <c r="H3" s="222" t="s">
        <v>258</v>
      </c>
      <c r="I3" s="222" t="s">
        <v>256</v>
      </c>
      <c r="J3" s="222" t="s">
        <v>257</v>
      </c>
      <c r="K3" s="222" t="s">
        <v>258</v>
      </c>
      <c r="L3" s="73"/>
    </row>
    <row r="4">
      <c r="B4" s="222" t="s">
        <v>259</v>
      </c>
      <c r="C4" s="148">
        <v>1135.0</v>
      </c>
      <c r="D4" s="146">
        <v>6641.0</v>
      </c>
      <c r="E4" s="223">
        <f t="shared" ref="E4:E5" si="1">_xlfn.CEILING.MATH(60/C4*60*8)</f>
        <v>26</v>
      </c>
      <c r="F4" s="224">
        <f>SUM(' Datos Procesos Escaleras'!H3:H4)*60+SUM(' Datos Procesos Escaleras'!H6:H10)*60</f>
        <v>2647.367622</v>
      </c>
      <c r="G4" s="146">
        <v>4464.0</v>
      </c>
      <c r="H4" s="223">
        <f t="shared" ref="H4:H5" si="2">_xlfn.CEILING.MATH(60/F4*60*8)</f>
        <v>11</v>
      </c>
      <c r="I4" s="224">
        <f>SUM('Datos Procesos Locker'!H3:H8)*60</f>
        <v>1891.059646</v>
      </c>
      <c r="J4" s="147">
        <v>7887.0</v>
      </c>
      <c r="K4" s="225">
        <f t="shared" ref="K4:K5" si="3">_xlfn.CEILING.MATH(60/I4*60*8)</f>
        <v>16</v>
      </c>
    </row>
    <row r="5">
      <c r="B5" s="222" t="s">
        <v>260</v>
      </c>
      <c r="C5" s="226">
        <v>964.0</v>
      </c>
      <c r="D5" s="155">
        <v>6054.0</v>
      </c>
      <c r="E5" s="223">
        <f t="shared" si="1"/>
        <v>30</v>
      </c>
      <c r="F5" s="227">
        <f>(' Datos Procesos Escaleras'!H14+' Datos Procesos Escaleras'!H16+' Datos Procesos Escaleras'!H18+SUM(' Datos Procesos Escaleras'!H8:H10))*60</f>
        <v>1120.567622</v>
      </c>
      <c r="G5" s="155">
        <v>4452.0</v>
      </c>
      <c r="H5" s="223">
        <f t="shared" si="2"/>
        <v>26</v>
      </c>
      <c r="I5" s="227">
        <f>('Datos Procesos Locker'!H13+'Datos Procesos Locker'!H12+'Datos Procesos Locker'!H8+'Datos Procesos Locker'!H7+'Datos Procesos Locker'!H5+'Datos Procesos Locker'!H3)*60</f>
        <v>1151.903291</v>
      </c>
      <c r="J5" s="228">
        <v>4797.0</v>
      </c>
      <c r="K5" s="225">
        <f t="shared" si="3"/>
        <v>26</v>
      </c>
    </row>
    <row r="6">
      <c r="B6" s="222" t="s">
        <v>261</v>
      </c>
      <c r="C6" s="229">
        <f t="shared" ref="C6:D6" si="4">ABS((C4-C5)/C4)</f>
        <v>0.150660793</v>
      </c>
      <c r="D6" s="229">
        <f t="shared" si="4"/>
        <v>0.08839030267</v>
      </c>
      <c r="E6" s="230"/>
      <c r="F6" s="231">
        <f t="shared" ref="F6:G6" si="5">ABS((F4-F5)/F4)</f>
        <v>0.5767238321</v>
      </c>
      <c r="G6" s="229">
        <f t="shared" si="5"/>
        <v>0.002688172043</v>
      </c>
      <c r="H6" s="230"/>
      <c r="I6" s="231">
        <f t="shared" ref="I6:J6" si="6">ABS((I4-I5)/I4)</f>
        <v>0.3908688744</v>
      </c>
      <c r="J6" s="229">
        <f t="shared" si="6"/>
        <v>0.3917839483</v>
      </c>
      <c r="K6" s="232"/>
      <c r="L6" s="167"/>
    </row>
    <row r="7">
      <c r="C7" s="73" t="s">
        <v>262</v>
      </c>
    </row>
  </sheetData>
  <mergeCells count="4">
    <mergeCell ref="B2:B3"/>
    <mergeCell ref="C2:E2"/>
    <mergeCell ref="F2:H2"/>
    <mergeCell ref="I2:K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38"/>
    <col customWidth="1" min="3" max="3" width="11.88"/>
    <col customWidth="1" min="4" max="4" width="14.88"/>
    <col customWidth="1" min="5" max="5" width="11.63"/>
    <col customWidth="1" min="6" max="6" width="10.63"/>
    <col customWidth="1" min="9" max="9" width="19.38"/>
    <col customWidth="1" min="10" max="10" width="23.25"/>
    <col customWidth="1" min="11" max="11" width="19.38"/>
    <col customWidth="1" min="12" max="12" width="14.38"/>
    <col customWidth="1" min="13" max="13" width="14.0"/>
    <col customWidth="1" min="14" max="14" width="15.5"/>
    <col customWidth="1" min="15" max="15" width="14.38"/>
  </cols>
  <sheetData>
    <row r="1">
      <c r="B1" s="73"/>
      <c r="C1" s="73"/>
      <c r="D1" s="73"/>
      <c r="E1" s="73"/>
    </row>
    <row r="2">
      <c r="B2" s="233" t="s">
        <v>263</v>
      </c>
      <c r="C2" s="233" t="s">
        <v>264</v>
      </c>
      <c r="D2" s="233" t="s">
        <v>265</v>
      </c>
      <c r="E2" s="233" t="s">
        <v>266</v>
      </c>
      <c r="F2" s="233" t="s">
        <v>267</v>
      </c>
      <c r="G2" s="233" t="s">
        <v>268</v>
      </c>
      <c r="H2" s="233" t="s">
        <v>269</v>
      </c>
      <c r="J2" s="234" t="s">
        <v>270</v>
      </c>
      <c r="K2" s="234" t="s">
        <v>271</v>
      </c>
      <c r="L2" s="234" t="s">
        <v>272</v>
      </c>
    </row>
    <row r="3">
      <c r="B3" s="83" t="s">
        <v>273</v>
      </c>
      <c r="C3" s="83">
        <v>260.0</v>
      </c>
      <c r="D3" s="83">
        <v>1800.0</v>
      </c>
      <c r="E3" s="98">
        <f t="shared" ref="E3:E10" si="1">C3*2+D3*2</f>
        <v>4120</v>
      </c>
      <c r="F3" s="98">
        <f t="shared" ref="F3:F9" si="2">(C3*D3)/1000000</f>
        <v>0.468</v>
      </c>
      <c r="G3" s="98"/>
      <c r="H3" s="98"/>
      <c r="J3" s="98">
        <f>(SUM(F4:F8)+F3*4)</f>
        <v>4.33428364</v>
      </c>
      <c r="K3" s="98">
        <f>(F9*2)-J3</f>
        <v>1.61443636</v>
      </c>
      <c r="L3" s="235">
        <f>J3/(F9*2)</f>
        <v>0.7286077744</v>
      </c>
    </row>
    <row r="4">
      <c r="B4" s="83" t="s">
        <v>274</v>
      </c>
      <c r="C4" s="83">
        <v>320.0</v>
      </c>
      <c r="D4" s="83">
        <v>470.0</v>
      </c>
      <c r="E4" s="98">
        <f t="shared" si="1"/>
        <v>1580</v>
      </c>
      <c r="F4" s="98">
        <f t="shared" si="2"/>
        <v>0.1504</v>
      </c>
      <c r="G4" s="98">
        <f t="shared" ref="G4:H4" si="3">C4-2*$K$9</f>
        <v>280</v>
      </c>
      <c r="H4" s="98">
        <f t="shared" si="3"/>
        <v>430</v>
      </c>
    </row>
    <row r="5">
      <c r="B5" s="83" t="s">
        <v>275</v>
      </c>
      <c r="C5" s="83">
        <v>318.9</v>
      </c>
      <c r="D5" s="83">
        <v>468.9</v>
      </c>
      <c r="E5" s="98">
        <f t="shared" si="1"/>
        <v>1575.6</v>
      </c>
      <c r="F5" s="98">
        <f t="shared" si="2"/>
        <v>0.14953221</v>
      </c>
      <c r="G5" s="98">
        <f t="shared" ref="G5:H5" si="4">C5-2*$K$9</f>
        <v>278.9</v>
      </c>
      <c r="H5" s="98">
        <f t="shared" si="4"/>
        <v>428.9</v>
      </c>
      <c r="J5" s="98"/>
      <c r="K5" s="236" t="s">
        <v>276</v>
      </c>
      <c r="L5" s="236" t="s">
        <v>277</v>
      </c>
    </row>
    <row r="6">
      <c r="B6" s="83" t="s">
        <v>278</v>
      </c>
      <c r="C6" s="83">
        <v>321.1</v>
      </c>
      <c r="D6" s="83">
        <v>1841.1</v>
      </c>
      <c r="E6" s="98">
        <f t="shared" si="1"/>
        <v>4324.4</v>
      </c>
      <c r="F6" s="98">
        <f t="shared" si="2"/>
        <v>0.59117721</v>
      </c>
      <c r="G6" s="98">
        <f t="shared" ref="G6:H6" si="5">C6-2*$K$9</f>
        <v>281.1</v>
      </c>
      <c r="H6" s="98">
        <f t="shared" si="5"/>
        <v>1801.1</v>
      </c>
      <c r="J6" s="236" t="s">
        <v>279</v>
      </c>
      <c r="K6" s="83">
        <v>12.0</v>
      </c>
      <c r="L6" s="83">
        <v>45.0</v>
      </c>
    </row>
    <row r="7">
      <c r="B7" s="83" t="s">
        <v>280</v>
      </c>
      <c r="C7" s="83">
        <v>428.9</v>
      </c>
      <c r="D7" s="83">
        <v>1789.9</v>
      </c>
      <c r="E7" s="98">
        <f t="shared" si="1"/>
        <v>4437.6</v>
      </c>
      <c r="F7" s="98">
        <f t="shared" si="2"/>
        <v>0.76768811</v>
      </c>
      <c r="G7" s="98">
        <f t="shared" ref="G7:H7" si="6">C7</f>
        <v>428.9</v>
      </c>
      <c r="H7" s="98">
        <f t="shared" si="6"/>
        <v>1789.9</v>
      </c>
      <c r="J7" s="236" t="s">
        <v>281</v>
      </c>
      <c r="K7" s="83">
        <v>40.0</v>
      </c>
      <c r="L7" s="83">
        <v>6.0</v>
      </c>
    </row>
    <row r="8">
      <c r="B8" s="83" t="s">
        <v>282</v>
      </c>
      <c r="C8" s="83">
        <v>448.9</v>
      </c>
      <c r="D8" s="83">
        <v>1789.9</v>
      </c>
      <c r="E8" s="98">
        <f t="shared" si="1"/>
        <v>4477.6</v>
      </c>
      <c r="F8" s="98">
        <f t="shared" si="2"/>
        <v>0.80348611</v>
      </c>
      <c r="G8" s="98">
        <f>C8-$K$9</f>
        <v>428.9</v>
      </c>
      <c r="H8" s="98">
        <f>D8</f>
        <v>1789.9</v>
      </c>
    </row>
    <row r="9">
      <c r="B9" s="83" t="s">
        <v>283</v>
      </c>
      <c r="C9" s="83">
        <v>2438.0</v>
      </c>
      <c r="D9" s="83">
        <v>1220.0</v>
      </c>
      <c r="E9" s="98">
        <f t="shared" si="1"/>
        <v>7316</v>
      </c>
      <c r="F9" s="98">
        <f t="shared" si="2"/>
        <v>2.97436</v>
      </c>
      <c r="G9" s="98">
        <f t="shared" ref="G9:H9" si="7">C9</f>
        <v>2438</v>
      </c>
      <c r="H9" s="98">
        <f t="shared" si="7"/>
        <v>1220</v>
      </c>
      <c r="J9" s="236" t="s">
        <v>284</v>
      </c>
      <c r="K9" s="83">
        <v>20.0</v>
      </c>
    </row>
    <row r="10">
      <c r="B10" s="83" t="s">
        <v>285</v>
      </c>
      <c r="C10" s="83">
        <v>25.0</v>
      </c>
      <c r="D10" s="83">
        <v>25.0</v>
      </c>
      <c r="E10" s="98">
        <f t="shared" si="1"/>
        <v>100</v>
      </c>
      <c r="F10" s="83" t="s">
        <v>98</v>
      </c>
      <c r="G10" s="83" t="s">
        <v>98</v>
      </c>
      <c r="H10" s="83" t="s">
        <v>98</v>
      </c>
      <c r="J10" s="64"/>
      <c r="K10" s="73"/>
    </row>
    <row r="12" ht="36.0" customHeight="1">
      <c r="B12" s="237" t="s">
        <v>286</v>
      </c>
      <c r="C12" s="233" t="s">
        <v>287</v>
      </c>
      <c r="D12" s="233" t="s">
        <v>288</v>
      </c>
      <c r="E12" s="233" t="s">
        <v>289</v>
      </c>
    </row>
    <row r="13">
      <c r="B13" s="83" t="s">
        <v>290</v>
      </c>
      <c r="C13" s="98">
        <f t="shared" ref="C13:C14" si="8">_xlfn.FLOOR.MATH((G6*2)/($K$6+$K$7))</f>
        <v>10</v>
      </c>
      <c r="D13" s="98">
        <f t="shared" ref="D13:D16" si="9">C13*$K$7</f>
        <v>400</v>
      </c>
      <c r="E13" s="98">
        <f t="shared" ref="E13:E14" si="10">_xlfn.FLOOR.MATH((G6*2)/$L$6)</f>
        <v>12</v>
      </c>
    </row>
    <row r="14">
      <c r="B14" s="83" t="s">
        <v>291</v>
      </c>
      <c r="C14" s="98">
        <f t="shared" si="8"/>
        <v>16</v>
      </c>
      <c r="D14" s="98">
        <f t="shared" si="9"/>
        <v>640</v>
      </c>
      <c r="E14" s="98">
        <f t="shared" si="10"/>
        <v>19</v>
      </c>
    </row>
    <row r="15">
      <c r="B15" s="83" t="s">
        <v>292</v>
      </c>
      <c r="C15" s="98">
        <f t="shared" ref="C15:C16" si="11">_xlfn.FLOOR.MATH((H5*2)/($K$6+$K$7))</f>
        <v>16</v>
      </c>
      <c r="D15" s="98">
        <f t="shared" si="9"/>
        <v>640</v>
      </c>
      <c r="E15" s="98">
        <f t="shared" ref="E15:E16" si="12">_xlfn.FLOOR.MATH((H5*2)/$L$6)</f>
        <v>19</v>
      </c>
    </row>
    <row r="16">
      <c r="B16" s="83" t="s">
        <v>293</v>
      </c>
      <c r="C16" s="98">
        <f t="shared" si="11"/>
        <v>69</v>
      </c>
      <c r="D16" s="98">
        <f t="shared" si="9"/>
        <v>2760</v>
      </c>
      <c r="E16" s="98">
        <f t="shared" si="12"/>
        <v>80</v>
      </c>
    </row>
    <row r="17">
      <c r="B17" s="83" t="s">
        <v>294</v>
      </c>
      <c r="C17" s="83">
        <v>1.0</v>
      </c>
      <c r="D17" s="98">
        <f>E10</f>
        <v>100</v>
      </c>
      <c r="E17" s="83" t="s">
        <v>98</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C2" s="73" t="s">
        <v>42</v>
      </c>
      <c r="D2" s="73" t="s">
        <v>295</v>
      </c>
      <c r="E2" s="73" t="s">
        <v>296</v>
      </c>
      <c r="F2" s="73" t="s">
        <v>297</v>
      </c>
      <c r="G2" s="73" t="s">
        <v>298</v>
      </c>
      <c r="H2" s="73" t="s">
        <v>299</v>
      </c>
    </row>
    <row r="3">
      <c r="B3" s="73" t="s">
        <v>300</v>
      </c>
      <c r="C3" s="116">
        <f>'Materia Prima x producto'!E20</f>
        <v>250</v>
      </c>
      <c r="D3" s="73">
        <v>2.0</v>
      </c>
      <c r="E3" s="73">
        <v>6.0</v>
      </c>
      <c r="F3" s="73">
        <v>0.5</v>
      </c>
      <c r="G3" s="116">
        <f t="shared" ref="G3:G8" si="1">(C3/H3)*D3*E3</f>
        <v>75</v>
      </c>
      <c r="H3" s="116">
        <f t="shared" ref="H3:H8" si="2">_xlfn.CEILING.MATH($K$3/F3)</f>
        <v>40</v>
      </c>
      <c r="J3" s="73" t="s">
        <v>301</v>
      </c>
      <c r="K3" s="73">
        <v>20.0</v>
      </c>
    </row>
    <row r="4">
      <c r="B4" s="73" t="s">
        <v>59</v>
      </c>
      <c r="C4" s="116">
        <f>'Materia Prima x producto'!E22</f>
        <v>250</v>
      </c>
      <c r="D4" s="73">
        <v>8.0</v>
      </c>
      <c r="E4" s="73">
        <v>4.0</v>
      </c>
      <c r="F4" s="73">
        <v>2.5</v>
      </c>
      <c r="G4" s="116">
        <f t="shared" si="1"/>
        <v>1000</v>
      </c>
      <c r="H4" s="116">
        <f t="shared" si="2"/>
        <v>8</v>
      </c>
    </row>
    <row r="5">
      <c r="B5" s="73" t="s">
        <v>302</v>
      </c>
      <c r="C5" s="116">
        <f>'Materia Prima x producto'!K22</f>
        <v>1540</v>
      </c>
      <c r="D5" s="73">
        <v>1.5</v>
      </c>
      <c r="E5" s="73">
        <v>1.5</v>
      </c>
      <c r="F5" s="73">
        <v>3.0</v>
      </c>
      <c r="G5" s="116">
        <f t="shared" si="1"/>
        <v>495</v>
      </c>
      <c r="H5" s="116">
        <f t="shared" si="2"/>
        <v>7</v>
      </c>
    </row>
    <row r="6">
      <c r="B6" s="73" t="s">
        <v>303</v>
      </c>
      <c r="C6" s="116">
        <f>'Materia Prima x producto'!Q22</f>
        <v>784</v>
      </c>
      <c r="D6" s="73">
        <v>2.5</v>
      </c>
      <c r="E6" s="73">
        <v>2.5</v>
      </c>
      <c r="F6" s="73">
        <v>2.5</v>
      </c>
      <c r="G6" s="116">
        <f t="shared" si="1"/>
        <v>612.5</v>
      </c>
      <c r="H6" s="116">
        <f t="shared" si="2"/>
        <v>8</v>
      </c>
    </row>
    <row r="7">
      <c r="B7" s="73" t="s">
        <v>304</v>
      </c>
      <c r="C7" s="116">
        <f>'Materia Prima x producto'!Q24</f>
        <v>10</v>
      </c>
      <c r="D7" s="73">
        <v>11.8</v>
      </c>
      <c r="E7" s="73">
        <v>11.8</v>
      </c>
      <c r="F7" s="73">
        <v>26.5</v>
      </c>
      <c r="G7" s="116">
        <f t="shared" si="1"/>
        <v>1392.4</v>
      </c>
      <c r="H7" s="116">
        <f t="shared" si="2"/>
        <v>1</v>
      </c>
    </row>
    <row r="8">
      <c r="B8" s="73" t="s">
        <v>305</v>
      </c>
      <c r="C8" s="116">
        <f>'Materia Prima x producto'!Q25</f>
        <v>784</v>
      </c>
      <c r="D8" s="73">
        <v>0.4</v>
      </c>
      <c r="E8" s="73">
        <v>2.5</v>
      </c>
      <c r="F8" s="73">
        <v>0.4</v>
      </c>
      <c r="G8" s="116">
        <f t="shared" si="1"/>
        <v>15.68</v>
      </c>
      <c r="H8" s="116">
        <f t="shared" si="2"/>
        <v>50</v>
      </c>
    </row>
    <row r="9">
      <c r="F9" s="73" t="s">
        <v>306</v>
      </c>
      <c r="G9" s="116">
        <f>SUM(G3:G8)</f>
        <v>3590.58</v>
      </c>
    </row>
    <row r="10">
      <c r="F10" s="73" t="s">
        <v>307</v>
      </c>
      <c r="G10" s="116">
        <f>SQRT(G9)</f>
        <v>59.92144858</v>
      </c>
    </row>
    <row r="11">
      <c r="B11" s="73" t="s">
        <v>308</v>
      </c>
    </row>
  </sheetData>
  <drawing r:id="rId1"/>
</worksheet>
</file>