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aks" sheetId="1" state="visible" r:id="rId2"/>
    <sheet name="Quelle9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<sst xmlns="http://schemas.openxmlformats.org/spreadsheetml/2006/main" count="94" uniqueCount="62">
  <si>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t xml:space="preserve">Gamma Peaks:</t>
  </si>
  <si>
    <t xml:space="preserve">FEP</t>
  </si>
  <si>
    <t xml:space="preserve">SEP</t>
  </si>
  <si>
    <t xml:space="preserve">DEP</t>
  </si>
  <si>
    <t xml:space="preserve">BS-Edge</t>
  </si>
  <si>
    <t xml:space="preserve">C-Edge</t>
  </si>
  <si>
    <t xml:space="preserve">Na-22</t>
  </si>
  <si>
    <t xml:space="preserve">Beta+ to Ne-22</t>
  </si>
  <si>
    <t xml:space="preserve">13/14</t>
  </si>
  <si>
    <t xml:space="preserve">Co-60</t>
  </si>
  <si>
    <t xml:space="preserve">Beta- to Ni-60</t>
  </si>
  <si>
    <t xml:space="preserve">Cs-137</t>
  </si>
  <si>
    <t xml:space="preserve">Beta- to Ba-137</t>
  </si>
  <si>
    <t xml:space="preserve">Am-241</t>
  </si>
  <si>
    <t xml:space="preserve">Cd-109</t>
  </si>
  <si>
    <t xml:space="preserve">Co-57</t>
  </si>
  <si>
    <t xml:space="preserve">Ce-139</t>
  </si>
  <si>
    <t xml:space="preserve">Hg-203</t>
  </si>
  <si>
    <t xml:space="preserve">Sn-113</t>
  </si>
  <si>
    <t xml:space="preserve">Sr-85</t>
  </si>
  <si>
    <t xml:space="preserve">Y-88</t>
  </si>
  <si>
    <t xml:space="preserve">K-40</t>
  </si>
  <si>
    <t xml:space="preserve">EC to Ar-40</t>
  </si>
  <si>
    <t xml:space="preserve">U-238</t>
  </si>
  <si>
    <t xml:space="preserve">Decay Chain</t>
  </si>
  <si>
    <t xml:space="preserve">x</t>
  </si>
  <si>
    <t xml:space="preserve">via Ra-226</t>
  </si>
  <si>
    <t xml:space="preserve">via Bi-210</t>
  </si>
  <si>
    <t xml:space="preserve">via Pb-214</t>
  </si>
  <si>
    <t xml:space="preserve">via Rn-222</t>
  </si>
  <si>
    <t xml:space="preserve">via Pa-234</t>
  </si>
  <si>
    <t xml:space="preserve">via Bi-214</t>
  </si>
  <si>
    <t xml:space="preserve">Th-232</t>
  </si>
  <si>
    <t xml:space="preserve">via Pb-212</t>
  </si>
  <si>
    <t xml:space="preserve">via Tl-208</t>
  </si>
  <si>
    <t xml:space="preserve">via Bi-212</t>
  </si>
  <si>
    <t xml:space="preserve">via Ac-238</t>
  </si>
  <si>
    <t xml:space="preserve">X-Ray Peaks:</t>
  </si>
  <si>
    <t xml:space="preserve">Tl</t>
  </si>
  <si>
    <t xml:space="preserve">K-edge</t>
  </si>
  <si>
    <t xml:space="preserve">KL2 line</t>
  </si>
  <si>
    <t xml:space="preserve">KL3 line</t>
  </si>
  <si>
    <t xml:space="preserve">Pb</t>
  </si>
  <si>
    <t xml:space="preserve">Links:</t>
  </si>
  <si>
    <t xml:space="preserve">http://www.radiochemistry.org/periodictable/gamma_spectra/</t>
  </si>
  <si>
    <t xml:space="preserve">http://physics.nist.gov/PhysRefData/XrayTrans/Html/search.html</t>
  </si>
  <si>
    <t xml:space="preserve">http://www.nndc.bnl.gov/nudat2/indx_adopted.jsp</t>
  </si>
  <si>
    <t xml:space="preserve">http://ie.lbl.gov/education/isotopes.htm</t>
  </si>
  <si>
    <t xml:space="preserve">Quelle 93</t>
  </si>
  <si>
    <t xml:space="preserve">Referenzwerte</t>
  </si>
  <si>
    <t xml:space="preserve">Nuklid</t>
  </si>
  <si>
    <t xml:space="preserve">Gamma-Energie [keV]</t>
  </si>
  <si>
    <t xml:space="preserve">Aktivität  A [Bq]</t>
  </si>
  <si>
    <t xml:space="preserve">Photonen P [s]</t>
  </si>
  <si>
    <t xml:space="preserve">Halbertszeit T1/2 [a]</t>
  </si>
  <si>
    <t xml:space="preserve">Halbwertszeit T1/2 [s]</t>
  </si>
  <si>
    <t xml:space="preserve">Aktivität  A0 [Bq]</t>
  </si>
  <si>
    <t xml:space="preserve">Photonen P0[s]</t>
  </si>
  <si>
    <t xml:space="preserve">Tag der Messung</t>
  </si>
  <si>
    <t xml:space="preserve">Tag der Referenz</t>
  </si>
  <si>
    <t xml:space="preserve">Tagesdifferenz</t>
  </si>
  <si>
    <t xml:space="preserve">Sekunden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</si>
</sst>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E+00"/>
    <numFmt numFmtId="167" formatCode="M/D/YYYY"/>
    <numFmt numFmtId="168" formatCode="0.00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"/>
      <name val="Cambria"/>
      <family val="1"/>
      <charset val="1"/>
    </font>
    <font>
      <sz val="9"/>
      <name val="Cambria"/>
      <family val="1"/>
      <charset val="1"/>
    </font>
    <font>
      <sz val="9"/>
      <color rgb="FFB7B7B7"/>
      <name val="Cambria"/>
      <family val="1"/>
      <charset val="1"/>
    </font>
    <font>
      <b val="true"/>
      <sz val="9"/>
      <name val="Cambria"/>
      <family val="1"/>
      <charset val="1"/>
    </font>
    <font>
      <i val="true"/>
      <sz val="9"/>
      <name val="Cambria"/>
      <family val="1"/>
      <charset val="1"/>
    </font>
    <font>
      <u val="single"/>
      <sz val="10"/>
      <color rgb="FF0563C1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adiochemistry.org/periodictable/gamma_spectra/" TargetMode="External"/><Relationship Id="rId2" Type="http://schemas.openxmlformats.org/officeDocument/2006/relationships/hyperlink" Target="http://physics.nist.gov/PhysRefData/XrayTrans/Html/search.html" TargetMode="External"/><Relationship Id="rId3" Type="http://schemas.openxmlformats.org/officeDocument/2006/relationships/hyperlink" Target="http://www.nndc.bnl.gov/nudat2/indx_adopted.jsp" TargetMode="External"/><Relationship Id="rId4" Type="http://schemas.openxmlformats.org/officeDocument/2006/relationships/hyperlink" Target="http://ie.lbl.gov/education/isotopes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75" zeroHeight="false" outlineLevelRow="0" outlineLevelCol="0"/>
  <cols>
    <col collapsed="false" customWidth="true" hidden="false" outlineLevel="0" max="2" min="1" style="0" width="17.29"/>
    <col collapsed="false" customWidth="true" hidden="false" outlineLevel="0" max="3" min="3" style="0" width="2.99"/>
    <col collapsed="false" customWidth="true" hidden="false" outlineLevel="0" max="4" min="4" style="0" width="17.29"/>
    <col collapsed="false" customWidth="true" hidden="false" outlineLevel="0" max="5" min="5" style="0" width="45.86"/>
    <col collapsed="false" customWidth="true" hidden="false" outlineLevel="0" max="10" min="6" style="0" width="17.29"/>
    <col collapsed="false" customWidth="true" hidden="false" outlineLevel="0" max="11" min="11" style="0" width="16.42"/>
    <col collapsed="false" customWidth="true" hidden="false" outlineLevel="0" max="1025" min="12" style="0" width="17.29"/>
  </cols>
  <sheetData>
    <row r="1" customFormat="false" ht="10.5" hidden="false" customHeight="true" outlineLevel="0" collapsed="false">
      <c r="A1" s="1" t="s">
        <v>0</v>
      </c>
      <c r="B1" s="2"/>
      <c r="C1" s="3"/>
      <c r="D1" s="3"/>
      <c r="E1" s="3"/>
      <c r="F1" s="2"/>
      <c r="G1" s="2"/>
      <c r="H1" s="2"/>
      <c r="I1" s="2"/>
      <c r="J1" s="2"/>
      <c r="K1" s="4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0.5" hidden="false" customHeight="true" outlineLevel="0" collapsed="false">
      <c r="A2" s="5"/>
      <c r="B2" s="6"/>
      <c r="C2" s="5"/>
      <c r="D2" s="5"/>
      <c r="E2" s="5"/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8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0.5" hidden="false" customHeight="true" outlineLevel="0" collapsed="false">
      <c r="A3" s="3" t="s">
        <v>6</v>
      </c>
      <c r="B3" s="2" t="n">
        <v>511</v>
      </c>
      <c r="C3" s="3"/>
      <c r="D3" s="9" t="s">
        <v>7</v>
      </c>
      <c r="E3" s="3"/>
      <c r="F3" s="2" t="n">
        <f aca="false">B3</f>
        <v>511</v>
      </c>
      <c r="G3" s="2"/>
      <c r="H3" s="2"/>
      <c r="I3" s="2" t="n">
        <f aca="false">B3*K3</f>
        <v>170.333333333333</v>
      </c>
      <c r="J3" s="2" t="n">
        <f aca="false">B3*(1-K3)</f>
        <v>340.666666666667</v>
      </c>
      <c r="K3" s="4" t="n">
        <f aca="false">1/(1+(2*B3/511))</f>
        <v>0.333333333333333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0.5" hidden="false" customHeight="true" outlineLevel="0" collapsed="false">
      <c r="A4" s="3"/>
      <c r="B4" s="2" t="n">
        <v>1275</v>
      </c>
      <c r="C4" s="3"/>
      <c r="D4" s="3"/>
      <c r="E4" s="3" t="s">
        <v>8</v>
      </c>
      <c r="F4" s="2" t="n">
        <f aca="false">B4</f>
        <v>1275</v>
      </c>
      <c r="G4" s="2" t="n">
        <f aca="false">B4-511</f>
        <v>764</v>
      </c>
      <c r="H4" s="2" t="n">
        <f aca="false">B4-1022</f>
        <v>253</v>
      </c>
      <c r="I4" s="2" t="n">
        <f aca="false">B4*K4</f>
        <v>212.847108787978</v>
      </c>
      <c r="J4" s="2" t="n">
        <f aca="false">B4*(1-K4)</f>
        <v>1062.15289121202</v>
      </c>
      <c r="K4" s="4" t="n">
        <f aca="false">1/(1+(2*B4/511))</f>
        <v>0.166938908853316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0.5" hidden="false" customHeight="true" outlineLevel="0" collapsed="false">
      <c r="A5" s="3"/>
      <c r="B5" s="2"/>
      <c r="C5" s="3"/>
      <c r="D5" s="3"/>
      <c r="E5" s="3"/>
      <c r="F5" s="2"/>
      <c r="G5" s="2"/>
      <c r="H5" s="2"/>
      <c r="I5" s="2"/>
      <c r="J5" s="2"/>
      <c r="K5" s="4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0.5" hidden="false" customHeight="true" outlineLevel="0" collapsed="false">
      <c r="A6" s="3" t="s">
        <v>9</v>
      </c>
      <c r="B6" s="2"/>
      <c r="C6" s="3"/>
      <c r="D6" s="9" t="s">
        <v>10</v>
      </c>
      <c r="E6" s="3"/>
      <c r="F6" s="2"/>
      <c r="G6" s="2"/>
      <c r="H6" s="2"/>
      <c r="I6" s="2"/>
      <c r="J6" s="2"/>
      <c r="K6" s="4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10.5" hidden="false" customHeight="true" outlineLevel="0" collapsed="false">
      <c r="A7" s="3"/>
      <c r="B7" s="2" t="n">
        <v>1173</v>
      </c>
      <c r="C7" s="3"/>
      <c r="D7" s="3"/>
      <c r="E7" s="3"/>
      <c r="F7" s="2" t="n">
        <f aca="false">B7</f>
        <v>1173</v>
      </c>
      <c r="G7" s="2" t="n">
        <f aca="false">B7-511</f>
        <v>662</v>
      </c>
      <c r="H7" s="2" t="n">
        <f aca="false">B7-1022</f>
        <v>151</v>
      </c>
      <c r="I7" s="2" t="n">
        <f aca="false">B7*K7</f>
        <v>209.801540077004</v>
      </c>
      <c r="J7" s="2" t="n">
        <f aca="false">B7*(1-K7)</f>
        <v>963.198459922996</v>
      </c>
      <c r="K7" s="4" t="n">
        <f aca="false">1/(1+(2*B7/511))</f>
        <v>0.178858942947147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0.5" hidden="false" customHeight="true" outlineLevel="0" collapsed="false">
      <c r="A8" s="3"/>
      <c r="B8" s="2" t="n">
        <v>1333</v>
      </c>
      <c r="C8" s="3"/>
      <c r="D8" s="3"/>
      <c r="E8" s="3"/>
      <c r="F8" s="2" t="n">
        <f aca="false">B8</f>
        <v>1333</v>
      </c>
      <c r="G8" s="2" t="n">
        <f aca="false">B8-511</f>
        <v>822</v>
      </c>
      <c r="H8" s="2" t="n">
        <f aca="false">B8-1022</f>
        <v>311</v>
      </c>
      <c r="I8" s="2" t="n">
        <f aca="false">B8*K8</f>
        <v>214.404469625433</v>
      </c>
      <c r="J8" s="2" t="n">
        <f aca="false">B8*(1-K8)</f>
        <v>1118.59553037457</v>
      </c>
      <c r="K8" s="4" t="n">
        <f aca="false">1/(1+(2*B8/511))</f>
        <v>0.160843563109852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0.5" hidden="false" customHeight="true" outlineLevel="0" collapsed="false">
      <c r="A9" s="3"/>
      <c r="B9" s="2"/>
      <c r="C9" s="3"/>
      <c r="D9" s="3"/>
      <c r="E9" s="3"/>
      <c r="F9" s="2"/>
      <c r="G9" s="2"/>
      <c r="H9" s="2"/>
      <c r="I9" s="2"/>
      <c r="J9" s="2"/>
      <c r="K9" s="4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0.5" hidden="false" customHeight="true" outlineLevel="0" collapsed="false">
      <c r="A10" s="3" t="s">
        <v>11</v>
      </c>
      <c r="B10" s="2"/>
      <c r="C10" s="3"/>
      <c r="D10" s="9" t="s">
        <v>12</v>
      </c>
      <c r="E10" s="3"/>
      <c r="F10" s="2"/>
      <c r="G10" s="2"/>
      <c r="H10" s="2"/>
      <c r="I10" s="2"/>
      <c r="J10" s="2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0.5" hidden="false" customHeight="true" outlineLevel="0" collapsed="false">
      <c r="A11" s="3"/>
      <c r="B11" s="2" t="n">
        <v>662</v>
      </c>
      <c r="C11" s="3"/>
      <c r="D11" s="3"/>
      <c r="E11" s="3"/>
      <c r="F11" s="2" t="n">
        <f aca="false">B11</f>
        <v>662</v>
      </c>
      <c r="G11" s="2" t="n">
        <f aca="false">B11-511</f>
        <v>151</v>
      </c>
      <c r="H11" s="2"/>
      <c r="I11" s="2" t="n">
        <f aca="false">B11*K11</f>
        <v>184.349863760218</v>
      </c>
      <c r="J11" s="2" t="n">
        <f aca="false">B11*(1-K11)</f>
        <v>477.650136239782</v>
      </c>
      <c r="K11" s="4" t="n">
        <f aca="false">1/(1+(2*B11/511))</f>
        <v>0.278474114441417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0.5" hidden="false" customHeight="true" outlineLevel="0" collapsed="false">
      <c r="A12" s="3"/>
      <c r="B12" s="2"/>
      <c r="C12" s="3"/>
      <c r="D12" s="3"/>
      <c r="E12" s="3"/>
      <c r="F12" s="2"/>
      <c r="G12" s="2"/>
      <c r="H12" s="2"/>
      <c r="I12" s="2"/>
      <c r="J12" s="2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0.5" hidden="false" customHeight="true" outlineLevel="0" collapsed="false">
      <c r="A13" s="3" t="s">
        <v>13</v>
      </c>
      <c r="B13" s="2" t="n">
        <v>60</v>
      </c>
      <c r="C13" s="3"/>
      <c r="D13" s="3"/>
      <c r="E13" s="3"/>
      <c r="F13" s="2" t="n">
        <f aca="false">B13</f>
        <v>60</v>
      </c>
      <c r="G13" s="2"/>
      <c r="H13" s="2"/>
      <c r="I13" s="2" t="n">
        <f aca="false">B13*K13</f>
        <v>48.5895404120444</v>
      </c>
      <c r="J13" s="2" t="n">
        <f aca="false">B13*(1-K13)</f>
        <v>11.4104595879556</v>
      </c>
      <c r="K13" s="4" t="n">
        <f aca="false">1/(1+(2*B13/511))</f>
        <v>0.809825673534073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0.5" hidden="false" customHeight="true" outlineLevel="0" collapsed="false">
      <c r="A14" s="3" t="s">
        <v>14</v>
      </c>
      <c r="B14" s="2" t="n">
        <v>88</v>
      </c>
      <c r="C14" s="3"/>
      <c r="D14" s="3"/>
      <c r="E14" s="3" t="n">
        <v>2</v>
      </c>
      <c r="F14" s="2" t="n">
        <f aca="false">B14</f>
        <v>88</v>
      </c>
      <c r="G14" s="2"/>
      <c r="H14" s="2"/>
      <c r="I14" s="2" t="n">
        <f aca="false">B14*K14</f>
        <v>65.4556040756914</v>
      </c>
      <c r="J14" s="2" t="n">
        <f aca="false">B14*(1-K14)</f>
        <v>22.5443959243086</v>
      </c>
      <c r="K14" s="4" t="n">
        <f aca="false">1/(1+(2*B14/511))</f>
        <v>0.743813682678312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0.5" hidden="false" customHeight="true" outlineLevel="0" collapsed="false">
      <c r="A15" s="3" t="s">
        <v>15</v>
      </c>
      <c r="B15" s="2" t="n">
        <v>122</v>
      </c>
      <c r="C15" s="3"/>
      <c r="D15" s="3"/>
      <c r="E15" s="3" t="n">
        <v>3</v>
      </c>
      <c r="F15" s="2" t="n">
        <f aca="false">B15</f>
        <v>122</v>
      </c>
      <c r="G15" s="2"/>
      <c r="H15" s="2"/>
      <c r="I15" s="2" t="n">
        <f aca="false">B15*K15</f>
        <v>82.5721854304636</v>
      </c>
      <c r="J15" s="2" t="n">
        <f aca="false">B15*(1-K15)</f>
        <v>39.4278145695364</v>
      </c>
      <c r="K15" s="4" t="n">
        <f aca="false">1/(1+(2*B15/511))</f>
        <v>0.67682119205298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0.5" hidden="false" customHeight="true" outlineLevel="0" collapsed="false">
      <c r="A16" s="3" t="s">
        <v>16</v>
      </c>
      <c r="B16" s="2" t="n">
        <v>279</v>
      </c>
      <c r="C16" s="3"/>
      <c r="D16" s="3"/>
      <c r="E16" s="3"/>
      <c r="F16" s="2" t="n">
        <f aca="false">B16</f>
        <v>279</v>
      </c>
      <c r="G16" s="2"/>
      <c r="H16" s="2"/>
      <c r="I16" s="2" t="n">
        <f aca="false">B16*K16</f>
        <v>133.366697848457</v>
      </c>
      <c r="J16" s="2" t="n">
        <f aca="false">B16*(1-K16)</f>
        <v>145.633302151543</v>
      </c>
      <c r="K16" s="4" t="n">
        <f aca="false">1/(1+(2*B16/511))</f>
        <v>0.478016838166511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0.5" hidden="false" customHeight="true" outlineLevel="0" collapsed="false">
      <c r="A17" s="3" t="s">
        <v>17</v>
      </c>
      <c r="B17" s="2" t="n">
        <v>279</v>
      </c>
      <c r="C17" s="3"/>
      <c r="D17" s="3"/>
      <c r="E17" s="3"/>
      <c r="F17" s="2" t="n">
        <f aca="false">B17</f>
        <v>279</v>
      </c>
      <c r="G17" s="2"/>
      <c r="H17" s="2"/>
      <c r="I17" s="2" t="n">
        <f aca="false">B17*K17</f>
        <v>133.366697848457</v>
      </c>
      <c r="J17" s="2" t="n">
        <f aca="false">B17*(1-K17)</f>
        <v>145.633302151543</v>
      </c>
      <c r="K17" s="4" t="n">
        <f aca="false">1/(1+(2*B17/511))</f>
        <v>0.478016838166511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0.5" hidden="false" customHeight="true" outlineLevel="0" collapsed="false">
      <c r="A18" s="3" t="s">
        <v>18</v>
      </c>
      <c r="B18" s="2" t="n">
        <v>392</v>
      </c>
      <c r="C18" s="3"/>
      <c r="D18" s="3"/>
      <c r="E18" s="3"/>
      <c r="F18" s="2" t="n">
        <f aca="false">B18</f>
        <v>392</v>
      </c>
      <c r="G18" s="2"/>
      <c r="H18" s="2"/>
      <c r="I18" s="2" t="n">
        <f aca="false">B18*K18</f>
        <v>154.681081081081</v>
      </c>
      <c r="J18" s="2" t="n">
        <f aca="false">B18*(1-K18)</f>
        <v>237.318918918919</v>
      </c>
      <c r="K18" s="4" t="n">
        <f aca="false">1/(1+(2*B18/511))</f>
        <v>0.394594594594595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0.5" hidden="false" customHeight="true" outlineLevel="0" collapsed="false">
      <c r="A19" s="3" t="s">
        <v>19</v>
      </c>
      <c r="B19" s="2" t="n">
        <v>514</v>
      </c>
      <c r="C19" s="3"/>
      <c r="D19" s="3"/>
      <c r="E19" s="3"/>
      <c r="F19" s="2" t="n">
        <f aca="false">B19</f>
        <v>514</v>
      </c>
      <c r="G19" s="2" t="n">
        <f aca="false">B19-511</f>
        <v>3</v>
      </c>
      <c r="H19" s="2"/>
      <c r="I19" s="2" t="n">
        <f aca="false">B19*K19</f>
        <v>170.665367121507</v>
      </c>
      <c r="J19" s="2" t="n">
        <f aca="false">B19*(1-K19)</f>
        <v>343.334632878493</v>
      </c>
      <c r="K19" s="4" t="n">
        <f aca="false">1/(1+(2*B19/511))</f>
        <v>0.332033788174139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0.5" hidden="false" customHeight="true" outlineLevel="0" collapsed="false">
      <c r="A20" s="3" t="s">
        <v>11</v>
      </c>
      <c r="B20" s="2" t="n">
        <v>662</v>
      </c>
      <c r="C20" s="3"/>
      <c r="D20" s="3"/>
      <c r="E20" s="3"/>
      <c r="F20" s="2" t="n">
        <f aca="false">B20</f>
        <v>662</v>
      </c>
      <c r="G20" s="2" t="n">
        <f aca="false">B20-511</f>
        <v>151</v>
      </c>
      <c r="H20" s="2"/>
      <c r="I20" s="2" t="n">
        <f aca="false">B20*K20</f>
        <v>184.349863760218</v>
      </c>
      <c r="J20" s="2" t="n">
        <f aca="false">B20*(1-K20)</f>
        <v>477.650136239782</v>
      </c>
      <c r="K20" s="4" t="n">
        <f aca="false">1/(1+(2*B20/511))</f>
        <v>0.278474114441417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0.5" hidden="false" customHeight="true" outlineLevel="0" collapsed="false">
      <c r="A21" s="3" t="s">
        <v>20</v>
      </c>
      <c r="B21" s="2" t="n">
        <v>898</v>
      </c>
      <c r="C21" s="3"/>
      <c r="D21" s="3"/>
      <c r="E21" s="3"/>
      <c r="F21" s="2" t="n">
        <f aca="false">B21</f>
        <v>898</v>
      </c>
      <c r="G21" s="2" t="n">
        <f aca="false">B21-511</f>
        <v>387</v>
      </c>
      <c r="H21" s="2"/>
      <c r="I21" s="2" t="n">
        <f aca="false">B21*K21</f>
        <v>198.906805374946</v>
      </c>
      <c r="J21" s="2" t="n">
        <f aca="false">B21*(1-K21)</f>
        <v>699.093194625054</v>
      </c>
      <c r="K21" s="4" t="n">
        <f aca="false">1/(1+(2*B21/511))</f>
        <v>0.221499783268314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0.5" hidden="false" customHeight="true" outlineLevel="0" collapsed="false">
      <c r="A22" s="3" t="s">
        <v>9</v>
      </c>
      <c r="B22" s="2" t="n">
        <v>1173</v>
      </c>
      <c r="C22" s="3"/>
      <c r="D22" s="3"/>
      <c r="E22" s="3" t="n">
        <v>12</v>
      </c>
      <c r="F22" s="2" t="n">
        <f aca="false">B22</f>
        <v>1173</v>
      </c>
      <c r="G22" s="2" t="n">
        <f aca="false">B22-511</f>
        <v>662</v>
      </c>
      <c r="H22" s="2" t="n">
        <f aca="false">B22-1022</f>
        <v>151</v>
      </c>
      <c r="I22" s="2" t="n">
        <f aca="false">B22*K22</f>
        <v>209.801540077004</v>
      </c>
      <c r="J22" s="2" t="n">
        <f aca="false">B22*(1-K22)</f>
        <v>963.198459922996</v>
      </c>
      <c r="K22" s="4" t="n">
        <f aca="false">1/(1+(2*B22/511))</f>
        <v>0.178858942947147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0.5" hidden="false" customHeight="true" outlineLevel="0" collapsed="false">
      <c r="A23" s="3" t="s">
        <v>9</v>
      </c>
      <c r="B23" s="2" t="n">
        <v>1333</v>
      </c>
      <c r="C23" s="3"/>
      <c r="D23" s="3"/>
      <c r="E23" s="3"/>
      <c r="F23" s="2" t="n">
        <f aca="false">B23</f>
        <v>1333</v>
      </c>
      <c r="G23" s="2" t="n">
        <f aca="false">B23-511</f>
        <v>822</v>
      </c>
      <c r="H23" s="2" t="n">
        <f aca="false">B23-1022</f>
        <v>311</v>
      </c>
      <c r="I23" s="2" t="n">
        <f aca="false">B23*K23</f>
        <v>214.404469625433</v>
      </c>
      <c r="J23" s="2" t="n">
        <f aca="false">B23*(1-K23)</f>
        <v>1118.59553037457</v>
      </c>
      <c r="K23" s="4" t="n">
        <f aca="false">1/(1+(2*B23/511))</f>
        <v>0.160843563109852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0.5" hidden="false" customHeight="true" outlineLevel="0" collapsed="false">
      <c r="A24" s="3" t="s">
        <v>20</v>
      </c>
      <c r="B24" s="2" t="n">
        <v>1836</v>
      </c>
      <c r="C24" s="3"/>
      <c r="D24" s="3"/>
      <c r="E24" s="3"/>
      <c r="F24" s="2" t="n">
        <f aca="false">B24</f>
        <v>1836</v>
      </c>
      <c r="G24" s="2" t="n">
        <f aca="false">B24-511</f>
        <v>1325</v>
      </c>
      <c r="H24" s="2" t="n">
        <f aca="false">B24-1022</f>
        <v>814</v>
      </c>
      <c r="I24" s="2" t="n">
        <f aca="false">B24*K24</f>
        <v>224.287831699737</v>
      </c>
      <c r="J24" s="2" t="n">
        <f aca="false">B24*(1-K24)</f>
        <v>1611.71216830026</v>
      </c>
      <c r="K24" s="4" t="n">
        <f aca="false">1/(1+(2*B24/511))</f>
        <v>0.122161128376763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10.5" hidden="false" customHeight="true" outlineLevel="0" collapsed="false">
      <c r="A25" s="3"/>
      <c r="B25" s="2"/>
      <c r="C25" s="3"/>
      <c r="D25" s="3"/>
      <c r="E25" s="3"/>
      <c r="F25" s="2"/>
      <c r="G25" s="2"/>
      <c r="H25" s="2"/>
      <c r="I25" s="2"/>
      <c r="J25" s="2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0.5" hidden="false" customHeight="true" outlineLevel="0" collapsed="false">
      <c r="A26" s="3" t="s">
        <v>21</v>
      </c>
      <c r="B26" s="2"/>
      <c r="C26" s="3"/>
      <c r="D26" s="9" t="s">
        <v>22</v>
      </c>
      <c r="E26" s="3"/>
      <c r="F26" s="2"/>
      <c r="G26" s="2"/>
      <c r="H26" s="2"/>
      <c r="I26" s="2"/>
      <c r="J26" s="2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0.5" hidden="false" customHeight="true" outlineLevel="0" collapsed="false">
      <c r="A27" s="3"/>
      <c r="B27" s="2" t="n">
        <v>1461</v>
      </c>
      <c r="C27" s="3"/>
      <c r="D27" s="3"/>
      <c r="E27" s="3"/>
      <c r="F27" s="2" t="n">
        <f aca="false">B27</f>
        <v>1461</v>
      </c>
      <c r="G27" s="2" t="n">
        <f aca="false">B27-511</f>
        <v>950</v>
      </c>
      <c r="H27" s="2" t="n">
        <f aca="false">B27-1022</f>
        <v>439</v>
      </c>
      <c r="I27" s="2" t="n">
        <f aca="false">B27*K27</f>
        <v>217.468977570638</v>
      </c>
      <c r="J27" s="2" t="n">
        <f aca="false">B27*(1-K27)</f>
        <v>1243.53102242936</v>
      </c>
      <c r="K27" s="4" t="n">
        <f aca="false">1/(1+(2*B27/511))</f>
        <v>0.148849402854646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0.5" hidden="false" customHeight="true" outlineLevel="0" collapsed="false">
      <c r="A28" s="3"/>
      <c r="B28" s="2"/>
      <c r="C28" s="3"/>
      <c r="D28" s="3"/>
      <c r="E28" s="3"/>
      <c r="F28" s="2"/>
      <c r="G28" s="2"/>
      <c r="H28" s="2"/>
      <c r="I28" s="2"/>
      <c r="J28" s="2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0.5" hidden="false" customHeight="true" outlineLevel="0" collapsed="false">
      <c r="A29" s="3" t="s">
        <v>23</v>
      </c>
      <c r="B29" s="2"/>
      <c r="C29" s="3"/>
      <c r="D29" s="10" t="s">
        <v>24</v>
      </c>
      <c r="E29" s="3"/>
      <c r="F29" s="2"/>
      <c r="G29" s="2"/>
      <c r="H29" s="2"/>
      <c r="I29" s="2"/>
      <c r="J29" s="2"/>
      <c r="K29" s="4" t="n">
        <f aca="false">1/(1+(2*B29/511))</f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customFormat="false" ht="10.5" hidden="false" customHeight="true" outlineLevel="0" collapsed="false">
      <c r="A30" s="3"/>
      <c r="B30" s="2" t="n">
        <v>186</v>
      </c>
      <c r="C30" s="3" t="s">
        <v>25</v>
      </c>
      <c r="D30" s="3" t="s">
        <v>26</v>
      </c>
      <c r="E30" s="3" t="n">
        <v>4</v>
      </c>
      <c r="F30" s="2" t="n">
        <f aca="false">B30</f>
        <v>186</v>
      </c>
      <c r="G30" s="2"/>
      <c r="H30" s="2"/>
      <c r="I30" s="2" t="n">
        <f aca="false">B30*K30</f>
        <v>107.63986409966</v>
      </c>
      <c r="J30" s="2" t="n">
        <f aca="false">B30*(1-K30)</f>
        <v>78.3601359003397</v>
      </c>
      <c r="K30" s="4" t="n">
        <f aca="false">1/(1+(2*B30/511))</f>
        <v>0.578708946772367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 customFormat="false" ht="10.5" hidden="false" customHeight="true" outlineLevel="0" collapsed="false">
      <c r="A31" s="3"/>
      <c r="B31" s="2" t="n">
        <v>266</v>
      </c>
      <c r="C31" s="3" t="s">
        <v>25</v>
      </c>
      <c r="D31" s="3" t="s">
        <v>27</v>
      </c>
      <c r="E31" s="3"/>
      <c r="F31" s="2" t="n">
        <f aca="false">B31</f>
        <v>266</v>
      </c>
      <c r="G31" s="2"/>
      <c r="H31" s="2"/>
      <c r="I31" s="2" t="n">
        <f aca="false">B31*K31</f>
        <v>130.322147651007</v>
      </c>
      <c r="J31" s="2" t="n">
        <f aca="false">B31*(1-K31)</f>
        <v>135.677852348993</v>
      </c>
      <c r="K31" s="4" t="n">
        <f aca="false">1/(1+(2*B31/511))</f>
        <v>0.48993288590604</v>
      </c>
      <c r="L31" s="3"/>
      <c r="M31" s="3"/>
      <c r="N31" s="3"/>
      <c r="O31" s="3"/>
      <c r="P31" s="3"/>
      <c r="Q31" s="3"/>
      <c r="R31" s="3"/>
      <c r="S31" s="3"/>
      <c r="T31" s="3"/>
      <c r="U31" s="3"/>
    </row>
    <row r="32" customFormat="false" ht="10.5" hidden="false" customHeight="true" outlineLevel="0" collapsed="false">
      <c r="A32" s="3"/>
      <c r="B32" s="2" t="n">
        <v>295</v>
      </c>
      <c r="C32" s="3" t="s">
        <v>25</v>
      </c>
      <c r="D32" s="3" t="s">
        <v>28</v>
      </c>
      <c r="E32" s="3" t="n">
        <v>6</v>
      </c>
      <c r="F32" s="2" t="n">
        <f aca="false">B32</f>
        <v>295</v>
      </c>
      <c r="G32" s="2"/>
      <c r="H32" s="2"/>
      <c r="I32" s="2" t="n">
        <f aca="false">B32*K32</f>
        <v>136.916439600363</v>
      </c>
      <c r="J32" s="2" t="n">
        <f aca="false">B32*(1-K32)</f>
        <v>158.083560399637</v>
      </c>
      <c r="K32" s="4" t="n">
        <f aca="false">1/(1+(2*B32/511))</f>
        <v>0.464123524069028</v>
      </c>
      <c r="L32" s="3"/>
      <c r="M32" s="3"/>
      <c r="N32" s="3"/>
      <c r="O32" s="3"/>
      <c r="P32" s="3"/>
      <c r="Q32" s="3"/>
      <c r="R32" s="3"/>
      <c r="S32" s="3"/>
      <c r="T32" s="3"/>
      <c r="U32" s="3"/>
    </row>
    <row r="33" customFormat="false" ht="10.5" hidden="false" customHeight="true" outlineLevel="0" collapsed="false">
      <c r="A33" s="3"/>
      <c r="B33" s="2" t="n">
        <v>352</v>
      </c>
      <c r="C33" s="3"/>
      <c r="D33" s="3" t="s">
        <v>28</v>
      </c>
      <c r="E33" s="3" t="n">
        <v>7</v>
      </c>
      <c r="F33" s="2" t="n">
        <f aca="false">B33</f>
        <v>352</v>
      </c>
      <c r="G33" s="2"/>
      <c r="H33" s="2"/>
      <c r="I33" s="2" t="n">
        <f aca="false">B33*K33</f>
        <v>148.04279835391</v>
      </c>
      <c r="J33" s="2" t="n">
        <f aca="false">B33*(1-K33)</f>
        <v>203.957201646091</v>
      </c>
      <c r="K33" s="4" t="n">
        <f aca="false">1/(1+(2*B33/511))</f>
        <v>0.420576131687243</v>
      </c>
      <c r="L33" s="3"/>
      <c r="M33" s="3"/>
      <c r="N33" s="3"/>
      <c r="O33" s="3"/>
      <c r="P33" s="3"/>
      <c r="Q33" s="3"/>
      <c r="R33" s="3"/>
      <c r="S33" s="3"/>
      <c r="T33" s="3"/>
      <c r="U33" s="3"/>
    </row>
    <row r="34" customFormat="false" ht="10.5" hidden="false" customHeight="true" outlineLevel="0" collapsed="false">
      <c r="A34" s="3"/>
      <c r="B34" s="2" t="n">
        <v>511</v>
      </c>
      <c r="C34" s="3"/>
      <c r="D34" s="3" t="s">
        <v>29</v>
      </c>
      <c r="E34" s="3"/>
      <c r="F34" s="2" t="n">
        <f aca="false">B34</f>
        <v>511</v>
      </c>
      <c r="G34" s="2"/>
      <c r="H34" s="2"/>
      <c r="I34" s="2" t="n">
        <f aca="false">B34*K34</f>
        <v>170.333333333333</v>
      </c>
      <c r="J34" s="2" t="n">
        <f aca="false">B34*(1-K34)</f>
        <v>340.666666666667</v>
      </c>
      <c r="K34" s="4" t="n">
        <f aca="false">1/(1+(2*B34/511))</f>
        <v>0.333333333333333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customFormat="false" ht="10.5" hidden="false" customHeight="true" outlineLevel="0" collapsed="false">
      <c r="A35" s="3"/>
      <c r="B35" s="2" t="n">
        <v>586</v>
      </c>
      <c r="C35" s="3"/>
      <c r="D35" s="3" t="s">
        <v>30</v>
      </c>
      <c r="E35" s="3"/>
      <c r="F35" s="2" t="n">
        <f aca="false">B35</f>
        <v>586</v>
      </c>
      <c r="G35" s="2" t="n">
        <f aca="false">B35-511</f>
        <v>75</v>
      </c>
      <c r="H35" s="2"/>
      <c r="I35" s="2" t="n">
        <f aca="false">B35*K35</f>
        <v>177.92394533571</v>
      </c>
      <c r="J35" s="2" t="n">
        <f aca="false">B35*(1-K35)</f>
        <v>408.07605466429</v>
      </c>
      <c r="K35" s="4" t="n">
        <f aca="false">1/(1+(2*B35/511))</f>
        <v>0.303624480095068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customFormat="false" ht="10.5" hidden="false" customHeight="true" outlineLevel="0" collapsed="false">
      <c r="A36" s="3"/>
      <c r="B36" s="2" t="n">
        <v>609</v>
      </c>
      <c r="C36" s="3"/>
      <c r="D36" s="3" t="s">
        <v>31</v>
      </c>
      <c r="E36" s="3" t="n">
        <v>8</v>
      </c>
      <c r="F36" s="2" t="n">
        <f aca="false">B36</f>
        <v>609</v>
      </c>
      <c r="G36" s="2" t="n">
        <f aca="false">B36-511</f>
        <v>98</v>
      </c>
      <c r="H36" s="2"/>
      <c r="I36" s="2" t="n">
        <f aca="false">B36*K36</f>
        <v>179.987854251012</v>
      </c>
      <c r="J36" s="2" t="n">
        <f aca="false">B36*(1-K36)</f>
        <v>429.012145748988</v>
      </c>
      <c r="K36" s="4" t="n">
        <f aca="false">1/(1+(2*B36/511))</f>
        <v>0.295546558704453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 customFormat="false" ht="10.5" hidden="false" customHeight="true" outlineLevel="0" collapsed="false">
      <c r="A37" s="3"/>
      <c r="B37" s="2" t="n">
        <v>921</v>
      </c>
      <c r="C37" s="3"/>
      <c r="D37" s="3" t="s">
        <v>30</v>
      </c>
      <c r="E37" s="3" t="n">
        <v>10</v>
      </c>
      <c r="F37" s="2" t="n">
        <f aca="false">B37</f>
        <v>921</v>
      </c>
      <c r="G37" s="2" t="n">
        <f aca="false">B37-511</f>
        <v>410</v>
      </c>
      <c r="H37" s="2"/>
      <c r="I37" s="2" t="n">
        <f aca="false">B37*K37</f>
        <v>200.013174670633</v>
      </c>
      <c r="J37" s="2" t="n">
        <f aca="false">B37*(1-K37)</f>
        <v>720.986825329367</v>
      </c>
      <c r="K37" s="4" t="n">
        <f aca="false">1/(1+(2*B37/511))</f>
        <v>0.217169570760731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customFormat="false" ht="10.5" hidden="false" customHeight="true" outlineLevel="0" collapsed="false">
      <c r="A38" s="3"/>
      <c r="B38" s="2" t="n">
        <v>978</v>
      </c>
      <c r="C38" s="3"/>
      <c r="D38" s="3" t="s">
        <v>30</v>
      </c>
      <c r="E38" s="3"/>
      <c r="F38" s="2" t="n">
        <f aca="false">B38</f>
        <v>978</v>
      </c>
      <c r="G38" s="2" t="n">
        <f aca="false">B38-511</f>
        <v>467</v>
      </c>
      <c r="H38" s="2"/>
      <c r="I38" s="2" t="n">
        <f aca="false">B38*K38</f>
        <v>202.57721929469</v>
      </c>
      <c r="J38" s="2" t="n">
        <f aca="false">B38*(1-K38)</f>
        <v>775.42278070531</v>
      </c>
      <c r="K38" s="4" t="n">
        <f aca="false">1/(1+(2*B38/511))</f>
        <v>0.207134171057965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10.5" hidden="false" customHeight="true" outlineLevel="0" collapsed="false">
      <c r="A39" s="3"/>
      <c r="B39" s="2" t="n">
        <v>1120</v>
      </c>
      <c r="C39" s="3"/>
      <c r="D39" s="3" t="s">
        <v>31</v>
      </c>
      <c r="E39" s="3" t="n">
        <v>11</v>
      </c>
      <c r="F39" s="2" t="n">
        <f aca="false">B39</f>
        <v>1120</v>
      </c>
      <c r="G39" s="2" t="n">
        <f aca="false">B39-511</f>
        <v>609</v>
      </c>
      <c r="H39" s="2" t="n">
        <f aca="false">B39-1022</f>
        <v>98</v>
      </c>
      <c r="I39" s="2" t="n">
        <f aca="false">B39*K39</f>
        <v>208.040712468193</v>
      </c>
      <c r="J39" s="2" t="n">
        <f aca="false">B39*(1-K39)</f>
        <v>911.959287531807</v>
      </c>
      <c r="K39" s="4" t="n">
        <f aca="false">1/(1+(2*B39/511))</f>
        <v>0.185750636132316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0.5" hidden="false" customHeight="true" outlineLevel="0" collapsed="false">
      <c r="A40" s="3"/>
      <c r="B40" s="2" t="n">
        <v>1765</v>
      </c>
      <c r="C40" s="3"/>
      <c r="D40" s="3" t="s">
        <v>31</v>
      </c>
      <c r="E40" s="3"/>
      <c r="F40" s="2" t="n">
        <f aca="false">B40</f>
        <v>1765</v>
      </c>
      <c r="G40" s="2" t="n">
        <f aca="false">B40-511</f>
        <v>1254</v>
      </c>
      <c r="H40" s="2" t="n">
        <f aca="false">B40-1022</f>
        <v>743</v>
      </c>
      <c r="I40" s="2" t="n">
        <f aca="false">B40*K40</f>
        <v>223.191041821331</v>
      </c>
      <c r="J40" s="2" t="n">
        <f aca="false">B40*(1-K40)</f>
        <v>1541.80895817867</v>
      </c>
      <c r="K40" s="4" t="n">
        <f aca="false">1/(1+(2*B40/511))</f>
        <v>0.126453848057412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10.5" hidden="false" customHeight="true" outlineLevel="0" collapsed="false">
      <c r="A41" s="3"/>
      <c r="B41" s="2"/>
      <c r="C41" s="3"/>
      <c r="D41" s="3"/>
      <c r="E41" s="3"/>
      <c r="F41" s="2"/>
      <c r="G41" s="2"/>
      <c r="H41" s="2"/>
      <c r="I41" s="2"/>
      <c r="J41" s="2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0.5" hidden="false" customHeight="true" outlineLevel="0" collapsed="false">
      <c r="A42" s="3" t="s">
        <v>32</v>
      </c>
      <c r="B42" s="2"/>
      <c r="C42" s="3"/>
      <c r="D42" s="10" t="s">
        <v>24</v>
      </c>
      <c r="E42" s="3"/>
      <c r="F42" s="2"/>
      <c r="G42" s="2"/>
      <c r="H42" s="2"/>
      <c r="I42" s="2"/>
      <c r="J42" s="2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0.5" hidden="false" customHeight="true" outlineLevel="0" collapsed="false">
      <c r="A43" s="3"/>
      <c r="B43" s="2" t="n">
        <v>239</v>
      </c>
      <c r="C43" s="3" t="s">
        <v>25</v>
      </c>
      <c r="D43" s="3" t="s">
        <v>33</v>
      </c>
      <c r="E43" s="3" t="n">
        <v>5</v>
      </c>
      <c r="F43" s="2" t="n">
        <f aca="false">B43</f>
        <v>239</v>
      </c>
      <c r="G43" s="2"/>
      <c r="H43" s="2"/>
      <c r="I43" s="2" t="n">
        <f aca="false">B43*K43</f>
        <v>123.487360970677</v>
      </c>
      <c r="J43" s="2" t="n">
        <f aca="false">B43*(1-K43)</f>
        <v>115.512639029323</v>
      </c>
      <c r="K43" s="4" t="n">
        <f aca="false">1/(1+(2*B43/511))</f>
        <v>0.516683518705763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0.5" hidden="false" customHeight="true" outlineLevel="0" collapsed="false">
      <c r="A44" s="3"/>
      <c r="B44" s="2" t="n">
        <v>300</v>
      </c>
      <c r="C44" s="3"/>
      <c r="D44" s="3" t="s">
        <v>33</v>
      </c>
      <c r="E44" s="3"/>
      <c r="F44" s="2" t="n">
        <f aca="false">B44</f>
        <v>300</v>
      </c>
      <c r="G44" s="2"/>
      <c r="H44" s="2"/>
      <c r="I44" s="2" t="n">
        <f aca="false">B44*K44</f>
        <v>137.983798379838</v>
      </c>
      <c r="J44" s="2" t="n">
        <f aca="false">B44*(1-K44)</f>
        <v>162.016201620162</v>
      </c>
      <c r="K44" s="4" t="n">
        <f aca="false">1/(1+(2*B44/511))</f>
        <v>0.45994599459946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0.5" hidden="false" customHeight="true" outlineLevel="0" collapsed="false">
      <c r="A45" s="3"/>
      <c r="B45" s="2" t="n">
        <v>583</v>
      </c>
      <c r="C45" s="3"/>
      <c r="D45" s="3" t="s">
        <v>34</v>
      </c>
      <c r="E45" s="3"/>
      <c r="F45" s="2" t="n">
        <f aca="false">B45</f>
        <v>583</v>
      </c>
      <c r="G45" s="2" t="n">
        <f aca="false">B45-511</f>
        <v>72</v>
      </c>
      <c r="H45" s="2"/>
      <c r="I45" s="2" t="n">
        <f aca="false">B45*K45</f>
        <v>177.646392367323</v>
      </c>
      <c r="J45" s="2" t="n">
        <f aca="false">B45*(1-K45)</f>
        <v>405.353607632677</v>
      </c>
      <c r="K45" s="4" t="n">
        <f aca="false">1/(1+(2*B45/511))</f>
        <v>0.304710793082886</v>
      </c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0.5" hidden="false" customHeight="true" outlineLevel="0" collapsed="false">
      <c r="A46" s="3"/>
      <c r="B46" s="2" t="n">
        <v>727</v>
      </c>
      <c r="C46" s="3"/>
      <c r="D46" s="3" t="s">
        <v>35</v>
      </c>
      <c r="E46" s="3" t="n">
        <v>9</v>
      </c>
      <c r="F46" s="2" t="n">
        <f aca="false">B46</f>
        <v>727</v>
      </c>
      <c r="G46" s="2" t="n">
        <f aca="false">B46-511</f>
        <v>216</v>
      </c>
      <c r="H46" s="2"/>
      <c r="I46" s="2" t="n">
        <f aca="false">B46*K46</f>
        <v>189.056997455471</v>
      </c>
      <c r="J46" s="2" t="n">
        <f aca="false">B46*(1-K46)</f>
        <v>537.943002544529</v>
      </c>
      <c r="K46" s="4" t="n">
        <f aca="false">1/(1+(2*B46/511))</f>
        <v>0.260050890585242</v>
      </c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0.5" hidden="false" customHeight="true" outlineLevel="0" collapsed="false">
      <c r="A47" s="3"/>
      <c r="B47" s="2" t="n">
        <v>911</v>
      </c>
      <c r="C47" s="3"/>
      <c r="D47" s="3" t="s">
        <v>36</v>
      </c>
      <c r="E47" s="3"/>
      <c r="F47" s="2" t="n">
        <f aca="false">B47</f>
        <v>911</v>
      </c>
      <c r="G47" s="2" t="n">
        <f aca="false">B47-511</f>
        <v>400</v>
      </c>
      <c r="H47" s="2"/>
      <c r="I47" s="2" t="n">
        <f aca="false">B47*K47</f>
        <v>199.537505357908</v>
      </c>
      <c r="J47" s="2" t="n">
        <f aca="false">B47*(1-K47)</f>
        <v>711.462494642092</v>
      </c>
      <c r="K47" s="4" t="n">
        <f aca="false">1/(1+(2*B47/511))</f>
        <v>0.219031290184312</v>
      </c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0.5" hidden="false" customHeight="true" outlineLevel="0" collapsed="false">
      <c r="A48" s="3"/>
      <c r="B48" s="2" t="n">
        <v>1621</v>
      </c>
      <c r="C48" s="3"/>
      <c r="D48" s="3" t="s">
        <v>35</v>
      </c>
      <c r="E48" s="3"/>
      <c r="F48" s="2" t="n">
        <f aca="false">B48</f>
        <v>1621</v>
      </c>
      <c r="G48" s="2" t="n">
        <f aca="false">B48-511</f>
        <v>1110</v>
      </c>
      <c r="H48" s="2" t="n">
        <f aca="false">B48-1022</f>
        <v>599</v>
      </c>
      <c r="I48" s="2" t="n">
        <f aca="false">B48*K48</f>
        <v>220.71169730882</v>
      </c>
      <c r="J48" s="2" t="n">
        <f aca="false">B48*(1-K48)</f>
        <v>1400.28830269118</v>
      </c>
      <c r="K48" s="4" t="n">
        <f aca="false">1/(1+(2*B48/511))</f>
        <v>0.136157740474287</v>
      </c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0.5" hidden="false" customHeight="true" outlineLevel="0" collapsed="false">
      <c r="A49" s="3"/>
      <c r="B49" s="2"/>
      <c r="C49" s="3"/>
      <c r="D49" s="3"/>
      <c r="E49" s="3"/>
      <c r="F49" s="2"/>
      <c r="G49" s="2"/>
      <c r="H49" s="2"/>
      <c r="I49" s="2"/>
      <c r="J49" s="2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0.5" hidden="false" customHeight="true" outlineLevel="0" collapsed="false">
      <c r="A50" s="1" t="s">
        <v>37</v>
      </c>
      <c r="B50" s="2"/>
      <c r="C50" s="3"/>
      <c r="D50" s="3"/>
      <c r="E50" s="3"/>
      <c r="F50" s="2"/>
      <c r="G50" s="2"/>
      <c r="H50" s="2"/>
      <c r="I50" s="2"/>
      <c r="J50" s="2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0.5" hidden="false" customHeight="true" outlineLevel="0" collapsed="false">
      <c r="A51" s="3"/>
      <c r="B51" s="2"/>
      <c r="C51" s="3"/>
      <c r="D51" s="3"/>
      <c r="E51" s="3"/>
      <c r="F51" s="2"/>
      <c r="G51" s="2"/>
      <c r="H51" s="2"/>
      <c r="I51" s="2"/>
      <c r="J51" s="2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0.5" hidden="false" customHeight="true" outlineLevel="0" collapsed="false">
      <c r="A52" s="3" t="s">
        <v>38</v>
      </c>
      <c r="B52" s="2" t="n">
        <v>86</v>
      </c>
      <c r="C52" s="3"/>
      <c r="D52" s="10" t="s">
        <v>39</v>
      </c>
      <c r="E52" s="3"/>
      <c r="F52" s="2"/>
      <c r="G52" s="2"/>
      <c r="H52" s="2"/>
      <c r="I52" s="2"/>
      <c r="J52" s="2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0.5" hidden="false" customHeight="true" outlineLevel="0" collapsed="false">
      <c r="A53" s="3"/>
      <c r="B53" s="2" t="n">
        <v>71</v>
      </c>
      <c r="C53" s="3"/>
      <c r="D53" s="11" t="s">
        <v>40</v>
      </c>
      <c r="E53" s="3"/>
      <c r="F53" s="2"/>
      <c r="G53" s="2"/>
      <c r="H53" s="2"/>
      <c r="I53" s="2"/>
      <c r="J53" s="2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0.5" hidden="false" customHeight="true" outlineLevel="0" collapsed="false">
      <c r="A54" s="3"/>
      <c r="B54" s="2" t="n">
        <v>73</v>
      </c>
      <c r="C54" s="3"/>
      <c r="D54" s="11" t="s">
        <v>41</v>
      </c>
      <c r="E54" s="3"/>
      <c r="F54" s="2"/>
      <c r="G54" s="2"/>
      <c r="H54" s="2"/>
      <c r="I54" s="2"/>
      <c r="J54" s="2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0.5" hidden="false" customHeight="true" outlineLevel="0" collapsed="false">
      <c r="A55" s="3" t="s">
        <v>42</v>
      </c>
      <c r="B55" s="2" t="n">
        <v>88</v>
      </c>
      <c r="C55" s="3" t="s">
        <v>25</v>
      </c>
      <c r="D55" s="10" t="s">
        <v>39</v>
      </c>
      <c r="E55" s="3"/>
      <c r="F55" s="2"/>
      <c r="G55" s="2"/>
      <c r="H55" s="2"/>
      <c r="I55" s="2"/>
      <c r="J55" s="2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0.5" hidden="false" customHeight="true" outlineLevel="0" collapsed="false">
      <c r="A56" s="3"/>
      <c r="B56" s="2" t="n">
        <v>73</v>
      </c>
      <c r="C56" s="3"/>
      <c r="D56" s="3" t="s">
        <v>40</v>
      </c>
      <c r="E56" s="3"/>
      <c r="F56" s="2"/>
      <c r="G56" s="2"/>
      <c r="H56" s="2"/>
      <c r="I56" s="2"/>
      <c r="J56" s="2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0.5" hidden="false" customHeight="true" outlineLevel="0" collapsed="false">
      <c r="A57" s="3"/>
      <c r="B57" s="2" t="n">
        <v>75</v>
      </c>
      <c r="C57" s="3" t="s">
        <v>25</v>
      </c>
      <c r="D57" s="3" t="s">
        <v>41</v>
      </c>
      <c r="E57" s="3" t="n">
        <v>1</v>
      </c>
      <c r="F57" s="2"/>
      <c r="G57" s="2"/>
      <c r="H57" s="2"/>
      <c r="I57" s="2"/>
      <c r="J57" s="2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0.5" hidden="false" customHeight="true" outlineLevel="0" collapsed="false">
      <c r="A58" s="3"/>
      <c r="B58" s="2"/>
      <c r="C58" s="3"/>
      <c r="D58" s="3"/>
      <c r="E58" s="3"/>
      <c r="F58" s="2"/>
      <c r="G58" s="2"/>
      <c r="H58" s="2"/>
      <c r="I58" s="2"/>
      <c r="J58" s="2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0.5" hidden="false" customHeight="true" outlineLevel="0" collapsed="false">
      <c r="A59" s="1" t="s">
        <v>43</v>
      </c>
      <c r="B59" s="2"/>
      <c r="C59" s="3"/>
      <c r="D59" s="3"/>
      <c r="E59" s="3"/>
      <c r="F59" s="2"/>
      <c r="G59" s="2"/>
      <c r="H59" s="2"/>
      <c r="I59" s="2"/>
      <c r="J59" s="2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0.5" hidden="false" customHeight="true" outlineLevel="0" collapsed="false">
      <c r="A60" s="3"/>
      <c r="B60" s="12" t="s">
        <v>44</v>
      </c>
      <c r="C60" s="12"/>
      <c r="D60" s="12"/>
      <c r="E60" s="12"/>
      <c r="F60" s="12"/>
      <c r="G60" s="2"/>
      <c r="H60" s="2"/>
      <c r="I60" s="2"/>
      <c r="J60" s="2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0.5" hidden="false" customHeight="true" outlineLevel="0" collapsed="false">
      <c r="A61" s="3"/>
      <c r="B61" s="12" t="s">
        <v>45</v>
      </c>
      <c r="C61" s="12"/>
      <c r="D61" s="12"/>
      <c r="E61" s="12"/>
      <c r="F61" s="12"/>
      <c r="G61" s="2"/>
      <c r="H61" s="2"/>
      <c r="I61" s="2"/>
      <c r="J61" s="2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0.5" hidden="false" customHeight="true" outlineLevel="0" collapsed="false">
      <c r="A62" s="3"/>
      <c r="B62" s="12" t="s">
        <v>46</v>
      </c>
      <c r="C62" s="12"/>
      <c r="D62" s="12"/>
      <c r="E62" s="12"/>
      <c r="F62" s="12"/>
      <c r="G62" s="2"/>
      <c r="H62" s="2"/>
      <c r="I62" s="2"/>
      <c r="J62" s="2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0.5" hidden="false" customHeight="true" outlineLevel="0" collapsed="false">
      <c r="A63" s="3"/>
      <c r="B63" s="12" t="s">
        <v>47</v>
      </c>
      <c r="C63" s="12"/>
      <c r="D63" s="12"/>
      <c r="E63" s="12"/>
      <c r="F63" s="12"/>
      <c r="G63" s="2"/>
      <c r="H63" s="2"/>
      <c r="I63" s="2"/>
      <c r="J63" s="2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1048576" customFormat="false" ht="15.75" hidden="false" customHeight="true" outlineLevel="0" collapsed="false"/>
  </sheetData>
  <mergeCells count="4">
    <mergeCell ref="B60:F60"/>
    <mergeCell ref="B61:F61"/>
    <mergeCell ref="B62:F62"/>
    <mergeCell ref="B63:F63"/>
  </mergeCells>
  <hyperlinks>
    <hyperlink ref="B60" r:id="rId1" display="http://www.radiochemistry.org/periodictable/gamma_spectra/"/>
    <hyperlink ref="B61" r:id="rId2" display="http://physics.nist.gov/PhysRefData/XrayTrans/Html/search.html"/>
    <hyperlink ref="B62" r:id="rId3" display="http://www.nndc.bnl.gov/nudat2/indx_adopted.jsp"/>
    <hyperlink ref="B63" r:id="rId4" display="http://ie.lbl.gov/education/isotopes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3" width="21.57"/>
    <col collapsed="false" customWidth="true" hidden="false" outlineLevel="0" max="3" min="3" style="13" width="28.62"/>
    <col collapsed="false" customWidth="true" hidden="false" outlineLevel="0" max="5" min="4" style="13" width="21.57"/>
    <col collapsed="false" customWidth="true" hidden="false" outlineLevel="0" max="6" min="6" style="13" width="20.29"/>
    <col collapsed="false" customWidth="true" hidden="false" outlineLevel="0" max="1025" min="7" style="13" width="17.29"/>
  </cols>
  <sheetData>
    <row r="1" customFormat="false" ht="12.75" hidden="false" customHeight="false" outlineLevel="0" collapsed="false">
      <c r="A1" s="14" t="s">
        <v>48</v>
      </c>
      <c r="G1" s="15" t="s">
        <v>49</v>
      </c>
      <c r="H1" s="15"/>
    </row>
    <row r="2" customFormat="false" ht="14.25" hidden="false" customHeight="false" outlineLevel="0" collapsed="false">
      <c r="C2" s="16"/>
      <c r="E2" s="16"/>
      <c r="G2" s="17"/>
      <c r="H2" s="17"/>
    </row>
    <row r="3" customFormat="false" ht="12.75" hidden="false" customHeight="false" outlineLevel="0" collapsed="false">
      <c r="A3" s="14" t="s">
        <v>50</v>
      </c>
      <c r="B3" s="14" t="s">
        <v>51</v>
      </c>
      <c r="C3" s="18" t="s">
        <v>52</v>
      </c>
      <c r="D3" s="19" t="s">
        <v>53</v>
      </c>
      <c r="E3" s="19" t="s">
        <v>54</v>
      </c>
      <c r="F3" s="20" t="s">
        <v>55</v>
      </c>
      <c r="G3" s="18" t="s">
        <v>56</v>
      </c>
      <c r="H3" s="19" t="s">
        <v>57</v>
      </c>
      <c r="I3" s="21"/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customFormat="false" ht="14.25" hidden="false" customHeight="false" outlineLevel="0" collapsed="false">
      <c r="A4" s="20"/>
      <c r="C4" s="16"/>
      <c r="E4" s="16"/>
      <c r="G4" s="17"/>
      <c r="H4" s="17"/>
    </row>
    <row r="5" customFormat="false" ht="14.25" hidden="false" customHeight="false" outlineLevel="0" collapsed="false">
      <c r="A5" s="20" t="s">
        <v>13</v>
      </c>
      <c r="B5" s="23" t="n">
        <v>60</v>
      </c>
      <c r="C5" s="16" t="n">
        <f aca="false">G5*EXP(-$I$19/F5*LN(2))</f>
        <v>3361.99503013732</v>
      </c>
      <c r="D5" s="16" t="n">
        <f aca="false">H5*EXP(-LN(2)*$I$19/F5)</f>
        <v>1207.12581200776</v>
      </c>
      <c r="E5" s="16" t="n">
        <v>432</v>
      </c>
      <c r="F5" s="24" t="n">
        <f aca="false">E5*365*24*3600</f>
        <v>13623552000</v>
      </c>
      <c r="G5" s="17" t="n">
        <v>3370</v>
      </c>
      <c r="H5" s="17" t="n">
        <v>1210</v>
      </c>
    </row>
    <row r="6" customFormat="false" ht="14.25" hidden="false" customHeight="false" outlineLevel="0" collapsed="false">
      <c r="A6" s="20" t="s">
        <v>14</v>
      </c>
      <c r="B6" s="23" t="n">
        <v>88</v>
      </c>
      <c r="C6" s="16" t="n">
        <f aca="false">G6*EXP(-$I$19/F6*LN(2))</f>
        <v>13227.4758018821</v>
      </c>
      <c r="D6" s="16" t="n">
        <f aca="false">H6*EXP(-LN(2)*$I$19/F6)</f>
        <v>480.913227368429</v>
      </c>
      <c r="E6" s="16" t="n">
        <v>18.1</v>
      </c>
      <c r="F6" s="24" t="n">
        <f aca="false">E6*365*24*3600</f>
        <v>570801600</v>
      </c>
      <c r="G6" s="17" t="n">
        <v>14000</v>
      </c>
      <c r="H6" s="17" t="n">
        <v>509</v>
      </c>
    </row>
    <row r="7" customFormat="false" ht="14.25" hidden="false" customHeight="false" outlineLevel="0" collapsed="false">
      <c r="A7" s="20" t="s">
        <v>15</v>
      </c>
      <c r="B7" s="23" t="n">
        <v>122</v>
      </c>
      <c r="C7" s="16" t="n">
        <f aca="false">G7*EXP(-$I$19/F7*LN(2))</f>
        <v>44.5424617607268</v>
      </c>
      <c r="D7" s="16" t="n">
        <f aca="false">H7*EXP(-LN(2)*$I$19/F7)</f>
        <v>38.2104451378784</v>
      </c>
      <c r="E7" s="16" t="n">
        <v>1.24</v>
      </c>
      <c r="F7" s="24" t="n">
        <f aca="false">E7*365*24*3600</f>
        <v>39104640</v>
      </c>
      <c r="G7" s="17" t="n">
        <v>102</v>
      </c>
      <c r="H7" s="17" t="n">
        <v>87.5</v>
      </c>
    </row>
    <row r="8" customFormat="false" ht="14.25" hidden="false" customHeight="false" outlineLevel="0" collapsed="false">
      <c r="A8" s="20" t="s">
        <v>16</v>
      </c>
      <c r="B8" s="23" t="n">
        <v>166</v>
      </c>
      <c r="C8" s="16" t="n">
        <f aca="false">G8*EXP(-$I$19/F8*LN(2))</f>
        <v>0.159910653592213</v>
      </c>
      <c r="D8" s="16" t="n">
        <f aca="false">H8*EXP(-LN(2)*$I$19/F8)</f>
        <v>0.127797448567548</v>
      </c>
      <c r="E8" s="16" t="n">
        <v>0.377</v>
      </c>
      <c r="F8" s="24" t="n">
        <f aca="false">E8*365*24*3600</f>
        <v>11889072</v>
      </c>
      <c r="G8" s="17" t="n">
        <v>2.44</v>
      </c>
      <c r="H8" s="17" t="n">
        <v>1.95</v>
      </c>
    </row>
    <row r="9" customFormat="false" ht="14.25" hidden="false" customHeight="false" outlineLevel="0" collapsed="false">
      <c r="A9" s="20" t="s">
        <v>17</v>
      </c>
      <c r="B9" s="23" t="n">
        <v>279</v>
      </c>
      <c r="C9" s="16" t="n">
        <f aca="false">G9*EXP(-$I$19/F9*LN(2))</f>
        <v>2.62035673542901E-008</v>
      </c>
      <c r="D9" s="16" t="n">
        <f aca="false">H9*EXP(-LN(2)*$I$19/F9)</f>
        <v>2.14006690985786E-008</v>
      </c>
      <c r="E9" s="16" t="n">
        <v>0.128</v>
      </c>
      <c r="F9" s="24" t="n">
        <f aca="false">E9*365*24*3600</f>
        <v>4036608</v>
      </c>
      <c r="G9" s="17" t="n">
        <v>8.02E-005</v>
      </c>
      <c r="H9" s="17" t="n">
        <v>6.55E-005</v>
      </c>
    </row>
    <row r="10" customFormat="false" ht="14.25" hidden="false" customHeight="false" outlineLevel="0" collapsed="false">
      <c r="A10" s="20" t="s">
        <v>18</v>
      </c>
      <c r="B10" s="23" t="n">
        <v>392</v>
      </c>
      <c r="C10" s="16" t="n">
        <f aca="false">G10*EXP(-$I$19/F10*LN(2))</f>
        <v>0.109624670710469</v>
      </c>
      <c r="D10" s="16" t="n">
        <f aca="false">H10*EXP(-LN(2)*$I$19/F10)</f>
        <v>0.0712943662662489</v>
      </c>
      <c r="E10" s="16" t="n">
        <v>0.315</v>
      </c>
      <c r="F10" s="24" t="n">
        <f aca="false">E10*365*24*3600</f>
        <v>9933840</v>
      </c>
      <c r="G10" s="17" t="n">
        <v>2.86</v>
      </c>
      <c r="H10" s="17" t="n">
        <v>1.86</v>
      </c>
    </row>
    <row r="11" customFormat="false" ht="14.25" hidden="false" customHeight="false" outlineLevel="0" collapsed="false">
      <c r="A11" s="20" t="s">
        <v>19</v>
      </c>
      <c r="B11" s="23" t="n">
        <v>514</v>
      </c>
      <c r="C11" s="16" t="n">
        <f aca="false">G11*EXP(-$I$19/F11*LN(2))</f>
        <v>5.48100175467488E-005</v>
      </c>
      <c r="D11" s="16" t="n">
        <f aca="false">H11*EXP(-LN(2)*$I$19/F11)</f>
        <v>5.38757558840201E-005</v>
      </c>
      <c r="E11" s="16" t="n">
        <v>0.178</v>
      </c>
      <c r="F11" s="24" t="n">
        <f aca="false">E11*365*24*3600</f>
        <v>5613408</v>
      </c>
      <c r="G11" s="17" t="n">
        <v>0.0176</v>
      </c>
      <c r="H11" s="17" t="n">
        <v>0.0173</v>
      </c>
    </row>
    <row r="12" customFormat="false" ht="14.25" hidden="false" customHeight="false" outlineLevel="0" collapsed="false">
      <c r="A12" s="20" t="s">
        <v>11</v>
      </c>
      <c r="B12" s="23" t="n">
        <v>662</v>
      </c>
      <c r="C12" s="16" t="n">
        <f aca="false">G12*EXP(-$I$19/F12*LN(2))</f>
        <v>2551.4116369588</v>
      </c>
      <c r="D12" s="16" t="n">
        <f aca="false">H12*EXP(-LN(2)*$I$19/F12)</f>
        <v>2174.49855422625</v>
      </c>
      <c r="E12" s="16" t="n">
        <v>30.1</v>
      </c>
      <c r="F12" s="24" t="n">
        <f aca="false">E12*365*24*3600</f>
        <v>949233600</v>
      </c>
      <c r="G12" s="17" t="n">
        <v>2640</v>
      </c>
      <c r="H12" s="17" t="n">
        <v>2250</v>
      </c>
    </row>
    <row r="13" customFormat="false" ht="14.25" hidden="false" customHeight="false" outlineLevel="0" collapsed="false">
      <c r="A13" s="20" t="s">
        <v>20</v>
      </c>
      <c r="B13" s="23" t="n">
        <v>898</v>
      </c>
      <c r="C13" s="16" t="n">
        <f aca="false">G13*EXP(-$I$19/F13*LN(2))</f>
        <v>0</v>
      </c>
      <c r="D13" s="16" t="n">
        <f aca="false">H13*EXP(-LN(2)*$I$19/F13)</f>
        <v>0</v>
      </c>
      <c r="E13" s="16" t="n">
        <v>0.029</v>
      </c>
      <c r="F13" s="24" t="n">
        <f aca="false">E13*365*24*3600</f>
        <v>914544</v>
      </c>
      <c r="G13" s="17" t="n">
        <v>0</v>
      </c>
      <c r="H13" s="17" t="n">
        <v>0</v>
      </c>
    </row>
    <row r="14" customFormat="false" ht="14.15" hidden="false" customHeight="false" outlineLevel="0" collapsed="false">
      <c r="A14" s="20" t="s">
        <v>9</v>
      </c>
      <c r="B14" s="23" t="n">
        <v>1173</v>
      </c>
      <c r="C14" s="16" t="n">
        <f aca="false">G14*EXP(-$I$19/F14*LN(2))</f>
        <v>1777.41491564395</v>
      </c>
      <c r="D14" s="16" t="n">
        <f aca="false">H14*EXP(-LN(2)*$I$19/F14)</f>
        <v>1777.41491564395</v>
      </c>
      <c r="E14" s="16" t="n">
        <v>5.27</v>
      </c>
      <c r="F14" s="24" t="n">
        <f aca="false">E14*365*24*3600</f>
        <v>166194720</v>
      </c>
      <c r="G14" s="17" t="n">
        <v>2160</v>
      </c>
      <c r="H14" s="17" t="n">
        <v>2160</v>
      </c>
    </row>
    <row r="15" customFormat="false" ht="14.25" hidden="false" customHeight="false" outlineLevel="0" collapsed="false">
      <c r="A15" s="20" t="s">
        <v>9</v>
      </c>
      <c r="B15" s="23" t="n">
        <v>1333</v>
      </c>
      <c r="C15" s="16" t="n">
        <f aca="false">G15*EXP(-$I$19/F15*LN(2))</f>
        <v>1777.41491564395</v>
      </c>
      <c r="D15" s="16" t="n">
        <f aca="false">H15*EXP(-LN(2)*$I$19/F15)</f>
        <v>1777.41491564395</v>
      </c>
      <c r="E15" s="16" t="n">
        <v>5.27</v>
      </c>
      <c r="F15" s="24" t="n">
        <f aca="false">E15*365*24*3600</f>
        <v>166194720</v>
      </c>
      <c r="G15" s="17" t="n">
        <v>2160</v>
      </c>
      <c r="H15" s="17" t="n">
        <v>2160</v>
      </c>
    </row>
    <row r="16" customFormat="false" ht="14.25" hidden="false" customHeight="false" outlineLevel="0" collapsed="false">
      <c r="A16" s="20" t="s">
        <v>20</v>
      </c>
      <c r="B16" s="23" t="n">
        <v>1836</v>
      </c>
      <c r="C16" s="16" t="n">
        <f aca="false">G16*EXP(-$I$19/F16*LN(2))</f>
        <v>0</v>
      </c>
      <c r="D16" s="16" t="n">
        <f aca="false">H16*EXP(-LN(2)*$I$19/F16)</f>
        <v>0</v>
      </c>
      <c r="E16" s="16" t="n">
        <v>0.029</v>
      </c>
      <c r="F16" s="24" t="n">
        <f aca="false">E16*365*24*3600</f>
        <v>914544</v>
      </c>
      <c r="G16" s="17" t="n">
        <v>0</v>
      </c>
      <c r="H16" s="17" t="n">
        <v>0</v>
      </c>
    </row>
    <row r="17" customFormat="false" ht="14.25" hidden="false" customHeight="false" outlineLevel="0" collapsed="false">
      <c r="C17" s="16"/>
      <c r="D17" s="16"/>
      <c r="E17" s="16"/>
      <c r="H17" s="17"/>
    </row>
    <row r="18" customFormat="false" ht="14.25" hidden="false" customHeight="false" outlineLevel="0" collapsed="false">
      <c r="C18" s="16"/>
      <c r="E18" s="16"/>
      <c r="F18" s="13" t="s">
        <v>58</v>
      </c>
      <c r="G18" s="25" t="s">
        <v>59</v>
      </c>
      <c r="H18" s="13" t="s">
        <v>60</v>
      </c>
      <c r="I18" s="13" t="s">
        <v>61</v>
      </c>
    </row>
    <row r="19" customFormat="false" ht="12.8" hidden="false" customHeight="false" outlineLevel="0" collapsed="false">
      <c r="F19" s="26" t="n">
        <v>42467</v>
      </c>
      <c r="G19" s="27" t="n">
        <v>41926</v>
      </c>
      <c r="H19" s="13" t="n">
        <f aca="false">F19-G19</f>
        <v>541</v>
      </c>
      <c r="I19" s="13" t="n">
        <f aca="false">24*3600*H19</f>
        <v>46742400</v>
      </c>
    </row>
    <row r="23" customFormat="false" ht="12.75" hidden="false" customHeight="false" outlineLevel="0" collapsed="false">
      <c r="F23" s="2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2016-11-26T18:19:18Z</dcterms:created>
  <dc:creator>Lukas Splitthoff</dc:creator>
  <dc:description/>
  <dc:language>en-US</dc:language>
  <cp:lastModifiedBy/>
  <dcterms:modified xsi:type="dcterms:W3CDTF">2019-04-13T15:52:05Z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