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F26A1E28-DEBE-2745-9F7C-187A8527BCC7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1" l="1"/>
  <c r="C61" i="1"/>
  <c r="D60" i="1"/>
  <c r="C60" i="1"/>
  <c r="C261" i="2"/>
  <c r="C247" i="2"/>
  <c r="C221" i="2"/>
  <c r="C230" i="2"/>
  <c r="D59" i="1"/>
  <c r="C59" i="1"/>
  <c r="D58" i="1"/>
  <c r="C58" i="1"/>
  <c r="U4" i="1"/>
  <c r="U5" i="1"/>
  <c r="D57" i="1"/>
  <c r="C57" i="1"/>
  <c r="D56" i="1"/>
  <c r="C56" i="1"/>
  <c r="D55" i="1"/>
  <c r="C55" i="1"/>
  <c r="D54" i="1"/>
  <c r="C54" i="1"/>
  <c r="W14" i="1"/>
  <c r="P5" i="1"/>
  <c r="Q5" i="1"/>
  <c r="R5" i="1"/>
  <c r="S5" i="1"/>
  <c r="P4" i="1"/>
  <c r="Q4" i="1"/>
  <c r="R4" i="1"/>
  <c r="S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S14" i="1"/>
  <c r="P15" i="1"/>
  <c r="Q15" i="1"/>
  <c r="R15" i="1"/>
  <c r="S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S22" i="1"/>
  <c r="W22" i="1"/>
  <c r="P23" i="1"/>
  <c r="Q23" i="1"/>
  <c r="R23" i="1"/>
  <c r="S23" i="1"/>
  <c r="W23" i="1"/>
  <c r="P24" i="1"/>
  <c r="Q24" i="1"/>
  <c r="R24" i="1"/>
  <c r="S24" i="1"/>
  <c r="W24" i="1"/>
  <c r="P25" i="1"/>
  <c r="Q25" i="1"/>
  <c r="R25" i="1"/>
  <c r="S25" i="1"/>
  <c r="W25" i="1"/>
  <c r="P26" i="1"/>
  <c r="Q26" i="1"/>
  <c r="R26" i="1"/>
  <c r="S26" i="1"/>
  <c r="W26" i="1"/>
  <c r="P27" i="1"/>
  <c r="Q27" i="1"/>
  <c r="R27" i="1"/>
  <c r="S27" i="1"/>
  <c r="W27" i="1"/>
  <c r="P28" i="1"/>
  <c r="Q28" i="1"/>
  <c r="R28" i="1"/>
  <c r="S28" i="1"/>
  <c r="W28" i="1"/>
  <c r="P29" i="1"/>
  <c r="Q29" i="1"/>
  <c r="R29" i="1"/>
  <c r="S29" i="1"/>
  <c r="W29" i="1"/>
  <c r="P30" i="1"/>
  <c r="Q30" i="1"/>
  <c r="R30" i="1"/>
  <c r="S30" i="1"/>
  <c r="W30" i="1"/>
  <c r="P2" i="1"/>
  <c r="Q2" i="1"/>
  <c r="R2" i="1"/>
  <c r="S2" i="1"/>
  <c r="W2" i="1"/>
  <c r="P3" i="1"/>
  <c r="Q3" i="1"/>
  <c r="R3" i="1"/>
  <c r="S3" i="1"/>
  <c r="W3" i="1"/>
  <c r="P6" i="1"/>
  <c r="Q6" i="1"/>
  <c r="R6" i="1"/>
  <c r="S6" i="1"/>
  <c r="W6" i="1"/>
  <c r="P7" i="1"/>
  <c r="Q7" i="1"/>
  <c r="R7" i="1"/>
  <c r="S7" i="1"/>
  <c r="W7" i="1"/>
  <c r="P8" i="1"/>
  <c r="Q8" i="1"/>
  <c r="R8" i="1"/>
  <c r="S8" i="1"/>
  <c r="W8" i="1"/>
  <c r="P9" i="1"/>
  <c r="Q9" i="1"/>
  <c r="R9" i="1"/>
  <c r="S9" i="1"/>
  <c r="W9" i="1"/>
  <c r="P10" i="1"/>
  <c r="Q10" i="1"/>
  <c r="R10" i="1"/>
  <c r="S10" i="1"/>
  <c r="W10" i="1"/>
  <c r="P11" i="1"/>
  <c r="Q11" i="1"/>
  <c r="R11" i="1"/>
  <c r="S11" i="1"/>
  <c r="W11" i="1"/>
  <c r="P12" i="1"/>
  <c r="Q12" i="1"/>
  <c r="R12" i="1"/>
  <c r="S12" i="1"/>
  <c r="W12" i="1"/>
  <c r="P13" i="1"/>
  <c r="Q13" i="1"/>
  <c r="R13" i="1"/>
  <c r="S13" i="1"/>
  <c r="O34" i="1"/>
  <c r="P16" i="1"/>
  <c r="Q16" i="1"/>
  <c r="R16" i="1"/>
  <c r="S16" i="1"/>
  <c r="P17" i="1"/>
  <c r="Q17" i="1"/>
  <c r="R17" i="1"/>
  <c r="S17" i="1"/>
  <c r="W17" i="1"/>
  <c r="P18" i="1"/>
  <c r="Q18" i="1"/>
  <c r="R18" i="1"/>
  <c r="S18" i="1"/>
  <c r="W18" i="1"/>
  <c r="P19" i="1"/>
  <c r="Q19" i="1"/>
  <c r="R19" i="1"/>
  <c r="S19" i="1"/>
  <c r="W19" i="1"/>
  <c r="P20" i="1"/>
  <c r="Q20" i="1"/>
  <c r="R20" i="1"/>
  <c r="S20" i="1"/>
  <c r="W20" i="1"/>
  <c r="P21" i="1"/>
  <c r="Q21" i="1"/>
  <c r="R21" i="1"/>
  <c r="S21" i="1"/>
  <c r="W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K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F12" i="5"/>
  <c r="C12" i="5"/>
  <c r="H12" i="5"/>
  <c r="G12" i="5"/>
  <c r="I12" i="5"/>
  <c r="B12" i="5"/>
  <c r="E12" i="5"/>
  <c r="D12" i="5"/>
  <c r="O33" i="1"/>
  <c r="O36" i="1"/>
</calcChain>
</file>

<file path=xl/sharedStrings.xml><?xml version="1.0" encoding="utf-8"?>
<sst xmlns="http://schemas.openxmlformats.org/spreadsheetml/2006/main" count="574" uniqueCount="227">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</sst>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71.776256712961" createdVersion="3" refreshedVersion="3" minRefreshableVersion="3" recordCount="55" xr:uid="{00000000-000A-0000-FFFF-FFFF4A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5"/>
    </cacheField>
    <cacheField name="Date" numFmtId="0">
      <sharedItems containsNonDate="0" containsDate="1" containsString="0" containsBlank="1" minDate="2021-08-22T00:00:00" maxDate="2022-04-20T00:00:00" count="3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"/>
    <n v="5000"/>
  </r>
  <r>
    <n v="52"/>
    <x v="31"/>
    <x v="7"/>
    <x v="1"/>
    <x v="0"/>
    <x v="0"/>
    <s v="Medicine"/>
    <n v="4000"/>
  </r>
  <r>
    <n v="53"/>
    <x v="28"/>
    <x v="6"/>
    <x v="1"/>
    <x v="0"/>
    <x v="8"/>
    <m/>
    <m/>
  </r>
  <r>
    <n v="54"/>
    <x v="28"/>
    <x v="6"/>
    <x v="1"/>
    <x v="0"/>
    <x v="8"/>
    <m/>
    <m/>
  </r>
  <r>
    <n v="55"/>
    <x v="28"/>
    <x v="6"/>
    <x v="1"/>
    <x v="0"/>
    <x v="8"/>
    <m/>
    <m/>
  </r>
  <r>
    <m/>
    <x v="32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33"/>
        <item m="1" x="34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4"/>
        <item x="32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3"/>
        <item x="30"/>
        <item x="31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2" workbookViewId="0">
      <selection activeCell="F17" sqref="F17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215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208</v>
      </c>
      <c r="I6" s="60" t="s">
        <v>210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90600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26000</v>
      </c>
      <c r="J7" s="62"/>
      <c r="K7" s="62">
        <v>238550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576912</v>
      </c>
    </row>
    <row r="9" spans="1:11" hidden="1" x14ac:dyDescent="0.2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191</v>
      </c>
      <c r="B10" s="64">
        <v>310400</v>
      </c>
      <c r="C10" s="64">
        <v>8260</v>
      </c>
      <c r="D10" s="64">
        <v>56050</v>
      </c>
      <c r="E10" s="64">
        <v>40000</v>
      </c>
      <c r="F10" s="64">
        <v>17100</v>
      </c>
      <c r="G10" s="64">
        <v>203752</v>
      </c>
      <c r="H10" s="64">
        <v>153900</v>
      </c>
      <c r="I10" s="64">
        <v>26000</v>
      </c>
      <c r="J10" s="64"/>
      <c r="K10" s="64">
        <v>815462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129200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338362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B7" sqref="B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208</v>
      </c>
      <c r="J5" t="s">
        <v>210</v>
      </c>
      <c r="K5" t="s">
        <v>191</v>
      </c>
    </row>
    <row r="6" spans="1:11" x14ac:dyDescent="0.2">
      <c r="A6" s="57" t="s">
        <v>37</v>
      </c>
      <c r="B6" s="58">
        <v>90600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26000</v>
      </c>
      <c r="K6" s="58">
        <v>238550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576912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310400</v>
      </c>
      <c r="C9" s="58">
        <v>8260</v>
      </c>
      <c r="D9" s="58">
        <v>56050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26000</v>
      </c>
      <c r="K9" s="58">
        <v>815462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tabSelected="1" topLeftCell="E49" zoomScale="90" zoomScaleNormal="90" zoomScaleSheetLayoutView="100" workbookViewId="0">
      <selection activeCell="H63" sqref="H63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1" width="11.97265625" customWidth="1"/>
    <col min="22" max="22" width="13.046875" customWidth="1"/>
    <col min="23" max="23" width="12.9140625" customWidth="1"/>
  </cols>
  <sheetData>
    <row r="1" spans="1:23" x14ac:dyDescent="0.2">
      <c r="A1" s="3" t="s">
        <v>2</v>
      </c>
      <c r="B1" s="3" t="s">
        <v>1</v>
      </c>
      <c r="C1" s="3" t="s">
        <v>194</v>
      </c>
      <c r="D1" s="3" t="s">
        <v>215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201</v>
      </c>
      <c r="U1" s="36" t="s">
        <v>207</v>
      </c>
      <c r="V1" s="36" t="s">
        <v>202</v>
      </c>
      <c r="W1" s="36" t="s">
        <v>146</v>
      </c>
    </row>
    <row r="2" spans="1:23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44692</v>
      </c>
      <c r="Q2" s="2">
        <f ca="1">P2-K2</f>
        <v>499</v>
      </c>
      <c r="R2" s="2">
        <f ca="1">(Q2/365)*12</f>
        <v>16.405479452054795</v>
      </c>
      <c r="S2" s="2">
        <f ca="1">(N2*R2*O2) /100</f>
        <v>32810.95890410959</v>
      </c>
      <c r="T2" s="2">
        <v>24000</v>
      </c>
      <c r="U2" s="2"/>
      <c r="V2" s="20">
        <v>44587</v>
      </c>
      <c r="W2" s="2">
        <f t="shared" ref="W2:W12" ca="1" si="0">N2+S2-T2</f>
        <v>108810.9589041096</v>
      </c>
    </row>
    <row r="3" spans="1:23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44692</v>
      </c>
      <c r="Q3" s="2">
        <f t="shared" ref="Q3:Q6" ca="1" si="4">P3-K3</f>
        <v>492</v>
      </c>
      <c r="R3" s="2">
        <f t="shared" ref="R3:R13" ca="1" si="5">(Q3/365)*12</f>
        <v>16.175342465753424</v>
      </c>
      <c r="S3" s="2">
        <f t="shared" ref="S3:S6" ca="1" si="6">(N3*R3*O3) /100</f>
        <v>40438.356164383564</v>
      </c>
      <c r="T3" s="2">
        <v>30000</v>
      </c>
      <c r="U3" s="2"/>
      <c r="V3" s="20">
        <v>44589</v>
      </c>
      <c r="W3" s="2">
        <f t="shared" ca="1" si="0"/>
        <v>110438.35616438356</v>
      </c>
    </row>
    <row r="4" spans="1:23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44692</v>
      </c>
      <c r="Q4" s="2">
        <f t="shared" ca="1" si="4"/>
        <v>487</v>
      </c>
      <c r="R4" s="2">
        <f t="shared" ca="1" si="5"/>
        <v>16.010958904109589</v>
      </c>
      <c r="S4" s="2">
        <f t="shared" ca="1" si="6"/>
        <v>32021.917808219179</v>
      </c>
      <c r="T4" s="2">
        <v>24000</v>
      </c>
      <c r="U4" s="2">
        <f>63500+43000</f>
        <v>106500</v>
      </c>
      <c r="V4" s="20">
        <v>44678</v>
      </c>
      <c r="W4" s="2">
        <v>0</v>
      </c>
    </row>
    <row r="5" spans="1:23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44692</v>
      </c>
      <c r="Q5" s="2">
        <f t="shared" ca="1" si="4"/>
        <v>456</v>
      </c>
      <c r="R5" s="2">
        <f t="shared" ca="1" si="5"/>
        <v>14.991780821917807</v>
      </c>
      <c r="S5" s="2">
        <f t="shared" ca="1" si="6"/>
        <v>29983.561643835612</v>
      </c>
      <c r="T5" s="2">
        <v>24000</v>
      </c>
      <c r="U5" s="2">
        <f>63500+42000</f>
        <v>105500</v>
      </c>
      <c r="V5" s="20">
        <v>44678</v>
      </c>
      <c r="W5" s="2">
        <v>0</v>
      </c>
    </row>
    <row r="6" spans="1:23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44692</v>
      </c>
      <c r="Q6" s="2">
        <f t="shared" ca="1" si="4"/>
        <v>486</v>
      </c>
      <c r="R6" s="2">
        <f t="shared" ca="1" si="5"/>
        <v>15.978082191780823</v>
      </c>
      <c r="S6" s="2">
        <f t="shared" ca="1" si="6"/>
        <v>15978.082191780823</v>
      </c>
      <c r="T6" s="2">
        <v>12000</v>
      </c>
      <c r="U6" s="2"/>
      <c r="V6" s="20">
        <v>44589</v>
      </c>
      <c r="W6" s="2">
        <f t="shared" ca="1" si="0"/>
        <v>53978.082191780821</v>
      </c>
    </row>
    <row r="7" spans="1:23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44692</v>
      </c>
      <c r="Q7" s="2">
        <f ca="1">P7-K7</f>
        <v>478</v>
      </c>
      <c r="R7" s="2">
        <f ca="1">(Q7/365)*12</f>
        <v>15.715068493150685</v>
      </c>
      <c r="S7" s="2">
        <f ca="1">(N7*R7*O7) /100</f>
        <v>31430.136986301368</v>
      </c>
      <c r="T7" s="2">
        <v>24000</v>
      </c>
      <c r="U7" s="2"/>
      <c r="V7" s="20">
        <v>44589</v>
      </c>
      <c r="W7" s="2">
        <f t="shared" ca="1" si="0"/>
        <v>107430.13698630137</v>
      </c>
    </row>
    <row r="8" spans="1:23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44692</v>
      </c>
      <c r="Q8" s="2">
        <f t="shared" ref="Q8:Q11" ca="1" si="7">P8-K8</f>
        <v>490</v>
      </c>
      <c r="R8" s="2">
        <f t="shared" ca="1" si="5"/>
        <v>16.109589041095891</v>
      </c>
      <c r="S8" s="2">
        <f t="shared" ref="S8:S11" ca="1" si="8">(N8*R8*O8) /100</f>
        <v>32219.178082191782</v>
      </c>
      <c r="T8" s="2">
        <v>24000</v>
      </c>
      <c r="U8" s="2"/>
      <c r="V8" s="20">
        <v>44589</v>
      </c>
      <c r="W8" s="2">
        <f t="shared" ca="1" si="0"/>
        <v>108219.17808219179</v>
      </c>
    </row>
    <row r="9" spans="1:23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44692</v>
      </c>
      <c r="Q9" s="2">
        <f t="shared" ca="1" si="7"/>
        <v>466</v>
      </c>
      <c r="R9" s="2">
        <f t="shared" ca="1" si="5"/>
        <v>15.32054794520548</v>
      </c>
      <c r="S9" s="2">
        <f t="shared" ca="1" si="8"/>
        <v>15320.547945205479</v>
      </c>
      <c r="T9" s="2">
        <v>12000</v>
      </c>
      <c r="U9" s="2"/>
      <c r="V9" s="20">
        <v>44587</v>
      </c>
      <c r="W9" s="2">
        <f t="shared" ca="1" si="0"/>
        <v>53320.547945205479</v>
      </c>
    </row>
    <row r="10" spans="1:23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44692</v>
      </c>
      <c r="Q10" s="2">
        <f t="shared" ca="1" si="7"/>
        <v>456</v>
      </c>
      <c r="R10" s="2">
        <f t="shared" ca="1" si="5"/>
        <v>14.991780821917807</v>
      </c>
      <c r="S10" s="2">
        <f t="shared" ca="1" si="8"/>
        <v>14991.780821917806</v>
      </c>
      <c r="T10" s="2">
        <v>12000</v>
      </c>
      <c r="U10" s="2"/>
      <c r="V10" s="20">
        <v>44587</v>
      </c>
      <c r="W10" s="2">
        <f t="shared" ca="1" si="0"/>
        <v>52991.780821917804</v>
      </c>
    </row>
    <row r="11" spans="1:23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44692</v>
      </c>
      <c r="Q11" s="2">
        <f t="shared" ca="1" si="7"/>
        <v>465</v>
      </c>
      <c r="R11" s="2">
        <f t="shared" ca="1" si="5"/>
        <v>15.287671232876711</v>
      </c>
      <c r="S11" s="2">
        <f t="shared" ca="1" si="8"/>
        <v>15287.67123287671</v>
      </c>
      <c r="T11" s="2">
        <v>12000</v>
      </c>
      <c r="U11" s="2"/>
      <c r="V11" s="20">
        <v>44587</v>
      </c>
      <c r="W11" s="2">
        <f t="shared" ca="1" si="0"/>
        <v>53287.67123287671</v>
      </c>
    </row>
    <row r="12" spans="1:23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44692</v>
      </c>
      <c r="Q12" s="2">
        <f t="shared" ref="Q12:Q13" ca="1" si="9">P12-K12</f>
        <v>179</v>
      </c>
      <c r="R12" s="2">
        <f t="shared" ca="1" si="5"/>
        <v>5.8849315068493144</v>
      </c>
      <c r="S12" s="2">
        <f t="shared" ref="S12:S13" ca="1" si="10">(N12*R12*O12) /100</f>
        <v>11769.863013698628</v>
      </c>
      <c r="T12" s="2"/>
      <c r="U12" s="2"/>
      <c r="V12" s="2"/>
      <c r="W12" s="2">
        <f t="shared" ca="1" si="0"/>
        <v>111769.86301369863</v>
      </c>
    </row>
    <row r="13" spans="1:23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44692</v>
      </c>
      <c r="Q13" s="2">
        <f t="shared" ca="1" si="9"/>
        <v>179</v>
      </c>
      <c r="R13" s="2">
        <f t="shared" ca="1" si="5"/>
        <v>5.8849315068493144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44692</v>
      </c>
      <c r="Q14" s="11">
        <f t="shared" ref="Q14:Q15" ca="1" si="11">P14-K14</f>
        <v>807</v>
      </c>
      <c r="R14" s="11">
        <f t="shared" ref="R14:R15" ca="1" si="12">(Q14/365)*12</f>
        <v>26.531506849315072</v>
      </c>
      <c r="S14" s="11">
        <f t="shared" ref="S14:S15" ca="1" si="13">(N14*R14*O14) /100</f>
        <v>26531.506849315072</v>
      </c>
      <c r="T14" s="2">
        <v>12000</v>
      </c>
      <c r="U14" s="2">
        <v>62000</v>
      </c>
      <c r="V14" s="2"/>
      <c r="W14" s="2">
        <f>N14+T14-U14</f>
        <v>0</v>
      </c>
    </row>
    <row r="15" spans="1:23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44692</v>
      </c>
      <c r="Q15" s="2">
        <f t="shared" ca="1" si="11"/>
        <v>275</v>
      </c>
      <c r="R15" s="2">
        <f t="shared" ca="1" si="12"/>
        <v>9.0410958904109595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44692</v>
      </c>
      <c r="Q16" s="2">
        <f t="shared" ref="Q16:Q17" ca="1" si="15">P16-K16</f>
        <v>526</v>
      </c>
      <c r="R16" s="2">
        <f t="shared" ref="R16:R17" ca="1" si="16">(Q16/365)*12</f>
        <v>17.293150684931508</v>
      </c>
      <c r="S16" s="2">
        <f t="shared" ref="S16:S17" ca="1" si="17">(N16*R16*O16) /100</f>
        <v>34586.301369863017</v>
      </c>
      <c r="T16" s="55"/>
      <c r="U16" s="55">
        <v>116000</v>
      </c>
      <c r="V16" s="55"/>
      <c r="W16" s="2">
        <v>0</v>
      </c>
    </row>
    <row r="17" spans="1:23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44692</v>
      </c>
      <c r="Q17" s="2">
        <f t="shared" ca="1" si="15"/>
        <v>533</v>
      </c>
      <c r="R17" s="2">
        <f t="shared" ca="1" si="16"/>
        <v>17.523287671232879</v>
      </c>
      <c r="S17" s="2">
        <f t="shared" ca="1" si="17"/>
        <v>17523.287671232876</v>
      </c>
      <c r="T17" s="55"/>
      <c r="U17" s="55"/>
      <c r="V17" s="55"/>
      <c r="W17" s="2">
        <f t="shared" ref="W17:W21" ca="1" si="18">N17+S17-T17</f>
        <v>217523.28767123289</v>
      </c>
    </row>
    <row r="18" spans="1:23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44692</v>
      </c>
      <c r="Q18" s="2">
        <f t="shared" ref="Q18:Q19" ca="1" si="19">P18-K18</f>
        <v>186</v>
      </c>
      <c r="R18" s="2">
        <f t="shared" ref="R18:R19" ca="1" si="20">(Q18/365)*12</f>
        <v>6.1150684931506856</v>
      </c>
      <c r="S18" s="2">
        <f t="shared" ref="S18:S19" ca="1" si="21">(N18*R18*O18) /100</f>
        <v>6115.0684931506858</v>
      </c>
      <c r="T18" s="55"/>
      <c r="U18" s="55"/>
      <c r="V18" s="55"/>
      <c r="W18" s="2">
        <f t="shared" ca="1" si="18"/>
        <v>56115.068493150684</v>
      </c>
    </row>
    <row r="19" spans="1:23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44692</v>
      </c>
      <c r="Q19" s="2">
        <f t="shared" ca="1" si="19"/>
        <v>140</v>
      </c>
      <c r="R19" s="2">
        <f t="shared" ca="1" si="20"/>
        <v>4.602739726027397</v>
      </c>
      <c r="S19" s="2">
        <f t="shared" ca="1" si="21"/>
        <v>2301.3698630136987</v>
      </c>
      <c r="T19" s="55"/>
      <c r="U19" s="55"/>
      <c r="V19" s="55"/>
      <c r="W19" s="2">
        <f t="shared" ca="1" si="18"/>
        <v>102301.36986301369</v>
      </c>
    </row>
    <row r="20" spans="1:23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214</v>
      </c>
      <c r="N20" s="2">
        <v>200000</v>
      </c>
      <c r="O20" s="2">
        <v>0</v>
      </c>
      <c r="P20" s="20">
        <f t="shared" ca="1" si="14"/>
        <v>44692</v>
      </c>
      <c r="Q20" s="2">
        <f t="shared" ref="Q20" ca="1" si="22">P20-K20</f>
        <v>47</v>
      </c>
      <c r="R20" s="2">
        <f t="shared" ref="R20" ca="1" si="23">(Q20/365)*12</f>
        <v>1.5452054794520547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200000</v>
      </c>
    </row>
    <row r="21" spans="1:23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44692</v>
      </c>
      <c r="Q21" s="2">
        <f t="shared" ref="Q21" ca="1" si="25">P21-K21</f>
        <v>41</v>
      </c>
      <c r="R21" s="2">
        <f t="shared" ref="R21" ca="1" si="26">(Q21/365)*12</f>
        <v>1.3479452054794521</v>
      </c>
      <c r="S21" s="2">
        <f t="shared" ref="S21" ca="1" si="27">(N21*R21*O21) /100</f>
        <v>505.47945205479454</v>
      </c>
      <c r="T21" s="55"/>
      <c r="U21" s="55"/>
      <c r="V21" s="55"/>
      <c r="W21" s="2">
        <f t="shared" ca="1" si="18"/>
        <v>75505.479452054788</v>
      </c>
    </row>
    <row r="22" spans="1:23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44692</v>
      </c>
      <c r="Q22" s="2">
        <f t="shared" ref="Q22:Q30" ca="1" si="28">P22-K22</f>
        <v>25</v>
      </c>
      <c r="R22" s="2">
        <f t="shared" ref="R22:R30" ca="1" si="29">(Q22/365)*12</f>
        <v>0.82191780821917804</v>
      </c>
      <c r="S22" s="2">
        <f t="shared" ref="S22:S30" ca="1" si="30">(N22*R22*O22) /100</f>
        <v>1643.8356164383558</v>
      </c>
      <c r="T22" s="55"/>
      <c r="U22" s="55"/>
      <c r="V22" s="55"/>
      <c r="W22" s="2">
        <f t="shared" ref="W22:W30" ca="1" si="31">N22+S22-T22</f>
        <v>101643.83561643836</v>
      </c>
    </row>
    <row r="23" spans="1:23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>
        <v>44678</v>
      </c>
      <c r="L23" s="2" t="s">
        <v>151</v>
      </c>
      <c r="M23" s="2" t="s">
        <v>167</v>
      </c>
      <c r="N23" s="2">
        <v>100000</v>
      </c>
      <c r="O23" s="2">
        <v>2</v>
      </c>
      <c r="P23" s="20">
        <f t="shared" ca="1" si="14"/>
        <v>44692</v>
      </c>
      <c r="Q23" s="2">
        <f t="shared" ca="1" si="28"/>
        <v>14</v>
      </c>
      <c r="R23" s="2">
        <f t="shared" ca="1" si="29"/>
        <v>0.46027397260273972</v>
      </c>
      <c r="S23" s="2">
        <f t="shared" ca="1" si="30"/>
        <v>920.54794520547944</v>
      </c>
      <c r="T23" s="55"/>
      <c r="U23" s="55"/>
      <c r="V23" s="55"/>
      <c r="W23" s="2">
        <f t="shared" ca="1" si="31"/>
        <v>100920.54794520549</v>
      </c>
    </row>
    <row r="24" spans="1:23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44692</v>
      </c>
      <c r="Q24" s="2">
        <f t="shared" ca="1" si="28"/>
        <v>44692</v>
      </c>
      <c r="R24" s="2">
        <f t="shared" ca="1" si="29"/>
        <v>1469.3260273972601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44692</v>
      </c>
      <c r="Q25" s="2">
        <f t="shared" ca="1" si="28"/>
        <v>44692</v>
      </c>
      <c r="R25" s="2">
        <f t="shared" ca="1" si="29"/>
        <v>1469.3260273972601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44692</v>
      </c>
      <c r="Q26" s="2">
        <f t="shared" ca="1" si="28"/>
        <v>44692</v>
      </c>
      <c r="R26" s="2">
        <f t="shared" ca="1" si="29"/>
        <v>1469.3260273972601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44692</v>
      </c>
      <c r="Q27" s="2">
        <f t="shared" ca="1" si="28"/>
        <v>44692</v>
      </c>
      <c r="R27" s="2">
        <f t="shared" ca="1" si="29"/>
        <v>1469.3260273972601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44692</v>
      </c>
      <c r="Q28" s="2">
        <f t="shared" ca="1" si="28"/>
        <v>44692</v>
      </c>
      <c r="R28" s="2">
        <f t="shared" ca="1" si="29"/>
        <v>1469.3260273972601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44692</v>
      </c>
      <c r="Q29" s="2">
        <f t="shared" ca="1" si="28"/>
        <v>44692</v>
      </c>
      <c r="R29" s="2">
        <f t="shared" ca="1" si="29"/>
        <v>1469.3260273972601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44692</v>
      </c>
      <c r="Q30" s="2">
        <f t="shared" ca="1" si="28"/>
        <v>44692</v>
      </c>
      <c r="R30" s="2">
        <f t="shared" ca="1" si="29"/>
        <v>1469.3260273972601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200</v>
      </c>
      <c r="H33" s="2">
        <v>219800</v>
      </c>
      <c r="N33" s="54" t="s">
        <v>164</v>
      </c>
      <c r="O33" s="51">
        <f ca="1">SUMIF(L2:L21,"Debt",W2:W21)</f>
        <v>1411691.7808219178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203</v>
      </c>
      <c r="H36" s="2">
        <v>2500</v>
      </c>
      <c r="K36" s="12"/>
      <c r="N36" s="48" t="s">
        <v>166</v>
      </c>
      <c r="O36" s="8">
        <f ca="1">O34-O33</f>
        <v>-1411691.7808219178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204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205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206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208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208</v>
      </c>
      <c r="G41" s="2" t="s">
        <v>209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210</v>
      </c>
      <c r="G42" s="2" t="s">
        <v>211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212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208</v>
      </c>
      <c r="G45" s="2" t="s">
        <v>223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208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213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210</v>
      </c>
      <c r="G49" s="2" t="s">
        <v>216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212</v>
      </c>
      <c r="H50" s="2">
        <v>4000</v>
      </c>
    </row>
    <row r="51" spans="1:8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210</v>
      </c>
      <c r="G51" s="2" t="s">
        <v>218</v>
      </c>
      <c r="H51" s="2">
        <v>5000</v>
      </c>
    </row>
    <row r="52" spans="1:8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208</v>
      </c>
      <c r="G53" s="2" t="s">
        <v>217</v>
      </c>
      <c r="H53" s="2">
        <v>2200</v>
      </c>
    </row>
    <row r="54" spans="1:8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210</v>
      </c>
      <c r="G54" s="2" t="s">
        <v>216</v>
      </c>
      <c r="H54" s="2">
        <v>3100</v>
      </c>
    </row>
    <row r="55" spans="1:8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208</v>
      </c>
      <c r="G55" s="2" t="s">
        <v>219</v>
      </c>
      <c r="H55" s="2">
        <v>15000</v>
      </c>
    </row>
    <row r="56" spans="1:8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208</v>
      </c>
      <c r="G56" s="2" t="s">
        <v>220</v>
      </c>
      <c r="H56" s="2">
        <v>7500</v>
      </c>
    </row>
    <row r="57" spans="1:8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130</v>
      </c>
      <c r="F57" s="3" t="s">
        <v>131</v>
      </c>
      <c r="G57" s="2" t="s">
        <v>221</v>
      </c>
      <c r="H57" s="2">
        <v>47984</v>
      </c>
    </row>
    <row r="58" spans="1:8" x14ac:dyDescent="0.2">
      <c r="A58" s="2">
        <v>58</v>
      </c>
      <c r="B58" s="20">
        <v>44650</v>
      </c>
      <c r="C58" s="20" t="str">
        <f t="shared" ref="C58:C59" si="46">TEXT(B58, "mmm")</f>
        <v>Mar</v>
      </c>
      <c r="D58" s="20" t="str">
        <f t="shared" ref="D58:D59" si="47">TEXT(B58, "yyyy")</f>
        <v>2022</v>
      </c>
      <c r="E58" s="2" t="s">
        <v>37</v>
      </c>
      <c r="F58" s="2" t="s">
        <v>210</v>
      </c>
      <c r="G58" s="2" t="s">
        <v>142</v>
      </c>
      <c r="H58" s="2">
        <v>6000</v>
      </c>
    </row>
    <row r="59" spans="1:8" x14ac:dyDescent="0.2">
      <c r="A59" s="2">
        <v>57</v>
      </c>
      <c r="B59" s="20">
        <v>44650</v>
      </c>
      <c r="C59" s="20" t="str">
        <f t="shared" si="46"/>
        <v>Mar</v>
      </c>
      <c r="D59" s="20" t="str">
        <f t="shared" si="47"/>
        <v>2022</v>
      </c>
      <c r="E59" s="2" t="s">
        <v>37</v>
      </c>
      <c r="F59" s="2" t="s">
        <v>144</v>
      </c>
      <c r="G59" s="2" t="s">
        <v>142</v>
      </c>
      <c r="H59" s="2">
        <v>3500</v>
      </c>
    </row>
    <row r="60" spans="1:8" x14ac:dyDescent="0.2">
      <c r="A60" s="2">
        <v>58</v>
      </c>
      <c r="B60" s="20">
        <v>44650</v>
      </c>
      <c r="C60" s="20" t="str">
        <f t="shared" ref="C60:C61" si="48">TEXT(B60, "mmm")</f>
        <v>Mar</v>
      </c>
      <c r="D60" s="20" t="str">
        <f t="shared" ref="D60:D61" si="49">TEXT(B60, "yyyy")</f>
        <v>2022</v>
      </c>
      <c r="E60" s="2" t="s">
        <v>37</v>
      </c>
      <c r="F60" s="2" t="s">
        <v>128</v>
      </c>
      <c r="G60" s="2" t="s">
        <v>205</v>
      </c>
      <c r="H60" s="2">
        <v>12000</v>
      </c>
    </row>
    <row r="61" spans="1:8" x14ac:dyDescent="0.2">
      <c r="A61" s="2">
        <v>57</v>
      </c>
      <c r="B61" s="20">
        <v>44650</v>
      </c>
      <c r="C61" s="20" t="str">
        <f t="shared" si="48"/>
        <v>Mar</v>
      </c>
      <c r="D61" s="20" t="str">
        <f t="shared" si="49"/>
        <v>2022</v>
      </c>
      <c r="E61" s="2" t="s">
        <v>37</v>
      </c>
      <c r="F61" s="2"/>
      <c r="G61" s="2"/>
      <c r="H6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1"/>
  <sheetViews>
    <sheetView topLeftCell="A206" zoomScaleNormal="60" zoomScaleSheetLayoutView="100" workbookViewId="0">
      <selection activeCell="E248" sqref="E248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71"/>
      <c r="C64" s="71"/>
      <c r="D64" s="71"/>
      <c r="E64" s="71"/>
      <c r="F64" s="71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170</v>
      </c>
      <c r="C178" s="2">
        <v>100</v>
      </c>
    </row>
    <row r="179" spans="1:3" x14ac:dyDescent="0.2">
      <c r="B179" s="2" t="s">
        <v>107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106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179</v>
      </c>
    </row>
    <row r="186" spans="1:3" x14ac:dyDescent="0.2">
      <c r="A186" s="2">
        <v>1</v>
      </c>
      <c r="B186" s="2" t="s">
        <v>178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170</v>
      </c>
      <c r="C189" s="2">
        <v>131</v>
      </c>
    </row>
    <row r="190" spans="1:3" x14ac:dyDescent="0.2">
      <c r="A190" s="2">
        <v>5</v>
      </c>
      <c r="B190" s="2" t="s">
        <v>180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222</v>
      </c>
      <c r="C218" s="2"/>
    </row>
    <row r="219" spans="2:3" x14ac:dyDescent="0.2">
      <c r="B219" s="2"/>
      <c r="C219" s="2"/>
    </row>
    <row r="220" spans="2:3" x14ac:dyDescent="0.2">
      <c r="B220" s="3" t="s">
        <v>197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169</v>
      </c>
      <c r="C222" s="60">
        <v>70</v>
      </c>
    </row>
    <row r="223" spans="2:3" x14ac:dyDescent="0.2">
      <c r="B223" s="60" t="s">
        <v>198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180</v>
      </c>
      <c r="C226" s="60">
        <v>50</v>
      </c>
      <c r="D226">
        <v>20</v>
      </c>
    </row>
    <row r="227" spans="2:4" x14ac:dyDescent="0.2">
      <c r="B227" s="60" t="s">
        <v>170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93</v>
      </c>
      <c r="C230" s="67">
        <f>SUM(C221:C229)</f>
        <v>391</v>
      </c>
    </row>
    <row r="232" spans="2:4" x14ac:dyDescent="0.2">
      <c r="B232" s="69" t="s">
        <v>224</v>
      </c>
      <c r="C232" s="1">
        <v>44685</v>
      </c>
    </row>
    <row r="234" spans="2:4" x14ac:dyDescent="0.2">
      <c r="B234" s="3" t="s">
        <v>197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169</v>
      </c>
      <c r="C237" s="60">
        <v>150</v>
      </c>
    </row>
    <row r="238" spans="2:4" x14ac:dyDescent="0.2">
      <c r="B238" s="60" t="s">
        <v>198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180</v>
      </c>
      <c r="C241" s="60">
        <v>150</v>
      </c>
    </row>
    <row r="242" spans="2:3" x14ac:dyDescent="0.2">
      <c r="B242" s="60" t="s">
        <v>170</v>
      </c>
      <c r="C242" s="60">
        <v>150</v>
      </c>
    </row>
    <row r="243" spans="2:3" x14ac:dyDescent="0.2">
      <c r="B243" s="60" t="s">
        <v>106</v>
      </c>
      <c r="C243" s="60">
        <v>150</v>
      </c>
    </row>
    <row r="244" spans="2:3" x14ac:dyDescent="0.2">
      <c r="B244" s="60" t="s">
        <v>225</v>
      </c>
      <c r="C244" s="60">
        <v>100</v>
      </c>
    </row>
    <row r="245" spans="2:3" x14ac:dyDescent="0.2">
      <c r="B245" s="60" t="s">
        <v>199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93</v>
      </c>
      <c r="C247" s="67">
        <f>SUM(C236:C246)</f>
        <v>1450</v>
      </c>
    </row>
    <row r="249" spans="2:3" x14ac:dyDescent="0.2">
      <c r="B249" s="69" t="s">
        <v>226</v>
      </c>
      <c r="C249" s="1">
        <v>44685</v>
      </c>
    </row>
    <row r="251" spans="2:3" x14ac:dyDescent="0.2">
      <c r="B251" s="3" t="s">
        <v>197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169</v>
      </c>
      <c r="C254" s="60">
        <v>90</v>
      </c>
    </row>
    <row r="255" spans="2:3" x14ac:dyDescent="0.2">
      <c r="B255" s="60" t="s">
        <v>198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2:3" x14ac:dyDescent="0.2">
      <c r="B257" s="60" t="s">
        <v>180</v>
      </c>
      <c r="C257" s="60">
        <v>90</v>
      </c>
    </row>
    <row r="258" spans="2:3" x14ac:dyDescent="0.2">
      <c r="B258" s="60" t="s">
        <v>170</v>
      </c>
      <c r="C258" s="60">
        <v>90</v>
      </c>
    </row>
    <row r="259" spans="2:3" x14ac:dyDescent="0.2">
      <c r="B259" s="60" t="s">
        <v>199</v>
      </c>
      <c r="C259" s="60">
        <v>90</v>
      </c>
    </row>
    <row r="260" spans="2:3" x14ac:dyDescent="0.2">
      <c r="B260" s="60"/>
      <c r="C260" s="60"/>
    </row>
    <row r="261" spans="2:3" x14ac:dyDescent="0.2">
      <c r="B261" s="67" t="s">
        <v>93</v>
      </c>
      <c r="C261" s="67">
        <f>SUM(C253:C260)</f>
        <v>630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2022-04-20T13:08:41Z</dcterms:modified>
</cp:coreProperties>
</file>