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087B5770-3BDF-294A-8545-E5BDB87B3BE5}" xr6:coauthVersionLast="47" xr6:coauthVersionMax="47" xr10:uidLastSave="{00000000-0000-0000-0000-000000000000}"/>
  <bookViews>
    <workbookView xWindow="360" yWindow="600" windowWidth="19845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S14" i="1"/>
  <c r="P15" i="1"/>
  <c r="Q15" i="1"/>
  <c r="R15" i="1"/>
  <c r="S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S22" i="1"/>
  <c r="W22" i="1"/>
  <c r="P23" i="1"/>
  <c r="Q23" i="1"/>
  <c r="R23" i="1"/>
  <c r="S23" i="1"/>
  <c r="W23" i="1"/>
  <c r="P24" i="1"/>
  <c r="Q24" i="1"/>
  <c r="R24" i="1"/>
  <c r="S24" i="1"/>
  <c r="W24" i="1"/>
  <c r="P25" i="1"/>
  <c r="Q25" i="1"/>
  <c r="R25" i="1"/>
  <c r="S25" i="1"/>
  <c r="W25" i="1"/>
  <c r="P26" i="1"/>
  <c r="Q26" i="1"/>
  <c r="R26" i="1"/>
  <c r="S26" i="1"/>
  <c r="W26" i="1"/>
  <c r="P27" i="1"/>
  <c r="Q27" i="1"/>
  <c r="R27" i="1"/>
  <c r="S27" i="1"/>
  <c r="W27" i="1"/>
  <c r="P28" i="1"/>
  <c r="Q28" i="1"/>
  <c r="R28" i="1"/>
  <c r="S28" i="1"/>
  <c r="W28" i="1"/>
  <c r="P29" i="1"/>
  <c r="Q29" i="1"/>
  <c r="R29" i="1"/>
  <c r="S29" i="1"/>
  <c r="W29" i="1"/>
  <c r="P30" i="1"/>
  <c r="Q30" i="1"/>
  <c r="R30" i="1"/>
  <c r="S30" i="1"/>
  <c r="W30" i="1"/>
  <c r="P2" i="1"/>
  <c r="Q2" i="1"/>
  <c r="R2" i="1"/>
  <c r="S2" i="1"/>
  <c r="W2" i="1"/>
  <c r="P3" i="1"/>
  <c r="Q3" i="1"/>
  <c r="R3" i="1"/>
  <c r="S3" i="1"/>
  <c r="W3" i="1"/>
  <c r="P4" i="1"/>
  <c r="Q4" i="1"/>
  <c r="R4" i="1"/>
  <c r="S4" i="1"/>
  <c r="W4" i="1"/>
  <c r="P5" i="1"/>
  <c r="Q5" i="1"/>
  <c r="R5" i="1"/>
  <c r="S5" i="1"/>
  <c r="W5" i="1"/>
  <c r="P6" i="1"/>
  <c r="Q6" i="1"/>
  <c r="R6" i="1"/>
  <c r="S6" i="1"/>
  <c r="W6" i="1"/>
  <c r="P7" i="1"/>
  <c r="Q7" i="1"/>
  <c r="R7" i="1"/>
  <c r="S7" i="1"/>
  <c r="W7" i="1"/>
  <c r="P8" i="1"/>
  <c r="Q8" i="1"/>
  <c r="R8" i="1"/>
  <c r="S8" i="1"/>
  <c r="W8" i="1"/>
  <c r="P9" i="1"/>
  <c r="Q9" i="1"/>
  <c r="R9" i="1"/>
  <c r="S9" i="1"/>
  <c r="W9" i="1"/>
  <c r="P10" i="1"/>
  <c r="Q10" i="1"/>
  <c r="R10" i="1"/>
  <c r="S10" i="1"/>
  <c r="W10" i="1"/>
  <c r="P11" i="1"/>
  <c r="Q11" i="1"/>
  <c r="R11" i="1"/>
  <c r="S11" i="1"/>
  <c r="W11" i="1"/>
  <c r="P12" i="1"/>
  <c r="Q12" i="1"/>
  <c r="R12" i="1"/>
  <c r="S12" i="1"/>
  <c r="W12" i="1"/>
  <c r="P13" i="1"/>
  <c r="Q13" i="1"/>
  <c r="R13" i="1"/>
  <c r="S13" i="1"/>
  <c r="O34" i="1"/>
  <c r="P16" i="1"/>
  <c r="Q16" i="1"/>
  <c r="R16" i="1"/>
  <c r="S16" i="1"/>
  <c r="P17" i="1"/>
  <c r="Q17" i="1"/>
  <c r="R17" i="1"/>
  <c r="S17" i="1"/>
  <c r="W17" i="1"/>
  <c r="P18" i="1"/>
  <c r="Q18" i="1"/>
  <c r="R18" i="1"/>
  <c r="S18" i="1"/>
  <c r="W18" i="1"/>
  <c r="P19" i="1"/>
  <c r="Q19" i="1"/>
  <c r="R19" i="1"/>
  <c r="S19" i="1"/>
  <c r="W19" i="1"/>
  <c r="P20" i="1"/>
  <c r="Q20" i="1"/>
  <c r="R20" i="1"/>
  <c r="S20" i="1"/>
  <c r="W20" i="1"/>
  <c r="P21" i="1"/>
  <c r="Q21" i="1"/>
  <c r="R21" i="1"/>
  <c r="S21" i="1"/>
  <c r="W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G12" i="5"/>
  <c r="H12" i="5"/>
  <c r="F12" i="5"/>
  <c r="E12" i="5"/>
  <c r="I12" i="5"/>
  <c r="D12" i="5"/>
  <c r="C12" i="5"/>
  <c r="B12" i="5"/>
  <c r="K37" i="1"/>
  <c r="C167" i="2"/>
  <c r="H62" i="2"/>
  <c r="C81" i="2"/>
  <c r="C91" i="2"/>
  <c r="C156" i="2"/>
  <c r="D160" i="2"/>
  <c r="D161" i="2"/>
  <c r="O33" i="1"/>
  <c r="O36" i="1"/>
  <c r="C106" i="2"/>
  <c r="C122" i="2"/>
  <c r="C153" i="2"/>
  <c r="D165" i="2"/>
  <c r="D167" i="2"/>
  <c r="D162" i="2"/>
  <c r="D163" i="2"/>
  <c r="D164" i="2"/>
</calcChain>
</file>

<file path=xl/sharedStrings.xml><?xml version="1.0" encoding="utf-8"?>
<sst xmlns="http://schemas.openxmlformats.org/spreadsheetml/2006/main" count="509" uniqueCount="219">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</sst>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3703706" createdVersion="3" refreshedVersion="3" minRefreshableVersion="3" recordCount="50" xr:uid="{00000000-000A-0000-FFFF-FFFF29000000}">
  <cacheSource type="worksheet">
    <worksheetSource ref="A1:H51" sheet="Daily Expenditure"/>
  </cacheSource>
  <cacheFields count="8">
    <cacheField name="SL No" numFmtId="0">
      <sharedItems containsSemiMixedTypes="0" containsString="0" containsNumber="1" containsInteger="1" minValue="1" maxValue="51"/>
    </cacheField>
    <cacheField name="Date" numFmtId="14">
      <sharedItems containsSemiMixedTypes="0" containsNonDate="0" containsDate="1" containsString="0" minDate="2021-08-22T00:00:00" maxDate="2022-04-01T00:00:00" count="3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</sharedItems>
    </cacheField>
    <cacheField name="Month" numFmtId="14">
      <sharedItems count="7">
        <s v="Oct"/>
        <s v="Nov"/>
        <s v="Dec"/>
        <s v="Jan"/>
        <s v="Feb"/>
        <s v="Aug"/>
        <s v="Mar"/>
      </sharedItems>
    </cacheField>
    <cacheField name="Year" numFmtId="14">
      <sharedItems count="2">
        <s v="2021"/>
        <s v="2022"/>
      </sharedItems>
    </cacheField>
    <cacheField name="Expenditure" numFmtId="0">
      <sharedItems count="2">
        <s v="Expense"/>
        <s v="Income"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4282407" createdVersion="3" refreshedVersion="3" minRefreshableVersion="3" recordCount="51" xr:uid="{00000000-000A-0000-FFFF-FFFF28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1"/>
    </cacheField>
    <cacheField name="Date" numFmtId="0">
      <sharedItems containsNonDate="0" containsDate="1" containsString="0" containsBlank="1" minDate="2021-08-22T00:00:00" maxDate="2022-04-01T00:00:00" count="33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  <m/>
        <d v="2022-01-01T00:00:00" u="1"/>
      </sharedItems>
    </cacheField>
    <cacheField name="Month" numFmtId="0">
      <sharedItems containsBlank="1" count="8">
        <s v="Oct"/>
        <s v="Nov"/>
        <s v="Dec"/>
        <s v="Jan"/>
        <s v="Feb"/>
        <s v="Aug"/>
        <s v="Mar"/>
        <m/>
      </sharedItems>
    </cacheField>
    <cacheField name="Year" numFmtId="0">
      <sharedItems containsBlank="1"/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100"/>
  </r>
  <r>
    <n v="48"/>
    <x v="29"/>
    <x v="6"/>
    <x v="1"/>
    <x v="1"/>
    <x v="1"/>
    <s v="March Salary"/>
    <n v="31712"/>
  </r>
  <r>
    <n v="49"/>
    <x v="30"/>
    <x v="6"/>
    <x v="1"/>
    <x v="1"/>
    <x v="8"/>
    <m/>
    <m/>
  </r>
  <r>
    <n v="50"/>
    <x v="28"/>
    <x v="6"/>
    <x v="1"/>
    <x v="0"/>
    <x v="8"/>
    <m/>
    <m/>
  </r>
  <r>
    <n v="51"/>
    <x v="28"/>
    <x v="6"/>
    <x v="1"/>
    <x v="0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n v="1"/>
    <x v="0"/>
    <x v="0"/>
    <s v="2021"/>
    <x v="0"/>
    <x v="0"/>
    <s v="Coffee Cutting"/>
    <n v="2000"/>
  </r>
  <r>
    <n v="2"/>
    <x v="1"/>
    <x v="1"/>
    <s v="2021"/>
    <x v="0"/>
    <x v="0"/>
    <s v="Coffee Cutting"/>
    <n v="1350"/>
  </r>
  <r>
    <n v="3"/>
    <x v="2"/>
    <x v="1"/>
    <s v="2021"/>
    <x v="0"/>
    <x v="0"/>
    <s v="Grass Cutting"/>
    <n v="1000"/>
  </r>
  <r>
    <n v="4"/>
    <x v="3"/>
    <x v="1"/>
    <s v="2021"/>
    <x v="0"/>
    <x v="0"/>
    <s v="Coffee Cutting"/>
    <n v="6480"/>
  </r>
  <r>
    <n v="5"/>
    <x v="4"/>
    <x v="1"/>
    <s v="2021"/>
    <x v="0"/>
    <x v="0"/>
    <s v="Palper"/>
    <n v="2790"/>
  </r>
  <r>
    <n v="6"/>
    <x v="5"/>
    <x v="1"/>
    <s v="2021"/>
    <x v="0"/>
    <x v="0"/>
    <s v="Coffee Cutting"/>
    <n v="4100"/>
  </r>
  <r>
    <n v="7"/>
    <x v="5"/>
    <x v="1"/>
    <s v="2021"/>
    <x v="1"/>
    <x v="1"/>
    <s v="November Salary"/>
    <n v="43960"/>
  </r>
  <r>
    <n v="8"/>
    <x v="5"/>
    <x v="1"/>
    <s v="2021"/>
    <x v="0"/>
    <x v="0"/>
    <s v="Fertiliser"/>
    <n v="25000"/>
  </r>
  <r>
    <n v="9"/>
    <x v="5"/>
    <x v="1"/>
    <s v="2021"/>
    <x v="0"/>
    <x v="0"/>
    <s v="Medicine"/>
    <n v="8000"/>
  </r>
  <r>
    <n v="10"/>
    <x v="5"/>
    <x v="1"/>
    <s v="2021"/>
    <x v="0"/>
    <x v="0"/>
    <s v="Others"/>
    <n v="5000"/>
  </r>
  <r>
    <n v="12"/>
    <x v="5"/>
    <x v="1"/>
    <s v="2021"/>
    <x v="0"/>
    <x v="2"/>
    <s v="Farm"/>
    <n v="1000"/>
  </r>
  <r>
    <n v="13"/>
    <x v="5"/>
    <x v="1"/>
    <s v="2021"/>
    <x v="0"/>
    <x v="2"/>
    <s v="Fertiliser"/>
    <n v="2400"/>
  </r>
  <r>
    <n v="14"/>
    <x v="5"/>
    <x v="1"/>
    <s v="2021"/>
    <x v="0"/>
    <x v="2"/>
    <s v="Seeds-mixture"/>
    <n v="400"/>
  </r>
  <r>
    <n v="15"/>
    <x v="5"/>
    <x v="1"/>
    <s v="2021"/>
    <x v="0"/>
    <x v="3"/>
    <s v="Seeds"/>
    <n v="19000"/>
  </r>
  <r>
    <n v="16"/>
    <x v="5"/>
    <x v="1"/>
    <s v="2021"/>
    <x v="0"/>
    <x v="3"/>
    <s v="Fertiliser"/>
    <n v="7000"/>
  </r>
  <r>
    <n v="17"/>
    <x v="5"/>
    <x v="1"/>
    <s v="2021"/>
    <x v="0"/>
    <x v="3"/>
    <s v="Farm"/>
    <n v="1000"/>
  </r>
  <r>
    <n v="18"/>
    <x v="5"/>
    <x v="1"/>
    <s v="2021"/>
    <x v="1"/>
    <x v="3"/>
    <s v="Sales"/>
    <n v="13000"/>
  </r>
  <r>
    <n v="19"/>
    <x v="6"/>
    <x v="2"/>
    <s v="2021"/>
    <x v="1"/>
    <x v="2"/>
    <s v="Sales"/>
    <n v="3960"/>
  </r>
  <r>
    <n v="20"/>
    <x v="6"/>
    <x v="2"/>
    <s v="2021"/>
    <x v="0"/>
    <x v="2"/>
    <s v="Travel Rent"/>
    <n v="500"/>
  </r>
  <r>
    <n v="21"/>
    <x v="1"/>
    <x v="1"/>
    <s v="2021"/>
    <x v="0"/>
    <x v="0"/>
    <s v="Palper"/>
    <n v="800"/>
  </r>
  <r>
    <n v="22"/>
    <x v="7"/>
    <x v="1"/>
    <s v="2021"/>
    <x v="0"/>
    <x v="0"/>
    <s v="Coffee Cutting"/>
    <n v="2420"/>
  </r>
  <r>
    <n v="23"/>
    <x v="8"/>
    <x v="1"/>
    <s v="2021"/>
    <x v="0"/>
    <x v="0"/>
    <s v="Palper"/>
    <n v="400"/>
  </r>
  <r>
    <n v="24"/>
    <x v="9"/>
    <x v="1"/>
    <s v="2021"/>
    <x v="0"/>
    <x v="0"/>
    <s v="Farm"/>
    <n v="900"/>
  </r>
  <r>
    <n v="25"/>
    <x v="10"/>
    <x v="1"/>
    <s v="2021"/>
    <x v="0"/>
    <x v="0"/>
    <s v="Palper"/>
    <n v="360"/>
  </r>
  <r>
    <n v="26"/>
    <x v="11"/>
    <x v="1"/>
    <s v="2021"/>
    <x v="0"/>
    <x v="4"/>
    <s v="Paddy - cutting"/>
    <n v="4550"/>
  </r>
  <r>
    <n v="27"/>
    <x v="12"/>
    <x v="2"/>
    <s v="2021"/>
    <x v="0"/>
    <x v="0"/>
    <s v="Palper"/>
    <n v="200"/>
  </r>
  <r>
    <n v="28"/>
    <x v="13"/>
    <x v="2"/>
    <s v="2021"/>
    <x v="0"/>
    <x v="0"/>
    <s v="Coffee Cutting"/>
    <n v="2000"/>
  </r>
  <r>
    <n v="29"/>
    <x v="13"/>
    <x v="2"/>
    <s v="2021"/>
    <x v="0"/>
    <x v="5"/>
    <s v="Ragi - Cutting"/>
    <n v="2700"/>
  </r>
  <r>
    <n v="30"/>
    <x v="13"/>
    <x v="2"/>
    <s v="2021"/>
    <x v="0"/>
    <x v="0"/>
    <s v="Palper"/>
    <n v="200"/>
  </r>
  <r>
    <n v="31"/>
    <x v="14"/>
    <x v="2"/>
    <s v="2021"/>
    <x v="1"/>
    <x v="1"/>
    <s v="December Salary"/>
    <n v="44685"/>
  </r>
  <r>
    <n v="32"/>
    <x v="15"/>
    <x v="3"/>
    <s v="2022"/>
    <x v="0"/>
    <x v="0"/>
    <s v="Palper"/>
    <n v="200"/>
  </r>
  <r>
    <n v="33"/>
    <x v="16"/>
    <x v="3"/>
    <s v="2022"/>
    <x v="1"/>
    <x v="0"/>
    <s v="Coffee Bill 14"/>
    <n v="219800"/>
  </r>
  <r>
    <n v="34"/>
    <x v="17"/>
    <x v="3"/>
    <s v="2022"/>
    <x v="0"/>
    <x v="0"/>
    <s v="Palper"/>
    <n v="400"/>
  </r>
  <r>
    <n v="35"/>
    <x v="18"/>
    <x v="3"/>
    <s v="2022"/>
    <x v="0"/>
    <x v="0"/>
    <s v="Coffee Cutting"/>
    <n v="6300"/>
  </r>
  <r>
    <n v="36"/>
    <x v="19"/>
    <x v="4"/>
    <s v="2022"/>
    <x v="0"/>
    <x v="5"/>
    <s v="Ragi Machine"/>
    <n v="2500"/>
  </r>
  <r>
    <n v="37"/>
    <x v="20"/>
    <x v="3"/>
    <s v="2022"/>
    <x v="1"/>
    <x v="1"/>
    <s v="January Salary"/>
    <n v="43735"/>
  </r>
  <r>
    <n v="38"/>
    <x v="21"/>
    <x v="4"/>
    <s v="2022"/>
    <x v="0"/>
    <x v="0"/>
    <s v="Silvara Cutting"/>
    <n v="8200"/>
  </r>
  <r>
    <n v="39"/>
    <x v="22"/>
    <x v="4"/>
    <s v="2022"/>
    <x v="1"/>
    <x v="1"/>
    <s v="Feb  Salary"/>
    <n v="39660"/>
  </r>
  <r>
    <n v="40"/>
    <x v="23"/>
    <x v="4"/>
    <s v="2022"/>
    <x v="1"/>
    <x v="6"/>
    <s v="Sales"/>
    <n v="73000"/>
  </r>
  <r>
    <n v="41"/>
    <x v="24"/>
    <x v="5"/>
    <s v="2021"/>
    <x v="0"/>
    <x v="6"/>
    <s v="All"/>
    <n v="60000"/>
  </r>
  <r>
    <n v="42"/>
    <x v="25"/>
    <x v="6"/>
    <s v="2022"/>
    <x v="0"/>
    <x v="7"/>
    <s v="GCB"/>
    <n v="7000"/>
  </r>
  <r>
    <n v="43"/>
    <x v="26"/>
    <x v="6"/>
    <s v="2022"/>
    <x v="0"/>
    <x v="0"/>
    <s v="kasi"/>
    <n v="4500"/>
  </r>
  <r>
    <n v="44"/>
    <x v="27"/>
    <x v="6"/>
    <s v="2022"/>
    <x v="1"/>
    <x v="5"/>
    <s v="Sales"/>
    <n v="11900"/>
  </r>
  <r>
    <n v="45"/>
    <x v="27"/>
    <x v="6"/>
    <s v="2022"/>
    <x v="0"/>
    <x v="6"/>
    <s v="Buy"/>
    <n v="20000"/>
  </r>
  <r>
    <n v="46"/>
    <x v="28"/>
    <x v="6"/>
    <s v="2022"/>
    <x v="0"/>
    <x v="6"/>
    <s v="Medicine"/>
    <n v="900"/>
  </r>
  <r>
    <n v="47"/>
    <x v="29"/>
    <x v="6"/>
    <s v="2022"/>
    <x v="1"/>
    <x v="4"/>
    <s v="Sales"/>
    <n v="51100"/>
  </r>
  <r>
    <n v="48"/>
    <x v="29"/>
    <x v="6"/>
    <s v="2022"/>
    <x v="1"/>
    <x v="1"/>
    <s v="March Salary"/>
    <n v="31712"/>
  </r>
  <r>
    <n v="49"/>
    <x v="30"/>
    <x v="6"/>
    <s v="2022"/>
    <x v="1"/>
    <x v="8"/>
    <m/>
    <m/>
  </r>
  <r>
    <n v="50"/>
    <x v="28"/>
    <x v="6"/>
    <s v="2022"/>
    <x v="0"/>
    <x v="8"/>
    <m/>
    <m/>
  </r>
  <r>
    <n v="51"/>
    <x v="28"/>
    <x v="6"/>
    <s v="2022"/>
    <x v="0"/>
    <x v="8"/>
    <m/>
    <m/>
  </r>
  <r>
    <m/>
    <x v="31"/>
    <x v="7"/>
    <m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9" firstHeaderRow="1" firstDataRow="2" firstDataCol="1" rowPageCount="3" colPageCount="1"/>
  <pivotFields count="8">
    <pivotField showAll="0"/>
    <pivotField axis="axisPage" numFmtId="14" showAll="0">
      <items count="3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multipleItemSelectionAllowed="1" showAll="0" defaultSubtotal="0">
      <items count="7">
        <item x="0"/>
        <item x="1"/>
        <item x="2"/>
        <item x="3"/>
        <item x="4"/>
        <item x="5"/>
        <item x="6"/>
      </items>
    </pivotField>
    <pivotField axis="axisPage" multipleItemSelectionAllowed="1" showAll="0" defaultSubtotal="0">
      <items count="2">
        <item x="0"/>
        <item x="1"/>
      </items>
    </pivotField>
    <pivotField axis="axisRow" showAll="0">
      <items count="3">
        <item x="0"/>
        <item x="1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4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2"/>
        <item x="3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showAll="0">
      <items count="9">
        <item x="3"/>
        <item x="0"/>
        <item x="1"/>
        <item x="2"/>
        <item x="7"/>
        <item x="4"/>
        <item x="5"/>
        <item x="6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Q11" sqref="Q11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217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82600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7000</v>
      </c>
      <c r="J7" s="62"/>
      <c r="K7" s="62">
        <v>211550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51100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576512</v>
      </c>
    </row>
    <row r="9" spans="1:11" hidden="1" x14ac:dyDescent="0.2">
      <c r="A9" s="63" t="s">
        <v>191</v>
      </c>
      <c r="B9" s="64">
        <v>302400</v>
      </c>
      <c r="C9" s="64">
        <v>8260</v>
      </c>
      <c r="D9" s="64">
        <v>55650</v>
      </c>
      <c r="E9" s="64">
        <v>40000</v>
      </c>
      <c r="F9" s="64">
        <v>17100</v>
      </c>
      <c r="G9" s="64">
        <v>203752</v>
      </c>
      <c r="H9" s="64">
        <v>153900</v>
      </c>
      <c r="I9" s="64">
        <v>7000</v>
      </c>
      <c r="J9" s="64"/>
      <c r="K9" s="64">
        <v>788062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137200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364962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B1" workbookViewId="0">
      <selection activeCell="H12" sqref="H12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 x14ac:dyDescent="0.2">
      <c r="A6" s="57" t="s">
        <v>37</v>
      </c>
      <c r="B6" s="58">
        <v>82600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7000</v>
      </c>
      <c r="K6" s="58">
        <v>211550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51100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576512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302400</v>
      </c>
      <c r="C9" s="58">
        <v>8260</v>
      </c>
      <c r="D9" s="58">
        <v>55650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7000</v>
      </c>
      <c r="K9" s="58">
        <v>788062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tabSelected="1" topLeftCell="D31" zoomScale="90" zoomScaleNormal="90" zoomScaleSheetLayoutView="100" workbookViewId="0">
      <selection activeCell="D55" sqref="D55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1" width="11.97265625" customWidth="1"/>
    <col min="22" max="22" width="13.046875" customWidth="1"/>
    <col min="23" max="23" width="12.9140625" customWidth="1"/>
  </cols>
  <sheetData>
    <row r="1" spans="1:23" x14ac:dyDescent="0.2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44667</v>
      </c>
      <c r="Q2" s="2">
        <f ca="1">P2-K2</f>
        <v>474</v>
      </c>
      <c r="R2" s="2">
        <f ca="1">(Q2/365)*12</f>
        <v>15.583561643835615</v>
      </c>
      <c r="S2" s="2">
        <f ca="1">(N2*R2*O2) /100</f>
        <v>31167.123287671231</v>
      </c>
      <c r="T2" s="2">
        <v>24000</v>
      </c>
      <c r="U2" s="2"/>
      <c r="V2" s="20">
        <v>44587</v>
      </c>
      <c r="W2" s="2">
        <f t="shared" ref="W2:W13" ca="1" si="0">N2+S2-T2</f>
        <v>107167.12328767125</v>
      </c>
    </row>
    <row r="3" spans="1:23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44667</v>
      </c>
      <c r="Q3" s="2">
        <f t="shared" ref="Q3:Q6" ca="1" si="4">P3-K3</f>
        <v>467</v>
      </c>
      <c r="R3" s="2">
        <f t="shared" ref="R3:R13" ca="1" si="5">(Q3/365)*12</f>
        <v>15.353424657534246</v>
      </c>
      <c r="S3" s="2">
        <f t="shared" ref="S3:S6" ca="1" si="6">(N3*R3*O3) /100</f>
        <v>38383.561643835616</v>
      </c>
      <c r="T3" s="2">
        <v>30000</v>
      </c>
      <c r="U3" s="2"/>
      <c r="V3" s="20">
        <v>44589</v>
      </c>
      <c r="W3" s="2">
        <f t="shared" ca="1" si="0"/>
        <v>108383.56164383562</v>
      </c>
    </row>
    <row r="4" spans="1:23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44667</v>
      </c>
      <c r="Q4" s="2">
        <f t="shared" ca="1" si="4"/>
        <v>462</v>
      </c>
      <c r="R4" s="2">
        <f t="shared" ca="1" si="5"/>
        <v>15.18904109589041</v>
      </c>
      <c r="S4" s="2">
        <f t="shared" ca="1" si="6"/>
        <v>30378.082191780821</v>
      </c>
      <c r="T4" s="2"/>
      <c r="U4" s="2"/>
      <c r="V4" s="2"/>
      <c r="W4" s="2">
        <f t="shared" ca="1" si="0"/>
        <v>130378.08219178082</v>
      </c>
    </row>
    <row r="5" spans="1:23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44667</v>
      </c>
      <c r="Q5" s="2">
        <f t="shared" ca="1" si="4"/>
        <v>431</v>
      </c>
      <c r="R5" s="2">
        <f t="shared" ca="1" si="5"/>
        <v>14.169863013698629</v>
      </c>
      <c r="S5" s="2">
        <f t="shared" ca="1" si="6"/>
        <v>28339.726027397257</v>
      </c>
      <c r="T5" s="2"/>
      <c r="U5" s="2"/>
      <c r="V5" s="2"/>
      <c r="W5" s="2">
        <f t="shared" ca="1" si="0"/>
        <v>128339.72602739726</v>
      </c>
    </row>
    <row r="6" spans="1:23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44667</v>
      </c>
      <c r="Q6" s="2">
        <f t="shared" ca="1" si="4"/>
        <v>461</v>
      </c>
      <c r="R6" s="2">
        <f t="shared" ca="1" si="5"/>
        <v>15.156164383561645</v>
      </c>
      <c r="S6" s="2">
        <f t="shared" ca="1" si="6"/>
        <v>15156.164383561647</v>
      </c>
      <c r="T6" s="2">
        <v>12000</v>
      </c>
      <c r="U6" s="2"/>
      <c r="V6" s="20">
        <v>44589</v>
      </c>
      <c r="W6" s="2">
        <f t="shared" ca="1" si="0"/>
        <v>53156.164383561649</v>
      </c>
    </row>
    <row r="7" spans="1:23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44667</v>
      </c>
      <c r="Q7" s="2">
        <f ca="1">P7-K7</f>
        <v>453</v>
      </c>
      <c r="R7" s="2">
        <f ca="1">(Q7/365)*12</f>
        <v>14.893150684931506</v>
      </c>
      <c r="S7" s="2">
        <f ca="1">(N7*R7*O7) /100</f>
        <v>29786.301369863013</v>
      </c>
      <c r="T7" s="2">
        <v>24000</v>
      </c>
      <c r="U7" s="2"/>
      <c r="V7" s="20">
        <v>44589</v>
      </c>
      <c r="W7" s="2">
        <f t="shared" ca="1" si="0"/>
        <v>105786.30136986301</v>
      </c>
    </row>
    <row r="8" spans="1:23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44667</v>
      </c>
      <c r="Q8" s="2">
        <f t="shared" ref="Q8:Q11" ca="1" si="7">P8-K8</f>
        <v>465</v>
      </c>
      <c r="R8" s="2">
        <f t="shared" ca="1" si="5"/>
        <v>15.287671232876711</v>
      </c>
      <c r="S8" s="2">
        <f t="shared" ref="S8:S11" ca="1" si="8">(N8*R8*O8) /100</f>
        <v>30575.34246575342</v>
      </c>
      <c r="T8" s="2">
        <v>24000</v>
      </c>
      <c r="U8" s="2"/>
      <c r="V8" s="20">
        <v>44589</v>
      </c>
      <c r="W8" s="2">
        <f t="shared" ca="1" si="0"/>
        <v>106575.34246575342</v>
      </c>
    </row>
    <row r="9" spans="1:23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44667</v>
      </c>
      <c r="Q9" s="2">
        <f t="shared" ca="1" si="7"/>
        <v>441</v>
      </c>
      <c r="R9" s="2">
        <f t="shared" ca="1" si="5"/>
        <v>14.498630136986302</v>
      </c>
      <c r="S9" s="2">
        <f t="shared" ca="1" si="8"/>
        <v>14498.630136986303</v>
      </c>
      <c r="T9" s="2">
        <v>12000</v>
      </c>
      <c r="U9" s="2"/>
      <c r="V9" s="20">
        <v>44587</v>
      </c>
      <c r="W9" s="2">
        <f t="shared" ca="1" si="0"/>
        <v>52498.630136986307</v>
      </c>
    </row>
    <row r="10" spans="1:23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44667</v>
      </c>
      <c r="Q10" s="2">
        <f t="shared" ca="1" si="7"/>
        <v>431</v>
      </c>
      <c r="R10" s="2">
        <f t="shared" ca="1" si="5"/>
        <v>14.169863013698629</v>
      </c>
      <c r="S10" s="2">
        <f t="shared" ca="1" si="8"/>
        <v>14169.863013698628</v>
      </c>
      <c r="T10" s="2">
        <v>12000</v>
      </c>
      <c r="U10" s="2"/>
      <c r="V10" s="20">
        <v>44587</v>
      </c>
      <c r="W10" s="2">
        <f t="shared" ca="1" si="0"/>
        <v>52169.863013698632</v>
      </c>
    </row>
    <row r="11" spans="1:23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44667</v>
      </c>
      <c r="Q11" s="2">
        <f t="shared" ca="1" si="7"/>
        <v>440</v>
      </c>
      <c r="R11" s="2">
        <f t="shared" ca="1" si="5"/>
        <v>14.465753424657533</v>
      </c>
      <c r="S11" s="2">
        <f t="shared" ca="1" si="8"/>
        <v>14465.753424657534</v>
      </c>
      <c r="T11" s="2">
        <v>12000</v>
      </c>
      <c r="U11" s="2"/>
      <c r="V11" s="20">
        <v>44587</v>
      </c>
      <c r="W11" s="2">
        <f t="shared" ca="1" si="0"/>
        <v>52465.753424657538</v>
      </c>
    </row>
    <row r="12" spans="1:23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44667</v>
      </c>
      <c r="Q12" s="2">
        <f t="shared" ref="Q12:Q13" ca="1" si="9">P12-K12</f>
        <v>154</v>
      </c>
      <c r="R12" s="2">
        <f t="shared" ca="1" si="5"/>
        <v>5.0630136986301366</v>
      </c>
      <c r="S12" s="2">
        <f t="shared" ref="S12:S13" ca="1" si="10">(N12*R12*O12) /100</f>
        <v>10126.027397260274</v>
      </c>
      <c r="T12" s="2"/>
      <c r="U12" s="2"/>
      <c r="V12" s="2"/>
      <c r="W12" s="2">
        <f t="shared" ca="1" si="0"/>
        <v>110126.02739726027</v>
      </c>
    </row>
    <row r="13" spans="1:23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44667</v>
      </c>
      <c r="Q13" s="2">
        <f t="shared" ca="1" si="9"/>
        <v>154</v>
      </c>
      <c r="R13" s="2">
        <f t="shared" ca="1" si="5"/>
        <v>5.0630136986301366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44667</v>
      </c>
      <c r="Q14" s="11">
        <f t="shared" ref="Q14:Q15" ca="1" si="11">P14-K14</f>
        <v>782</v>
      </c>
      <c r="R14" s="11">
        <f t="shared" ref="R14:R15" ca="1" si="12">(Q14/365)*12</f>
        <v>25.709589041095889</v>
      </c>
      <c r="S14" s="11">
        <f t="shared" ref="S14:S15" ca="1" si="13">(N14*R14*O14) /100</f>
        <v>25709.589041095889</v>
      </c>
      <c r="T14" s="2">
        <v>12000</v>
      </c>
      <c r="U14" s="2">
        <v>62000</v>
      </c>
      <c r="V14" s="2"/>
      <c r="W14" s="2">
        <v>0</v>
      </c>
    </row>
    <row r="15" spans="1:23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44667</v>
      </c>
      <c r="Q15" s="2">
        <f t="shared" ca="1" si="11"/>
        <v>250</v>
      </c>
      <c r="R15" s="2">
        <f t="shared" ca="1" si="12"/>
        <v>8.2191780821917799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44667</v>
      </c>
      <c r="Q16" s="2">
        <f t="shared" ref="Q16:Q17" ca="1" si="15">P16-K16</f>
        <v>501</v>
      </c>
      <c r="R16" s="2">
        <f t="shared" ref="R16:R17" ca="1" si="16">(Q16/365)*12</f>
        <v>16.471232876712328</v>
      </c>
      <c r="S16" s="2">
        <f t="shared" ref="S16:S17" ca="1" si="17">(N16*R16*O16) /100</f>
        <v>32942.465753424658</v>
      </c>
      <c r="T16" s="55"/>
      <c r="U16" s="55">
        <v>116000</v>
      </c>
      <c r="V16" s="55"/>
      <c r="W16" s="2">
        <v>0</v>
      </c>
    </row>
    <row r="17" spans="1:23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44667</v>
      </c>
      <c r="Q17" s="2">
        <f t="shared" ca="1" si="15"/>
        <v>508</v>
      </c>
      <c r="R17" s="2">
        <f t="shared" ca="1" si="16"/>
        <v>16.701369863013699</v>
      </c>
      <c r="S17" s="2">
        <f t="shared" ca="1" si="17"/>
        <v>16701.369863013701</v>
      </c>
      <c r="T17" s="55"/>
      <c r="U17" s="55"/>
      <c r="V17" s="55"/>
      <c r="W17" s="2">
        <f t="shared" ref="W16:W21" ca="1" si="18">N17+S17-T17</f>
        <v>216701.36986301371</v>
      </c>
    </row>
    <row r="18" spans="1:23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44667</v>
      </c>
      <c r="Q18" s="2">
        <f t="shared" ref="Q18:Q19" ca="1" si="19">P18-K18</f>
        <v>161</v>
      </c>
      <c r="R18" s="2">
        <f t="shared" ref="R18:R19" ca="1" si="20">(Q18/365)*12</f>
        <v>5.2931506849315069</v>
      </c>
      <c r="S18" s="2">
        <f t="shared" ref="S18:S19" ca="1" si="21">(N18*R18*O18) /100</f>
        <v>5293.1506849315065</v>
      </c>
      <c r="T18" s="55"/>
      <c r="U18" s="55"/>
      <c r="V18" s="55"/>
      <c r="W18" s="2">
        <f t="shared" ca="1" si="18"/>
        <v>55293.150684931505</v>
      </c>
    </row>
    <row r="19" spans="1:23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44667</v>
      </c>
      <c r="Q19" s="2">
        <f t="shared" ca="1" si="19"/>
        <v>115</v>
      </c>
      <c r="R19" s="2">
        <f t="shared" ca="1" si="20"/>
        <v>3.7808219178082192</v>
      </c>
      <c r="S19" s="2">
        <f t="shared" ca="1" si="21"/>
        <v>1890.4109589041097</v>
      </c>
      <c r="T19" s="55"/>
      <c r="U19" s="55"/>
      <c r="V19" s="55"/>
      <c r="W19" s="2">
        <f t="shared" ca="1" si="18"/>
        <v>101890.4109589041</v>
      </c>
    </row>
    <row r="20" spans="1:23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175000</v>
      </c>
      <c r="O20" s="2">
        <v>0</v>
      </c>
      <c r="P20" s="20">
        <f t="shared" ca="1" si="14"/>
        <v>44667</v>
      </c>
      <c r="Q20" s="2">
        <f t="shared" ref="Q20" ca="1" si="22">P20-K20</f>
        <v>22</v>
      </c>
      <c r="R20" s="2">
        <f t="shared" ref="R20" ca="1" si="23">(Q20/365)*12</f>
        <v>0.72328767123287674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175000</v>
      </c>
    </row>
    <row r="21" spans="1:23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44667</v>
      </c>
      <c r="Q21" s="2">
        <f t="shared" ref="Q21" ca="1" si="25">P21-K21</f>
        <v>16</v>
      </c>
      <c r="R21" s="2">
        <f t="shared" ref="R21" ca="1" si="26">(Q21/365)*12</f>
        <v>0.52602739726027403</v>
      </c>
      <c r="S21" s="2">
        <f t="shared" ref="S21" ca="1" si="27">(N21*R21*O21) /100</f>
        <v>197.26027397260276</v>
      </c>
      <c r="T21" s="55"/>
      <c r="U21" s="55"/>
      <c r="V21" s="55"/>
      <c r="W21" s="2">
        <f t="shared" ca="1" si="18"/>
        <v>75197.260273972599</v>
      </c>
    </row>
    <row r="22" spans="1:23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44667</v>
      </c>
      <c r="Q22" s="2">
        <f t="shared" ref="Q22:Q30" ca="1" si="28">P22-K22</f>
        <v>0</v>
      </c>
      <c r="R22" s="2">
        <f t="shared" ref="R22:R30" ca="1" si="29">(Q22/365)*12</f>
        <v>0</v>
      </c>
      <c r="S22" s="2">
        <f t="shared" ref="S22:S30" ca="1" si="30">(N22*R22*O22) /100</f>
        <v>0</v>
      </c>
      <c r="T22" s="55"/>
      <c r="U22" s="55"/>
      <c r="V22" s="55"/>
      <c r="W22" s="2">
        <f t="shared" ref="W22:W30" ca="1" si="31">N22+S22-T22</f>
        <v>100000</v>
      </c>
    </row>
    <row r="23" spans="1:23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44667</v>
      </c>
      <c r="Q23" s="2">
        <f t="shared" ca="1" si="28"/>
        <v>44667</v>
      </c>
      <c r="R23" s="2">
        <f t="shared" ca="1" si="29"/>
        <v>1468.504109589041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44667</v>
      </c>
      <c r="Q24" s="2">
        <f t="shared" ca="1" si="28"/>
        <v>44667</v>
      </c>
      <c r="R24" s="2">
        <f t="shared" ca="1" si="29"/>
        <v>1468.504109589041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44667</v>
      </c>
      <c r="Q25" s="2">
        <f t="shared" ca="1" si="28"/>
        <v>44667</v>
      </c>
      <c r="R25" s="2">
        <f t="shared" ca="1" si="29"/>
        <v>1468.504109589041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44667</v>
      </c>
      <c r="Q26" s="2">
        <f t="shared" ca="1" si="28"/>
        <v>44667</v>
      </c>
      <c r="R26" s="2">
        <f t="shared" ca="1" si="29"/>
        <v>1468.504109589041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44667</v>
      </c>
      <c r="Q27" s="2">
        <f t="shared" ca="1" si="28"/>
        <v>44667</v>
      </c>
      <c r="R27" s="2">
        <f t="shared" ca="1" si="29"/>
        <v>1468.504109589041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44667</v>
      </c>
      <c r="Q28" s="2">
        <f t="shared" ca="1" si="28"/>
        <v>44667</v>
      </c>
      <c r="R28" s="2">
        <f t="shared" ca="1" si="29"/>
        <v>1468.504109589041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44667</v>
      </c>
      <c r="Q29" s="2">
        <f t="shared" ca="1" si="28"/>
        <v>44667</v>
      </c>
      <c r="R29" s="2">
        <f t="shared" ca="1" si="29"/>
        <v>1468.504109589041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44667</v>
      </c>
      <c r="Q30" s="2">
        <f t="shared" ca="1" si="28"/>
        <v>44667</v>
      </c>
      <c r="R30" s="2">
        <f t="shared" ca="1" si="29"/>
        <v>1468.504109589041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1631128.7671232875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-1631128.7671232875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51100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211</v>
      </c>
      <c r="G49" s="2" t="s">
        <v>218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213</v>
      </c>
      <c r="H50" s="2">
        <v>4000</v>
      </c>
    </row>
    <row r="51" spans="1:8" x14ac:dyDescent="0.2">
      <c r="A51" s="2">
        <v>51</v>
      </c>
      <c r="B51" s="20">
        <v>44650</v>
      </c>
      <c r="C51" s="20" t="str">
        <f t="shared" si="39"/>
        <v>Mar</v>
      </c>
      <c r="D51" s="20" t="str">
        <f t="shared" si="2"/>
        <v>2022</v>
      </c>
      <c r="E51" s="2" t="s">
        <v>37</v>
      </c>
      <c r="F51" s="2"/>
      <c r="G51" s="2"/>
      <c r="H5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5"/>
  <sheetViews>
    <sheetView topLeftCell="A197" zoomScaleNormal="60" zoomScaleSheetLayoutView="100" workbookViewId="0">
      <selection activeCell="G205" sqref="G205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0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2022-04-01T05:36:11Z</dcterms:modified>
</cp:coreProperties>
</file>