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92C0A2C4-A44F-164E-B67B-542BD348DAFC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" i="1" l="1"/>
  <c r="P14" i="1"/>
  <c r="Q14" i="1"/>
  <c r="R14" i="1"/>
  <c r="V14" i="1"/>
  <c r="J34" i="1"/>
  <c r="C42" i="1"/>
  <c r="C41" i="1"/>
  <c r="C40" i="1"/>
  <c r="C216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O22" i="1"/>
  <c r="P22" i="1"/>
  <c r="Q22" i="1"/>
  <c r="R22" i="1"/>
  <c r="V22" i="1"/>
  <c r="O23" i="1"/>
  <c r="P23" i="1"/>
  <c r="Q23" i="1"/>
  <c r="R23" i="1"/>
  <c r="V23" i="1"/>
  <c r="O24" i="1"/>
  <c r="P24" i="1"/>
  <c r="Q24" i="1"/>
  <c r="R24" i="1"/>
  <c r="V24" i="1"/>
  <c r="O25" i="1"/>
  <c r="P25" i="1"/>
  <c r="Q25" i="1"/>
  <c r="R25" i="1"/>
  <c r="V25" i="1"/>
  <c r="O26" i="1"/>
  <c r="P26" i="1"/>
  <c r="Q26" i="1"/>
  <c r="R26" i="1"/>
  <c r="V26" i="1"/>
  <c r="O27" i="1"/>
  <c r="P27" i="1"/>
  <c r="Q27" i="1"/>
  <c r="R27" i="1"/>
  <c r="V27" i="1"/>
  <c r="O28" i="1"/>
  <c r="P28" i="1"/>
  <c r="Q28" i="1"/>
  <c r="R28" i="1"/>
  <c r="V28" i="1"/>
  <c r="O29" i="1"/>
  <c r="P29" i="1"/>
  <c r="Q29" i="1"/>
  <c r="R29" i="1"/>
  <c r="V29" i="1"/>
  <c r="O30" i="1"/>
  <c r="P30" i="1"/>
  <c r="Q30" i="1"/>
  <c r="R30" i="1"/>
  <c r="V30" i="1"/>
  <c r="O2" i="1"/>
  <c r="P2" i="1"/>
  <c r="Q2" i="1"/>
  <c r="R2" i="1"/>
  <c r="V2" i="1"/>
  <c r="O3" i="1"/>
  <c r="P3" i="1"/>
  <c r="Q3" i="1"/>
  <c r="R3" i="1"/>
  <c r="V3" i="1"/>
  <c r="O4" i="1"/>
  <c r="P4" i="1"/>
  <c r="Q4" i="1"/>
  <c r="R4" i="1"/>
  <c r="V4" i="1"/>
  <c r="O5" i="1"/>
  <c r="P5" i="1"/>
  <c r="Q5" i="1"/>
  <c r="R5" i="1"/>
  <c r="V5" i="1"/>
  <c r="O6" i="1"/>
  <c r="P6" i="1"/>
  <c r="Q6" i="1"/>
  <c r="R6" i="1"/>
  <c r="V6" i="1"/>
  <c r="O7" i="1"/>
  <c r="P7" i="1"/>
  <c r="Q7" i="1"/>
  <c r="R7" i="1"/>
  <c r="V7" i="1"/>
  <c r="O8" i="1"/>
  <c r="P8" i="1"/>
  <c r="Q8" i="1"/>
  <c r="R8" i="1"/>
  <c r="V8" i="1"/>
  <c r="O9" i="1"/>
  <c r="P9" i="1"/>
  <c r="Q9" i="1"/>
  <c r="R9" i="1"/>
  <c r="V9" i="1"/>
  <c r="O10" i="1"/>
  <c r="P10" i="1"/>
  <c r="Q10" i="1"/>
  <c r="R10" i="1"/>
  <c r="V10" i="1"/>
  <c r="O11" i="1"/>
  <c r="P11" i="1"/>
  <c r="Q11" i="1"/>
  <c r="R11" i="1"/>
  <c r="V11" i="1"/>
  <c r="O12" i="1"/>
  <c r="P12" i="1"/>
  <c r="Q12" i="1"/>
  <c r="R12" i="1"/>
  <c r="V12" i="1"/>
  <c r="O13" i="1"/>
  <c r="P13" i="1"/>
  <c r="Q13" i="1"/>
  <c r="R13" i="1"/>
  <c r="V13" i="1"/>
  <c r="N34" i="1"/>
  <c r="O15" i="1"/>
  <c r="P15" i="1"/>
  <c r="Q15" i="1"/>
  <c r="R15" i="1"/>
  <c r="V15" i="1"/>
  <c r="O16" i="1"/>
  <c r="P16" i="1"/>
  <c r="Q16" i="1"/>
  <c r="R16" i="1"/>
  <c r="V16" i="1"/>
  <c r="O17" i="1"/>
  <c r="P17" i="1"/>
  <c r="Q17" i="1"/>
  <c r="R17" i="1"/>
  <c r="V17" i="1"/>
  <c r="O18" i="1"/>
  <c r="P18" i="1"/>
  <c r="Q18" i="1"/>
  <c r="R18" i="1"/>
  <c r="V18" i="1"/>
  <c r="O19" i="1"/>
  <c r="P19" i="1"/>
  <c r="Q19" i="1"/>
  <c r="R19" i="1"/>
  <c r="V19" i="1"/>
  <c r="O20" i="1"/>
  <c r="P20" i="1"/>
  <c r="Q20" i="1"/>
  <c r="R20" i="1"/>
  <c r="V20" i="1"/>
  <c r="O21" i="1"/>
  <c r="P21" i="1"/>
  <c r="Q21" i="1"/>
  <c r="R21" i="1"/>
  <c r="V21" i="1"/>
  <c r="C199" i="2"/>
  <c r="A26" i="1"/>
  <c r="J35" i="1"/>
  <c r="J37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C106" i="2"/>
  <c r="C122" i="2"/>
  <c r="C153" i="2"/>
  <c r="D165" i="2"/>
  <c r="D167" i="2"/>
  <c r="D162" i="2"/>
  <c r="D163" i="2"/>
  <c r="D164" i="2"/>
  <c r="I12" i="5"/>
  <c r="C12" i="5"/>
  <c r="B12" i="5"/>
  <c r="G12" i="5"/>
  <c r="D12" i="5"/>
  <c r="F12" i="5"/>
  <c r="H12" i="5"/>
  <c r="E12" i="5"/>
  <c r="N33" i="1"/>
  <c r="N36" i="1"/>
</calcChain>
</file>

<file path=xl/sharedStrings.xml><?xml version="1.0" encoding="utf-8"?>
<sst xmlns="http://schemas.openxmlformats.org/spreadsheetml/2006/main" count="465" uniqueCount="210">
  <si>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</si>
  <si>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</si>
  <si>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</si>
  <si>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</si>
  <si>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</si>
  <si>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</si>
  <si>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</si>
  <si>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</si>
  <si>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</si>
  <si>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</si>
  <si>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</si>
  <si>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</si>
  <si>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</si>
  <si>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</si>
  <si>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</si>
  <si>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</si>
  <si>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</si>
  <si>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</si>
  <si>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</si>
  <si>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</si>
  <si>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</si>
  <si>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</si>
  <si>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</si>
  <si>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</si>
  <si>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</si>
  <si>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</si>
  <si>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</si>
  <si>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</si>
  <si>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</si>
  <si>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</si>
  <si>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</si>
  <si>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</si>
  <si>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</si>
  <si>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</si>
  <si>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</si>
  <si>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</si>
  <si>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</si>
  <si>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</si>
  <si>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</si>
  <si>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</si>
  <si>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</si>
  <si>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</si>
  <si>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</si>
  <si>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</si>
  <si>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</si>
  <si>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</si>
  <si>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</si>
  <si>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</si>
  <si>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</si>
  <si>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</si>
  <si>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</si>
  <si>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</si>
  <si>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</si>
  <si>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</si>
  <si>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</si>
  <si>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</si>
  <si>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</si>
  <si>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</si>
  <si>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</si>
  <si>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</si>
  <si>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</si>
  <si>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</si>
  <si>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</si>
  <si>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</si>
  <si>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</si>
  <si>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</si>
  <si>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</si>
  <si>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</si>
  <si>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</si>
  <si>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</si>
  <si>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</si>
  <si>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</si>
  <si>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</si>
  <si>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</si>
  <si>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</si>
  <si>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</si>
  <si>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</si>
  <si>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</si>
  <si>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</si>
  <si>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</si>
  <si>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</si>
  <si>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</si>
  <si>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</si>
  <si>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</si>
  <si>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</si>
  <si>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</si>
  <si>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</si>
  <si>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</si>
  <si>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</si>
  <si>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</si>
  <si>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</si>
  <si>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</si>
  <si>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</si>
  <si>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</si>
  <si>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</si>
  <si>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</si>
  <si>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</si>
  <si>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</si>
  <si>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</si>
  <si>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</si>
  <si>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</si>
  <si>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</si>
  <si>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</si>
  <si>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</si>
  <si>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</si>
  <si>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</si>
  <si>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</si>
  <si>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</si>
  <si>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</si>
  <si>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</si>
  <si>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</si>
  <si>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</si>
  <si>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</si>
  <si>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</si>
  <si>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</si>
  <si>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</si>
  <si>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</si>
  <si>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</si>
  <si>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</si>
  <si>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</si>
  <si>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</si>
  <si>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</si>
  <si>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</si>
  <si>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</si>
  <si>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</si>
  <si>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</si>
  <si>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</si>
  <si>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</si>
  <si>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</si>
  <si>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</si>
  <si>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</si>
  <si>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</si>
  <si>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</si>
  <si>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</si>
  <si>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</si>
  <si>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</si>
  <si>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</si>
  <si>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</si>
  <si>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</si>
  <si>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</si>
  <si>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</si>
  <si>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</si>
  <si>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</si>
  <si>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</si>
  <si>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</si>
  <si>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</si>
  <si>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</si>
  <si>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</si>
  <si>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</si>
  <si>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</si>
  <si>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</si>
  <si>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</si>
  <si>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</si>
  <si>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</si>
  <si>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</si>
  <si>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</si>
  <si>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</si>
  <si>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</si>
  <si>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</si>
  <si>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</si>
  <si>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</si>
  <si>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</si>
  <si>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</si>
  <si>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</si>
  <si>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</si>
  <si>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</si>
  <si>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</si>
  <si>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</si>
  <si>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</si>
  <si>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</si>
  <si>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</si>
  <si>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</si>
  <si>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</si>
  <si>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</si>
  <si>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</si>
  <si>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</si>
  <si>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</si>
  <si>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</si>
  <si>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</si>
  <si>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</si>
  <si>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</si>
  <si>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</si>
  <si>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</si>
  <si>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</si>
  <si>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</si>
  <si>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</si>
  <si>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</si>
  <si>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</si>
  <si>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</si>
  <si>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</si>
  <si>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</si>
  <si>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</si>
  <si>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</si>
  <si>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</si>
  <si>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</si>
  <si>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</si>
  <si>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</si>
  <si>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</si>
  <si>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</si>
  <si>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</si>
  <si>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</si>
  <si>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</si>
  <si>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</si>
  <si>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</si>
  <si>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</si>
  <si>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</si>
  <si>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Ginger</t>
  </si>
  <si>
    <t>Feb</t>
  </si>
  <si>
    <t>All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</si>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</sst>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  <xf numFmtId="14" fontId="0" fillId="0" borderId="7" xfId="0" applyNumberFormat="1" applyBorder="1"/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90.521988078704" createdVersion="3" refreshedVersion="3" minRefreshableVersion="3" recordCount="34" xr:uid="{00000000-000A-0000-FFFF-FFFF6C000000}">
  <cacheSource type="worksheet">
    <worksheetSource ref="A1:G35" sheet="Daily Expenditure"/>
  </cacheSource>
  <cacheFields count="7">
    <cacheField name="SL No" numFmtId="0">
      <sharedItems containsSemiMixedTypes="0" containsString="0" containsNumber="1" containsInteger="1" minValue="1" maxValue="35"/>
    </cacheField>
    <cacheField name="Date" numFmtId="14">
      <sharedItems containsSemiMixedTypes="0" containsNonDate="0" containsDate="1" containsString="0" minDate="2021-10-24T00:00:00" maxDate="2022-01-27T00:00:00" count="1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</sharedItems>
    </cacheField>
    <cacheField name="Month" numFmtId="14">
      <sharedItems count="4">
        <s v="Oct"/>
        <s v="Nov"/>
        <s v="Dec"/>
        <s v="Jan"/>
      </sharedItems>
    </cacheField>
    <cacheField name="Expenditure" numFmtId="0">
      <sharedItems count="2">
        <s v="Expense"/>
        <s v="Income"/>
      </sharedItems>
    </cacheField>
    <cacheField name="Title" numFmtId="0">
      <sharedItems count="6">
        <s v="Coffee"/>
        <s v="Salary"/>
        <s v="Jowar"/>
        <s v="Potato"/>
        <s v="Paddy"/>
        <s v="Ragi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90.521988425928" createdVersion="3" refreshedVersion="3" minRefreshableVersion="3" recordCount="41" xr:uid="{00000000-000A-0000-FFFF-FFFF72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5"/>
    </cacheField>
    <cacheField name="Date" numFmtId="0">
      <sharedItems containsNonDate="0" containsDate="1" containsString="0" containsBlank="1" minDate="2021-10-24T00:00:00" maxDate="2022-01-27T00:00:00" count="2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2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t="default"/>
      </items>
    </pivotField>
    <pivotField axis="axisPage" multipleItemSelectionAllowed="1" showAll="0" defaultSubtotal="0">
      <items count="4">
        <item x="0"/>
        <item x="1"/>
        <item x="2"/>
        <item x="3"/>
      </items>
    </pivotField>
    <pivotField axis="axisRow" showAll="0">
      <items count="3">
        <item x="0"/>
        <item x="1"/>
        <item t="default"/>
      </items>
    </pivotField>
    <pivotField axis="axisCol" showAll="0">
      <items count="7">
        <item x="0"/>
        <item x="2"/>
        <item x="4"/>
        <item x="3"/>
        <item x="5"/>
        <item x="1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2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0"/>
        <item x="19"/>
        <item x="15"/>
        <item x="16"/>
        <item x="17"/>
        <item x="18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opLeftCell="B1" workbookViewId="0">
      <selection activeCell="D21" sqref="D21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3203125" bestFit="1" customWidth="1"/>
    <col min="8" max="8" width="11.296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189</v>
      </c>
    </row>
    <row r="3" spans="1:9" x14ac:dyDescent="0.2">
      <c r="A3" s="56" t="s">
        <v>194</v>
      </c>
      <c r="B3" t="s">
        <v>189</v>
      </c>
    </row>
    <row r="5" spans="1:9" x14ac:dyDescent="0.2">
      <c r="A5" s="56" t="s">
        <v>192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191</v>
      </c>
    </row>
    <row r="7" spans="1:9" x14ac:dyDescent="0.2">
      <c r="A7" s="61" t="s">
        <v>37</v>
      </c>
      <c r="B7" s="62">
        <v>69900</v>
      </c>
      <c r="C7" s="62">
        <v>4300</v>
      </c>
      <c r="D7" s="62">
        <v>4550</v>
      </c>
      <c r="E7" s="62">
        <v>27000</v>
      </c>
      <c r="F7" s="62">
        <v>2700</v>
      </c>
      <c r="G7" s="62"/>
      <c r="H7" s="62">
        <v>108450</v>
      </c>
    </row>
    <row r="8" spans="1:9" ht="12" customHeight="1" x14ac:dyDescent="0.2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88645</v>
      </c>
      <c r="H8" s="62">
        <v>325405</v>
      </c>
    </row>
    <row r="9" spans="1:9" hidden="1" x14ac:dyDescent="0.2">
      <c r="A9" s="63" t="s">
        <v>191</v>
      </c>
      <c r="B9" s="64">
        <v>289700</v>
      </c>
      <c r="C9" s="64">
        <v>8260</v>
      </c>
      <c r="D9" s="64">
        <v>4550</v>
      </c>
      <c r="E9" s="64">
        <v>40000</v>
      </c>
      <c r="F9" s="64">
        <v>2700</v>
      </c>
      <c r="G9" s="64">
        <v>88645</v>
      </c>
      <c r="H9" s="64">
        <v>433855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149900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216955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G35" sqref="G35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3203125" customWidth="1"/>
    <col min="8" max="8" width="7.26171875" customWidth="1"/>
    <col min="9" max="10" width="11.296875" bestFit="1" customWidth="1"/>
  </cols>
  <sheetData>
    <row r="1" spans="1:9" x14ac:dyDescent="0.2">
      <c r="A1" s="56" t="s">
        <v>1</v>
      </c>
      <c r="B1" t="s">
        <v>189</v>
      </c>
    </row>
    <row r="2" spans="1:9" x14ac:dyDescent="0.2">
      <c r="A2" s="56" t="s">
        <v>194</v>
      </c>
      <c r="B2" t="s">
        <v>189</v>
      </c>
    </row>
    <row r="4" spans="1:9" x14ac:dyDescent="0.2">
      <c r="A4" s="56" t="s">
        <v>192</v>
      </c>
      <c r="B4" s="56" t="s">
        <v>193</v>
      </c>
    </row>
    <row r="5" spans="1:9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191</v>
      </c>
    </row>
    <row r="6" spans="1:9" x14ac:dyDescent="0.2">
      <c r="A6" s="57" t="s">
        <v>37</v>
      </c>
      <c r="B6" s="58">
        <v>69900</v>
      </c>
      <c r="C6" s="58">
        <v>4300</v>
      </c>
      <c r="D6" s="58">
        <v>4550</v>
      </c>
      <c r="E6" s="58">
        <v>27000</v>
      </c>
      <c r="F6" s="58">
        <v>2700</v>
      </c>
      <c r="G6" s="58"/>
      <c r="H6" s="58"/>
      <c r="I6" s="58">
        <v>108450</v>
      </c>
    </row>
    <row r="7" spans="1:9" x14ac:dyDescent="0.2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88645</v>
      </c>
      <c r="H7" s="58"/>
      <c r="I7" s="58">
        <v>325405</v>
      </c>
    </row>
    <row r="8" spans="1:9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</row>
    <row r="9" spans="1:9" x14ac:dyDescent="0.2">
      <c r="A9" s="57" t="s">
        <v>191</v>
      </c>
      <c r="B9" s="58">
        <v>289700</v>
      </c>
      <c r="C9" s="58">
        <v>8260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433855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tabSelected="1" topLeftCell="R1" zoomScale="90" zoomScaleNormal="90" zoomScaleSheetLayoutView="100" workbookViewId="0">
      <selection activeCell="U14" sqref="U14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3.046875" customWidth="1"/>
    <col min="17" max="17" width="11.97265625" bestFit="1" customWidth="1"/>
    <col min="18" max="19" width="11.97265625" customWidth="1"/>
    <col min="20" max="21" width="13.046875" customWidth="1"/>
    <col min="22" max="22" width="12.9140625" customWidth="1"/>
  </cols>
  <sheetData>
    <row r="1" spans="1:22" x14ac:dyDescent="0.2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202</v>
      </c>
      <c r="T1" s="36" t="s">
        <v>203</v>
      </c>
      <c r="U1" s="36" t="s">
        <v>209</v>
      </c>
      <c r="V1" s="36" t="s">
        <v>146</v>
      </c>
    </row>
    <row r="2" spans="1:22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44615</v>
      </c>
      <c r="P2" s="2">
        <f ca="1">O2-J2</f>
        <v>422</v>
      </c>
      <c r="Q2" s="2">
        <f ca="1">(P2/365)*12</f>
        <v>13.873972602739725</v>
      </c>
      <c r="R2" s="2">
        <f ca="1">(M2*Q2*N2) /100</f>
        <v>27747.945205479449</v>
      </c>
      <c r="S2" s="2">
        <v>24000</v>
      </c>
      <c r="T2" s="20">
        <v>44587</v>
      </c>
      <c r="U2" s="20"/>
      <c r="V2" s="2">
        <f ca="1">M2+R2-S2</f>
        <v>103747.94520547945</v>
      </c>
    </row>
    <row r="3" spans="1:22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0" ca="1" si="1">TODAY()</f>
        <v>44615</v>
      </c>
      <c r="P3" s="2">
        <f t="shared" ref="P3:P6" ca="1" si="2">O3-J3</f>
        <v>415</v>
      </c>
      <c r="Q3" s="2">
        <f t="shared" ref="Q3:Q13" ca="1" si="3">(P3/365)*12</f>
        <v>13.643835616438357</v>
      </c>
      <c r="R3" s="2">
        <f t="shared" ref="R3:R6" ca="1" si="4">(M3*Q3*N3) /100</f>
        <v>34109.589041095896</v>
      </c>
      <c r="S3" s="2">
        <v>30000</v>
      </c>
      <c r="T3" s="20">
        <v>44589</v>
      </c>
      <c r="U3" s="20"/>
      <c r="V3" s="2">
        <f t="shared" ref="V3:V21" ca="1" si="5">M3+R3-S3</f>
        <v>104109.5890410959</v>
      </c>
    </row>
    <row r="4" spans="1:22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44615</v>
      </c>
      <c r="P4" s="2">
        <f t="shared" ca="1" si="2"/>
        <v>410</v>
      </c>
      <c r="Q4" s="2">
        <f t="shared" ca="1" si="3"/>
        <v>13.479452054794521</v>
      </c>
      <c r="R4" s="2">
        <f t="shared" ca="1" si="4"/>
        <v>26958.904109589042</v>
      </c>
      <c r="S4" s="2"/>
      <c r="T4" s="2"/>
      <c r="U4" s="2"/>
      <c r="V4" s="2">
        <f t="shared" ca="1" si="5"/>
        <v>126958.90410958904</v>
      </c>
    </row>
    <row r="5" spans="1:22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44615</v>
      </c>
      <c r="P5" s="2">
        <f t="shared" ca="1" si="2"/>
        <v>379</v>
      </c>
      <c r="Q5" s="2">
        <f t="shared" ca="1" si="3"/>
        <v>12.46027397260274</v>
      </c>
      <c r="R5" s="2">
        <f t="shared" ca="1" si="4"/>
        <v>24920.547945205482</v>
      </c>
      <c r="S5" s="2"/>
      <c r="T5" s="2"/>
      <c r="U5" s="2"/>
      <c r="V5" s="2">
        <f t="shared" ca="1" si="5"/>
        <v>124920.54794520549</v>
      </c>
    </row>
    <row r="6" spans="1:22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44615</v>
      </c>
      <c r="P6" s="2">
        <f t="shared" ca="1" si="2"/>
        <v>409</v>
      </c>
      <c r="Q6" s="2">
        <f t="shared" ca="1" si="3"/>
        <v>13.446575342465753</v>
      </c>
      <c r="R6" s="2">
        <f t="shared" ca="1" si="4"/>
        <v>13446.575342465752</v>
      </c>
      <c r="S6" s="2">
        <v>12000</v>
      </c>
      <c r="T6" s="20">
        <v>44589</v>
      </c>
      <c r="U6" s="20"/>
      <c r="V6" s="2">
        <f t="shared" ca="1" si="5"/>
        <v>51446.575342465752</v>
      </c>
    </row>
    <row r="7" spans="1:22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44615</v>
      </c>
      <c r="P7" s="2">
        <f ca="1">O7-J7</f>
        <v>401</v>
      </c>
      <c r="Q7" s="2">
        <f ca="1">(P7/365)*12</f>
        <v>13.183561643835617</v>
      </c>
      <c r="R7" s="2">
        <f ca="1">(M7*Q7*N7) /100</f>
        <v>26367.123287671231</v>
      </c>
      <c r="S7" s="2">
        <v>24000</v>
      </c>
      <c r="T7" s="20">
        <v>44589</v>
      </c>
      <c r="U7" s="20"/>
      <c r="V7" s="2">
        <f t="shared" ca="1" si="5"/>
        <v>102367.12328767123</v>
      </c>
    </row>
    <row r="8" spans="1:22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44615</v>
      </c>
      <c r="P8" s="2">
        <f t="shared" ref="P8:P11" ca="1" si="6">O8-J8</f>
        <v>413</v>
      </c>
      <c r="Q8" s="2">
        <f t="shared" ca="1" si="3"/>
        <v>13.578082191780821</v>
      </c>
      <c r="R8" s="2">
        <f t="shared" ref="R8:R11" ca="1" si="7">(M8*Q8*N8) /100</f>
        <v>27156.164383561645</v>
      </c>
      <c r="S8" s="2">
        <v>24000</v>
      </c>
      <c r="T8" s="20">
        <v>44589</v>
      </c>
      <c r="U8" s="20"/>
      <c r="V8" s="2">
        <f t="shared" ca="1" si="5"/>
        <v>103156.16438356164</v>
      </c>
    </row>
    <row r="9" spans="1:22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44615</v>
      </c>
      <c r="P9" s="2">
        <f t="shared" ca="1" si="6"/>
        <v>389</v>
      </c>
      <c r="Q9" s="2">
        <f t="shared" ca="1" si="3"/>
        <v>12.789041095890411</v>
      </c>
      <c r="R9" s="2">
        <f t="shared" ca="1" si="7"/>
        <v>12789.041095890412</v>
      </c>
      <c r="S9" s="2">
        <v>12000</v>
      </c>
      <c r="T9" s="20">
        <v>44587</v>
      </c>
      <c r="U9" s="20"/>
      <c r="V9" s="2">
        <f t="shared" ca="1" si="5"/>
        <v>50789.04109589041</v>
      </c>
    </row>
    <row r="10" spans="1:22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44615</v>
      </c>
      <c r="P10" s="2">
        <f t="shared" ca="1" si="6"/>
        <v>379</v>
      </c>
      <c r="Q10" s="2">
        <f t="shared" ca="1" si="3"/>
        <v>12.46027397260274</v>
      </c>
      <c r="R10" s="2">
        <f t="shared" ca="1" si="7"/>
        <v>12460.273972602741</v>
      </c>
      <c r="S10" s="2">
        <v>12000</v>
      </c>
      <c r="T10" s="20">
        <v>44587</v>
      </c>
      <c r="U10" s="20"/>
      <c r="V10" s="2">
        <f t="shared" ca="1" si="5"/>
        <v>50460.273972602743</v>
      </c>
    </row>
    <row r="11" spans="1:22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44615</v>
      </c>
      <c r="P11" s="2">
        <f t="shared" ca="1" si="6"/>
        <v>388</v>
      </c>
      <c r="Q11" s="2">
        <f t="shared" ca="1" si="3"/>
        <v>12.756164383561645</v>
      </c>
      <c r="R11" s="2">
        <f t="shared" ca="1" si="7"/>
        <v>12756.164383561643</v>
      </c>
      <c r="S11" s="2">
        <v>12000</v>
      </c>
      <c r="T11" s="20">
        <v>44587</v>
      </c>
      <c r="U11" s="20"/>
      <c r="V11" s="2">
        <f t="shared" ca="1" si="5"/>
        <v>50756.164383561641</v>
      </c>
    </row>
    <row r="12" spans="1:22" x14ac:dyDescent="0.2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44615</v>
      </c>
      <c r="P12" s="2">
        <f t="shared" ref="P12:P13" ca="1" si="8">O12-J12</f>
        <v>102</v>
      </c>
      <c r="Q12" s="2">
        <f t="shared" ca="1" si="3"/>
        <v>3.353424657534247</v>
      </c>
      <c r="R12" s="2">
        <f t="shared" ref="R12:R13" ca="1" si="9">(M12*Q12*N12) /100</f>
        <v>6706.8493150684935</v>
      </c>
      <c r="S12" s="2"/>
      <c r="T12" s="2"/>
      <c r="U12" s="2"/>
      <c r="V12" s="2">
        <f t="shared" ca="1" si="5"/>
        <v>106706.8493150685</v>
      </c>
    </row>
    <row r="13" spans="1:22" x14ac:dyDescent="0.2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44615</v>
      </c>
      <c r="P13" s="2">
        <f t="shared" ca="1" si="8"/>
        <v>102</v>
      </c>
      <c r="Q13" s="2">
        <f t="shared" ca="1" si="3"/>
        <v>3.353424657534247</v>
      </c>
      <c r="R13" s="2">
        <f t="shared" ca="1" si="9"/>
        <v>0</v>
      </c>
      <c r="S13" s="2"/>
      <c r="T13" s="2"/>
      <c r="U13" s="2"/>
      <c r="V13" s="2">
        <f t="shared" ca="1" si="5"/>
        <v>50000</v>
      </c>
    </row>
    <row r="14" spans="1:22" x14ac:dyDescent="0.2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44615</v>
      </c>
      <c r="P14" s="11">
        <f t="shared" ref="P14:P15" ca="1" si="10">O14-J14</f>
        <v>730</v>
      </c>
      <c r="Q14" s="11">
        <f t="shared" ref="Q14:Q15" ca="1" si="11">(P14/365)*12</f>
        <v>24</v>
      </c>
      <c r="R14" s="11">
        <f t="shared" ref="R14:R15" ca="1" si="12">(M14*Q14*N14) /100</f>
        <v>24000</v>
      </c>
      <c r="S14" s="2">
        <v>12000</v>
      </c>
      <c r="T14" s="20">
        <v>44615</v>
      </c>
      <c r="U14" s="20"/>
      <c r="V14" s="2">
        <f ca="1">M14+R14-S14</f>
        <v>62000</v>
      </c>
    </row>
    <row r="15" spans="1:22" x14ac:dyDescent="0.2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44615</v>
      </c>
      <c r="P15" s="2">
        <f t="shared" ca="1" si="10"/>
        <v>198</v>
      </c>
      <c r="Q15" s="2">
        <f t="shared" ca="1" si="11"/>
        <v>6.5095890410958903</v>
      </c>
      <c r="R15" s="2">
        <f t="shared" ca="1" si="12"/>
        <v>0</v>
      </c>
      <c r="S15" s="55">
        <v>10000</v>
      </c>
      <c r="T15" s="70">
        <v>44612</v>
      </c>
      <c r="U15" s="70"/>
      <c r="V15" s="2">
        <f t="shared" ca="1" si="5"/>
        <v>0</v>
      </c>
    </row>
    <row r="16" spans="1:22" x14ac:dyDescent="0.2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t="shared" ca="1" si="1"/>
        <v>44615</v>
      </c>
      <c r="P16" s="2">
        <f t="shared" ref="P16:P17" ca="1" si="13">O16-J16</f>
        <v>449</v>
      </c>
      <c r="Q16" s="2">
        <f t="shared" ref="Q16:Q17" ca="1" si="14">(P16/365)*12</f>
        <v>14.761643835616438</v>
      </c>
      <c r="R16" s="2">
        <f t="shared" ref="R16:R17" ca="1" si="15">(M16*Q16*N16) /100</f>
        <v>29523.287671232876</v>
      </c>
      <c r="S16" s="55"/>
      <c r="T16" s="55"/>
      <c r="U16" s="55"/>
      <c r="V16" s="2">
        <f t="shared" ca="1" si="5"/>
        <v>129523.28767123287</v>
      </c>
    </row>
    <row r="17" spans="1:22" x14ac:dyDescent="0.2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t="shared" ca="1" si="1"/>
        <v>44615</v>
      </c>
      <c r="P17" s="2">
        <f t="shared" ca="1" si="13"/>
        <v>456</v>
      </c>
      <c r="Q17" s="2">
        <f t="shared" ca="1" si="14"/>
        <v>14.991780821917807</v>
      </c>
      <c r="R17" s="2">
        <f t="shared" ca="1" si="15"/>
        <v>16865.753424657531</v>
      </c>
      <c r="S17" s="55"/>
      <c r="T17" s="55"/>
      <c r="U17" s="55"/>
      <c r="V17" s="2">
        <f t="shared" ca="1" si="5"/>
        <v>241865.75342465754</v>
      </c>
    </row>
    <row r="18" spans="1:22" x14ac:dyDescent="0.2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t="shared" ca="1" si="1"/>
        <v>44615</v>
      </c>
      <c r="P18" s="2">
        <f t="shared" ref="P18:P19" ca="1" si="16">O18-J18</f>
        <v>109</v>
      </c>
      <c r="Q18" s="2">
        <f t="shared" ref="Q18:Q19" ca="1" si="17">(P18/365)*12</f>
        <v>3.5835616438356164</v>
      </c>
      <c r="R18" s="2">
        <f t="shared" ref="R18:R19" ca="1" si="18">(M18*Q18*N18) /100</f>
        <v>3583.5616438356165</v>
      </c>
      <c r="S18" s="55"/>
      <c r="T18" s="55"/>
      <c r="U18" s="55"/>
      <c r="V18" s="2">
        <f t="shared" ca="1" si="5"/>
        <v>53583.561643835616</v>
      </c>
    </row>
    <row r="19" spans="1:22" x14ac:dyDescent="0.2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t="shared" ca="1" si="1"/>
        <v>44615</v>
      </c>
      <c r="P19" s="2">
        <f t="shared" ca="1" si="16"/>
        <v>63</v>
      </c>
      <c r="Q19" s="2">
        <f t="shared" ca="1" si="17"/>
        <v>2.0712328767123287</v>
      </c>
      <c r="R19" s="2">
        <f t="shared" ca="1" si="18"/>
        <v>1035.6164383561643</v>
      </c>
      <c r="S19" s="55"/>
      <c r="T19" s="55"/>
      <c r="U19" s="55"/>
      <c r="V19" s="2">
        <f t="shared" ca="1" si="5"/>
        <v>101035.61643835617</v>
      </c>
    </row>
    <row r="20" spans="1:22" x14ac:dyDescent="0.2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t="shared" ca="1" si="1"/>
        <v>44615</v>
      </c>
      <c r="P20" s="2">
        <f t="shared" ref="P20" ca="1" si="19">O20-J20</f>
        <v>44615</v>
      </c>
      <c r="Q20" s="2">
        <f t="shared" ref="Q20" ca="1" si="20">(P20/365)*12</f>
        <v>1466.794520547945</v>
      </c>
      <c r="R20" s="2">
        <f t="shared" ref="R20" ca="1" si="21">(M20*Q20*N20) /100</f>
        <v>0</v>
      </c>
      <c r="S20" s="55"/>
      <c r="T20" s="55"/>
      <c r="U20" s="55"/>
      <c r="V20" s="2">
        <f t="shared" ca="1" si="5"/>
        <v>0</v>
      </c>
    </row>
    <row r="21" spans="1:22" x14ac:dyDescent="0.2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t="shared" ca="1" si="1"/>
        <v>44615</v>
      </c>
      <c r="P21" s="2">
        <f t="shared" ref="P21" ca="1" si="22">O21-J21</f>
        <v>44615</v>
      </c>
      <c r="Q21" s="2">
        <f t="shared" ref="Q21" ca="1" si="23">(P21/365)*12</f>
        <v>1466.794520547945</v>
      </c>
      <c r="R21" s="2">
        <f t="shared" ref="R21" ca="1" si="24">(M21*Q21*N21) /100</f>
        <v>0</v>
      </c>
      <c r="S21" s="55"/>
      <c r="T21" s="55"/>
      <c r="U21" s="55"/>
      <c r="V21" s="2">
        <f t="shared" ca="1" si="5"/>
        <v>0</v>
      </c>
    </row>
    <row r="22" spans="1:22" x14ac:dyDescent="0.2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t="shared" ca="1" si="1"/>
        <v>44615</v>
      </c>
      <c r="P22" s="2">
        <f t="shared" ref="P22:P30" ca="1" si="25">O22-J22</f>
        <v>44615</v>
      </c>
      <c r="Q22" s="2">
        <f t="shared" ref="Q22:Q30" ca="1" si="26">(P22/365)*12</f>
        <v>1466.794520547945</v>
      </c>
      <c r="R22" s="2">
        <f t="shared" ref="R22:R30" ca="1" si="27">(M22*Q22*N22) /100</f>
        <v>0</v>
      </c>
      <c r="S22" s="55"/>
      <c r="T22" s="55"/>
      <c r="U22" s="55"/>
      <c r="V22" s="2">
        <f t="shared" ref="V22:V30" ca="1" si="28">M22+R22-S22</f>
        <v>0</v>
      </c>
    </row>
    <row r="23" spans="1:22" x14ac:dyDescent="0.2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t="shared" ca="1" si="1"/>
        <v>44615</v>
      </c>
      <c r="P23" s="2">
        <f t="shared" ca="1" si="25"/>
        <v>44615</v>
      </c>
      <c r="Q23" s="2">
        <f t="shared" ca="1" si="26"/>
        <v>1466.794520547945</v>
      </c>
      <c r="R23" s="2">
        <f t="shared" ca="1" si="27"/>
        <v>0</v>
      </c>
      <c r="S23" s="55"/>
      <c r="T23" s="55"/>
      <c r="U23" s="55"/>
      <c r="V23" s="2">
        <f t="shared" ca="1" si="28"/>
        <v>0</v>
      </c>
    </row>
    <row r="24" spans="1:22" x14ac:dyDescent="0.2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t="shared" ca="1" si="1"/>
        <v>44615</v>
      </c>
      <c r="P24" s="2">
        <f t="shared" ca="1" si="25"/>
        <v>44615</v>
      </c>
      <c r="Q24" s="2">
        <f t="shared" ca="1" si="26"/>
        <v>1466.794520547945</v>
      </c>
      <c r="R24" s="2">
        <f t="shared" ca="1" si="27"/>
        <v>0</v>
      </c>
      <c r="S24" s="55"/>
      <c r="T24" s="55"/>
      <c r="U24" s="55"/>
      <c r="V24" s="2">
        <f t="shared" ca="1" si="28"/>
        <v>0</v>
      </c>
    </row>
    <row r="25" spans="1:22" x14ac:dyDescent="0.2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t="shared" ca="1" si="1"/>
        <v>44615</v>
      </c>
      <c r="P25" s="2">
        <f t="shared" ca="1" si="25"/>
        <v>44615</v>
      </c>
      <c r="Q25" s="2">
        <f t="shared" ca="1" si="26"/>
        <v>1466.794520547945</v>
      </c>
      <c r="R25" s="2">
        <f t="shared" ca="1" si="27"/>
        <v>0</v>
      </c>
      <c r="S25" s="55"/>
      <c r="T25" s="55"/>
      <c r="U25" s="55"/>
      <c r="V25" s="2">
        <f t="shared" ca="1" si="28"/>
        <v>0</v>
      </c>
    </row>
    <row r="26" spans="1:22" x14ac:dyDescent="0.2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t="shared" ca="1" si="1"/>
        <v>44615</v>
      </c>
      <c r="P26" s="2">
        <f t="shared" ca="1" si="25"/>
        <v>44615</v>
      </c>
      <c r="Q26" s="2">
        <f t="shared" ca="1" si="26"/>
        <v>1466.794520547945</v>
      </c>
      <c r="R26" s="2">
        <f t="shared" ca="1" si="27"/>
        <v>0</v>
      </c>
      <c r="S26" s="55"/>
      <c r="T26" s="55"/>
      <c r="U26" s="55"/>
      <c r="V26" s="2">
        <f t="shared" ca="1" si="28"/>
        <v>0</v>
      </c>
    </row>
    <row r="27" spans="1:22" x14ac:dyDescent="0.2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t="shared" ca="1" si="1"/>
        <v>44615</v>
      </c>
      <c r="P27" s="2">
        <f t="shared" ca="1" si="25"/>
        <v>44615</v>
      </c>
      <c r="Q27" s="2">
        <f t="shared" ca="1" si="26"/>
        <v>1466.794520547945</v>
      </c>
      <c r="R27" s="2">
        <f t="shared" ca="1" si="27"/>
        <v>0</v>
      </c>
      <c r="S27" s="55"/>
      <c r="T27" s="55"/>
      <c r="U27" s="55"/>
      <c r="V27" s="2">
        <f t="shared" ca="1" si="28"/>
        <v>0</v>
      </c>
    </row>
    <row r="28" spans="1:22" x14ac:dyDescent="0.2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t="shared" ca="1" si="1"/>
        <v>44615</v>
      </c>
      <c r="P28" s="2">
        <f t="shared" ca="1" si="25"/>
        <v>44615</v>
      </c>
      <c r="Q28" s="2">
        <f t="shared" ca="1" si="26"/>
        <v>1466.794520547945</v>
      </c>
      <c r="R28" s="2">
        <f t="shared" ca="1" si="27"/>
        <v>0</v>
      </c>
      <c r="S28" s="55"/>
      <c r="T28" s="55"/>
      <c r="U28" s="55"/>
      <c r="V28" s="2">
        <f t="shared" ca="1" si="28"/>
        <v>0</v>
      </c>
    </row>
    <row r="29" spans="1:22" x14ac:dyDescent="0.2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t="shared" ca="1" si="1"/>
        <v>44615</v>
      </c>
      <c r="P29" s="2">
        <f t="shared" ca="1" si="25"/>
        <v>44615</v>
      </c>
      <c r="Q29" s="2">
        <f t="shared" ca="1" si="26"/>
        <v>1466.794520547945</v>
      </c>
      <c r="R29" s="2">
        <f t="shared" ca="1" si="27"/>
        <v>0</v>
      </c>
      <c r="S29" s="55"/>
      <c r="T29" s="55"/>
      <c r="U29" s="55"/>
      <c r="V29" s="2">
        <f t="shared" ca="1" si="28"/>
        <v>0</v>
      </c>
    </row>
    <row r="30" spans="1:22" x14ac:dyDescent="0.2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t="shared" ca="1" si="1"/>
        <v>44615</v>
      </c>
      <c r="P30" s="2">
        <f t="shared" ca="1" si="25"/>
        <v>44615</v>
      </c>
      <c r="Q30" s="2">
        <f t="shared" ca="1" si="26"/>
        <v>1466.794520547945</v>
      </c>
      <c r="R30" s="2">
        <f t="shared" ca="1" si="27"/>
        <v>0</v>
      </c>
      <c r="S30" s="55"/>
      <c r="T30" s="55"/>
      <c r="U30" s="55"/>
      <c r="V30" s="2">
        <f t="shared" ca="1" si="28"/>
        <v>0</v>
      </c>
    </row>
    <row r="31" spans="1:22" x14ac:dyDescent="0.2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2" x14ac:dyDescent="0.2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 x14ac:dyDescent="0.2">
      <c r="A33" s="2">
        <v>33</v>
      </c>
      <c r="B33" s="20">
        <v>44577</v>
      </c>
      <c r="C33" s="20" t="str">
        <f t="shared" ref="C33:C38" si="29">TEXT(B33, "mmm")</f>
        <v>Jan</v>
      </c>
      <c r="D33" s="2" t="s">
        <v>130</v>
      </c>
      <c r="E33" s="2" t="s">
        <v>128</v>
      </c>
      <c r="F33" s="2" t="s">
        <v>201</v>
      </c>
      <c r="G33" s="2">
        <v>219800</v>
      </c>
      <c r="M33" s="54" t="s">
        <v>164</v>
      </c>
      <c r="N33" s="51">
        <f ca="1">SUMIF(K2:K21,"Debt",V2:V21)</f>
        <v>1563427.397260274</v>
      </c>
    </row>
    <row r="34" spans="1:14" x14ac:dyDescent="0.2">
      <c r="A34" s="2">
        <v>34</v>
      </c>
      <c r="B34" s="20">
        <v>44587</v>
      </c>
      <c r="C34" s="20" t="str">
        <f t="shared" si="29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SUMIF(D2:D42,"Expense",G2:G42)</f>
        <v>170950</v>
      </c>
      <c r="M34" s="52" t="s">
        <v>165</v>
      </c>
      <c r="N34" s="53">
        <f ca="1">SUMIF(K2:K15,"Gave",V2:V15)</f>
        <v>50000</v>
      </c>
    </row>
    <row r="35" spans="1:14" x14ac:dyDescent="0.2">
      <c r="A35" s="2">
        <v>35</v>
      </c>
      <c r="B35" s="20">
        <v>44586</v>
      </c>
      <c r="C35" s="20" t="str">
        <f t="shared" si="29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SUMIF(D2:D40,"Income",G2:G40)</f>
        <v>439140</v>
      </c>
      <c r="M35" s="3"/>
      <c r="N35" s="3"/>
    </row>
    <row r="36" spans="1:14" x14ac:dyDescent="0.2">
      <c r="A36" s="2">
        <v>36</v>
      </c>
      <c r="B36" s="20">
        <v>44593</v>
      </c>
      <c r="C36" s="20" t="str">
        <f t="shared" si="29"/>
        <v>Feb</v>
      </c>
      <c r="D36" s="2" t="s">
        <v>37</v>
      </c>
      <c r="E36" s="2" t="s">
        <v>186</v>
      </c>
      <c r="F36" s="2" t="s">
        <v>204</v>
      </c>
      <c r="G36" s="2">
        <v>2500</v>
      </c>
      <c r="J36" s="12"/>
      <c r="M36" s="48" t="s">
        <v>166</v>
      </c>
      <c r="N36" s="8">
        <f ca="1">N34-N33</f>
        <v>-1513427.397260274</v>
      </c>
    </row>
    <row r="37" spans="1:14" x14ac:dyDescent="0.2">
      <c r="A37" s="2">
        <v>37</v>
      </c>
      <c r="B37" s="20">
        <v>44592</v>
      </c>
      <c r="C37" s="20" t="str">
        <f t="shared" si="29"/>
        <v>Jan</v>
      </c>
      <c r="D37" s="2" t="s">
        <v>130</v>
      </c>
      <c r="E37" s="3" t="s">
        <v>131</v>
      </c>
      <c r="F37" s="2" t="s">
        <v>205</v>
      </c>
      <c r="G37" s="2">
        <v>43735</v>
      </c>
      <c r="I37" s="47" t="s">
        <v>136</v>
      </c>
      <c r="J37" s="50">
        <f>J35-J34</f>
        <v>268190</v>
      </c>
    </row>
    <row r="38" spans="1:14" x14ac:dyDescent="0.2">
      <c r="A38" s="2">
        <v>38</v>
      </c>
      <c r="B38" s="20">
        <v>44470</v>
      </c>
      <c r="C38" s="20" t="str">
        <f t="shared" si="29"/>
        <v>Oct</v>
      </c>
      <c r="D38" s="2" t="s">
        <v>37</v>
      </c>
      <c r="E38" s="2" t="s">
        <v>206</v>
      </c>
      <c r="F38" s="2" t="s">
        <v>208</v>
      </c>
      <c r="G38" s="2">
        <v>50000</v>
      </c>
    </row>
    <row r="39" spans="1:14" x14ac:dyDescent="0.2">
      <c r="A39" s="2">
        <v>39</v>
      </c>
      <c r="B39" s="20">
        <v>44608</v>
      </c>
      <c r="C39" s="20" t="s">
        <v>207</v>
      </c>
      <c r="D39" s="2" t="s">
        <v>130</v>
      </c>
      <c r="E39" s="2" t="s">
        <v>206</v>
      </c>
      <c r="F39" s="2" t="s">
        <v>147</v>
      </c>
      <c r="G39" s="2">
        <v>70000</v>
      </c>
    </row>
    <row r="40" spans="1:14" x14ac:dyDescent="0.2">
      <c r="A40" s="2">
        <v>40</v>
      </c>
      <c r="B40" s="20">
        <v>44515</v>
      </c>
      <c r="C40" s="20" t="str">
        <f t="shared" ref="C40:C42" si="30">TEXT(B40, "mmm")</f>
        <v>Nov</v>
      </c>
      <c r="D40" s="2" t="s">
        <v>37</v>
      </c>
      <c r="E40" s="2" t="s">
        <v>175</v>
      </c>
      <c r="F40" s="2" t="s">
        <v>208</v>
      </c>
      <c r="G40" s="2">
        <v>10000</v>
      </c>
    </row>
    <row r="41" spans="1:14" x14ac:dyDescent="0.2">
      <c r="A41" s="2"/>
      <c r="B41" s="20"/>
      <c r="C41" s="20" t="str">
        <f t="shared" si="30"/>
        <v>Jan</v>
      </c>
      <c r="D41" s="2"/>
      <c r="E41" s="2"/>
      <c r="F41" s="2"/>
      <c r="G41" s="2"/>
    </row>
    <row r="42" spans="1:14" x14ac:dyDescent="0.2">
      <c r="A42" s="2"/>
      <c r="B42" s="20"/>
      <c r="C42" s="20" t="str">
        <f t="shared" si="30"/>
        <v>Jan</v>
      </c>
      <c r="D42" s="2"/>
      <c r="E42" s="2"/>
      <c r="F42" s="2"/>
      <c r="G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56" zoomScaleNormal="60" zoomScaleSheetLayoutView="100" workbookViewId="0">
      <selection activeCell="D207" sqref="D207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8" spans="1:3" x14ac:dyDescent="0.2">
      <c r="B208" s="60" t="s">
        <v>34</v>
      </c>
      <c r="C208" s="60">
        <v>150</v>
      </c>
    </row>
    <row r="209" spans="2:3" x14ac:dyDescent="0.2">
      <c r="B209" s="60" t="s">
        <v>169</v>
      </c>
      <c r="C209" s="60">
        <v>50</v>
      </c>
    </row>
    <row r="210" spans="2:3" x14ac:dyDescent="0.2">
      <c r="B210" s="60" t="s">
        <v>198</v>
      </c>
      <c r="C210" s="60">
        <v>50</v>
      </c>
    </row>
    <row r="211" spans="2:3" x14ac:dyDescent="0.2">
      <c r="B211" s="60" t="s">
        <v>106</v>
      </c>
      <c r="C211" s="60">
        <v>50</v>
      </c>
    </row>
    <row r="212" spans="2:3" x14ac:dyDescent="0.2">
      <c r="B212" s="60" t="s">
        <v>27</v>
      </c>
      <c r="C212" s="60">
        <v>50</v>
      </c>
    </row>
    <row r="213" spans="2:3" x14ac:dyDescent="0.2">
      <c r="B213" s="60" t="s">
        <v>180</v>
      </c>
      <c r="C213" s="60">
        <v>50</v>
      </c>
    </row>
    <row r="214" spans="2:3" x14ac:dyDescent="0.2">
      <c r="B214" s="60" t="s">
        <v>199</v>
      </c>
      <c r="C214" s="60">
        <v>50</v>
      </c>
    </row>
    <row r="215" spans="2:3" x14ac:dyDescent="0.2">
      <c r="B215" s="6"/>
      <c r="C215" s="6"/>
    </row>
    <row r="216" spans="2:3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2022-01-29T07:02:06Z</dcterms:modified>
</cp:coreProperties>
</file>