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ApsimX\Prototypes\Chicory\"/>
    </mc:Choice>
  </mc:AlternateContent>
  <bookViews>
    <workbookView xWindow="0" yWindow="0" windowWidth="25200" windowHeight="12570" firstSheet="2" activeTab="5"/>
  </bookViews>
  <sheets>
    <sheet name="C17aObserved" sheetId="1" r:id="rId1"/>
    <sheet name="ScottFarmEstablishment" sheetId="2" r:id="rId2"/>
    <sheet name="D9aObserved" sheetId="3" r:id="rId3"/>
    <sheet name="C38Observed" sheetId="4" r:id="rId4"/>
    <sheet name="FD902Observed" sheetId="5" r:id="rId5"/>
    <sheet name="FD902LightInterception" sheetId="10" r:id="rId6"/>
    <sheet name="FD902LeafArea" sheetId="7" r:id="rId7"/>
    <sheet name="FD902Density" sheetId="6"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3" i="10" l="1"/>
  <c r="A42" i="10"/>
  <c r="A41" i="10"/>
  <c r="A40" i="10"/>
  <c r="A39" i="10"/>
  <c r="A38" i="10"/>
  <c r="A37" i="10"/>
  <c r="A36" i="10"/>
  <c r="A35" i="10"/>
  <c r="A34" i="10"/>
  <c r="A33" i="10"/>
  <c r="A32" i="10"/>
  <c r="A31" i="10"/>
  <c r="A30"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A3" i="7" l="1"/>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2" i="7"/>
  <c r="A3" i="6" l="1"/>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2" i="6"/>
  <c r="A3" i="5" l="1"/>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2" i="5"/>
  <c r="P3" i="5" l="1"/>
  <c r="Q3" i="5"/>
  <c r="P4" i="5"/>
  <c r="Q4" i="5"/>
  <c r="P5" i="5"/>
  <c r="Q5" i="5"/>
  <c r="P6" i="5"/>
  <c r="Q6" i="5"/>
  <c r="P7" i="5"/>
  <c r="Q7" i="5"/>
  <c r="P8" i="5"/>
  <c r="Q8" i="5"/>
  <c r="P9" i="5"/>
  <c r="Q9" i="5"/>
  <c r="P10" i="5"/>
  <c r="Q10" i="5"/>
  <c r="P11" i="5"/>
  <c r="Q11" i="5"/>
  <c r="P12" i="5"/>
  <c r="Q12" i="5"/>
  <c r="P13" i="5"/>
  <c r="Q13" i="5"/>
  <c r="P14" i="5"/>
  <c r="Q14" i="5"/>
  <c r="P15" i="5"/>
  <c r="Q15" i="5"/>
  <c r="P16" i="5"/>
  <c r="Q16" i="5"/>
  <c r="P17" i="5"/>
  <c r="Q17" i="5"/>
  <c r="P18" i="5"/>
  <c r="Q18" i="5"/>
  <c r="P19" i="5"/>
  <c r="Q19" i="5"/>
  <c r="P20" i="5"/>
  <c r="Q20" i="5"/>
  <c r="P21" i="5"/>
  <c r="Q21" i="5"/>
  <c r="P22" i="5"/>
  <c r="Q22" i="5"/>
  <c r="P23" i="5"/>
  <c r="Q23" i="5"/>
  <c r="P24" i="5"/>
  <c r="Q24" i="5"/>
  <c r="P25" i="5"/>
  <c r="Q25" i="5"/>
  <c r="P26" i="5"/>
  <c r="Q26" i="5"/>
  <c r="P27" i="5"/>
  <c r="Q27" i="5"/>
  <c r="P28" i="5"/>
  <c r="Q28" i="5"/>
  <c r="P29" i="5"/>
  <c r="Q29" i="5"/>
  <c r="P30" i="5"/>
  <c r="Q30" i="5"/>
  <c r="P31" i="5"/>
  <c r="Q31" i="5"/>
  <c r="P32" i="5"/>
  <c r="Q32" i="5"/>
  <c r="P33" i="5"/>
  <c r="Q33" i="5"/>
  <c r="P34" i="5"/>
  <c r="Q34" i="5"/>
  <c r="P35" i="5"/>
  <c r="Q35" i="5"/>
  <c r="P36" i="5"/>
  <c r="Q36" i="5"/>
  <c r="P37" i="5"/>
  <c r="Q37" i="5"/>
  <c r="P38" i="5"/>
  <c r="Q38" i="5"/>
  <c r="P39" i="5"/>
  <c r="Q39" i="5"/>
  <c r="P40" i="5"/>
  <c r="Q40" i="5"/>
  <c r="P41" i="5"/>
  <c r="Q41" i="5"/>
  <c r="P42" i="5"/>
  <c r="Q42" i="5"/>
  <c r="P43" i="5"/>
  <c r="Q43" i="5"/>
  <c r="P44" i="5"/>
  <c r="Q44" i="5"/>
  <c r="P45" i="5"/>
  <c r="Q45" i="5"/>
  <c r="P46" i="5"/>
  <c r="Q46" i="5"/>
  <c r="P47" i="5"/>
  <c r="Q47" i="5"/>
  <c r="P48" i="5"/>
  <c r="Q48" i="5"/>
  <c r="P49" i="5"/>
  <c r="Q49" i="5"/>
  <c r="P50" i="5"/>
  <c r="Q50" i="5"/>
  <c r="P51" i="5"/>
  <c r="Q51" i="5"/>
  <c r="P52" i="5"/>
  <c r="Q52" i="5"/>
  <c r="P53" i="5"/>
  <c r="Q53" i="5"/>
  <c r="P54" i="5"/>
  <c r="Q54" i="5"/>
  <c r="P55" i="5"/>
  <c r="Q55" i="5"/>
  <c r="P56" i="5"/>
  <c r="Q56" i="5"/>
  <c r="P57" i="5"/>
  <c r="Q57" i="5"/>
  <c r="P58" i="5"/>
  <c r="Q58" i="5"/>
  <c r="P59" i="5"/>
  <c r="Q59" i="5"/>
  <c r="P60" i="5"/>
  <c r="Q60" i="5"/>
  <c r="P61" i="5"/>
  <c r="Q61" i="5"/>
  <c r="P62" i="5"/>
  <c r="Q62" i="5"/>
  <c r="P63" i="5"/>
  <c r="Q63" i="5"/>
  <c r="P64" i="5"/>
  <c r="Q64" i="5"/>
  <c r="P65" i="5"/>
  <c r="Q65" i="5"/>
  <c r="P66" i="5"/>
  <c r="Q66" i="5"/>
  <c r="P67" i="5"/>
  <c r="Q67" i="5"/>
  <c r="P68" i="5"/>
  <c r="Q68" i="5"/>
  <c r="P69" i="5"/>
  <c r="Q69" i="5"/>
  <c r="P70" i="5"/>
  <c r="Q70" i="5"/>
  <c r="P71" i="5"/>
  <c r="Q71" i="5"/>
  <c r="P72" i="5"/>
  <c r="Q72" i="5"/>
  <c r="P73" i="5"/>
  <c r="Q73" i="5"/>
  <c r="P74" i="5"/>
  <c r="Q74" i="5"/>
  <c r="P75" i="5"/>
  <c r="Q75" i="5"/>
  <c r="P76" i="5"/>
  <c r="Q76" i="5"/>
  <c r="P77" i="5"/>
  <c r="Q77" i="5"/>
  <c r="P78" i="5"/>
  <c r="Q78" i="5"/>
  <c r="P79" i="5"/>
  <c r="Q79" i="5"/>
  <c r="P80" i="5"/>
  <c r="Q80" i="5"/>
  <c r="P81" i="5"/>
  <c r="Q81" i="5"/>
  <c r="P82" i="5"/>
  <c r="Q82" i="5"/>
  <c r="P83" i="5"/>
  <c r="Q83" i="5"/>
  <c r="P84" i="5"/>
  <c r="Q84" i="5"/>
  <c r="P85" i="5"/>
  <c r="Q85" i="5"/>
  <c r="P86" i="5"/>
  <c r="Q86" i="5"/>
  <c r="P87" i="5"/>
  <c r="Q87" i="5"/>
  <c r="P88" i="5"/>
  <c r="Q88" i="5"/>
  <c r="P89" i="5"/>
  <c r="Q89" i="5"/>
  <c r="P90" i="5"/>
  <c r="Q90" i="5"/>
  <c r="P91" i="5"/>
  <c r="Q91" i="5"/>
  <c r="P92" i="5"/>
  <c r="Q92" i="5"/>
  <c r="P93" i="5"/>
  <c r="Q93" i="5"/>
  <c r="P94" i="5"/>
  <c r="Q94" i="5"/>
  <c r="P95" i="5"/>
  <c r="Q95" i="5"/>
  <c r="P96" i="5"/>
  <c r="Q96" i="5"/>
  <c r="P97" i="5"/>
  <c r="Q97" i="5"/>
  <c r="P98" i="5"/>
  <c r="Q98" i="5"/>
  <c r="P99" i="5"/>
  <c r="Q99" i="5"/>
  <c r="P100" i="5"/>
  <c r="Q100" i="5"/>
  <c r="P101" i="5"/>
  <c r="Q101" i="5"/>
  <c r="P102" i="5"/>
  <c r="Q102" i="5"/>
  <c r="P103" i="5"/>
  <c r="Q103" i="5"/>
  <c r="P104" i="5"/>
  <c r="Q104" i="5"/>
  <c r="P105" i="5"/>
  <c r="Q105" i="5"/>
  <c r="P106" i="5"/>
  <c r="Q106" i="5"/>
  <c r="P107" i="5"/>
  <c r="Q107" i="5"/>
  <c r="P108" i="5"/>
  <c r="Q108" i="5"/>
  <c r="P109" i="5"/>
  <c r="Q109" i="5"/>
  <c r="P110" i="5"/>
  <c r="Q110" i="5"/>
  <c r="P111" i="5"/>
  <c r="Q111" i="5"/>
  <c r="P112" i="5"/>
  <c r="Q112" i="5"/>
  <c r="P113" i="5"/>
  <c r="Q113" i="5"/>
  <c r="P114" i="5"/>
  <c r="Q114" i="5"/>
  <c r="P115" i="5"/>
  <c r="Q115" i="5"/>
  <c r="P116" i="5"/>
  <c r="Q116" i="5"/>
  <c r="P117" i="5"/>
  <c r="Q117" i="5"/>
  <c r="P118" i="5"/>
  <c r="Q118" i="5"/>
  <c r="P119" i="5"/>
  <c r="Q119" i="5"/>
  <c r="P120" i="5"/>
  <c r="Q120" i="5"/>
  <c r="P121" i="5"/>
  <c r="Q121" i="5"/>
  <c r="P122" i="5"/>
  <c r="Q122" i="5"/>
  <c r="P123" i="5"/>
  <c r="Q123" i="5"/>
  <c r="P124" i="5"/>
  <c r="Q124" i="5"/>
  <c r="P125" i="5"/>
  <c r="Q125" i="5"/>
  <c r="P126" i="5"/>
  <c r="Q126" i="5"/>
  <c r="P127" i="5"/>
  <c r="Q127" i="5"/>
  <c r="P128" i="5"/>
  <c r="Q128" i="5"/>
  <c r="P129" i="5"/>
  <c r="Q129" i="5"/>
  <c r="P130" i="5"/>
  <c r="Q130" i="5"/>
  <c r="P131" i="5"/>
  <c r="Q131" i="5"/>
  <c r="P132" i="5"/>
  <c r="Q132" i="5"/>
  <c r="P133" i="5"/>
  <c r="Q133" i="5"/>
  <c r="P134" i="5"/>
  <c r="Q134" i="5"/>
  <c r="P135" i="5"/>
  <c r="Q135" i="5"/>
  <c r="P136" i="5"/>
  <c r="Q136" i="5"/>
  <c r="P137" i="5"/>
  <c r="Q137" i="5"/>
  <c r="P138" i="5"/>
  <c r="Q138" i="5"/>
  <c r="P139" i="5"/>
  <c r="Q139" i="5"/>
  <c r="P140" i="5"/>
  <c r="Q140" i="5"/>
  <c r="P141" i="5"/>
  <c r="Q141" i="5"/>
  <c r="P142" i="5"/>
  <c r="Q142" i="5"/>
  <c r="P143" i="5"/>
  <c r="Q143" i="5"/>
  <c r="P144" i="5"/>
  <c r="Q144" i="5"/>
  <c r="Q2" i="5"/>
  <c r="P2" i="5"/>
  <c r="M11" i="4" l="1"/>
  <c r="M6" i="4"/>
  <c r="L11" i="4"/>
  <c r="L10" i="4"/>
  <c r="L9" i="4"/>
  <c r="L8" i="4"/>
  <c r="L7" i="4"/>
  <c r="L6" i="4"/>
  <c r="L5" i="4"/>
  <c r="L4" i="4"/>
  <c r="L3" i="4"/>
  <c r="L2" i="4"/>
  <c r="M16" i="3"/>
  <c r="M11" i="3"/>
  <c r="M6" i="3"/>
  <c r="L3" i="3"/>
  <c r="L4" i="3"/>
  <c r="L5" i="3"/>
  <c r="L6" i="3"/>
  <c r="L7" i="3"/>
  <c r="L8" i="3"/>
  <c r="L9" i="3"/>
  <c r="L10" i="3"/>
  <c r="L11" i="3"/>
  <c r="L12" i="3"/>
  <c r="L13" i="3"/>
  <c r="L14" i="3"/>
  <c r="L15" i="3"/>
  <c r="L16" i="3"/>
  <c r="L2" i="3"/>
  <c r="J16" i="3"/>
  <c r="J11" i="3"/>
  <c r="K11" i="3" s="1"/>
  <c r="J6" i="3"/>
  <c r="K6" i="3" l="1"/>
  <c r="K16" i="3"/>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2" i="2"/>
  <c r="J76" i="2" l="1"/>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J2" i="2"/>
  <c r="P52" i="1" l="1"/>
  <c r="P47" i="1"/>
  <c r="P42" i="1"/>
  <c r="P37" i="1"/>
  <c r="P32" i="1"/>
  <c r="P27" i="1"/>
  <c r="P17" i="1"/>
  <c r="P22" i="1"/>
  <c r="P12" i="1"/>
  <c r="P7" i="1"/>
  <c r="O47" i="1"/>
  <c r="O37" i="1"/>
  <c r="O27" i="1"/>
  <c r="O52" i="1"/>
  <c r="O42" i="1"/>
  <c r="O32" i="1"/>
  <c r="O22" i="1"/>
  <c r="O17" i="1"/>
  <c r="O12" i="1"/>
  <c r="O7" i="1"/>
  <c r="N52" i="1"/>
  <c r="N42" i="1"/>
  <c r="N32" i="1"/>
  <c r="N22" i="1"/>
  <c r="N12" i="1"/>
  <c r="N47" i="1"/>
  <c r="N37" i="1"/>
  <c r="N27" i="1"/>
  <c r="N17" i="1"/>
  <c r="N7" i="1"/>
  <c r="N4" i="1"/>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2" i="1"/>
  <c r="K52" i="1" l="1"/>
  <c r="M52" i="1" s="1"/>
  <c r="K47" i="1"/>
  <c r="M47" i="1" s="1"/>
  <c r="K42" i="1"/>
  <c r="M42" i="1" s="1"/>
  <c r="K37" i="1"/>
  <c r="M37" i="1" s="1"/>
  <c r="K32" i="1"/>
  <c r="M32" i="1" s="1"/>
  <c r="K27" i="1"/>
  <c r="M27" i="1" s="1"/>
  <c r="K22" i="1"/>
  <c r="M22" i="1" s="1"/>
  <c r="K17" i="1"/>
  <c r="M17" i="1" s="1"/>
  <c r="K12" i="1"/>
  <c r="M12" i="1" s="1"/>
  <c r="K7" i="1"/>
  <c r="M7" i="1" s="1"/>
  <c r="K4" i="1"/>
  <c r="M4" i="1" s="1"/>
</calcChain>
</file>

<file path=xl/comments1.xml><?xml version="1.0" encoding="utf-8"?>
<comments xmlns="http://schemas.openxmlformats.org/spreadsheetml/2006/main">
  <authors>
    <author>leej</author>
    <author>Referee 1</author>
  </authors>
  <commentList>
    <comment ref="G1" authorId="0" shapeId="0">
      <text>
        <r>
          <rPr>
            <b/>
            <sz val="10"/>
            <color indexed="81"/>
            <rFont val="Tahoma"/>
            <family val="2"/>
          </rPr>
          <t>leej:</t>
        </r>
        <r>
          <rPr>
            <sz val="10"/>
            <color indexed="81"/>
            <rFont val="Tahoma"/>
            <family val="2"/>
          </rPr>
          <t xml:space="preserve">
To start off 3 quadrats were used to measure yield but this was increased to 5 when realised how variable it was</t>
        </r>
      </text>
    </comment>
    <comment ref="I1" authorId="1" shapeId="0">
      <text>
        <r>
          <rPr>
            <b/>
            <sz val="10"/>
            <color indexed="81"/>
            <rFont val="Tahoma"/>
            <family val="2"/>
          </rPr>
          <t xml:space="preserve">JML: </t>
        </r>
        <r>
          <rPr>
            <sz val="10"/>
            <color indexed="81"/>
            <rFont val="Tahoma"/>
            <family val="2"/>
          </rPr>
          <t xml:space="preserve">This is the yield above 5 cm residual height
</t>
        </r>
      </text>
    </comment>
    <comment ref="J1" authorId="1" shapeId="0">
      <text>
        <r>
          <rPr>
            <b/>
            <sz val="10"/>
            <color indexed="81"/>
            <rFont val="Tahoma"/>
            <family val="2"/>
          </rPr>
          <t xml:space="preserve">JML: </t>
        </r>
        <r>
          <rPr>
            <sz val="10"/>
            <color indexed="81"/>
            <rFont val="Tahoma"/>
            <family val="2"/>
          </rPr>
          <t xml:space="preserve">This is the yield above 5 cm residual height
</t>
        </r>
      </text>
    </comment>
  </commentList>
</comments>
</file>

<file path=xl/comments2.xml><?xml version="1.0" encoding="utf-8"?>
<comments xmlns="http://schemas.openxmlformats.org/spreadsheetml/2006/main">
  <authors>
    <author>Referee 1</author>
  </authors>
  <commentList>
    <comment ref="E1" authorId="0" shapeId="0">
      <text>
        <r>
          <rPr>
            <b/>
            <sz val="10"/>
            <color indexed="81"/>
            <rFont val="Tahoma"/>
            <family val="2"/>
          </rPr>
          <t xml:space="preserve">JML: </t>
        </r>
        <r>
          <rPr>
            <sz val="10"/>
            <color indexed="81"/>
            <rFont val="Tahoma"/>
            <family val="2"/>
          </rPr>
          <t xml:space="preserve">3 quadrats used per plot before each grazing to determine total yield, botanical composition and at the first and last grazing plant density. Quadrats were cut to 3 cm residual height.
</t>
        </r>
      </text>
    </comment>
  </commentList>
</comments>
</file>

<file path=xl/comments3.xml><?xml version="1.0" encoding="utf-8"?>
<comments xmlns="http://schemas.openxmlformats.org/spreadsheetml/2006/main">
  <authors>
    <author>Referee 1</author>
  </authors>
  <commentList>
    <comment ref="I1" authorId="0" shapeId="0">
      <text>
        <r>
          <rPr>
            <b/>
            <sz val="10"/>
            <color indexed="81"/>
            <rFont val="Tahoma"/>
            <family val="2"/>
          </rPr>
          <t xml:space="preserve">JML: </t>
        </r>
        <r>
          <rPr>
            <sz val="10"/>
            <color indexed="81"/>
            <rFont val="Tahoma"/>
            <family val="2"/>
          </rPr>
          <t xml:space="preserve">This is the yield above 5 cm residual height
</t>
        </r>
      </text>
    </comment>
    <comment ref="L1" authorId="0" shapeId="0">
      <text>
        <r>
          <rPr>
            <b/>
            <sz val="10"/>
            <color indexed="81"/>
            <rFont val="Tahoma"/>
            <family val="2"/>
          </rPr>
          <t xml:space="preserve">JML: </t>
        </r>
        <r>
          <rPr>
            <sz val="10"/>
            <color indexed="81"/>
            <rFont val="Tahoma"/>
            <family val="2"/>
          </rPr>
          <t xml:space="preserve">This is the yield above 5 cm residual height
</t>
        </r>
      </text>
    </comment>
  </commentList>
</comments>
</file>

<file path=xl/comments4.xml><?xml version="1.0" encoding="utf-8"?>
<comments xmlns="http://schemas.openxmlformats.org/spreadsheetml/2006/main">
  <authors>
    <author>Referee 1</author>
  </authors>
  <commentList>
    <comment ref="I1" authorId="0" shapeId="0">
      <text>
        <r>
          <rPr>
            <b/>
            <sz val="10"/>
            <color indexed="81"/>
            <rFont val="Tahoma"/>
            <family val="2"/>
          </rPr>
          <t xml:space="preserve">JML: </t>
        </r>
        <r>
          <rPr>
            <sz val="10"/>
            <color indexed="81"/>
            <rFont val="Tahoma"/>
            <family val="2"/>
          </rPr>
          <t xml:space="preserve">This is the yield above 5 cm residual height
</t>
        </r>
      </text>
    </comment>
    <comment ref="L1" authorId="0" shapeId="0">
      <text>
        <r>
          <rPr>
            <b/>
            <sz val="10"/>
            <color indexed="81"/>
            <rFont val="Tahoma"/>
            <family val="2"/>
          </rPr>
          <t xml:space="preserve">JML: </t>
        </r>
        <r>
          <rPr>
            <sz val="10"/>
            <color indexed="81"/>
            <rFont val="Tahoma"/>
            <family val="2"/>
          </rPr>
          <t xml:space="preserve">This is the yield above 5 cm residual height
</t>
        </r>
      </text>
    </comment>
  </commentList>
</comments>
</file>

<file path=xl/comments5.xml><?xml version="1.0" encoding="utf-8"?>
<comments xmlns="http://schemas.openxmlformats.org/spreadsheetml/2006/main">
  <authors>
    <author>Cichota, Rogerio</author>
  </authors>
  <commentList>
    <comment ref="K1" authorId="0" shapeId="0">
      <text>
        <r>
          <rPr>
            <b/>
            <sz val="9"/>
            <color indexed="81"/>
            <rFont val="Tahoma"/>
            <family val="2"/>
          </rPr>
          <t>Cichota, Rogerio:</t>
        </r>
        <r>
          <rPr>
            <sz val="9"/>
            <color indexed="81"/>
            <rFont val="Tahoma"/>
            <family val="2"/>
          </rPr>
          <t xml:space="preserve">
Weeds and dead material</t>
        </r>
      </text>
    </comment>
  </commentList>
</comments>
</file>

<file path=xl/comments6.xml><?xml version="1.0" encoding="utf-8"?>
<comments xmlns="http://schemas.openxmlformats.org/spreadsheetml/2006/main">
  <authors>
    <author>Cichota, Rogerio</author>
  </authors>
  <commentList>
    <comment ref="H1" authorId="0" shapeId="0">
      <text>
        <r>
          <rPr>
            <b/>
            <sz val="9"/>
            <color indexed="81"/>
            <rFont val="Tahoma"/>
            <family val="2"/>
          </rPr>
          <t>Cichota, Rogerio:</t>
        </r>
        <r>
          <rPr>
            <sz val="9"/>
            <color indexed="81"/>
            <rFont val="Tahoma"/>
            <family val="2"/>
          </rPr>
          <t xml:space="preserve">
Refers to leaf height (15, 25,35, or 55cm) and residue height (3-5 or 6-8 cm)</t>
        </r>
      </text>
    </comment>
    <comment ref="T1" authorId="0" shapeId="0">
      <text>
        <r>
          <rPr>
            <b/>
            <sz val="9"/>
            <color indexed="81"/>
            <rFont val="Tahoma"/>
            <family val="2"/>
          </rPr>
          <t xml:space="preserve">leej:
</t>
        </r>
        <r>
          <rPr>
            <sz val="9"/>
            <color indexed="81"/>
            <rFont val="Tahoma"/>
            <family val="2"/>
          </rPr>
          <t>All of things calculated as per paper:
TEIXEIRA E.I., MOOT D.J., BROWN H.E. and POLLOCK K.M. (2007) How does defoliation management impact on yield, canopy forming processes and light interception of lucerne (Medicago sativa L.) crops? European Journal of Agronomy, 27, 154-164.</t>
        </r>
      </text>
    </comment>
  </commentList>
</comments>
</file>

<file path=xl/sharedStrings.xml><?xml version="1.0" encoding="utf-8"?>
<sst xmlns="http://schemas.openxmlformats.org/spreadsheetml/2006/main" count="1350" uniqueCount="99">
  <si>
    <t>Year</t>
  </si>
  <si>
    <t>Grazing</t>
  </si>
  <si>
    <t>Quadrat</t>
  </si>
  <si>
    <t>DaysSinceDefoliation</t>
  </si>
  <si>
    <t>PlantDensity</t>
  </si>
  <si>
    <t>SimulationName</t>
  </si>
  <si>
    <t>C17a</t>
  </si>
  <si>
    <t>LastGrazedDate</t>
  </si>
  <si>
    <t>YieldGm2</t>
  </si>
  <si>
    <t>YieldKgHa</t>
  </si>
  <si>
    <t>Date</t>
  </si>
  <si>
    <t>MeanYieldGm2</t>
  </si>
  <si>
    <t>MeanYieldKgHa</t>
  </si>
  <si>
    <t>LastGrazedAmount</t>
  </si>
  <si>
    <t>GrowthRateGm2</t>
  </si>
  <si>
    <t>GrowthRateKgha</t>
  </si>
  <si>
    <t>DaysAfterYieldToGrazing</t>
  </si>
  <si>
    <t>Grazing #</t>
  </si>
  <si>
    <t>Plot</t>
  </si>
  <si>
    <t>Trt</t>
  </si>
  <si>
    <t>Species</t>
  </si>
  <si>
    <t>Sward height (cm)</t>
  </si>
  <si>
    <t>Plant density  (/m2)</t>
  </si>
  <si>
    <t>Growth rate (kgDM/ha/day)</t>
  </si>
  <si>
    <t>Yield (kgDM/ha)</t>
  </si>
  <si>
    <t>Herbicide + directdrill</t>
  </si>
  <si>
    <t>Chicory</t>
  </si>
  <si>
    <t>ScottFarmEstablishment</t>
  </si>
  <si>
    <t>Yield (g/m2)</t>
  </si>
  <si>
    <t>Growth rate (g/m2/day)</t>
  </si>
  <si>
    <t>Date pdk last grazed</t>
  </si>
  <si>
    <t>Days since sowing or grazing</t>
  </si>
  <si>
    <t>Average yield (kgDM/ha)</t>
  </si>
  <si>
    <t>Growth rate                        (kgDM/ha/day)</t>
  </si>
  <si>
    <t>D9a</t>
  </si>
  <si>
    <t>Growth rate                        (g/m2/day)</t>
  </si>
  <si>
    <t>C38</t>
  </si>
  <si>
    <t>Date last harvested</t>
  </si>
  <si>
    <t>Days since last harvest</t>
  </si>
  <si>
    <t>Harvest</t>
  </si>
  <si>
    <t>Avg DM%</t>
  </si>
  <si>
    <t>Avg growth rate (kg DM/ha/day)</t>
  </si>
  <si>
    <t>Avg yield (kg DM/ha)</t>
  </si>
  <si>
    <t>Comments</t>
  </si>
  <si>
    <t>15 cm to 3-5 cm</t>
  </si>
  <si>
    <t>This is the first harvest afte sowing. The growth rate was calculated on the number of days since sowing; however this is not strictly accurate since doesn't take into account time taken for seed to germinate and shoot appear above-ground</t>
  </si>
  <si>
    <t>consider TT for germination then growth process</t>
  </si>
  <si>
    <t>Chicory is winter-dormant so therefore was not cut between mid-May and early Oct. The growth rate is the yield divided by the number of days from the last cut; however this is not strictly true since the chicory probably only started growing again in spring</t>
  </si>
  <si>
    <t>averaged over winter as in other pasture measurements ?</t>
  </si>
  <si>
    <t>15 cm to 6-8 cm</t>
  </si>
  <si>
    <t>25 cm to 3-5 cm</t>
  </si>
  <si>
    <t>25 cm to 6-8 cm</t>
  </si>
  <si>
    <t>35 cm to 3-5 cm</t>
  </si>
  <si>
    <t>35 cm to 6-8 cm</t>
  </si>
  <si>
    <t>55 cm to 3-5 cm</t>
  </si>
  <si>
    <t>55 cm to 6-8 cm</t>
  </si>
  <si>
    <t>Avg yield (g/m2)</t>
  </si>
  <si>
    <t>Avg growth rate (g/m2/day)</t>
  </si>
  <si>
    <t>ShortTrt</t>
  </si>
  <si>
    <t>15To4</t>
  </si>
  <si>
    <t>25To7</t>
  </si>
  <si>
    <t>15To7</t>
  </si>
  <si>
    <t>25To4</t>
  </si>
  <si>
    <t>35To4</t>
  </si>
  <si>
    <t>35To7</t>
  </si>
  <si>
    <t>55To4</t>
  </si>
  <si>
    <t>5To7</t>
  </si>
  <si>
    <t>55To7</t>
  </si>
  <si>
    <t>Population</t>
  </si>
  <si>
    <t>CrudeProtein (/DM)</t>
  </si>
  <si>
    <t>MeasSet</t>
  </si>
  <si>
    <t>Days post-defoliation</t>
  </si>
  <si>
    <t>Trmt</t>
  </si>
  <si>
    <t>Cut height (cm)</t>
  </si>
  <si>
    <t>Residual height (cm)</t>
  </si>
  <si>
    <t>Extended leaf length (mm)</t>
  </si>
  <si>
    <t>% light interception</t>
  </si>
  <si>
    <t>Total # leaves</t>
  </si>
  <si>
    <t>Leaf area/plant (cm2)</t>
  </si>
  <si>
    <t>Dry weight/plant (g/plant)</t>
  </si>
  <si>
    <t>Avg dry weight/leaf (g/leaf)</t>
  </si>
  <si>
    <t>Plant density (plants/m2)</t>
  </si>
  <si>
    <t>DMleaf                               (g leaf DM/m2)</t>
  </si>
  <si>
    <t>SLW (g/m2)</t>
  </si>
  <si>
    <t>LAI</t>
  </si>
  <si>
    <t>H25_R3-5</t>
  </si>
  <si>
    <t>3-5</t>
  </si>
  <si>
    <t>H25_R6-8</t>
  </si>
  <si>
    <t>6-8</t>
  </si>
  <si>
    <t>H55_R3-5</t>
  </si>
  <si>
    <t>H55_R6-8</t>
  </si>
  <si>
    <t>Leaf Fraction</t>
  </si>
  <si>
    <t>Stem Fraction</t>
  </si>
  <si>
    <t>Other Fraction</t>
  </si>
  <si>
    <t>Cut date</t>
  </si>
  <si>
    <t>Light Interception (%)</t>
  </si>
  <si>
    <t>Days Post Cutting</t>
  </si>
  <si>
    <t>Treatment</t>
  </si>
  <si>
    <t>Light Interception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</si>
</sst>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d\-mmm\-yy"/>
    <numFmt numFmtId="165" formatCode="0.0"/>
    <numFmt numFmtId="166" formatCode="yyyy\-mm\-dd"/>
    <numFmt numFmtId="167" formatCode="0.000"/>
  </numFmts>
  <fonts count="8" x14ac:knownFonts="1">
    <font>
      <sz val="11"/>
      <color theme="1"/>
      <name val="Calibri"/>
      <family val="2"/>
      <scheme val="minor"/>
    </font>
    <font>
      <b/>
      <sz val="11"/>
      <color theme="1"/>
      <name val="Calibri"/>
      <family val="2"/>
      <scheme val="minor"/>
    </font>
    <font>
      <b/>
      <sz val="10"/>
      <color indexed="81"/>
      <name val="Tahoma"/>
      <family val="2"/>
    </font>
    <font>
      <sz val="10"/>
      <color indexed="81"/>
      <name val="Tahoma"/>
      <family val="2"/>
    </font>
    <font>
      <b/>
      <sz val="11"/>
      <name val="Calibri"/>
      <family val="2"/>
      <scheme val="minor"/>
    </font>
    <font>
      <sz val="11"/>
      <name val="Calibri"/>
      <family val="2"/>
      <scheme val="minor"/>
    </font>
    <font>
      <b/>
      <sz val="9"/>
      <color indexed="81"/>
      <name val="Tahoma"/>
      <family val="2"/>
    </font>
    <font>
      <sz val="9"/>
      <color indexed="81"/>
      <name val="Tahoma"/>
      <family val="2"/>
    </font>
  </fonts>
  <fills count="4">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49">
    <xf numFmtId="0" fontId="0" fillId="0" borderId="0" xfId="0"/>
    <xf numFmtId="1" fontId="1" fillId="0" borderId="0" xfId="0" applyNumberFormat="1" applyFont="1" applyAlignment="1">
      <alignment horizontal="center" vertical="center" wrapText="1"/>
    </xf>
    <xf numFmtId="164" fontId="1" fillId="0" borderId="0" xfId="0" applyNumberFormat="1" applyFont="1" applyAlignment="1">
      <alignment horizontal="center" vertical="center" wrapText="1"/>
    </xf>
    <xf numFmtId="0" fontId="1" fillId="0" borderId="0" xfId="0" applyFont="1" applyAlignment="1">
      <alignment horizontal="center" vertical="center" wrapText="1"/>
    </xf>
    <xf numFmtId="1" fontId="0" fillId="2" borderId="0" xfId="0" applyNumberFormat="1" applyFill="1" applyAlignment="1">
      <alignment horizontal="center"/>
    </xf>
    <xf numFmtId="164" fontId="0" fillId="2" borderId="0" xfId="0" applyNumberFormat="1" applyFill="1" applyAlignment="1">
      <alignment horizontal="center"/>
    </xf>
    <xf numFmtId="0" fontId="0" fillId="2" borderId="0" xfId="0" applyFill="1" applyAlignment="1">
      <alignment horizontal="center"/>
    </xf>
    <xf numFmtId="1" fontId="0" fillId="0" borderId="0" xfId="0" applyNumberFormat="1" applyAlignment="1">
      <alignment horizontal="center"/>
    </xf>
    <xf numFmtId="164" fontId="0" fillId="0" borderId="0" xfId="0" applyNumberFormat="1" applyAlignment="1">
      <alignment horizontal="center"/>
    </xf>
    <xf numFmtId="0" fontId="0" fillId="0" borderId="0" xfId="0" applyAlignment="1">
      <alignment horizontal="center"/>
    </xf>
    <xf numFmtId="1" fontId="0" fillId="3" borderId="0" xfId="0" applyNumberFormat="1" applyFill="1" applyAlignment="1">
      <alignment horizontal="center"/>
    </xf>
    <xf numFmtId="1" fontId="0" fillId="0" borderId="0" xfId="0" applyNumberFormat="1"/>
    <xf numFmtId="0" fontId="4" fillId="0" borderId="0" xfId="0" applyFont="1" applyFill="1" applyBorder="1" applyAlignment="1">
      <alignment horizontal="center"/>
    </xf>
    <xf numFmtId="0" fontId="4" fillId="0" borderId="0" xfId="0" applyFont="1" applyFill="1" applyBorder="1" applyAlignment="1">
      <alignment horizontal="center" wrapText="1"/>
    </xf>
    <xf numFmtId="1" fontId="4" fillId="0" borderId="0" xfId="0" applyNumberFormat="1" applyFont="1" applyFill="1" applyBorder="1" applyAlignment="1">
      <alignment horizontal="center" wrapText="1"/>
    </xf>
    <xf numFmtId="0" fontId="5" fillId="0" borderId="0" xfId="0" applyFont="1" applyFill="1" applyBorder="1" applyAlignment="1">
      <alignment horizontal="center"/>
    </xf>
    <xf numFmtId="15" fontId="5" fillId="0" borderId="0" xfId="0" applyNumberFormat="1" applyFont="1" applyFill="1" applyBorder="1" applyAlignment="1">
      <alignment horizontal="center"/>
    </xf>
    <xf numFmtId="165" fontId="5" fillId="0" borderId="0" xfId="0" applyNumberFormat="1" applyFont="1" applyFill="1" applyBorder="1" applyAlignment="1">
      <alignment horizontal="center"/>
    </xf>
    <xf numFmtId="1" fontId="5" fillId="0" borderId="0" xfId="0" applyNumberFormat="1" applyFont="1" applyFill="1" applyBorder="1" applyAlignment="1">
      <alignment horizontal="center"/>
    </xf>
    <xf numFmtId="164" fontId="0" fillId="0" borderId="0" xfId="0" applyNumberFormat="1" applyFill="1" applyAlignment="1">
      <alignment horizontal="center"/>
    </xf>
    <xf numFmtId="0" fontId="0" fillId="0" borderId="0" xfId="0" applyFill="1" applyAlignment="1">
      <alignment horizontal="center"/>
    </xf>
    <xf numFmtId="1" fontId="0" fillId="0" borderId="0" xfId="0" applyNumberFormat="1" applyFill="1" applyAlignment="1">
      <alignment horizontal="center"/>
    </xf>
    <xf numFmtId="0" fontId="0" fillId="0" borderId="0" xfId="0" applyFill="1"/>
    <xf numFmtId="0" fontId="0" fillId="0" borderId="0" xfId="0" applyAlignment="1">
      <alignment horizontal="left"/>
    </xf>
    <xf numFmtId="166" fontId="0" fillId="0" borderId="0" xfId="0" applyNumberFormat="1" applyAlignment="1">
      <alignment horizontal="left"/>
    </xf>
    <xf numFmtId="0" fontId="0" fillId="0" borderId="0" xfId="0" applyAlignment="1">
      <alignment horizontal="left" indent="1"/>
    </xf>
    <xf numFmtId="0" fontId="0" fillId="0" borderId="0" xfId="0" applyFont="1" applyAlignment="1">
      <alignment horizontal="left"/>
    </xf>
    <xf numFmtId="15" fontId="0" fillId="0" borderId="0" xfId="0" applyNumberFormat="1" applyFont="1" applyFill="1" applyAlignment="1">
      <alignment horizontal="center"/>
    </xf>
    <xf numFmtId="2" fontId="0" fillId="0" borderId="0" xfId="0" applyNumberFormat="1" applyAlignment="1">
      <alignment horizontal="left"/>
    </xf>
    <xf numFmtId="0" fontId="0" fillId="0" borderId="0" xfId="0" applyFont="1"/>
    <xf numFmtId="15" fontId="5" fillId="0" borderId="0" xfId="0" applyNumberFormat="1" applyFont="1" applyFill="1" applyBorder="1" applyAlignment="1">
      <alignment horizontal="center" vertical="center"/>
    </xf>
    <xf numFmtId="1" fontId="0" fillId="0" borderId="0" xfId="0" applyNumberFormat="1" applyFont="1" applyFill="1" applyBorder="1" applyAlignment="1">
      <alignment horizontal="center" vertical="center"/>
    </xf>
    <xf numFmtId="0" fontId="5" fillId="0" borderId="0" xfId="0" applyFont="1" applyFill="1" applyBorder="1" applyAlignment="1">
      <alignment horizontal="center" vertical="center"/>
    </xf>
    <xf numFmtId="165" fontId="0" fillId="0" borderId="0" xfId="0" applyNumberFormat="1" applyFont="1" applyFill="1" applyBorder="1" applyAlignment="1">
      <alignment horizontal="center" vertical="center"/>
    </xf>
    <xf numFmtId="1" fontId="5" fillId="0" borderId="0" xfId="0" applyNumberFormat="1" applyFont="1" applyFill="1" applyBorder="1" applyAlignment="1">
      <alignment horizontal="center" vertical="center"/>
    </xf>
    <xf numFmtId="2" fontId="0" fillId="0" borderId="0" xfId="0" applyNumberFormat="1" applyFont="1" applyFill="1" applyBorder="1" applyAlignment="1">
      <alignment horizontal="center" vertical="center"/>
    </xf>
    <xf numFmtId="1" fontId="0" fillId="0" borderId="0" xfId="0" applyNumberFormat="1" applyFont="1" applyFill="1" applyBorder="1" applyAlignment="1">
      <alignment horizontal="center"/>
    </xf>
    <xf numFmtId="2" fontId="0" fillId="0" borderId="0" xfId="0" applyNumberFormat="1" applyFont="1" applyFill="1" applyBorder="1" applyAlignment="1">
      <alignment horizontal="center"/>
    </xf>
    <xf numFmtId="165" fontId="0" fillId="0" borderId="0" xfId="0" applyNumberFormat="1" applyFont="1" applyFill="1" applyBorder="1" applyAlignment="1">
      <alignment horizontal="center"/>
    </xf>
    <xf numFmtId="1" fontId="5" fillId="0" borderId="0" xfId="0" applyNumberFormat="1" applyFont="1" applyFill="1" applyBorder="1" applyAlignment="1">
      <alignment horizontal="center" vertical="center" wrapText="1"/>
    </xf>
    <xf numFmtId="0" fontId="0" fillId="0" borderId="0" xfId="0" applyFont="1" applyAlignment="1">
      <alignment horizontal="center" vertical="center"/>
    </xf>
    <xf numFmtId="165" fontId="5" fillId="0" borderId="0" xfId="0" applyNumberFormat="1" applyFont="1" applyFill="1" applyBorder="1" applyAlignment="1">
      <alignment horizontal="center" vertical="center" wrapText="1"/>
    </xf>
    <xf numFmtId="2" fontId="5" fillId="0" borderId="0" xfId="0" applyNumberFormat="1" applyFont="1" applyFill="1" applyBorder="1" applyAlignment="1">
      <alignment horizontal="center" vertical="center" wrapText="1"/>
    </xf>
    <xf numFmtId="2" fontId="5" fillId="0" borderId="0" xfId="0" applyNumberFormat="1" applyFont="1" applyFill="1" applyBorder="1" applyAlignment="1">
      <alignment horizontal="center" vertical="center"/>
    </xf>
    <xf numFmtId="0" fontId="0" fillId="0" borderId="0" xfId="0" applyFill="1" applyAlignment="1">
      <alignment horizontal="left" indent="1"/>
    </xf>
    <xf numFmtId="1" fontId="0" fillId="0" borderId="0" xfId="0" applyNumberFormat="1" applyAlignment="1">
      <alignment horizontal="left"/>
    </xf>
    <xf numFmtId="165" fontId="0" fillId="0" borderId="0" xfId="0" applyNumberFormat="1" applyFill="1" applyAlignment="1">
      <alignment horizontal="left"/>
    </xf>
    <xf numFmtId="167" fontId="0" fillId="0" borderId="0" xfId="0" applyNumberFormat="1" applyFill="1" applyAlignment="1">
      <alignment horizontal="left"/>
    </xf>
    <xf numFmtId="165"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2"/>
  <sheetViews>
    <sheetView workbookViewId="0">
      <selection sqref="A1:A1048576"/>
    </sheetView>
  </sheetViews>
  <sheetFormatPr defaultRowHeight="15" x14ac:dyDescent="0.25"/>
  <cols>
    <col min="1" max="1" width="18.140625" customWidth="1"/>
    <col min="3" max="3" width="19.5703125" customWidth="1"/>
    <col min="4" max="4" width="14.5703125" customWidth="1"/>
    <col min="5" max="5" width="22.85546875" customWidth="1"/>
    <col min="8" max="8" width="15.28515625" customWidth="1"/>
    <col min="9" max="10" width="14.7109375" customWidth="1"/>
    <col min="11" max="12" width="15.85546875" customWidth="1"/>
    <col min="13" max="14" width="19.140625" customWidth="1"/>
    <col min="15" max="15" width="18.85546875" bestFit="1" customWidth="1"/>
  </cols>
  <sheetData>
    <row r="1" spans="1:16" ht="45" x14ac:dyDescent="0.25">
      <c r="A1" t="s">
        <v>5</v>
      </c>
      <c r="B1" s="1" t="s">
        <v>0</v>
      </c>
      <c r="C1" s="2" t="s">
        <v>10</v>
      </c>
      <c r="D1" s="2" t="s">
        <v>7</v>
      </c>
      <c r="E1" s="3" t="s">
        <v>3</v>
      </c>
      <c r="F1" s="3" t="s">
        <v>1</v>
      </c>
      <c r="G1" s="3" t="s">
        <v>2</v>
      </c>
      <c r="H1" s="3" t="s">
        <v>4</v>
      </c>
      <c r="I1" s="3" t="s">
        <v>9</v>
      </c>
      <c r="J1" s="3" t="s">
        <v>8</v>
      </c>
      <c r="K1" s="1" t="s">
        <v>11</v>
      </c>
      <c r="L1" s="1" t="s">
        <v>12</v>
      </c>
      <c r="M1" s="1" t="s">
        <v>14</v>
      </c>
      <c r="N1" s="1" t="s">
        <v>15</v>
      </c>
      <c r="O1" s="1" t="s">
        <v>16</v>
      </c>
      <c r="P1" s="1" t="s">
        <v>13</v>
      </c>
    </row>
    <row r="2" spans="1:16" x14ac:dyDescent="0.25">
      <c r="A2" t="s">
        <v>6</v>
      </c>
      <c r="B2" s="4">
        <v>1</v>
      </c>
      <c r="C2" s="5">
        <v>39832</v>
      </c>
      <c r="D2" s="5"/>
      <c r="E2" s="6">
        <v>88</v>
      </c>
      <c r="F2" s="6">
        <v>1</v>
      </c>
      <c r="G2" s="6">
        <v>1</v>
      </c>
      <c r="H2" s="6">
        <v>155</v>
      </c>
      <c r="I2" s="6">
        <v>7330.0000000000009</v>
      </c>
      <c r="J2" s="6">
        <f>I2/10</f>
        <v>733.00000000000011</v>
      </c>
      <c r="K2" s="4"/>
      <c r="L2" s="4"/>
      <c r="M2" s="4"/>
      <c r="N2" s="4"/>
      <c r="O2" s="4"/>
    </row>
    <row r="3" spans="1:16" x14ac:dyDescent="0.25">
      <c r="A3" t="s">
        <v>6</v>
      </c>
      <c r="B3" s="4">
        <v>1</v>
      </c>
      <c r="C3" s="5">
        <v>39832</v>
      </c>
      <c r="D3" s="5"/>
      <c r="E3" s="6">
        <v>88</v>
      </c>
      <c r="F3" s="6">
        <v>1</v>
      </c>
      <c r="G3" s="6">
        <v>2</v>
      </c>
      <c r="H3" s="6">
        <v>80</v>
      </c>
      <c r="I3" s="6">
        <v>5555</v>
      </c>
      <c r="J3" s="6">
        <f t="shared" ref="J3:J52" si="0">I3/10</f>
        <v>555.5</v>
      </c>
      <c r="K3" s="4"/>
      <c r="L3" s="4"/>
      <c r="M3" s="4"/>
      <c r="N3" s="4"/>
      <c r="O3" s="4"/>
    </row>
    <row r="4" spans="1:16" x14ac:dyDescent="0.25">
      <c r="A4" t="s">
        <v>6</v>
      </c>
      <c r="B4" s="4">
        <v>1</v>
      </c>
      <c r="C4" s="5">
        <v>39832</v>
      </c>
      <c r="D4" s="5"/>
      <c r="E4" s="6">
        <v>88</v>
      </c>
      <c r="F4" s="6">
        <v>1</v>
      </c>
      <c r="G4" s="6">
        <v>3</v>
      </c>
      <c r="H4" s="6">
        <v>205</v>
      </c>
      <c r="I4" s="6">
        <v>6859.9999999999991</v>
      </c>
      <c r="J4" s="6">
        <f t="shared" si="0"/>
        <v>685.99999999999989</v>
      </c>
      <c r="K4" s="4">
        <f>AVERAGE(J2:J4)</f>
        <v>658.16666666666663</v>
      </c>
      <c r="L4" s="4">
        <v>6581.6666666666661</v>
      </c>
      <c r="M4" s="4">
        <f>K4/E4</f>
        <v>7.4791666666666661</v>
      </c>
      <c r="N4" s="4">
        <f>M4*10</f>
        <v>74.791666666666657</v>
      </c>
      <c r="O4" s="4"/>
    </row>
    <row r="5" spans="1:16" x14ac:dyDescent="0.25">
      <c r="A5" t="s">
        <v>6</v>
      </c>
      <c r="B5" s="7">
        <v>1</v>
      </c>
      <c r="C5" s="8">
        <v>39867</v>
      </c>
      <c r="D5" s="8">
        <v>39835</v>
      </c>
      <c r="E5" s="9">
        <v>32</v>
      </c>
      <c r="F5" s="9">
        <v>2</v>
      </c>
      <c r="G5" s="9">
        <v>1</v>
      </c>
      <c r="H5" s="9">
        <v>195</v>
      </c>
      <c r="I5" s="9">
        <v>4359.9999999999991</v>
      </c>
      <c r="J5" s="6">
        <f t="shared" si="0"/>
        <v>435.99999999999989</v>
      </c>
      <c r="K5" s="7"/>
      <c r="L5" s="7"/>
      <c r="M5" s="7"/>
      <c r="N5" s="7"/>
      <c r="O5" s="7"/>
    </row>
    <row r="6" spans="1:16" x14ac:dyDescent="0.25">
      <c r="A6" t="s">
        <v>6</v>
      </c>
      <c r="B6" s="7">
        <v>1</v>
      </c>
      <c r="C6" s="8">
        <v>39867</v>
      </c>
      <c r="D6" s="8">
        <v>39835</v>
      </c>
      <c r="E6" s="9">
        <v>32</v>
      </c>
      <c r="F6" s="9">
        <v>2</v>
      </c>
      <c r="G6" s="9">
        <v>2</v>
      </c>
      <c r="H6" s="9">
        <v>95</v>
      </c>
      <c r="I6" s="9">
        <v>1925</v>
      </c>
      <c r="J6" s="6">
        <f t="shared" si="0"/>
        <v>192.5</v>
      </c>
      <c r="K6" s="7"/>
      <c r="L6" s="7"/>
      <c r="M6" s="7"/>
      <c r="N6" s="7"/>
      <c r="O6" s="7"/>
    </row>
    <row r="7" spans="1:16" x14ac:dyDescent="0.25">
      <c r="A7" t="s">
        <v>6</v>
      </c>
      <c r="B7" s="7">
        <v>1</v>
      </c>
      <c r="C7" s="8">
        <v>39867</v>
      </c>
      <c r="D7" s="8">
        <v>39835</v>
      </c>
      <c r="E7" s="9">
        <v>32</v>
      </c>
      <c r="F7" s="9">
        <v>2</v>
      </c>
      <c r="G7" s="9">
        <v>3</v>
      </c>
      <c r="H7" s="9">
        <v>160</v>
      </c>
      <c r="I7" s="9">
        <v>2695.0000000000005</v>
      </c>
      <c r="J7" s="6">
        <f t="shared" si="0"/>
        <v>269.50000000000006</v>
      </c>
      <c r="K7" s="7">
        <f>AVERAGE(J5:J7)</f>
        <v>299.33333333333331</v>
      </c>
      <c r="L7" s="7">
        <v>2993.333333333333</v>
      </c>
      <c r="M7" s="7">
        <f>K7/E7</f>
        <v>9.3541666666666661</v>
      </c>
      <c r="N7" s="7">
        <f>M7*10</f>
        <v>93.541666666666657</v>
      </c>
      <c r="O7" s="7">
        <f>D7-C4</f>
        <v>3</v>
      </c>
      <c r="P7">
        <f>L7+(O7*N7)</f>
        <v>3273.958333333333</v>
      </c>
    </row>
    <row r="8" spans="1:16" x14ac:dyDescent="0.25">
      <c r="A8" t="s">
        <v>6</v>
      </c>
      <c r="B8" s="4">
        <v>1</v>
      </c>
      <c r="C8" s="5">
        <v>39904</v>
      </c>
      <c r="D8" s="5">
        <v>39867</v>
      </c>
      <c r="E8" s="6">
        <v>37</v>
      </c>
      <c r="F8" s="6">
        <v>3</v>
      </c>
      <c r="G8" s="6">
        <v>1</v>
      </c>
      <c r="H8" s="6">
        <v>90</v>
      </c>
      <c r="I8" s="6">
        <v>3710</v>
      </c>
      <c r="J8" s="6">
        <f t="shared" si="0"/>
        <v>371</v>
      </c>
      <c r="K8" s="4"/>
      <c r="L8" s="4"/>
      <c r="M8" s="4"/>
      <c r="N8" s="4"/>
      <c r="O8" s="4"/>
    </row>
    <row r="9" spans="1:16" x14ac:dyDescent="0.25">
      <c r="A9" t="s">
        <v>6</v>
      </c>
      <c r="B9" s="4">
        <v>1</v>
      </c>
      <c r="C9" s="5">
        <v>39904</v>
      </c>
      <c r="D9" s="5">
        <v>39867</v>
      </c>
      <c r="E9" s="6">
        <v>37</v>
      </c>
      <c r="F9" s="6">
        <v>3</v>
      </c>
      <c r="G9" s="6">
        <v>2</v>
      </c>
      <c r="H9" s="6">
        <v>120</v>
      </c>
      <c r="I9" s="6">
        <v>5675</v>
      </c>
      <c r="J9" s="6">
        <f t="shared" si="0"/>
        <v>567.5</v>
      </c>
      <c r="K9" s="4"/>
      <c r="L9" s="4"/>
      <c r="M9" s="4"/>
      <c r="N9" s="4"/>
      <c r="O9" s="4"/>
    </row>
    <row r="10" spans="1:16" x14ac:dyDescent="0.25">
      <c r="A10" t="s">
        <v>6</v>
      </c>
      <c r="B10" s="4">
        <v>1</v>
      </c>
      <c r="C10" s="5">
        <v>39904</v>
      </c>
      <c r="D10" s="5">
        <v>39867</v>
      </c>
      <c r="E10" s="6">
        <v>37</v>
      </c>
      <c r="F10" s="6">
        <v>3</v>
      </c>
      <c r="G10" s="6">
        <v>3</v>
      </c>
      <c r="H10" s="6">
        <v>75</v>
      </c>
      <c r="I10" s="6">
        <v>3495.0000000000005</v>
      </c>
      <c r="J10" s="6">
        <f t="shared" si="0"/>
        <v>349.50000000000006</v>
      </c>
      <c r="K10" s="4"/>
      <c r="L10" s="4"/>
      <c r="M10" s="4"/>
      <c r="N10" s="4"/>
      <c r="O10" s="4"/>
    </row>
    <row r="11" spans="1:16" x14ac:dyDescent="0.25">
      <c r="A11" t="s">
        <v>6</v>
      </c>
      <c r="B11" s="4">
        <v>1</v>
      </c>
      <c r="C11" s="5">
        <v>39904</v>
      </c>
      <c r="D11" s="5">
        <v>39867</v>
      </c>
      <c r="E11" s="6">
        <v>37</v>
      </c>
      <c r="F11" s="6">
        <v>3</v>
      </c>
      <c r="G11" s="6">
        <v>4</v>
      </c>
      <c r="H11" s="6">
        <v>55</v>
      </c>
      <c r="I11" s="6">
        <v>2615</v>
      </c>
      <c r="J11" s="6">
        <f t="shared" si="0"/>
        <v>261.5</v>
      </c>
      <c r="K11" s="4"/>
      <c r="L11" s="4"/>
      <c r="M11" s="4"/>
      <c r="N11" s="4"/>
      <c r="O11" s="4"/>
    </row>
    <row r="12" spans="1:16" x14ac:dyDescent="0.25">
      <c r="A12" t="s">
        <v>6</v>
      </c>
      <c r="B12" s="4">
        <v>1</v>
      </c>
      <c r="C12" s="5">
        <v>39904</v>
      </c>
      <c r="D12" s="5">
        <v>39867</v>
      </c>
      <c r="E12" s="6">
        <v>37</v>
      </c>
      <c r="F12" s="6">
        <v>3</v>
      </c>
      <c r="G12" s="6">
        <v>5</v>
      </c>
      <c r="H12" s="6">
        <v>60</v>
      </c>
      <c r="I12" s="6">
        <v>2925</v>
      </c>
      <c r="J12" s="6">
        <f t="shared" si="0"/>
        <v>292.5</v>
      </c>
      <c r="K12" s="4">
        <f>AVERAGE(J8:J12)</f>
        <v>368.4</v>
      </c>
      <c r="L12" s="4">
        <v>3684</v>
      </c>
      <c r="M12" s="4">
        <f>K12/E12</f>
        <v>9.9567567567567554</v>
      </c>
      <c r="N12" s="4">
        <f>M12*10</f>
        <v>99.567567567567551</v>
      </c>
      <c r="O12" s="4">
        <f>D12-C7</f>
        <v>0</v>
      </c>
      <c r="P12">
        <f>L12+(O12*N12)</f>
        <v>3684</v>
      </c>
    </row>
    <row r="13" spans="1:16" x14ac:dyDescent="0.25">
      <c r="A13" t="s">
        <v>6</v>
      </c>
      <c r="B13" s="7">
        <v>1</v>
      </c>
      <c r="C13" s="8">
        <v>39941</v>
      </c>
      <c r="D13" s="8">
        <v>39901</v>
      </c>
      <c r="E13" s="9">
        <v>40</v>
      </c>
      <c r="F13" s="9">
        <v>4</v>
      </c>
      <c r="G13" s="9">
        <v>1</v>
      </c>
      <c r="H13" s="9">
        <v>65</v>
      </c>
      <c r="I13" s="9">
        <v>2090</v>
      </c>
      <c r="J13" s="6">
        <f t="shared" si="0"/>
        <v>209</v>
      </c>
      <c r="K13" s="7"/>
      <c r="L13" s="7"/>
      <c r="M13" s="7"/>
      <c r="N13" s="7"/>
      <c r="O13" s="7"/>
    </row>
    <row r="14" spans="1:16" x14ac:dyDescent="0.25">
      <c r="A14" t="s">
        <v>6</v>
      </c>
      <c r="B14" s="7">
        <v>1</v>
      </c>
      <c r="C14" s="8">
        <v>39941</v>
      </c>
      <c r="D14" s="8">
        <v>39901</v>
      </c>
      <c r="E14" s="9">
        <v>40</v>
      </c>
      <c r="F14" s="9">
        <v>4</v>
      </c>
      <c r="G14" s="9">
        <v>2</v>
      </c>
      <c r="H14" s="9">
        <v>35</v>
      </c>
      <c r="I14" s="9">
        <v>1805</v>
      </c>
      <c r="J14" s="6">
        <f t="shared" si="0"/>
        <v>180.5</v>
      </c>
      <c r="K14" s="7"/>
      <c r="L14" s="7"/>
      <c r="M14" s="7"/>
      <c r="N14" s="7"/>
      <c r="O14" s="7"/>
    </row>
    <row r="15" spans="1:16" x14ac:dyDescent="0.25">
      <c r="A15" t="s">
        <v>6</v>
      </c>
      <c r="B15" s="7">
        <v>1</v>
      </c>
      <c r="C15" s="8">
        <v>39941</v>
      </c>
      <c r="D15" s="8">
        <v>39901</v>
      </c>
      <c r="E15" s="9">
        <v>40</v>
      </c>
      <c r="F15" s="9">
        <v>4</v>
      </c>
      <c r="G15" s="9">
        <v>3</v>
      </c>
      <c r="H15" s="9">
        <v>45</v>
      </c>
      <c r="I15" s="9">
        <v>2265</v>
      </c>
      <c r="J15" s="6">
        <f t="shared" si="0"/>
        <v>226.5</v>
      </c>
      <c r="K15" s="7"/>
      <c r="L15" s="7"/>
      <c r="M15" s="7"/>
      <c r="N15" s="7"/>
      <c r="O15" s="7"/>
    </row>
    <row r="16" spans="1:16" x14ac:dyDescent="0.25">
      <c r="A16" t="s">
        <v>6</v>
      </c>
      <c r="B16" s="7">
        <v>1</v>
      </c>
      <c r="C16" s="8">
        <v>39941</v>
      </c>
      <c r="D16" s="8">
        <v>39901</v>
      </c>
      <c r="E16" s="9">
        <v>40</v>
      </c>
      <c r="F16" s="9">
        <v>4</v>
      </c>
      <c r="G16" s="9">
        <v>4</v>
      </c>
      <c r="H16" s="9">
        <v>75</v>
      </c>
      <c r="I16" s="9">
        <v>1710.0000000000002</v>
      </c>
      <c r="J16" s="6">
        <f t="shared" si="0"/>
        <v>171.00000000000003</v>
      </c>
      <c r="K16" s="7"/>
      <c r="L16" s="7"/>
      <c r="M16" s="7"/>
      <c r="N16" s="7"/>
      <c r="O16" s="7"/>
    </row>
    <row r="17" spans="1:16" x14ac:dyDescent="0.25">
      <c r="A17" t="s">
        <v>6</v>
      </c>
      <c r="B17" s="7">
        <v>1</v>
      </c>
      <c r="C17" s="8">
        <v>39941</v>
      </c>
      <c r="D17" s="8">
        <v>39901</v>
      </c>
      <c r="E17" s="9">
        <v>40</v>
      </c>
      <c r="F17" s="9">
        <v>4</v>
      </c>
      <c r="G17" s="9">
        <v>5</v>
      </c>
      <c r="H17" s="9">
        <v>75</v>
      </c>
      <c r="I17" s="9">
        <v>1670</v>
      </c>
      <c r="J17" s="6">
        <f t="shared" si="0"/>
        <v>167</v>
      </c>
      <c r="K17" s="7">
        <f>AVERAGE(J13:J17)</f>
        <v>190.8</v>
      </c>
      <c r="L17" s="7">
        <v>1908</v>
      </c>
      <c r="M17" s="7">
        <f>K17/E17</f>
        <v>4.7700000000000005</v>
      </c>
      <c r="N17" s="7">
        <f>M17*10</f>
        <v>47.7</v>
      </c>
      <c r="O17" s="10">
        <f>D17-C12</f>
        <v>-3</v>
      </c>
      <c r="P17" s="11">
        <f>L17</f>
        <v>1908</v>
      </c>
    </row>
    <row r="18" spans="1:16" x14ac:dyDescent="0.25">
      <c r="A18" t="s">
        <v>6</v>
      </c>
      <c r="B18" s="4">
        <v>2</v>
      </c>
      <c r="C18" s="5">
        <v>40070</v>
      </c>
      <c r="D18" s="5">
        <v>39941</v>
      </c>
      <c r="E18" s="6">
        <v>129</v>
      </c>
      <c r="F18" s="6">
        <v>5</v>
      </c>
      <c r="G18" s="6">
        <v>1</v>
      </c>
      <c r="H18" s="6">
        <v>80</v>
      </c>
      <c r="I18" s="6">
        <v>3220.0000000000005</v>
      </c>
      <c r="J18" s="6">
        <f t="shared" si="0"/>
        <v>322.00000000000006</v>
      </c>
      <c r="K18" s="4"/>
      <c r="L18" s="4"/>
      <c r="M18" s="4"/>
      <c r="N18" s="4"/>
      <c r="O18" s="4"/>
    </row>
    <row r="19" spans="1:16" x14ac:dyDescent="0.25">
      <c r="A19" t="s">
        <v>6</v>
      </c>
      <c r="B19" s="4">
        <v>2</v>
      </c>
      <c r="C19" s="5">
        <v>40070</v>
      </c>
      <c r="D19" s="5">
        <v>39941</v>
      </c>
      <c r="E19" s="6">
        <v>129</v>
      </c>
      <c r="F19" s="6">
        <v>5</v>
      </c>
      <c r="G19" s="6">
        <v>2</v>
      </c>
      <c r="H19" s="6">
        <v>85</v>
      </c>
      <c r="I19" s="6">
        <v>2155</v>
      </c>
      <c r="J19" s="6">
        <f t="shared" si="0"/>
        <v>215.5</v>
      </c>
      <c r="K19" s="4"/>
      <c r="L19" s="4"/>
      <c r="M19" s="4"/>
      <c r="N19" s="4"/>
      <c r="O19" s="4"/>
    </row>
    <row r="20" spans="1:16" x14ac:dyDescent="0.25">
      <c r="A20" t="s">
        <v>6</v>
      </c>
      <c r="B20" s="4">
        <v>2</v>
      </c>
      <c r="C20" s="5">
        <v>40070</v>
      </c>
      <c r="D20" s="5">
        <v>39941</v>
      </c>
      <c r="E20" s="6">
        <v>129</v>
      </c>
      <c r="F20" s="6">
        <v>5</v>
      </c>
      <c r="G20" s="6">
        <v>3</v>
      </c>
      <c r="H20" s="6">
        <v>50</v>
      </c>
      <c r="I20" s="6">
        <v>1070</v>
      </c>
      <c r="J20" s="6">
        <f t="shared" si="0"/>
        <v>107</v>
      </c>
      <c r="K20" s="4"/>
      <c r="L20" s="4"/>
      <c r="M20" s="4"/>
      <c r="N20" s="4"/>
      <c r="O20" s="4"/>
    </row>
    <row r="21" spans="1:16" x14ac:dyDescent="0.25">
      <c r="A21" t="s">
        <v>6</v>
      </c>
      <c r="B21" s="4">
        <v>2</v>
      </c>
      <c r="C21" s="5">
        <v>40070</v>
      </c>
      <c r="D21" s="5">
        <v>39941</v>
      </c>
      <c r="E21" s="6">
        <v>129</v>
      </c>
      <c r="F21" s="6">
        <v>5</v>
      </c>
      <c r="G21" s="6">
        <v>4</v>
      </c>
      <c r="H21" s="6">
        <v>45</v>
      </c>
      <c r="I21" s="6">
        <v>1989.9999999999998</v>
      </c>
      <c r="J21" s="6">
        <f t="shared" si="0"/>
        <v>198.99999999999997</v>
      </c>
      <c r="K21" s="4"/>
      <c r="L21" s="4"/>
      <c r="M21" s="4"/>
      <c r="N21" s="4"/>
      <c r="O21" s="4"/>
    </row>
    <row r="22" spans="1:16" x14ac:dyDescent="0.25">
      <c r="A22" t="s">
        <v>6</v>
      </c>
      <c r="B22" s="4">
        <v>2</v>
      </c>
      <c r="C22" s="5">
        <v>40070</v>
      </c>
      <c r="D22" s="5">
        <v>39941</v>
      </c>
      <c r="E22" s="6">
        <v>129</v>
      </c>
      <c r="F22" s="6">
        <v>5</v>
      </c>
      <c r="G22" s="6">
        <v>5</v>
      </c>
      <c r="H22" s="6">
        <v>60</v>
      </c>
      <c r="I22" s="6">
        <v>1939.9999999999998</v>
      </c>
      <c r="J22" s="6">
        <f t="shared" si="0"/>
        <v>193.99999999999997</v>
      </c>
      <c r="K22" s="4">
        <f>AVERAGE(J18:J22)</f>
        <v>207.5</v>
      </c>
      <c r="L22" s="4">
        <v>2075</v>
      </c>
      <c r="M22" s="4">
        <f>K22/E22</f>
        <v>1.6085271317829457</v>
      </c>
      <c r="N22" s="4">
        <f>M22*10</f>
        <v>16.085271317829456</v>
      </c>
      <c r="O22" s="4">
        <f>D22-C17</f>
        <v>0</v>
      </c>
      <c r="P22">
        <f>L22+(O22*N22)</f>
        <v>2075</v>
      </c>
    </row>
    <row r="23" spans="1:16" x14ac:dyDescent="0.25">
      <c r="A23" t="s">
        <v>6</v>
      </c>
      <c r="B23" s="7">
        <v>2</v>
      </c>
      <c r="C23" s="8">
        <v>40108</v>
      </c>
      <c r="D23" s="8">
        <v>40072</v>
      </c>
      <c r="E23" s="9">
        <v>36</v>
      </c>
      <c r="F23" s="9">
        <v>6</v>
      </c>
      <c r="G23" s="9">
        <v>1</v>
      </c>
      <c r="H23" s="9">
        <v>95</v>
      </c>
      <c r="I23" s="9">
        <v>2910</v>
      </c>
      <c r="J23" s="6">
        <f t="shared" si="0"/>
        <v>291</v>
      </c>
      <c r="K23" s="7"/>
      <c r="L23" s="7"/>
      <c r="M23" s="7"/>
      <c r="N23" s="7"/>
      <c r="O23" s="7"/>
    </row>
    <row r="24" spans="1:16" x14ac:dyDescent="0.25">
      <c r="A24" t="s">
        <v>6</v>
      </c>
      <c r="B24" s="7">
        <v>2</v>
      </c>
      <c r="C24" s="8">
        <v>40108</v>
      </c>
      <c r="D24" s="8">
        <v>40072</v>
      </c>
      <c r="E24" s="9">
        <v>36</v>
      </c>
      <c r="F24" s="9">
        <v>6</v>
      </c>
      <c r="G24" s="9">
        <v>2</v>
      </c>
      <c r="H24" s="9">
        <v>90</v>
      </c>
      <c r="I24" s="9">
        <v>3065</v>
      </c>
      <c r="J24" s="6">
        <f t="shared" si="0"/>
        <v>306.5</v>
      </c>
      <c r="K24" s="7"/>
      <c r="L24" s="7"/>
      <c r="M24" s="7"/>
      <c r="N24" s="7"/>
      <c r="O24" s="7"/>
    </row>
    <row r="25" spans="1:16" x14ac:dyDescent="0.25">
      <c r="A25" t="s">
        <v>6</v>
      </c>
      <c r="B25" s="7">
        <v>2</v>
      </c>
      <c r="C25" s="8">
        <v>40108</v>
      </c>
      <c r="D25" s="8">
        <v>40072</v>
      </c>
      <c r="E25" s="9">
        <v>36</v>
      </c>
      <c r="F25" s="9">
        <v>6</v>
      </c>
      <c r="G25" s="9">
        <v>3</v>
      </c>
      <c r="H25" s="9">
        <v>55</v>
      </c>
      <c r="I25" s="9">
        <v>2145</v>
      </c>
      <c r="J25" s="6">
        <f t="shared" si="0"/>
        <v>214.5</v>
      </c>
      <c r="K25" s="7"/>
      <c r="L25" s="7"/>
      <c r="M25" s="7"/>
      <c r="N25" s="7"/>
      <c r="O25" s="7"/>
    </row>
    <row r="26" spans="1:16" x14ac:dyDescent="0.25">
      <c r="A26" t="s">
        <v>6</v>
      </c>
      <c r="B26" s="7">
        <v>2</v>
      </c>
      <c r="C26" s="8">
        <v>40108</v>
      </c>
      <c r="D26" s="8">
        <v>40072</v>
      </c>
      <c r="E26" s="9">
        <v>36</v>
      </c>
      <c r="F26" s="9">
        <v>6</v>
      </c>
      <c r="G26" s="9">
        <v>4</v>
      </c>
      <c r="H26" s="9">
        <v>35</v>
      </c>
      <c r="I26" s="9">
        <v>3665</v>
      </c>
      <c r="J26" s="6">
        <f t="shared" si="0"/>
        <v>366.5</v>
      </c>
      <c r="K26" s="7"/>
      <c r="L26" s="7"/>
      <c r="M26" s="7"/>
      <c r="N26" s="7"/>
      <c r="O26" s="7"/>
    </row>
    <row r="27" spans="1:16" x14ac:dyDescent="0.25">
      <c r="A27" t="s">
        <v>6</v>
      </c>
      <c r="B27" s="7">
        <v>2</v>
      </c>
      <c r="C27" s="8">
        <v>40108</v>
      </c>
      <c r="D27" s="8">
        <v>40072</v>
      </c>
      <c r="E27" s="9">
        <v>36</v>
      </c>
      <c r="F27" s="9">
        <v>6</v>
      </c>
      <c r="G27" s="9">
        <v>5</v>
      </c>
      <c r="H27" s="9">
        <v>50</v>
      </c>
      <c r="I27" s="9">
        <v>2395</v>
      </c>
      <c r="J27" s="6">
        <f t="shared" si="0"/>
        <v>239.5</v>
      </c>
      <c r="K27" s="7">
        <f>AVERAGE(J23:J27)</f>
        <v>283.60000000000002</v>
      </c>
      <c r="L27" s="7">
        <v>2836</v>
      </c>
      <c r="M27" s="7">
        <f>K27/E27</f>
        <v>7.8777777777777782</v>
      </c>
      <c r="N27" s="7">
        <f>M27*10</f>
        <v>78.777777777777786</v>
      </c>
      <c r="O27" s="7">
        <f>D27-C22</f>
        <v>2</v>
      </c>
      <c r="P27">
        <f>L27+(O27*N27)</f>
        <v>2993.5555555555557</v>
      </c>
    </row>
    <row r="28" spans="1:16" x14ac:dyDescent="0.25">
      <c r="A28" t="s">
        <v>6</v>
      </c>
      <c r="B28" s="4">
        <v>2</v>
      </c>
      <c r="C28" s="5">
        <v>40142</v>
      </c>
      <c r="D28" s="5">
        <v>40111</v>
      </c>
      <c r="E28" s="6">
        <v>31</v>
      </c>
      <c r="F28" s="6">
        <v>7</v>
      </c>
      <c r="G28" s="6">
        <v>1</v>
      </c>
      <c r="H28" s="6">
        <v>45</v>
      </c>
      <c r="I28" s="6">
        <v>1914.9999999999998</v>
      </c>
      <c r="J28" s="6">
        <f t="shared" si="0"/>
        <v>191.49999999999997</v>
      </c>
      <c r="K28" s="4"/>
      <c r="L28" s="4"/>
      <c r="M28" s="4"/>
      <c r="N28" s="4"/>
      <c r="O28" s="4"/>
    </row>
    <row r="29" spans="1:16" x14ac:dyDescent="0.25">
      <c r="A29" t="s">
        <v>6</v>
      </c>
      <c r="B29" s="4">
        <v>2</v>
      </c>
      <c r="C29" s="5">
        <v>40142</v>
      </c>
      <c r="D29" s="5">
        <v>40111</v>
      </c>
      <c r="E29" s="6">
        <v>31</v>
      </c>
      <c r="F29" s="6">
        <v>7</v>
      </c>
      <c r="G29" s="6">
        <v>2</v>
      </c>
      <c r="H29" s="6">
        <v>35</v>
      </c>
      <c r="I29" s="6">
        <v>3160</v>
      </c>
      <c r="J29" s="6">
        <f t="shared" si="0"/>
        <v>316</v>
      </c>
      <c r="K29" s="4"/>
      <c r="L29" s="4"/>
      <c r="M29" s="4"/>
      <c r="N29" s="4"/>
      <c r="O29" s="4"/>
    </row>
    <row r="30" spans="1:16" x14ac:dyDescent="0.25">
      <c r="A30" t="s">
        <v>6</v>
      </c>
      <c r="B30" s="4">
        <v>2</v>
      </c>
      <c r="C30" s="5">
        <v>40142</v>
      </c>
      <c r="D30" s="5">
        <v>40111</v>
      </c>
      <c r="E30" s="6">
        <v>31</v>
      </c>
      <c r="F30" s="6">
        <v>7</v>
      </c>
      <c r="G30" s="6">
        <v>3</v>
      </c>
      <c r="H30" s="6">
        <v>30</v>
      </c>
      <c r="I30" s="6">
        <v>1645</v>
      </c>
      <c r="J30" s="6">
        <f t="shared" si="0"/>
        <v>164.5</v>
      </c>
      <c r="K30" s="4"/>
      <c r="L30" s="4"/>
      <c r="M30" s="4"/>
      <c r="N30" s="4"/>
      <c r="O30" s="4"/>
    </row>
    <row r="31" spans="1:16" x14ac:dyDescent="0.25">
      <c r="A31" t="s">
        <v>6</v>
      </c>
      <c r="B31" s="4">
        <v>2</v>
      </c>
      <c r="C31" s="5">
        <v>40142</v>
      </c>
      <c r="D31" s="5">
        <v>40111</v>
      </c>
      <c r="E31" s="6">
        <v>31</v>
      </c>
      <c r="F31" s="6">
        <v>7</v>
      </c>
      <c r="G31" s="6">
        <v>4</v>
      </c>
      <c r="H31" s="6">
        <v>50</v>
      </c>
      <c r="I31" s="6">
        <v>2775</v>
      </c>
      <c r="J31" s="6">
        <f t="shared" si="0"/>
        <v>277.5</v>
      </c>
      <c r="K31" s="4"/>
      <c r="L31" s="4"/>
      <c r="M31" s="4"/>
      <c r="N31" s="4"/>
      <c r="O31" s="4"/>
    </row>
    <row r="32" spans="1:16" x14ac:dyDescent="0.25">
      <c r="A32" t="s">
        <v>6</v>
      </c>
      <c r="B32" s="4">
        <v>2</v>
      </c>
      <c r="C32" s="5">
        <v>40142</v>
      </c>
      <c r="D32" s="5">
        <v>40111</v>
      </c>
      <c r="E32" s="6">
        <v>31</v>
      </c>
      <c r="F32" s="6">
        <v>7</v>
      </c>
      <c r="G32" s="6">
        <v>5</v>
      </c>
      <c r="H32" s="6">
        <v>50</v>
      </c>
      <c r="I32" s="6">
        <v>3585</v>
      </c>
      <c r="J32" s="6">
        <f t="shared" si="0"/>
        <v>358.5</v>
      </c>
      <c r="K32" s="4">
        <f>AVERAGE(J28:J32)</f>
        <v>261.60000000000002</v>
      </c>
      <c r="L32" s="4">
        <v>2616</v>
      </c>
      <c r="M32" s="4">
        <f>K32/E32</f>
        <v>8.4387096774193555</v>
      </c>
      <c r="N32" s="4">
        <f>M32*10</f>
        <v>84.387096774193552</v>
      </c>
      <c r="O32" s="4">
        <f>D32-C27</f>
        <v>3</v>
      </c>
      <c r="P32">
        <f>L32+(O32*N32)</f>
        <v>2869.1612903225805</v>
      </c>
    </row>
    <row r="33" spans="1:16" x14ac:dyDescent="0.25">
      <c r="A33" t="s">
        <v>6</v>
      </c>
      <c r="B33" s="7">
        <v>2</v>
      </c>
      <c r="C33" s="8">
        <v>40168</v>
      </c>
      <c r="D33" s="8">
        <v>40145</v>
      </c>
      <c r="E33" s="9">
        <v>23</v>
      </c>
      <c r="F33" s="9">
        <v>8</v>
      </c>
      <c r="G33" s="9">
        <v>1</v>
      </c>
      <c r="H33" s="9">
        <v>25</v>
      </c>
      <c r="I33" s="9">
        <v>695</v>
      </c>
      <c r="J33" s="6">
        <f t="shared" si="0"/>
        <v>69.5</v>
      </c>
      <c r="K33" s="7"/>
      <c r="L33" s="7"/>
      <c r="M33" s="7"/>
      <c r="N33" s="7"/>
      <c r="O33" s="7"/>
    </row>
    <row r="34" spans="1:16" x14ac:dyDescent="0.25">
      <c r="A34" t="s">
        <v>6</v>
      </c>
      <c r="B34" s="7">
        <v>2</v>
      </c>
      <c r="C34" s="8">
        <v>40168</v>
      </c>
      <c r="D34" s="8">
        <v>40145</v>
      </c>
      <c r="E34" s="9">
        <v>23</v>
      </c>
      <c r="F34" s="9">
        <v>8</v>
      </c>
      <c r="G34" s="9">
        <v>2</v>
      </c>
      <c r="H34" s="9">
        <v>40</v>
      </c>
      <c r="I34" s="9">
        <v>1250</v>
      </c>
      <c r="J34" s="6">
        <f t="shared" si="0"/>
        <v>125</v>
      </c>
      <c r="K34" s="7"/>
      <c r="L34" s="7"/>
      <c r="M34" s="7"/>
      <c r="N34" s="7"/>
      <c r="O34" s="7"/>
    </row>
    <row r="35" spans="1:16" x14ac:dyDescent="0.25">
      <c r="A35" t="s">
        <v>6</v>
      </c>
      <c r="B35" s="7">
        <v>2</v>
      </c>
      <c r="C35" s="8">
        <v>40168</v>
      </c>
      <c r="D35" s="8">
        <v>40145</v>
      </c>
      <c r="E35" s="9">
        <v>23</v>
      </c>
      <c r="F35" s="9">
        <v>8</v>
      </c>
      <c r="G35" s="9">
        <v>3</v>
      </c>
      <c r="H35" s="9">
        <v>30</v>
      </c>
      <c r="I35" s="9">
        <v>575</v>
      </c>
      <c r="J35" s="6">
        <f t="shared" si="0"/>
        <v>57.5</v>
      </c>
      <c r="K35" s="7"/>
      <c r="L35" s="7"/>
      <c r="M35" s="7"/>
      <c r="N35" s="7"/>
      <c r="O35" s="7"/>
    </row>
    <row r="36" spans="1:16" x14ac:dyDescent="0.25">
      <c r="A36" t="s">
        <v>6</v>
      </c>
      <c r="B36" s="7">
        <v>2</v>
      </c>
      <c r="C36" s="8">
        <v>40168</v>
      </c>
      <c r="D36" s="8">
        <v>40145</v>
      </c>
      <c r="E36" s="9">
        <v>23</v>
      </c>
      <c r="F36" s="9">
        <v>8</v>
      </c>
      <c r="G36" s="9">
        <v>4</v>
      </c>
      <c r="H36" s="9">
        <v>40</v>
      </c>
      <c r="I36" s="9">
        <v>1115</v>
      </c>
      <c r="J36" s="6">
        <f t="shared" si="0"/>
        <v>111.5</v>
      </c>
      <c r="K36" s="7"/>
      <c r="L36" s="7"/>
      <c r="M36" s="7"/>
      <c r="N36" s="7"/>
      <c r="O36" s="7"/>
    </row>
    <row r="37" spans="1:16" x14ac:dyDescent="0.25">
      <c r="A37" t="s">
        <v>6</v>
      </c>
      <c r="B37" s="7">
        <v>2</v>
      </c>
      <c r="C37" s="8">
        <v>40168</v>
      </c>
      <c r="D37" s="8">
        <v>40145</v>
      </c>
      <c r="E37" s="9">
        <v>23</v>
      </c>
      <c r="F37" s="9">
        <v>8</v>
      </c>
      <c r="G37" s="9">
        <v>5</v>
      </c>
      <c r="H37" s="9">
        <v>40</v>
      </c>
      <c r="I37" s="9">
        <v>980.00000000000011</v>
      </c>
      <c r="J37" s="6">
        <f t="shared" si="0"/>
        <v>98.000000000000014</v>
      </c>
      <c r="K37" s="7">
        <f>AVERAGE(J33:J37)</f>
        <v>92.3</v>
      </c>
      <c r="L37" s="7">
        <v>923</v>
      </c>
      <c r="M37" s="7">
        <f>K37/E37</f>
        <v>4.0130434782608697</v>
      </c>
      <c r="N37" s="7">
        <f>M37*10</f>
        <v>40.130434782608695</v>
      </c>
      <c r="O37" s="7">
        <f>D37-C32</f>
        <v>3</v>
      </c>
      <c r="P37">
        <f>L37+(O37*N37)</f>
        <v>1043.391304347826</v>
      </c>
    </row>
    <row r="38" spans="1:16" x14ac:dyDescent="0.25">
      <c r="A38" t="s">
        <v>6</v>
      </c>
      <c r="B38" s="4">
        <v>2</v>
      </c>
      <c r="C38" s="5">
        <v>40193</v>
      </c>
      <c r="D38" s="5">
        <v>40173</v>
      </c>
      <c r="E38" s="6">
        <v>20</v>
      </c>
      <c r="F38" s="6">
        <v>9</v>
      </c>
      <c r="G38" s="6">
        <v>1</v>
      </c>
      <c r="H38" s="6">
        <v>30</v>
      </c>
      <c r="I38" s="6">
        <v>725</v>
      </c>
      <c r="J38" s="6">
        <f t="shared" si="0"/>
        <v>72.5</v>
      </c>
      <c r="K38" s="4"/>
      <c r="L38" s="4"/>
      <c r="M38" s="4"/>
      <c r="N38" s="4"/>
      <c r="O38" s="4"/>
    </row>
    <row r="39" spans="1:16" x14ac:dyDescent="0.25">
      <c r="A39" t="s">
        <v>6</v>
      </c>
      <c r="B39" s="4">
        <v>2</v>
      </c>
      <c r="C39" s="5">
        <v>40193</v>
      </c>
      <c r="D39" s="5">
        <v>40173</v>
      </c>
      <c r="E39" s="6">
        <v>20</v>
      </c>
      <c r="F39" s="6">
        <v>9</v>
      </c>
      <c r="G39" s="6">
        <v>2</v>
      </c>
      <c r="H39" s="6">
        <v>40</v>
      </c>
      <c r="I39" s="6">
        <v>810</v>
      </c>
      <c r="J39" s="6">
        <f t="shared" si="0"/>
        <v>81</v>
      </c>
      <c r="K39" s="4"/>
      <c r="L39" s="4"/>
      <c r="M39" s="4"/>
      <c r="N39" s="4"/>
      <c r="O39" s="4"/>
    </row>
    <row r="40" spans="1:16" x14ac:dyDescent="0.25">
      <c r="A40" t="s">
        <v>6</v>
      </c>
      <c r="B40" s="4">
        <v>2</v>
      </c>
      <c r="C40" s="5">
        <v>40193</v>
      </c>
      <c r="D40" s="5">
        <v>40173</v>
      </c>
      <c r="E40" s="6">
        <v>20</v>
      </c>
      <c r="F40" s="6">
        <v>9</v>
      </c>
      <c r="G40" s="6">
        <v>3</v>
      </c>
      <c r="H40" s="6">
        <v>55</v>
      </c>
      <c r="I40" s="6">
        <v>720</v>
      </c>
      <c r="J40" s="6">
        <f t="shared" si="0"/>
        <v>72</v>
      </c>
      <c r="K40" s="4"/>
      <c r="L40" s="4"/>
      <c r="M40" s="4"/>
      <c r="N40" s="4"/>
      <c r="O40" s="4"/>
    </row>
    <row r="41" spans="1:16" x14ac:dyDescent="0.25">
      <c r="A41" t="s">
        <v>6</v>
      </c>
      <c r="B41" s="4">
        <v>2</v>
      </c>
      <c r="C41" s="5">
        <v>40193</v>
      </c>
      <c r="D41" s="5">
        <v>40173</v>
      </c>
      <c r="E41" s="6">
        <v>20</v>
      </c>
      <c r="F41" s="6">
        <v>9</v>
      </c>
      <c r="G41" s="6">
        <v>4</v>
      </c>
      <c r="H41" s="6">
        <v>20</v>
      </c>
      <c r="I41" s="6">
        <v>270</v>
      </c>
      <c r="J41" s="6">
        <f t="shared" si="0"/>
        <v>27</v>
      </c>
      <c r="K41" s="4"/>
      <c r="L41" s="4"/>
      <c r="M41" s="4"/>
      <c r="N41" s="4"/>
      <c r="O41" s="4"/>
    </row>
    <row r="42" spans="1:16" x14ac:dyDescent="0.25">
      <c r="A42" t="s">
        <v>6</v>
      </c>
      <c r="B42" s="4">
        <v>2</v>
      </c>
      <c r="C42" s="5">
        <v>40193</v>
      </c>
      <c r="D42" s="5">
        <v>40173</v>
      </c>
      <c r="E42" s="6">
        <v>20</v>
      </c>
      <c r="F42" s="6">
        <v>9</v>
      </c>
      <c r="G42" s="6">
        <v>5</v>
      </c>
      <c r="H42" s="6">
        <v>40</v>
      </c>
      <c r="I42" s="6">
        <v>560</v>
      </c>
      <c r="J42" s="6">
        <f t="shared" si="0"/>
        <v>56</v>
      </c>
      <c r="K42" s="4">
        <f>AVERAGE(J38:J42)</f>
        <v>61.7</v>
      </c>
      <c r="L42" s="4">
        <v>617</v>
      </c>
      <c r="M42" s="4">
        <f>K42/E42</f>
        <v>3.085</v>
      </c>
      <c r="N42" s="4">
        <f>M42*10</f>
        <v>30.85</v>
      </c>
      <c r="O42" s="4">
        <f>D42-C37</f>
        <v>5</v>
      </c>
      <c r="P42">
        <f>L42+(O42*N42)</f>
        <v>771.25</v>
      </c>
    </row>
    <row r="43" spans="1:16" x14ac:dyDescent="0.25">
      <c r="A43" t="s">
        <v>6</v>
      </c>
      <c r="B43" s="7">
        <v>2</v>
      </c>
      <c r="C43" s="8">
        <v>40221</v>
      </c>
      <c r="D43" s="8">
        <v>40197</v>
      </c>
      <c r="E43" s="9">
        <v>24</v>
      </c>
      <c r="F43" s="9">
        <v>10</v>
      </c>
      <c r="G43" s="9">
        <v>1</v>
      </c>
      <c r="H43" s="9">
        <v>30</v>
      </c>
      <c r="I43" s="9">
        <v>2070</v>
      </c>
      <c r="J43" s="6">
        <f t="shared" si="0"/>
        <v>207</v>
      </c>
      <c r="K43" s="7"/>
      <c r="L43" s="7"/>
      <c r="M43" s="7"/>
      <c r="N43" s="7"/>
      <c r="O43" s="7"/>
    </row>
    <row r="44" spans="1:16" x14ac:dyDescent="0.25">
      <c r="A44" t="s">
        <v>6</v>
      </c>
      <c r="B44" s="7">
        <v>2</v>
      </c>
      <c r="C44" s="8">
        <v>40221</v>
      </c>
      <c r="D44" s="8">
        <v>40197</v>
      </c>
      <c r="E44" s="9">
        <v>24</v>
      </c>
      <c r="F44" s="9">
        <v>10</v>
      </c>
      <c r="G44" s="9">
        <v>2</v>
      </c>
      <c r="H44" s="9">
        <v>25</v>
      </c>
      <c r="I44" s="9">
        <v>1035</v>
      </c>
      <c r="J44" s="6">
        <f t="shared" si="0"/>
        <v>103.5</v>
      </c>
      <c r="K44" s="7"/>
      <c r="L44" s="7"/>
      <c r="M44" s="7"/>
      <c r="N44" s="7"/>
      <c r="O44" s="7"/>
    </row>
    <row r="45" spans="1:16" x14ac:dyDescent="0.25">
      <c r="A45" t="s">
        <v>6</v>
      </c>
      <c r="B45" s="7">
        <v>2</v>
      </c>
      <c r="C45" s="8">
        <v>40221</v>
      </c>
      <c r="D45" s="8">
        <v>40197</v>
      </c>
      <c r="E45" s="9">
        <v>24</v>
      </c>
      <c r="F45" s="9">
        <v>10</v>
      </c>
      <c r="G45" s="9">
        <v>3</v>
      </c>
      <c r="H45" s="9">
        <v>15</v>
      </c>
      <c r="I45" s="9">
        <v>1385</v>
      </c>
      <c r="J45" s="6">
        <f t="shared" si="0"/>
        <v>138.5</v>
      </c>
      <c r="K45" s="7"/>
      <c r="L45" s="7"/>
      <c r="M45" s="7"/>
      <c r="N45" s="7"/>
      <c r="O45" s="7"/>
    </row>
    <row r="46" spans="1:16" x14ac:dyDescent="0.25">
      <c r="A46" t="s">
        <v>6</v>
      </c>
      <c r="B46" s="7">
        <v>2</v>
      </c>
      <c r="C46" s="8">
        <v>40221</v>
      </c>
      <c r="D46" s="8">
        <v>40197</v>
      </c>
      <c r="E46" s="9">
        <v>24</v>
      </c>
      <c r="F46" s="9">
        <v>10</v>
      </c>
      <c r="G46" s="9">
        <v>4</v>
      </c>
      <c r="H46" s="9">
        <v>10</v>
      </c>
      <c r="I46" s="9">
        <v>465.00000000000006</v>
      </c>
      <c r="J46" s="6">
        <f t="shared" si="0"/>
        <v>46.500000000000007</v>
      </c>
      <c r="K46" s="7"/>
      <c r="L46" s="7"/>
      <c r="M46" s="7"/>
      <c r="N46" s="7"/>
      <c r="O46" s="7"/>
    </row>
    <row r="47" spans="1:16" x14ac:dyDescent="0.25">
      <c r="A47" t="s">
        <v>6</v>
      </c>
      <c r="B47" s="7">
        <v>2</v>
      </c>
      <c r="C47" s="8">
        <v>40221</v>
      </c>
      <c r="D47" s="8">
        <v>40197</v>
      </c>
      <c r="E47" s="9">
        <v>24</v>
      </c>
      <c r="F47" s="9">
        <v>10</v>
      </c>
      <c r="G47" s="9">
        <v>5</v>
      </c>
      <c r="H47" s="9">
        <v>40</v>
      </c>
      <c r="I47" s="9">
        <v>1135</v>
      </c>
      <c r="J47" s="6">
        <f t="shared" si="0"/>
        <v>113.5</v>
      </c>
      <c r="K47" s="7">
        <f>AVERAGE(J43:J47)</f>
        <v>121.8</v>
      </c>
      <c r="L47" s="7">
        <v>1218</v>
      </c>
      <c r="M47" s="7">
        <f>K47/E47</f>
        <v>5.0750000000000002</v>
      </c>
      <c r="N47" s="7">
        <f>M47*10</f>
        <v>50.75</v>
      </c>
      <c r="O47" s="7">
        <f>D47-C42</f>
        <v>4</v>
      </c>
      <c r="P47">
        <f>L47+(O47*N47)</f>
        <v>1421</v>
      </c>
    </row>
    <row r="48" spans="1:16" x14ac:dyDescent="0.25">
      <c r="A48" t="s">
        <v>6</v>
      </c>
      <c r="B48" s="4">
        <v>2</v>
      </c>
      <c r="C48" s="5">
        <v>40259</v>
      </c>
      <c r="D48" s="5">
        <v>40223</v>
      </c>
      <c r="E48" s="6">
        <v>36</v>
      </c>
      <c r="F48" s="6">
        <v>11</v>
      </c>
      <c r="G48" s="6">
        <v>1</v>
      </c>
      <c r="H48" s="6">
        <v>20</v>
      </c>
      <c r="I48" s="6">
        <v>1030</v>
      </c>
      <c r="J48" s="6">
        <f t="shared" si="0"/>
        <v>103</v>
      </c>
      <c r="K48" s="4"/>
      <c r="L48" s="4"/>
      <c r="M48" s="4"/>
      <c r="N48" s="4"/>
      <c r="O48" s="4"/>
    </row>
    <row r="49" spans="1:16" x14ac:dyDescent="0.25">
      <c r="A49" t="s">
        <v>6</v>
      </c>
      <c r="B49" s="4">
        <v>2</v>
      </c>
      <c r="C49" s="5">
        <v>40259</v>
      </c>
      <c r="D49" s="5">
        <v>40223</v>
      </c>
      <c r="E49" s="6">
        <v>36</v>
      </c>
      <c r="F49" s="6">
        <v>11</v>
      </c>
      <c r="G49" s="6">
        <v>2</v>
      </c>
      <c r="H49" s="6">
        <v>10</v>
      </c>
      <c r="I49" s="6">
        <v>1139.9999999999998</v>
      </c>
      <c r="J49" s="6">
        <f t="shared" si="0"/>
        <v>113.99999999999997</v>
      </c>
      <c r="K49" s="4"/>
      <c r="L49" s="4"/>
      <c r="M49" s="4"/>
      <c r="N49" s="4"/>
      <c r="O49" s="4"/>
    </row>
    <row r="50" spans="1:16" x14ac:dyDescent="0.25">
      <c r="A50" t="s">
        <v>6</v>
      </c>
      <c r="B50" s="4">
        <v>2</v>
      </c>
      <c r="C50" s="5">
        <v>40259</v>
      </c>
      <c r="D50" s="5">
        <v>40223</v>
      </c>
      <c r="E50" s="6">
        <v>36</v>
      </c>
      <c r="F50" s="6">
        <v>11</v>
      </c>
      <c r="G50" s="6">
        <v>3</v>
      </c>
      <c r="H50" s="6">
        <v>10</v>
      </c>
      <c r="I50" s="6">
        <v>970.00000000000011</v>
      </c>
      <c r="J50" s="6">
        <f t="shared" si="0"/>
        <v>97.000000000000014</v>
      </c>
      <c r="K50" s="4"/>
      <c r="L50" s="4"/>
      <c r="M50" s="4"/>
      <c r="N50" s="4"/>
      <c r="O50" s="4"/>
    </row>
    <row r="51" spans="1:16" x14ac:dyDescent="0.25">
      <c r="A51" t="s">
        <v>6</v>
      </c>
      <c r="B51" s="4">
        <v>2</v>
      </c>
      <c r="C51" s="5">
        <v>40259</v>
      </c>
      <c r="D51" s="5">
        <v>40223</v>
      </c>
      <c r="E51" s="6">
        <v>36</v>
      </c>
      <c r="F51" s="6">
        <v>11</v>
      </c>
      <c r="G51" s="6">
        <v>4</v>
      </c>
      <c r="H51" s="6">
        <v>5</v>
      </c>
      <c r="I51" s="6">
        <v>1245</v>
      </c>
      <c r="J51" s="6">
        <f t="shared" si="0"/>
        <v>124.5</v>
      </c>
      <c r="K51" s="4"/>
      <c r="L51" s="4"/>
      <c r="M51" s="4"/>
      <c r="N51" s="4"/>
      <c r="O51" s="4"/>
    </row>
    <row r="52" spans="1:16" x14ac:dyDescent="0.25">
      <c r="A52" t="s">
        <v>6</v>
      </c>
      <c r="B52" s="4">
        <v>2</v>
      </c>
      <c r="C52" s="5">
        <v>40259</v>
      </c>
      <c r="D52" s="5">
        <v>40223</v>
      </c>
      <c r="E52" s="6">
        <v>36</v>
      </c>
      <c r="F52" s="6">
        <v>11</v>
      </c>
      <c r="G52" s="6">
        <v>5</v>
      </c>
      <c r="H52" s="6">
        <v>25</v>
      </c>
      <c r="I52" s="6">
        <v>1005.0000000000001</v>
      </c>
      <c r="J52" s="6">
        <f t="shared" si="0"/>
        <v>100.50000000000001</v>
      </c>
      <c r="K52" s="4">
        <f>AVERAGE(J48:J52)</f>
        <v>107.8</v>
      </c>
      <c r="L52" s="4">
        <v>1078</v>
      </c>
      <c r="M52" s="4">
        <f>K52/E52</f>
        <v>2.9944444444444445</v>
      </c>
      <c r="N52" s="4">
        <f>M52*10</f>
        <v>29.944444444444443</v>
      </c>
      <c r="O52" s="4">
        <f>D52-C47</f>
        <v>2</v>
      </c>
      <c r="P52">
        <f>L52+(O52*N52)</f>
        <v>1137.8888888888889</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76"/>
  <sheetViews>
    <sheetView workbookViewId="0"/>
  </sheetViews>
  <sheetFormatPr defaultRowHeight="15" x14ac:dyDescent="0.25"/>
  <cols>
    <col min="1" max="1" width="22.85546875" bestFit="1" customWidth="1"/>
    <col min="3" max="3" width="10.7109375" bestFit="1" customWidth="1"/>
    <col min="6" max="6" width="20.42578125" bestFit="1" customWidth="1"/>
    <col min="9" max="9" width="9" customWidth="1"/>
    <col min="10" max="11" width="15" customWidth="1"/>
    <col min="12" max="12" width="10.42578125" customWidth="1"/>
  </cols>
  <sheetData>
    <row r="1" spans="1:13" ht="45" x14ac:dyDescent="0.25">
      <c r="A1" t="s">
        <v>5</v>
      </c>
      <c r="B1" s="12" t="s">
        <v>17</v>
      </c>
      <c r="C1" s="12" t="s">
        <v>10</v>
      </c>
      <c r="D1" s="12" t="s">
        <v>18</v>
      </c>
      <c r="E1" s="12" t="s">
        <v>2</v>
      </c>
      <c r="F1" s="12" t="s">
        <v>19</v>
      </c>
      <c r="G1" s="13" t="s">
        <v>20</v>
      </c>
      <c r="H1" s="13" t="s">
        <v>21</v>
      </c>
      <c r="I1" s="3" t="s">
        <v>22</v>
      </c>
      <c r="J1" s="13" t="s">
        <v>23</v>
      </c>
      <c r="K1" s="13" t="s">
        <v>29</v>
      </c>
      <c r="L1" s="14" t="s">
        <v>24</v>
      </c>
      <c r="M1" s="14" t="s">
        <v>28</v>
      </c>
    </row>
    <row r="2" spans="1:13" x14ac:dyDescent="0.25">
      <c r="A2" t="s">
        <v>27</v>
      </c>
      <c r="B2" s="15">
        <v>1</v>
      </c>
      <c r="C2" s="16">
        <v>40185</v>
      </c>
      <c r="D2" s="12">
        <v>2</v>
      </c>
      <c r="E2" s="15">
        <v>1</v>
      </c>
      <c r="F2" s="15" t="s">
        <v>25</v>
      </c>
      <c r="G2" s="15" t="s">
        <v>26</v>
      </c>
      <c r="H2" s="17">
        <v>28.333333333333336</v>
      </c>
      <c r="I2" s="15">
        <v>95</v>
      </c>
      <c r="J2" s="18">
        <f>L2/54</f>
        <v>42.50925925925926</v>
      </c>
      <c r="K2" s="18">
        <f>J2/10</f>
        <v>4.2509259259259258</v>
      </c>
      <c r="L2" s="18">
        <v>2295.5</v>
      </c>
      <c r="M2">
        <f>L2/10</f>
        <v>229.55</v>
      </c>
    </row>
    <row r="3" spans="1:13" x14ac:dyDescent="0.25">
      <c r="A3" t="s">
        <v>27</v>
      </c>
      <c r="B3" s="15">
        <v>1</v>
      </c>
      <c r="C3" s="16">
        <v>40185</v>
      </c>
      <c r="D3" s="12">
        <v>2</v>
      </c>
      <c r="E3" s="15">
        <v>2</v>
      </c>
      <c r="F3" s="15" t="s">
        <v>25</v>
      </c>
      <c r="G3" s="15" t="s">
        <v>26</v>
      </c>
      <c r="H3" s="17">
        <v>31</v>
      </c>
      <c r="I3" s="15">
        <v>135</v>
      </c>
      <c r="J3" s="18">
        <f t="shared" ref="J3:J16" si="0">L3/54</f>
        <v>45.416666666666664</v>
      </c>
      <c r="K3" s="18">
        <f t="shared" ref="K3:K66" si="1">J3/10</f>
        <v>4.5416666666666661</v>
      </c>
      <c r="L3" s="18">
        <v>2452.5</v>
      </c>
      <c r="M3">
        <f t="shared" ref="M3:M66" si="2">L3/10</f>
        <v>245.25</v>
      </c>
    </row>
    <row r="4" spans="1:13" x14ac:dyDescent="0.25">
      <c r="A4" t="s">
        <v>27</v>
      </c>
      <c r="B4" s="15">
        <v>1</v>
      </c>
      <c r="C4" s="16">
        <v>40185</v>
      </c>
      <c r="D4" s="12">
        <v>2</v>
      </c>
      <c r="E4" s="15">
        <v>3</v>
      </c>
      <c r="F4" s="15" t="s">
        <v>25</v>
      </c>
      <c r="G4" s="15" t="s">
        <v>26</v>
      </c>
      <c r="H4" s="17">
        <v>24.666666666666664</v>
      </c>
      <c r="I4" s="15">
        <v>115</v>
      </c>
      <c r="J4" s="18">
        <f t="shared" si="0"/>
        <v>31.888888888888889</v>
      </c>
      <c r="K4" s="18">
        <f t="shared" si="1"/>
        <v>3.1888888888888891</v>
      </c>
      <c r="L4" s="18">
        <v>1722</v>
      </c>
      <c r="M4">
        <f t="shared" si="2"/>
        <v>172.2</v>
      </c>
    </row>
    <row r="5" spans="1:13" x14ac:dyDescent="0.25">
      <c r="A5" t="s">
        <v>27</v>
      </c>
      <c r="B5" s="15">
        <v>1</v>
      </c>
      <c r="C5" s="16">
        <v>40185</v>
      </c>
      <c r="D5" s="12">
        <v>16</v>
      </c>
      <c r="E5" s="15">
        <v>1</v>
      </c>
      <c r="F5" s="15" t="s">
        <v>25</v>
      </c>
      <c r="G5" s="15" t="s">
        <v>26</v>
      </c>
      <c r="H5" s="17">
        <v>30.666666666666664</v>
      </c>
      <c r="I5" s="15">
        <v>85</v>
      </c>
      <c r="J5" s="18">
        <f t="shared" si="0"/>
        <v>42.645370370370365</v>
      </c>
      <c r="K5" s="18">
        <f t="shared" si="1"/>
        <v>4.2645370370370363</v>
      </c>
      <c r="L5" s="18">
        <v>2302.85</v>
      </c>
      <c r="M5">
        <f t="shared" si="2"/>
        <v>230.285</v>
      </c>
    </row>
    <row r="6" spans="1:13" x14ac:dyDescent="0.25">
      <c r="A6" t="s">
        <v>27</v>
      </c>
      <c r="B6" s="15">
        <v>1</v>
      </c>
      <c r="C6" s="16">
        <v>40185</v>
      </c>
      <c r="D6" s="12">
        <v>16</v>
      </c>
      <c r="E6" s="15">
        <v>2</v>
      </c>
      <c r="F6" s="15" t="s">
        <v>25</v>
      </c>
      <c r="G6" s="15" t="s">
        <v>26</v>
      </c>
      <c r="H6" s="17">
        <v>30.666666666666664</v>
      </c>
      <c r="I6" s="15">
        <v>105</v>
      </c>
      <c r="J6" s="18">
        <f t="shared" si="0"/>
        <v>50.046296296296298</v>
      </c>
      <c r="K6" s="18">
        <f t="shared" si="1"/>
        <v>5.0046296296296298</v>
      </c>
      <c r="L6" s="18">
        <v>2702.5</v>
      </c>
      <c r="M6">
        <f t="shared" si="2"/>
        <v>270.25</v>
      </c>
    </row>
    <row r="7" spans="1:13" x14ac:dyDescent="0.25">
      <c r="A7" t="s">
        <v>27</v>
      </c>
      <c r="B7" s="15">
        <v>1</v>
      </c>
      <c r="C7" s="16">
        <v>40185</v>
      </c>
      <c r="D7" s="12">
        <v>16</v>
      </c>
      <c r="E7" s="15">
        <v>3</v>
      </c>
      <c r="F7" s="15" t="s">
        <v>25</v>
      </c>
      <c r="G7" s="15" t="s">
        <v>26</v>
      </c>
      <c r="H7" s="17">
        <v>26.5</v>
      </c>
      <c r="I7" s="15">
        <v>90</v>
      </c>
      <c r="J7" s="18">
        <f t="shared" si="0"/>
        <v>44.287037037037038</v>
      </c>
      <c r="K7" s="18">
        <f t="shared" si="1"/>
        <v>4.4287037037037038</v>
      </c>
      <c r="L7" s="18">
        <v>2391.5</v>
      </c>
      <c r="M7">
        <f t="shared" si="2"/>
        <v>239.15</v>
      </c>
    </row>
    <row r="8" spans="1:13" x14ac:dyDescent="0.25">
      <c r="A8" t="s">
        <v>27</v>
      </c>
      <c r="B8" s="15">
        <v>1</v>
      </c>
      <c r="C8" s="16">
        <v>40185</v>
      </c>
      <c r="D8" s="12">
        <v>28</v>
      </c>
      <c r="E8" s="15">
        <v>1</v>
      </c>
      <c r="F8" s="15" t="s">
        <v>25</v>
      </c>
      <c r="G8" s="15" t="s">
        <v>26</v>
      </c>
      <c r="H8" s="17">
        <v>25.166666666666664</v>
      </c>
      <c r="I8" s="15">
        <v>100</v>
      </c>
      <c r="J8" s="18">
        <f t="shared" si="0"/>
        <v>25.637962962962963</v>
      </c>
      <c r="K8" s="18">
        <f t="shared" si="1"/>
        <v>2.5637962962962964</v>
      </c>
      <c r="L8" s="18">
        <v>1384.45</v>
      </c>
      <c r="M8">
        <f t="shared" si="2"/>
        <v>138.44499999999999</v>
      </c>
    </row>
    <row r="9" spans="1:13" x14ac:dyDescent="0.25">
      <c r="A9" t="s">
        <v>27</v>
      </c>
      <c r="B9" s="15">
        <v>1</v>
      </c>
      <c r="C9" s="16">
        <v>40185</v>
      </c>
      <c r="D9" s="12">
        <v>28</v>
      </c>
      <c r="E9" s="15">
        <v>2</v>
      </c>
      <c r="F9" s="15" t="s">
        <v>25</v>
      </c>
      <c r="G9" s="15" t="s">
        <v>26</v>
      </c>
      <c r="H9" s="17">
        <v>26.166666666666664</v>
      </c>
      <c r="I9" s="15">
        <v>125</v>
      </c>
      <c r="J9" s="18">
        <f t="shared" si="0"/>
        <v>48.657407407407405</v>
      </c>
      <c r="K9" s="18">
        <f t="shared" si="1"/>
        <v>4.8657407407407405</v>
      </c>
      <c r="L9" s="18">
        <v>2627.5</v>
      </c>
      <c r="M9">
        <f t="shared" si="2"/>
        <v>262.75</v>
      </c>
    </row>
    <row r="10" spans="1:13" x14ac:dyDescent="0.25">
      <c r="A10" t="s">
        <v>27</v>
      </c>
      <c r="B10" s="15">
        <v>1</v>
      </c>
      <c r="C10" s="16">
        <v>40185</v>
      </c>
      <c r="D10" s="12">
        <v>28</v>
      </c>
      <c r="E10" s="15">
        <v>3</v>
      </c>
      <c r="F10" s="15" t="s">
        <v>25</v>
      </c>
      <c r="G10" s="15" t="s">
        <v>26</v>
      </c>
      <c r="H10" s="17">
        <v>31.833333333333336</v>
      </c>
      <c r="I10" s="15">
        <v>125</v>
      </c>
      <c r="J10" s="18">
        <f t="shared" si="0"/>
        <v>55.462962962962962</v>
      </c>
      <c r="K10" s="18">
        <f t="shared" si="1"/>
        <v>5.5462962962962958</v>
      </c>
      <c r="L10" s="18">
        <v>2995</v>
      </c>
      <c r="M10">
        <f t="shared" si="2"/>
        <v>299.5</v>
      </c>
    </row>
    <row r="11" spans="1:13" x14ac:dyDescent="0.25">
      <c r="A11" t="s">
        <v>27</v>
      </c>
      <c r="B11" s="15">
        <v>1</v>
      </c>
      <c r="C11" s="16">
        <v>40185</v>
      </c>
      <c r="D11" s="12">
        <v>33</v>
      </c>
      <c r="E11" s="15">
        <v>1</v>
      </c>
      <c r="F11" s="15" t="s">
        <v>25</v>
      </c>
      <c r="G11" s="15" t="s">
        <v>26</v>
      </c>
      <c r="H11" s="17">
        <v>33.333333333333336</v>
      </c>
      <c r="I11" s="15">
        <v>85</v>
      </c>
      <c r="J11" s="18">
        <f t="shared" si="0"/>
        <v>61.203703703703702</v>
      </c>
      <c r="K11" s="18">
        <f t="shared" si="1"/>
        <v>6.1203703703703702</v>
      </c>
      <c r="L11" s="18">
        <v>3305</v>
      </c>
      <c r="M11">
        <f t="shared" si="2"/>
        <v>330.5</v>
      </c>
    </row>
    <row r="12" spans="1:13" x14ac:dyDescent="0.25">
      <c r="A12" t="s">
        <v>27</v>
      </c>
      <c r="B12" s="15">
        <v>1</v>
      </c>
      <c r="C12" s="16">
        <v>40185</v>
      </c>
      <c r="D12" s="12">
        <v>33</v>
      </c>
      <c r="E12" s="15">
        <v>2</v>
      </c>
      <c r="F12" s="15" t="s">
        <v>25</v>
      </c>
      <c r="G12" s="15" t="s">
        <v>26</v>
      </c>
      <c r="H12" s="17">
        <v>29.166666666666664</v>
      </c>
      <c r="I12" s="15">
        <v>80</v>
      </c>
      <c r="J12" s="18">
        <f t="shared" si="0"/>
        <v>31.972222222222221</v>
      </c>
      <c r="K12" s="18">
        <f t="shared" si="1"/>
        <v>3.197222222222222</v>
      </c>
      <c r="L12" s="18">
        <v>1726.5</v>
      </c>
      <c r="M12">
        <f t="shared" si="2"/>
        <v>172.65</v>
      </c>
    </row>
    <row r="13" spans="1:13" x14ac:dyDescent="0.25">
      <c r="A13" t="s">
        <v>27</v>
      </c>
      <c r="B13" s="15">
        <v>1</v>
      </c>
      <c r="C13" s="16">
        <v>40185</v>
      </c>
      <c r="D13" s="12">
        <v>33</v>
      </c>
      <c r="E13" s="15">
        <v>3</v>
      </c>
      <c r="F13" s="15" t="s">
        <v>25</v>
      </c>
      <c r="G13" s="15" t="s">
        <v>26</v>
      </c>
      <c r="H13" s="17">
        <v>26.333333333333336</v>
      </c>
      <c r="I13" s="15">
        <v>90</v>
      </c>
      <c r="J13" s="18">
        <f t="shared" si="0"/>
        <v>37.675925925925924</v>
      </c>
      <c r="K13" s="18">
        <f t="shared" si="1"/>
        <v>3.7675925925925924</v>
      </c>
      <c r="L13" s="18">
        <v>2034.5</v>
      </c>
      <c r="M13">
        <f t="shared" si="2"/>
        <v>203.45</v>
      </c>
    </row>
    <row r="14" spans="1:13" x14ac:dyDescent="0.25">
      <c r="A14" t="s">
        <v>27</v>
      </c>
      <c r="B14" s="15">
        <v>1</v>
      </c>
      <c r="C14" s="16">
        <v>40185</v>
      </c>
      <c r="D14" s="12">
        <v>38</v>
      </c>
      <c r="E14" s="15">
        <v>1</v>
      </c>
      <c r="F14" s="15" t="s">
        <v>25</v>
      </c>
      <c r="G14" s="15" t="s">
        <v>26</v>
      </c>
      <c r="H14" s="17">
        <v>27.166666666666664</v>
      </c>
      <c r="I14" s="15">
        <v>100</v>
      </c>
      <c r="J14" s="18">
        <f t="shared" si="0"/>
        <v>62.324074074074076</v>
      </c>
      <c r="K14" s="18">
        <f t="shared" si="1"/>
        <v>6.2324074074074076</v>
      </c>
      <c r="L14" s="18">
        <v>3365.5</v>
      </c>
      <c r="M14">
        <f t="shared" si="2"/>
        <v>336.55</v>
      </c>
    </row>
    <row r="15" spans="1:13" x14ac:dyDescent="0.25">
      <c r="A15" t="s">
        <v>27</v>
      </c>
      <c r="B15" s="15">
        <v>1</v>
      </c>
      <c r="C15" s="16">
        <v>40185</v>
      </c>
      <c r="D15" s="12">
        <v>38</v>
      </c>
      <c r="E15" s="15">
        <v>2</v>
      </c>
      <c r="F15" s="15" t="s">
        <v>25</v>
      </c>
      <c r="G15" s="15" t="s">
        <v>26</v>
      </c>
      <c r="H15" s="17">
        <v>28.5</v>
      </c>
      <c r="I15" s="15">
        <v>70</v>
      </c>
      <c r="J15" s="18">
        <f t="shared" si="0"/>
        <v>35.157407407407405</v>
      </c>
      <c r="K15" s="18">
        <f t="shared" si="1"/>
        <v>3.5157407407407404</v>
      </c>
      <c r="L15" s="18">
        <v>1898.5</v>
      </c>
      <c r="M15">
        <f t="shared" si="2"/>
        <v>189.85</v>
      </c>
    </row>
    <row r="16" spans="1:13" x14ac:dyDescent="0.25">
      <c r="A16" t="s">
        <v>27</v>
      </c>
      <c r="B16" s="15">
        <v>1</v>
      </c>
      <c r="C16" s="16">
        <v>40185</v>
      </c>
      <c r="D16" s="12">
        <v>38</v>
      </c>
      <c r="E16" s="15">
        <v>3</v>
      </c>
      <c r="F16" s="15" t="s">
        <v>25</v>
      </c>
      <c r="G16" s="15" t="s">
        <v>26</v>
      </c>
      <c r="H16" s="17">
        <v>32.5</v>
      </c>
      <c r="I16" s="15">
        <v>110</v>
      </c>
      <c r="J16" s="18">
        <f t="shared" si="0"/>
        <v>62.68333333333333</v>
      </c>
      <c r="K16" s="18">
        <f t="shared" si="1"/>
        <v>6.2683333333333326</v>
      </c>
      <c r="L16" s="18">
        <v>3384.8999999999996</v>
      </c>
      <c r="M16">
        <f t="shared" si="2"/>
        <v>338.48999999999995</v>
      </c>
    </row>
    <row r="17" spans="1:13" x14ac:dyDescent="0.25">
      <c r="A17" t="s">
        <v>27</v>
      </c>
      <c r="B17" s="15">
        <v>2</v>
      </c>
      <c r="C17" s="16">
        <v>40205</v>
      </c>
      <c r="D17" s="12">
        <v>2</v>
      </c>
      <c r="E17" s="15">
        <v>1</v>
      </c>
      <c r="F17" s="15" t="s">
        <v>25</v>
      </c>
      <c r="G17" s="15" t="s">
        <v>26</v>
      </c>
      <c r="H17" s="17">
        <v>36.5</v>
      </c>
      <c r="I17" s="15"/>
      <c r="J17" s="18">
        <f>L17/20</f>
        <v>154</v>
      </c>
      <c r="K17" s="18">
        <f t="shared" si="1"/>
        <v>15.4</v>
      </c>
      <c r="L17" s="18">
        <v>3080</v>
      </c>
      <c r="M17">
        <f t="shared" si="2"/>
        <v>308</v>
      </c>
    </row>
    <row r="18" spans="1:13" x14ac:dyDescent="0.25">
      <c r="A18" t="s">
        <v>27</v>
      </c>
      <c r="B18" s="15">
        <v>2</v>
      </c>
      <c r="C18" s="16">
        <v>40205</v>
      </c>
      <c r="D18" s="12">
        <v>2</v>
      </c>
      <c r="E18" s="15">
        <v>2</v>
      </c>
      <c r="F18" s="15" t="s">
        <v>25</v>
      </c>
      <c r="G18" s="15" t="s">
        <v>26</v>
      </c>
      <c r="H18" s="17">
        <v>25.5</v>
      </c>
      <c r="I18" s="15"/>
      <c r="J18" s="18">
        <f t="shared" ref="J18:J31" si="3">L18/20</f>
        <v>97.5</v>
      </c>
      <c r="K18" s="18">
        <f t="shared" si="1"/>
        <v>9.75</v>
      </c>
      <c r="L18" s="18">
        <v>1950</v>
      </c>
      <c r="M18">
        <f t="shared" si="2"/>
        <v>195</v>
      </c>
    </row>
    <row r="19" spans="1:13" x14ac:dyDescent="0.25">
      <c r="A19" t="s">
        <v>27</v>
      </c>
      <c r="B19" s="15">
        <v>2</v>
      </c>
      <c r="C19" s="16">
        <v>40205</v>
      </c>
      <c r="D19" s="12">
        <v>2</v>
      </c>
      <c r="E19" s="15">
        <v>3</v>
      </c>
      <c r="F19" s="15" t="s">
        <v>25</v>
      </c>
      <c r="G19" s="15" t="s">
        <v>26</v>
      </c>
      <c r="H19" s="17">
        <v>28.333333333333336</v>
      </c>
      <c r="I19" s="15"/>
      <c r="J19" s="18">
        <f t="shared" si="3"/>
        <v>112.25</v>
      </c>
      <c r="K19" s="18">
        <f t="shared" si="1"/>
        <v>11.225</v>
      </c>
      <c r="L19" s="18">
        <v>2245</v>
      </c>
      <c r="M19">
        <f t="shared" si="2"/>
        <v>224.5</v>
      </c>
    </row>
    <row r="20" spans="1:13" x14ac:dyDescent="0.25">
      <c r="A20" t="s">
        <v>27</v>
      </c>
      <c r="B20" s="15">
        <v>2</v>
      </c>
      <c r="C20" s="16">
        <v>40205</v>
      </c>
      <c r="D20" s="12">
        <v>16</v>
      </c>
      <c r="E20" s="15">
        <v>1</v>
      </c>
      <c r="F20" s="15" t="s">
        <v>25</v>
      </c>
      <c r="G20" s="15" t="s">
        <v>26</v>
      </c>
      <c r="H20" s="17">
        <v>19.666666666666668</v>
      </c>
      <c r="I20" s="15"/>
      <c r="J20" s="18">
        <f t="shared" si="3"/>
        <v>91.5</v>
      </c>
      <c r="K20" s="18">
        <f t="shared" si="1"/>
        <v>9.15</v>
      </c>
      <c r="L20" s="18">
        <v>1830</v>
      </c>
      <c r="M20">
        <f t="shared" si="2"/>
        <v>183</v>
      </c>
    </row>
    <row r="21" spans="1:13" x14ac:dyDescent="0.25">
      <c r="A21" t="s">
        <v>27</v>
      </c>
      <c r="B21" s="15">
        <v>2</v>
      </c>
      <c r="C21" s="16">
        <v>40205</v>
      </c>
      <c r="D21" s="12">
        <v>16</v>
      </c>
      <c r="E21" s="15">
        <v>2</v>
      </c>
      <c r="F21" s="15" t="s">
        <v>25</v>
      </c>
      <c r="G21" s="15" t="s">
        <v>26</v>
      </c>
      <c r="H21" s="17">
        <v>33.833333333333336</v>
      </c>
      <c r="I21" s="15"/>
      <c r="J21" s="18">
        <f t="shared" si="3"/>
        <v>117.75</v>
      </c>
      <c r="K21" s="18">
        <f t="shared" si="1"/>
        <v>11.775</v>
      </c>
      <c r="L21" s="18">
        <v>2355</v>
      </c>
      <c r="M21">
        <f t="shared" si="2"/>
        <v>235.5</v>
      </c>
    </row>
    <row r="22" spans="1:13" x14ac:dyDescent="0.25">
      <c r="A22" t="s">
        <v>27</v>
      </c>
      <c r="B22" s="15">
        <v>2</v>
      </c>
      <c r="C22" s="16">
        <v>40205</v>
      </c>
      <c r="D22" s="12">
        <v>16</v>
      </c>
      <c r="E22" s="15">
        <v>3</v>
      </c>
      <c r="F22" s="15" t="s">
        <v>25</v>
      </c>
      <c r="G22" s="15" t="s">
        <v>26</v>
      </c>
      <c r="H22" s="17">
        <v>21.166666666666668</v>
      </c>
      <c r="I22" s="15"/>
      <c r="J22" s="18">
        <f t="shared" si="3"/>
        <v>91.25</v>
      </c>
      <c r="K22" s="18">
        <f t="shared" si="1"/>
        <v>9.125</v>
      </c>
      <c r="L22" s="18">
        <v>1825</v>
      </c>
      <c r="M22">
        <f t="shared" si="2"/>
        <v>182.5</v>
      </c>
    </row>
    <row r="23" spans="1:13" x14ac:dyDescent="0.25">
      <c r="A23" t="s">
        <v>27</v>
      </c>
      <c r="B23" s="15">
        <v>2</v>
      </c>
      <c r="C23" s="16">
        <v>40205</v>
      </c>
      <c r="D23" s="12">
        <v>28</v>
      </c>
      <c r="E23" s="15">
        <v>1</v>
      </c>
      <c r="F23" s="15" t="s">
        <v>25</v>
      </c>
      <c r="G23" s="15" t="s">
        <v>26</v>
      </c>
      <c r="H23" s="17">
        <v>31</v>
      </c>
      <c r="I23" s="15"/>
      <c r="J23" s="18">
        <f t="shared" si="3"/>
        <v>105.75</v>
      </c>
      <c r="K23" s="18">
        <f t="shared" si="1"/>
        <v>10.574999999999999</v>
      </c>
      <c r="L23" s="18">
        <v>2115</v>
      </c>
      <c r="M23">
        <f t="shared" si="2"/>
        <v>211.5</v>
      </c>
    </row>
    <row r="24" spans="1:13" x14ac:dyDescent="0.25">
      <c r="A24" t="s">
        <v>27</v>
      </c>
      <c r="B24" s="15">
        <v>2</v>
      </c>
      <c r="C24" s="16">
        <v>40205</v>
      </c>
      <c r="D24" s="12">
        <v>28</v>
      </c>
      <c r="E24" s="15">
        <v>2</v>
      </c>
      <c r="F24" s="15" t="s">
        <v>25</v>
      </c>
      <c r="G24" s="15" t="s">
        <v>26</v>
      </c>
      <c r="H24" s="17">
        <v>22.333333333333332</v>
      </c>
      <c r="I24" s="15"/>
      <c r="J24" s="18">
        <f t="shared" si="3"/>
        <v>98.249999999999986</v>
      </c>
      <c r="K24" s="18">
        <f t="shared" si="1"/>
        <v>9.8249999999999993</v>
      </c>
      <c r="L24" s="18">
        <v>1964.9999999999998</v>
      </c>
      <c r="M24">
        <f t="shared" si="2"/>
        <v>196.49999999999997</v>
      </c>
    </row>
    <row r="25" spans="1:13" x14ac:dyDescent="0.25">
      <c r="A25" t="s">
        <v>27</v>
      </c>
      <c r="B25" s="15">
        <v>2</v>
      </c>
      <c r="C25" s="16">
        <v>40205</v>
      </c>
      <c r="D25" s="12">
        <v>28</v>
      </c>
      <c r="E25" s="15">
        <v>3</v>
      </c>
      <c r="F25" s="15" t="s">
        <v>25</v>
      </c>
      <c r="G25" s="15" t="s">
        <v>26</v>
      </c>
      <c r="H25" s="17">
        <v>24.333333333333336</v>
      </c>
      <c r="I25" s="15"/>
      <c r="J25" s="18">
        <f t="shared" si="3"/>
        <v>120.75</v>
      </c>
      <c r="K25" s="18">
        <f t="shared" si="1"/>
        <v>12.074999999999999</v>
      </c>
      <c r="L25" s="18">
        <v>2415</v>
      </c>
      <c r="M25">
        <f t="shared" si="2"/>
        <v>241.5</v>
      </c>
    </row>
    <row r="26" spans="1:13" x14ac:dyDescent="0.25">
      <c r="A26" t="s">
        <v>27</v>
      </c>
      <c r="B26" s="15">
        <v>2</v>
      </c>
      <c r="C26" s="16">
        <v>40205</v>
      </c>
      <c r="D26" s="12">
        <v>33</v>
      </c>
      <c r="E26" s="15">
        <v>1</v>
      </c>
      <c r="F26" s="15" t="s">
        <v>25</v>
      </c>
      <c r="G26" s="15" t="s">
        <v>26</v>
      </c>
      <c r="H26" s="17">
        <v>26</v>
      </c>
      <c r="I26" s="15"/>
      <c r="J26" s="18">
        <f t="shared" si="3"/>
        <v>68</v>
      </c>
      <c r="K26" s="18">
        <f t="shared" si="1"/>
        <v>6.8</v>
      </c>
      <c r="L26" s="18">
        <v>1360</v>
      </c>
      <c r="M26">
        <f t="shared" si="2"/>
        <v>136</v>
      </c>
    </row>
    <row r="27" spans="1:13" x14ac:dyDescent="0.25">
      <c r="A27" t="s">
        <v>27</v>
      </c>
      <c r="B27" s="15">
        <v>2</v>
      </c>
      <c r="C27" s="16">
        <v>40205</v>
      </c>
      <c r="D27" s="12">
        <v>33</v>
      </c>
      <c r="E27" s="15">
        <v>2</v>
      </c>
      <c r="F27" s="15" t="s">
        <v>25</v>
      </c>
      <c r="G27" s="15" t="s">
        <v>26</v>
      </c>
      <c r="H27" s="17">
        <v>28.666666666666664</v>
      </c>
      <c r="I27" s="15"/>
      <c r="J27" s="18">
        <f t="shared" si="3"/>
        <v>88.75</v>
      </c>
      <c r="K27" s="18">
        <f t="shared" si="1"/>
        <v>8.875</v>
      </c>
      <c r="L27" s="18">
        <v>1775</v>
      </c>
      <c r="M27">
        <f t="shared" si="2"/>
        <v>177.5</v>
      </c>
    </row>
    <row r="28" spans="1:13" x14ac:dyDescent="0.25">
      <c r="A28" t="s">
        <v>27</v>
      </c>
      <c r="B28" s="15">
        <v>2</v>
      </c>
      <c r="C28" s="16">
        <v>40205</v>
      </c>
      <c r="D28" s="12">
        <v>33</v>
      </c>
      <c r="E28" s="15">
        <v>3</v>
      </c>
      <c r="F28" s="15" t="s">
        <v>25</v>
      </c>
      <c r="G28" s="15" t="s">
        <v>26</v>
      </c>
      <c r="H28" s="17">
        <v>28</v>
      </c>
      <c r="I28" s="15"/>
      <c r="J28" s="18">
        <f t="shared" si="3"/>
        <v>128.25</v>
      </c>
      <c r="K28" s="18">
        <f t="shared" si="1"/>
        <v>12.824999999999999</v>
      </c>
      <c r="L28" s="18">
        <v>2565</v>
      </c>
      <c r="M28">
        <f t="shared" si="2"/>
        <v>256.5</v>
      </c>
    </row>
    <row r="29" spans="1:13" x14ac:dyDescent="0.25">
      <c r="A29" t="s">
        <v>27</v>
      </c>
      <c r="B29" s="15">
        <v>2</v>
      </c>
      <c r="C29" s="16">
        <v>40205</v>
      </c>
      <c r="D29" s="12">
        <v>38</v>
      </c>
      <c r="E29" s="15">
        <v>1</v>
      </c>
      <c r="F29" s="15" t="s">
        <v>25</v>
      </c>
      <c r="G29" s="15" t="s">
        <v>26</v>
      </c>
      <c r="H29" s="17">
        <v>30</v>
      </c>
      <c r="I29" s="15"/>
      <c r="J29" s="18">
        <f t="shared" si="3"/>
        <v>136.5</v>
      </c>
      <c r="K29" s="18">
        <f t="shared" si="1"/>
        <v>13.65</v>
      </c>
      <c r="L29" s="18">
        <v>2730</v>
      </c>
      <c r="M29">
        <f t="shared" si="2"/>
        <v>273</v>
      </c>
    </row>
    <row r="30" spans="1:13" x14ac:dyDescent="0.25">
      <c r="A30" t="s">
        <v>27</v>
      </c>
      <c r="B30" s="15">
        <v>2</v>
      </c>
      <c r="C30" s="16">
        <v>40205</v>
      </c>
      <c r="D30" s="12">
        <v>38</v>
      </c>
      <c r="E30" s="15">
        <v>2</v>
      </c>
      <c r="F30" s="15" t="s">
        <v>25</v>
      </c>
      <c r="G30" s="15" t="s">
        <v>26</v>
      </c>
      <c r="H30" s="17">
        <v>26.666666666666664</v>
      </c>
      <c r="I30" s="15"/>
      <c r="J30" s="18">
        <f t="shared" si="3"/>
        <v>71.75</v>
      </c>
      <c r="K30" s="18">
        <f t="shared" si="1"/>
        <v>7.1749999999999998</v>
      </c>
      <c r="L30" s="18">
        <v>1435</v>
      </c>
      <c r="M30">
        <f t="shared" si="2"/>
        <v>143.5</v>
      </c>
    </row>
    <row r="31" spans="1:13" x14ac:dyDescent="0.25">
      <c r="A31" t="s">
        <v>27</v>
      </c>
      <c r="B31" s="15">
        <v>2</v>
      </c>
      <c r="C31" s="16">
        <v>40205</v>
      </c>
      <c r="D31" s="12">
        <v>38</v>
      </c>
      <c r="E31" s="15">
        <v>3</v>
      </c>
      <c r="F31" s="15" t="s">
        <v>25</v>
      </c>
      <c r="G31" s="15" t="s">
        <v>26</v>
      </c>
      <c r="H31" s="17">
        <v>23.166666666666668</v>
      </c>
      <c r="I31" s="15"/>
      <c r="J31" s="18">
        <f t="shared" si="3"/>
        <v>100.25</v>
      </c>
      <c r="K31" s="18">
        <f t="shared" si="1"/>
        <v>10.025</v>
      </c>
      <c r="L31" s="18">
        <v>2005</v>
      </c>
      <c r="M31">
        <f t="shared" si="2"/>
        <v>200.5</v>
      </c>
    </row>
    <row r="32" spans="1:13" x14ac:dyDescent="0.25">
      <c r="A32" t="s">
        <v>27</v>
      </c>
      <c r="B32" s="15">
        <v>3</v>
      </c>
      <c r="C32" s="16">
        <v>40226</v>
      </c>
      <c r="D32" s="12">
        <v>2</v>
      </c>
      <c r="E32" s="15">
        <v>1</v>
      </c>
      <c r="F32" s="15" t="s">
        <v>25</v>
      </c>
      <c r="G32" s="15" t="s">
        <v>26</v>
      </c>
      <c r="H32" s="17">
        <v>40</v>
      </c>
      <c r="I32" s="15"/>
      <c r="J32" s="18">
        <f>L32/21</f>
        <v>147.85714285714286</v>
      </c>
      <c r="K32" s="18">
        <f t="shared" si="1"/>
        <v>14.785714285714286</v>
      </c>
      <c r="L32" s="18">
        <v>3105</v>
      </c>
      <c r="M32">
        <f t="shared" si="2"/>
        <v>310.5</v>
      </c>
    </row>
    <row r="33" spans="1:13" x14ac:dyDescent="0.25">
      <c r="A33" t="s">
        <v>27</v>
      </c>
      <c r="B33" s="15">
        <v>3</v>
      </c>
      <c r="C33" s="16">
        <v>40226</v>
      </c>
      <c r="D33" s="12">
        <v>2</v>
      </c>
      <c r="E33" s="15">
        <v>2</v>
      </c>
      <c r="F33" s="15" t="s">
        <v>25</v>
      </c>
      <c r="G33" s="15" t="s">
        <v>26</v>
      </c>
      <c r="H33" s="17">
        <v>36</v>
      </c>
      <c r="I33" s="15"/>
      <c r="J33" s="18">
        <f t="shared" ref="J33:J46" si="4">L33/21</f>
        <v>92.857142857142861</v>
      </c>
      <c r="K33" s="18">
        <f t="shared" si="1"/>
        <v>9.2857142857142865</v>
      </c>
      <c r="L33" s="18">
        <v>1950</v>
      </c>
      <c r="M33">
        <f t="shared" si="2"/>
        <v>195</v>
      </c>
    </row>
    <row r="34" spans="1:13" x14ac:dyDescent="0.25">
      <c r="A34" t="s">
        <v>27</v>
      </c>
      <c r="B34" s="15">
        <v>3</v>
      </c>
      <c r="C34" s="16">
        <v>40226</v>
      </c>
      <c r="D34" s="12">
        <v>2</v>
      </c>
      <c r="E34" s="15">
        <v>3</v>
      </c>
      <c r="F34" s="15" t="s">
        <v>25</v>
      </c>
      <c r="G34" s="15" t="s">
        <v>26</v>
      </c>
      <c r="H34" s="17">
        <v>31</v>
      </c>
      <c r="I34" s="15"/>
      <c r="J34" s="18">
        <f t="shared" si="4"/>
        <v>82.38095238095238</v>
      </c>
      <c r="K34" s="18">
        <f t="shared" si="1"/>
        <v>8.2380952380952372</v>
      </c>
      <c r="L34" s="18">
        <v>1730</v>
      </c>
      <c r="M34">
        <f t="shared" si="2"/>
        <v>173</v>
      </c>
    </row>
    <row r="35" spans="1:13" x14ac:dyDescent="0.25">
      <c r="A35" t="s">
        <v>27</v>
      </c>
      <c r="B35" s="15">
        <v>3</v>
      </c>
      <c r="C35" s="16">
        <v>40226</v>
      </c>
      <c r="D35" s="12">
        <v>16</v>
      </c>
      <c r="E35" s="15">
        <v>1</v>
      </c>
      <c r="F35" s="15" t="s">
        <v>25</v>
      </c>
      <c r="G35" s="15" t="s">
        <v>26</v>
      </c>
      <c r="H35" s="17">
        <v>33.333333333333336</v>
      </c>
      <c r="I35" s="15"/>
      <c r="J35" s="18">
        <f t="shared" si="4"/>
        <v>91.666666666666671</v>
      </c>
      <c r="K35" s="18">
        <f t="shared" si="1"/>
        <v>9.1666666666666679</v>
      </c>
      <c r="L35" s="18">
        <v>1925</v>
      </c>
      <c r="M35">
        <f t="shared" si="2"/>
        <v>192.5</v>
      </c>
    </row>
    <row r="36" spans="1:13" x14ac:dyDescent="0.25">
      <c r="A36" t="s">
        <v>27</v>
      </c>
      <c r="B36" s="15">
        <v>3</v>
      </c>
      <c r="C36" s="16">
        <v>40226</v>
      </c>
      <c r="D36" s="12">
        <v>16</v>
      </c>
      <c r="E36" s="15">
        <v>2</v>
      </c>
      <c r="F36" s="15" t="s">
        <v>25</v>
      </c>
      <c r="G36" s="15" t="s">
        <v>26</v>
      </c>
      <c r="H36" s="17">
        <v>39.5</v>
      </c>
      <c r="I36" s="15"/>
      <c r="J36" s="18">
        <f t="shared" si="4"/>
        <v>131.9047619047619</v>
      </c>
      <c r="K36" s="18">
        <f t="shared" si="1"/>
        <v>13.19047619047619</v>
      </c>
      <c r="L36" s="18">
        <v>2770</v>
      </c>
      <c r="M36">
        <f t="shared" si="2"/>
        <v>277</v>
      </c>
    </row>
    <row r="37" spans="1:13" x14ac:dyDescent="0.25">
      <c r="A37" t="s">
        <v>27</v>
      </c>
      <c r="B37" s="15">
        <v>3</v>
      </c>
      <c r="C37" s="16">
        <v>40226</v>
      </c>
      <c r="D37" s="12">
        <v>16</v>
      </c>
      <c r="E37" s="15">
        <v>3</v>
      </c>
      <c r="F37" s="15" t="s">
        <v>25</v>
      </c>
      <c r="G37" s="15" t="s">
        <v>26</v>
      </c>
      <c r="H37" s="17">
        <v>34.666666666666664</v>
      </c>
      <c r="I37" s="15"/>
      <c r="J37" s="18">
        <f t="shared" si="4"/>
        <v>89.047619047619051</v>
      </c>
      <c r="K37" s="18">
        <f t="shared" si="1"/>
        <v>8.9047619047619051</v>
      </c>
      <c r="L37" s="18">
        <v>1870</v>
      </c>
      <c r="M37">
        <f t="shared" si="2"/>
        <v>187</v>
      </c>
    </row>
    <row r="38" spans="1:13" x14ac:dyDescent="0.25">
      <c r="A38" t="s">
        <v>27</v>
      </c>
      <c r="B38" s="15">
        <v>3</v>
      </c>
      <c r="C38" s="16">
        <v>40226</v>
      </c>
      <c r="D38" s="12">
        <v>28</v>
      </c>
      <c r="E38" s="15">
        <v>1</v>
      </c>
      <c r="F38" s="15" t="s">
        <v>25</v>
      </c>
      <c r="G38" s="15" t="s">
        <v>26</v>
      </c>
      <c r="H38" s="17">
        <v>29.666666666666664</v>
      </c>
      <c r="I38" s="15"/>
      <c r="J38" s="18">
        <f t="shared" si="4"/>
        <v>74.285714285714292</v>
      </c>
      <c r="K38" s="18">
        <f t="shared" si="1"/>
        <v>7.4285714285714288</v>
      </c>
      <c r="L38" s="18">
        <v>1560</v>
      </c>
      <c r="M38">
        <f t="shared" si="2"/>
        <v>156</v>
      </c>
    </row>
    <row r="39" spans="1:13" x14ac:dyDescent="0.25">
      <c r="A39" t="s">
        <v>27</v>
      </c>
      <c r="B39" s="15">
        <v>3</v>
      </c>
      <c r="C39" s="16">
        <v>40226</v>
      </c>
      <c r="D39" s="12">
        <v>28</v>
      </c>
      <c r="E39" s="15">
        <v>2</v>
      </c>
      <c r="F39" s="15" t="s">
        <v>25</v>
      </c>
      <c r="G39" s="15" t="s">
        <v>26</v>
      </c>
      <c r="H39" s="17">
        <v>35</v>
      </c>
      <c r="I39" s="15"/>
      <c r="J39" s="18">
        <f t="shared" si="4"/>
        <v>78.571428571428569</v>
      </c>
      <c r="K39" s="18">
        <f t="shared" si="1"/>
        <v>7.8571428571428568</v>
      </c>
      <c r="L39" s="18">
        <v>1650</v>
      </c>
      <c r="M39">
        <f t="shared" si="2"/>
        <v>165</v>
      </c>
    </row>
    <row r="40" spans="1:13" x14ac:dyDescent="0.25">
      <c r="A40" t="s">
        <v>27</v>
      </c>
      <c r="B40" s="15">
        <v>3</v>
      </c>
      <c r="C40" s="16">
        <v>40226</v>
      </c>
      <c r="D40" s="12">
        <v>28</v>
      </c>
      <c r="E40" s="15">
        <v>3</v>
      </c>
      <c r="F40" s="15" t="s">
        <v>25</v>
      </c>
      <c r="G40" s="15" t="s">
        <v>26</v>
      </c>
      <c r="H40" s="17">
        <v>35</v>
      </c>
      <c r="I40" s="15"/>
      <c r="J40" s="18">
        <f t="shared" si="4"/>
        <v>98.80952380952381</v>
      </c>
      <c r="K40" s="18">
        <f t="shared" si="1"/>
        <v>9.8809523809523814</v>
      </c>
      <c r="L40" s="18">
        <v>2075</v>
      </c>
      <c r="M40">
        <f t="shared" si="2"/>
        <v>207.5</v>
      </c>
    </row>
    <row r="41" spans="1:13" x14ac:dyDescent="0.25">
      <c r="A41" t="s">
        <v>27</v>
      </c>
      <c r="B41" s="15">
        <v>3</v>
      </c>
      <c r="C41" s="16">
        <v>40226</v>
      </c>
      <c r="D41" s="12">
        <v>33</v>
      </c>
      <c r="E41" s="15">
        <v>1</v>
      </c>
      <c r="F41" s="15" t="s">
        <v>25</v>
      </c>
      <c r="G41" s="15" t="s">
        <v>26</v>
      </c>
      <c r="H41" s="17">
        <v>32.333333333333336</v>
      </c>
      <c r="I41" s="15"/>
      <c r="J41" s="18">
        <f t="shared" si="4"/>
        <v>100.47619047619048</v>
      </c>
      <c r="K41" s="18">
        <f t="shared" si="1"/>
        <v>10.047619047619047</v>
      </c>
      <c r="L41" s="18">
        <v>2110</v>
      </c>
      <c r="M41">
        <f t="shared" si="2"/>
        <v>211</v>
      </c>
    </row>
    <row r="42" spans="1:13" x14ac:dyDescent="0.25">
      <c r="A42" t="s">
        <v>27</v>
      </c>
      <c r="B42" s="15">
        <v>3</v>
      </c>
      <c r="C42" s="16">
        <v>40226</v>
      </c>
      <c r="D42" s="12">
        <v>33</v>
      </c>
      <c r="E42" s="15">
        <v>2</v>
      </c>
      <c r="F42" s="15" t="s">
        <v>25</v>
      </c>
      <c r="G42" s="15" t="s">
        <v>26</v>
      </c>
      <c r="H42" s="17">
        <v>31.333333333333336</v>
      </c>
      <c r="I42" s="15"/>
      <c r="J42" s="18">
        <f t="shared" si="4"/>
        <v>49.761904761904759</v>
      </c>
      <c r="K42" s="18">
        <f t="shared" si="1"/>
        <v>4.9761904761904763</v>
      </c>
      <c r="L42" s="18">
        <v>1045</v>
      </c>
      <c r="M42">
        <f t="shared" si="2"/>
        <v>104.5</v>
      </c>
    </row>
    <row r="43" spans="1:13" x14ac:dyDescent="0.25">
      <c r="A43" t="s">
        <v>27</v>
      </c>
      <c r="B43" s="15">
        <v>3</v>
      </c>
      <c r="C43" s="16">
        <v>40226</v>
      </c>
      <c r="D43" s="12">
        <v>33</v>
      </c>
      <c r="E43" s="15">
        <v>3</v>
      </c>
      <c r="F43" s="15" t="s">
        <v>25</v>
      </c>
      <c r="G43" s="15" t="s">
        <v>26</v>
      </c>
      <c r="H43" s="17">
        <v>33.333333333333336</v>
      </c>
      <c r="I43" s="15"/>
      <c r="J43" s="18">
        <f t="shared" si="4"/>
        <v>92.142857142857153</v>
      </c>
      <c r="K43" s="18">
        <f t="shared" si="1"/>
        <v>9.2142857142857153</v>
      </c>
      <c r="L43" s="18">
        <v>1935.0000000000002</v>
      </c>
      <c r="M43">
        <f t="shared" si="2"/>
        <v>193.50000000000003</v>
      </c>
    </row>
    <row r="44" spans="1:13" x14ac:dyDescent="0.25">
      <c r="A44" t="s">
        <v>27</v>
      </c>
      <c r="B44" s="15">
        <v>3</v>
      </c>
      <c r="C44" s="16">
        <v>40226</v>
      </c>
      <c r="D44" s="12">
        <v>38</v>
      </c>
      <c r="E44" s="15">
        <v>1</v>
      </c>
      <c r="F44" s="15" t="s">
        <v>25</v>
      </c>
      <c r="G44" s="15" t="s">
        <v>26</v>
      </c>
      <c r="H44" s="17">
        <v>30.5</v>
      </c>
      <c r="I44" s="15"/>
      <c r="J44" s="18">
        <f t="shared" si="4"/>
        <v>113.80952380952381</v>
      </c>
      <c r="K44" s="18">
        <f t="shared" si="1"/>
        <v>11.380952380952381</v>
      </c>
      <c r="L44" s="18">
        <v>2390</v>
      </c>
      <c r="M44">
        <f t="shared" si="2"/>
        <v>239</v>
      </c>
    </row>
    <row r="45" spans="1:13" x14ac:dyDescent="0.25">
      <c r="A45" t="s">
        <v>27</v>
      </c>
      <c r="B45" s="15">
        <v>3</v>
      </c>
      <c r="C45" s="16">
        <v>40226</v>
      </c>
      <c r="D45" s="12">
        <v>38</v>
      </c>
      <c r="E45" s="15">
        <v>2</v>
      </c>
      <c r="F45" s="15" t="s">
        <v>25</v>
      </c>
      <c r="G45" s="15" t="s">
        <v>26</v>
      </c>
      <c r="H45" s="17">
        <v>31.833333333333336</v>
      </c>
      <c r="I45" s="15"/>
      <c r="J45" s="18">
        <f t="shared" si="4"/>
        <v>79.761904761904759</v>
      </c>
      <c r="K45" s="18">
        <f t="shared" si="1"/>
        <v>7.9761904761904763</v>
      </c>
      <c r="L45" s="18">
        <v>1675</v>
      </c>
      <c r="M45">
        <f t="shared" si="2"/>
        <v>167.5</v>
      </c>
    </row>
    <row r="46" spans="1:13" x14ac:dyDescent="0.25">
      <c r="A46" t="s">
        <v>27</v>
      </c>
      <c r="B46" s="15">
        <v>3</v>
      </c>
      <c r="C46" s="16">
        <v>40226</v>
      </c>
      <c r="D46" s="12">
        <v>38</v>
      </c>
      <c r="E46" s="15">
        <v>3</v>
      </c>
      <c r="F46" s="15" t="s">
        <v>25</v>
      </c>
      <c r="G46" s="15" t="s">
        <v>26</v>
      </c>
      <c r="H46" s="17">
        <v>33.5</v>
      </c>
      <c r="I46" s="15"/>
      <c r="J46" s="18">
        <f t="shared" si="4"/>
        <v>116.66666666666667</v>
      </c>
      <c r="K46" s="18">
        <f t="shared" si="1"/>
        <v>11.666666666666668</v>
      </c>
      <c r="L46" s="18">
        <v>2450</v>
      </c>
      <c r="M46">
        <f t="shared" si="2"/>
        <v>245</v>
      </c>
    </row>
    <row r="47" spans="1:13" x14ac:dyDescent="0.25">
      <c r="A47" t="s">
        <v>27</v>
      </c>
      <c r="B47" s="15">
        <v>4</v>
      </c>
      <c r="C47" s="16">
        <v>40256</v>
      </c>
      <c r="D47" s="12">
        <v>2</v>
      </c>
      <c r="E47" s="15">
        <v>1</v>
      </c>
      <c r="F47" s="15" t="s">
        <v>25</v>
      </c>
      <c r="G47" s="15" t="s">
        <v>26</v>
      </c>
      <c r="H47" s="17">
        <v>27.5</v>
      </c>
      <c r="I47" s="15"/>
      <c r="J47" s="18">
        <f>L47/30</f>
        <v>49.5</v>
      </c>
      <c r="K47" s="18">
        <f t="shared" si="1"/>
        <v>4.95</v>
      </c>
      <c r="L47" s="18">
        <v>1485</v>
      </c>
      <c r="M47">
        <f t="shared" si="2"/>
        <v>148.5</v>
      </c>
    </row>
    <row r="48" spans="1:13" x14ac:dyDescent="0.25">
      <c r="A48" t="s">
        <v>27</v>
      </c>
      <c r="B48" s="15">
        <v>4</v>
      </c>
      <c r="C48" s="16">
        <v>40256</v>
      </c>
      <c r="D48" s="12">
        <v>2</v>
      </c>
      <c r="E48" s="15">
        <v>2</v>
      </c>
      <c r="F48" s="15" t="s">
        <v>25</v>
      </c>
      <c r="G48" s="15" t="s">
        <v>26</v>
      </c>
      <c r="H48" s="17">
        <v>25.333333333333336</v>
      </c>
      <c r="I48" s="15"/>
      <c r="J48" s="18">
        <f t="shared" ref="J48:J61" si="5">L48/30</f>
        <v>56.833333333333336</v>
      </c>
      <c r="K48" s="18">
        <f t="shared" si="1"/>
        <v>5.6833333333333336</v>
      </c>
      <c r="L48" s="18">
        <v>1705</v>
      </c>
      <c r="M48">
        <f t="shared" si="2"/>
        <v>170.5</v>
      </c>
    </row>
    <row r="49" spans="1:13" x14ac:dyDescent="0.25">
      <c r="A49" t="s">
        <v>27</v>
      </c>
      <c r="B49" s="15">
        <v>4</v>
      </c>
      <c r="C49" s="16">
        <v>40256</v>
      </c>
      <c r="D49" s="12">
        <v>2</v>
      </c>
      <c r="E49" s="15">
        <v>3</v>
      </c>
      <c r="F49" s="15" t="s">
        <v>25</v>
      </c>
      <c r="G49" s="15" t="s">
        <v>26</v>
      </c>
      <c r="H49" s="17">
        <v>27.333333333333336</v>
      </c>
      <c r="I49" s="15"/>
      <c r="J49" s="18">
        <f t="shared" si="5"/>
        <v>49.333333333333336</v>
      </c>
      <c r="K49" s="18">
        <f t="shared" si="1"/>
        <v>4.9333333333333336</v>
      </c>
      <c r="L49" s="18">
        <v>1480</v>
      </c>
      <c r="M49">
        <f t="shared" si="2"/>
        <v>148</v>
      </c>
    </row>
    <row r="50" spans="1:13" x14ac:dyDescent="0.25">
      <c r="A50" t="s">
        <v>27</v>
      </c>
      <c r="B50" s="15">
        <v>4</v>
      </c>
      <c r="C50" s="16">
        <v>40256</v>
      </c>
      <c r="D50" s="12">
        <v>16</v>
      </c>
      <c r="E50" s="15">
        <v>1</v>
      </c>
      <c r="F50" s="15" t="s">
        <v>25</v>
      </c>
      <c r="G50" s="15" t="s">
        <v>26</v>
      </c>
      <c r="H50" s="17">
        <v>29.833333333333336</v>
      </c>
      <c r="I50" s="15"/>
      <c r="J50" s="18">
        <f t="shared" si="5"/>
        <v>86.5</v>
      </c>
      <c r="K50" s="18">
        <f t="shared" si="1"/>
        <v>8.65</v>
      </c>
      <c r="L50" s="18">
        <v>2595</v>
      </c>
      <c r="M50">
        <f t="shared" si="2"/>
        <v>259.5</v>
      </c>
    </row>
    <row r="51" spans="1:13" x14ac:dyDescent="0.25">
      <c r="A51" t="s">
        <v>27</v>
      </c>
      <c r="B51" s="15">
        <v>4</v>
      </c>
      <c r="C51" s="16">
        <v>40256</v>
      </c>
      <c r="D51" s="12">
        <v>16</v>
      </c>
      <c r="E51" s="15">
        <v>2</v>
      </c>
      <c r="F51" s="15" t="s">
        <v>25</v>
      </c>
      <c r="G51" s="15" t="s">
        <v>26</v>
      </c>
      <c r="H51" s="17">
        <v>26</v>
      </c>
      <c r="I51" s="15"/>
      <c r="J51" s="18">
        <f t="shared" si="5"/>
        <v>57.999999999999993</v>
      </c>
      <c r="K51" s="18">
        <f t="shared" si="1"/>
        <v>5.7999999999999989</v>
      </c>
      <c r="L51" s="18">
        <v>1739.9999999999998</v>
      </c>
      <c r="M51">
        <f t="shared" si="2"/>
        <v>173.99999999999997</v>
      </c>
    </row>
    <row r="52" spans="1:13" x14ac:dyDescent="0.25">
      <c r="A52" t="s">
        <v>27</v>
      </c>
      <c r="B52" s="15">
        <v>4</v>
      </c>
      <c r="C52" s="16">
        <v>40256</v>
      </c>
      <c r="D52" s="12">
        <v>16</v>
      </c>
      <c r="E52" s="15">
        <v>3</v>
      </c>
      <c r="F52" s="15" t="s">
        <v>25</v>
      </c>
      <c r="G52" s="15" t="s">
        <v>26</v>
      </c>
      <c r="H52" s="17">
        <v>29.833333333333336</v>
      </c>
      <c r="I52" s="15"/>
      <c r="J52" s="18">
        <f t="shared" si="5"/>
        <v>73.333333333333329</v>
      </c>
      <c r="K52" s="18">
        <f t="shared" si="1"/>
        <v>7.333333333333333</v>
      </c>
      <c r="L52" s="18">
        <v>2200</v>
      </c>
      <c r="M52">
        <f t="shared" si="2"/>
        <v>220</v>
      </c>
    </row>
    <row r="53" spans="1:13" x14ac:dyDescent="0.25">
      <c r="A53" t="s">
        <v>27</v>
      </c>
      <c r="B53" s="15">
        <v>4</v>
      </c>
      <c r="C53" s="16">
        <v>40256</v>
      </c>
      <c r="D53" s="12">
        <v>28</v>
      </c>
      <c r="E53" s="15">
        <v>1</v>
      </c>
      <c r="F53" s="15" t="s">
        <v>25</v>
      </c>
      <c r="G53" s="15" t="s">
        <v>26</v>
      </c>
      <c r="H53" s="17">
        <v>22.166666666666668</v>
      </c>
      <c r="I53" s="15"/>
      <c r="J53" s="18">
        <f t="shared" si="5"/>
        <v>82.333333333333329</v>
      </c>
      <c r="K53" s="18">
        <f t="shared" si="1"/>
        <v>8.2333333333333325</v>
      </c>
      <c r="L53" s="18">
        <v>2470</v>
      </c>
      <c r="M53">
        <f t="shared" si="2"/>
        <v>247</v>
      </c>
    </row>
    <row r="54" spans="1:13" x14ac:dyDescent="0.25">
      <c r="A54" t="s">
        <v>27</v>
      </c>
      <c r="B54" s="15">
        <v>4</v>
      </c>
      <c r="C54" s="16">
        <v>40256</v>
      </c>
      <c r="D54" s="12">
        <v>28</v>
      </c>
      <c r="E54" s="15">
        <v>2</v>
      </c>
      <c r="F54" s="15" t="s">
        <v>25</v>
      </c>
      <c r="G54" s="15" t="s">
        <v>26</v>
      </c>
      <c r="H54" s="17">
        <v>22</v>
      </c>
      <c r="I54" s="15"/>
      <c r="J54" s="18">
        <f t="shared" si="5"/>
        <v>69.5</v>
      </c>
      <c r="K54" s="18">
        <f t="shared" si="1"/>
        <v>6.95</v>
      </c>
      <c r="L54" s="18">
        <v>2085</v>
      </c>
      <c r="M54">
        <f t="shared" si="2"/>
        <v>208.5</v>
      </c>
    </row>
    <row r="55" spans="1:13" x14ac:dyDescent="0.25">
      <c r="A55" t="s">
        <v>27</v>
      </c>
      <c r="B55" s="15">
        <v>4</v>
      </c>
      <c r="C55" s="16">
        <v>40256</v>
      </c>
      <c r="D55" s="12">
        <v>28</v>
      </c>
      <c r="E55" s="15">
        <v>3</v>
      </c>
      <c r="F55" s="15" t="s">
        <v>25</v>
      </c>
      <c r="G55" s="15" t="s">
        <v>26</v>
      </c>
      <c r="H55" s="17">
        <v>26.333333333333336</v>
      </c>
      <c r="I55" s="15"/>
      <c r="J55" s="18">
        <f t="shared" si="5"/>
        <v>72.333333333333329</v>
      </c>
      <c r="K55" s="18">
        <f t="shared" si="1"/>
        <v>7.2333333333333325</v>
      </c>
      <c r="L55" s="18">
        <v>2170</v>
      </c>
      <c r="M55">
        <f t="shared" si="2"/>
        <v>217</v>
      </c>
    </row>
    <row r="56" spans="1:13" x14ac:dyDescent="0.25">
      <c r="A56" t="s">
        <v>27</v>
      </c>
      <c r="B56" s="15">
        <v>4</v>
      </c>
      <c r="C56" s="16">
        <v>40256</v>
      </c>
      <c r="D56" s="12">
        <v>33</v>
      </c>
      <c r="E56" s="15">
        <v>1</v>
      </c>
      <c r="F56" s="15" t="s">
        <v>25</v>
      </c>
      <c r="G56" s="15" t="s">
        <v>26</v>
      </c>
      <c r="H56" s="17">
        <v>23.666666666666668</v>
      </c>
      <c r="I56" s="15"/>
      <c r="J56" s="18">
        <f t="shared" si="5"/>
        <v>75</v>
      </c>
      <c r="K56" s="18">
        <f t="shared" si="1"/>
        <v>7.5</v>
      </c>
      <c r="L56" s="18">
        <v>2250</v>
      </c>
      <c r="M56">
        <f t="shared" si="2"/>
        <v>225</v>
      </c>
    </row>
    <row r="57" spans="1:13" x14ac:dyDescent="0.25">
      <c r="A57" t="s">
        <v>27</v>
      </c>
      <c r="B57" s="15">
        <v>4</v>
      </c>
      <c r="C57" s="16">
        <v>40256</v>
      </c>
      <c r="D57" s="12">
        <v>33</v>
      </c>
      <c r="E57" s="15">
        <v>2</v>
      </c>
      <c r="F57" s="15" t="s">
        <v>25</v>
      </c>
      <c r="G57" s="15" t="s">
        <v>26</v>
      </c>
      <c r="H57" s="17">
        <v>29.166666666666664</v>
      </c>
      <c r="I57" s="15"/>
      <c r="J57" s="18">
        <f t="shared" si="5"/>
        <v>69.5</v>
      </c>
      <c r="K57" s="18">
        <f t="shared" si="1"/>
        <v>6.95</v>
      </c>
      <c r="L57" s="18">
        <v>2085</v>
      </c>
      <c r="M57">
        <f t="shared" si="2"/>
        <v>208.5</v>
      </c>
    </row>
    <row r="58" spans="1:13" x14ac:dyDescent="0.25">
      <c r="A58" t="s">
        <v>27</v>
      </c>
      <c r="B58" s="15">
        <v>4</v>
      </c>
      <c r="C58" s="16">
        <v>40256</v>
      </c>
      <c r="D58" s="12">
        <v>33</v>
      </c>
      <c r="E58" s="15">
        <v>3</v>
      </c>
      <c r="F58" s="15" t="s">
        <v>25</v>
      </c>
      <c r="G58" s="15" t="s">
        <v>26</v>
      </c>
      <c r="H58" s="17">
        <v>20.666666666666668</v>
      </c>
      <c r="I58" s="15"/>
      <c r="J58" s="18">
        <f t="shared" si="5"/>
        <v>66.166666666666671</v>
      </c>
      <c r="K58" s="18">
        <f t="shared" si="1"/>
        <v>6.6166666666666671</v>
      </c>
      <c r="L58" s="18">
        <v>1985.0000000000002</v>
      </c>
      <c r="M58">
        <f t="shared" si="2"/>
        <v>198.50000000000003</v>
      </c>
    </row>
    <row r="59" spans="1:13" x14ac:dyDescent="0.25">
      <c r="A59" t="s">
        <v>27</v>
      </c>
      <c r="B59" s="15">
        <v>4</v>
      </c>
      <c r="C59" s="16">
        <v>40256</v>
      </c>
      <c r="D59" s="12">
        <v>38</v>
      </c>
      <c r="E59" s="15">
        <v>1</v>
      </c>
      <c r="F59" s="15" t="s">
        <v>25</v>
      </c>
      <c r="G59" s="15" t="s">
        <v>26</v>
      </c>
      <c r="H59" s="17">
        <v>24.166666666666664</v>
      </c>
      <c r="I59" s="15"/>
      <c r="J59" s="18">
        <f t="shared" si="5"/>
        <v>82.666666666666671</v>
      </c>
      <c r="K59" s="18">
        <f t="shared" si="1"/>
        <v>8.2666666666666675</v>
      </c>
      <c r="L59" s="18">
        <v>2480</v>
      </c>
      <c r="M59">
        <f t="shared" si="2"/>
        <v>248</v>
      </c>
    </row>
    <row r="60" spans="1:13" x14ac:dyDescent="0.25">
      <c r="A60" t="s">
        <v>27</v>
      </c>
      <c r="B60" s="15">
        <v>4</v>
      </c>
      <c r="C60" s="16">
        <v>40256</v>
      </c>
      <c r="D60" s="12">
        <v>38</v>
      </c>
      <c r="E60" s="15">
        <v>2</v>
      </c>
      <c r="F60" s="15" t="s">
        <v>25</v>
      </c>
      <c r="G60" s="15" t="s">
        <v>26</v>
      </c>
      <c r="H60" s="17">
        <v>21</v>
      </c>
      <c r="I60" s="15"/>
      <c r="J60" s="18">
        <f t="shared" si="5"/>
        <v>53.666666666666671</v>
      </c>
      <c r="K60" s="18">
        <f t="shared" si="1"/>
        <v>5.3666666666666671</v>
      </c>
      <c r="L60" s="18">
        <v>1610.0000000000002</v>
      </c>
      <c r="M60">
        <f t="shared" si="2"/>
        <v>161.00000000000003</v>
      </c>
    </row>
    <row r="61" spans="1:13" x14ac:dyDescent="0.25">
      <c r="A61" t="s">
        <v>27</v>
      </c>
      <c r="B61" s="15">
        <v>4</v>
      </c>
      <c r="C61" s="16">
        <v>40256</v>
      </c>
      <c r="D61" s="12">
        <v>38</v>
      </c>
      <c r="E61" s="15">
        <v>3</v>
      </c>
      <c r="F61" s="15" t="s">
        <v>25</v>
      </c>
      <c r="G61" s="15" t="s">
        <v>26</v>
      </c>
      <c r="H61" s="17">
        <v>19.666666666666668</v>
      </c>
      <c r="I61" s="15"/>
      <c r="J61" s="18">
        <f t="shared" si="5"/>
        <v>59.666666666666657</v>
      </c>
      <c r="K61" s="18">
        <f t="shared" si="1"/>
        <v>5.9666666666666659</v>
      </c>
      <c r="L61" s="18">
        <v>1789.9999999999998</v>
      </c>
      <c r="M61">
        <f t="shared" si="2"/>
        <v>178.99999999999997</v>
      </c>
    </row>
    <row r="62" spans="1:13" x14ac:dyDescent="0.25">
      <c r="A62" t="s">
        <v>27</v>
      </c>
      <c r="B62" s="15">
        <v>5</v>
      </c>
      <c r="C62" s="16">
        <v>40332</v>
      </c>
      <c r="D62" s="12">
        <v>2</v>
      </c>
      <c r="E62" s="15">
        <v>1</v>
      </c>
      <c r="F62" s="15" t="s">
        <v>25</v>
      </c>
      <c r="G62" s="15" t="s">
        <v>26</v>
      </c>
      <c r="H62" s="17">
        <v>26.666666666666664</v>
      </c>
      <c r="I62" s="15">
        <v>95</v>
      </c>
      <c r="J62" s="18">
        <f>L62/76</f>
        <v>39.210526315789473</v>
      </c>
      <c r="K62" s="18">
        <f t="shared" si="1"/>
        <v>3.9210526315789473</v>
      </c>
      <c r="L62" s="18">
        <v>2980</v>
      </c>
      <c r="M62">
        <f t="shared" si="2"/>
        <v>298</v>
      </c>
    </row>
    <row r="63" spans="1:13" x14ac:dyDescent="0.25">
      <c r="A63" t="s">
        <v>27</v>
      </c>
      <c r="B63" s="15">
        <v>5</v>
      </c>
      <c r="C63" s="16">
        <v>40332</v>
      </c>
      <c r="D63" s="12">
        <v>2</v>
      </c>
      <c r="E63" s="15">
        <v>2</v>
      </c>
      <c r="F63" s="15" t="s">
        <v>25</v>
      </c>
      <c r="G63" s="15" t="s">
        <v>26</v>
      </c>
      <c r="H63" s="17">
        <v>26.333333333333336</v>
      </c>
      <c r="I63" s="15">
        <v>95</v>
      </c>
      <c r="J63" s="18">
        <f t="shared" ref="J63:J76" si="6">L63/76</f>
        <v>32.434210526315788</v>
      </c>
      <c r="K63" s="18">
        <f t="shared" si="1"/>
        <v>3.2434210526315788</v>
      </c>
      <c r="L63" s="18">
        <v>2465</v>
      </c>
      <c r="M63">
        <f t="shared" si="2"/>
        <v>246.5</v>
      </c>
    </row>
    <row r="64" spans="1:13" x14ac:dyDescent="0.25">
      <c r="A64" t="s">
        <v>27</v>
      </c>
      <c r="B64" s="15">
        <v>5</v>
      </c>
      <c r="C64" s="16">
        <v>40332</v>
      </c>
      <c r="D64" s="12">
        <v>2</v>
      </c>
      <c r="E64" s="15">
        <v>3</v>
      </c>
      <c r="F64" s="15" t="s">
        <v>25</v>
      </c>
      <c r="G64" s="15" t="s">
        <v>26</v>
      </c>
      <c r="H64" s="17">
        <v>23.833333333333332</v>
      </c>
      <c r="I64" s="15">
        <v>145</v>
      </c>
      <c r="J64" s="18">
        <f t="shared" si="6"/>
        <v>33.684210526315788</v>
      </c>
      <c r="K64" s="18">
        <f t="shared" si="1"/>
        <v>3.3684210526315788</v>
      </c>
      <c r="L64" s="18">
        <v>2560</v>
      </c>
      <c r="M64">
        <f t="shared" si="2"/>
        <v>256</v>
      </c>
    </row>
    <row r="65" spans="1:13" x14ac:dyDescent="0.25">
      <c r="A65" t="s">
        <v>27</v>
      </c>
      <c r="B65" s="15">
        <v>5</v>
      </c>
      <c r="C65" s="16">
        <v>40332</v>
      </c>
      <c r="D65" s="12">
        <v>16</v>
      </c>
      <c r="E65" s="15">
        <v>1</v>
      </c>
      <c r="F65" s="15" t="s">
        <v>25</v>
      </c>
      <c r="G65" s="15" t="s">
        <v>26</v>
      </c>
      <c r="H65" s="17">
        <v>28.666666666666664</v>
      </c>
      <c r="I65" s="15">
        <v>65</v>
      </c>
      <c r="J65" s="18">
        <f t="shared" si="6"/>
        <v>99.473684210526301</v>
      </c>
      <c r="K65" s="18">
        <f t="shared" si="1"/>
        <v>9.9473684210526301</v>
      </c>
      <c r="L65" s="18">
        <v>7559.9999999999991</v>
      </c>
      <c r="M65">
        <f t="shared" si="2"/>
        <v>755.99999999999989</v>
      </c>
    </row>
    <row r="66" spans="1:13" x14ac:dyDescent="0.25">
      <c r="A66" t="s">
        <v>27</v>
      </c>
      <c r="B66" s="15">
        <v>5</v>
      </c>
      <c r="C66" s="16">
        <v>40332</v>
      </c>
      <c r="D66" s="12">
        <v>16</v>
      </c>
      <c r="E66" s="15">
        <v>2</v>
      </c>
      <c r="F66" s="15" t="s">
        <v>25</v>
      </c>
      <c r="G66" s="15" t="s">
        <v>26</v>
      </c>
      <c r="H66" s="17">
        <v>19.333333333333332</v>
      </c>
      <c r="I66" s="15">
        <v>50</v>
      </c>
      <c r="J66" s="18">
        <f t="shared" si="6"/>
        <v>27.960526315789473</v>
      </c>
      <c r="K66" s="18">
        <f t="shared" si="1"/>
        <v>2.7960526315789473</v>
      </c>
      <c r="L66" s="18">
        <v>2125</v>
      </c>
      <c r="M66">
        <f t="shared" si="2"/>
        <v>212.5</v>
      </c>
    </row>
    <row r="67" spans="1:13" x14ac:dyDescent="0.25">
      <c r="A67" t="s">
        <v>27</v>
      </c>
      <c r="B67" s="15">
        <v>5</v>
      </c>
      <c r="C67" s="16">
        <v>40332</v>
      </c>
      <c r="D67" s="12">
        <v>16</v>
      </c>
      <c r="E67" s="15">
        <v>3</v>
      </c>
      <c r="F67" s="15" t="s">
        <v>25</v>
      </c>
      <c r="G67" s="15" t="s">
        <v>26</v>
      </c>
      <c r="H67" s="17">
        <v>16.333333333333332</v>
      </c>
      <c r="I67" s="15">
        <v>40</v>
      </c>
      <c r="J67" s="18">
        <f t="shared" si="6"/>
        <v>30.986842105263158</v>
      </c>
      <c r="K67" s="18">
        <f t="shared" ref="K67:K76" si="7">J67/10</f>
        <v>3.0986842105263159</v>
      </c>
      <c r="L67" s="18">
        <v>2355</v>
      </c>
      <c r="M67">
        <f t="shared" ref="M67:M76" si="8">L67/10</f>
        <v>235.5</v>
      </c>
    </row>
    <row r="68" spans="1:13" x14ac:dyDescent="0.25">
      <c r="A68" t="s">
        <v>27</v>
      </c>
      <c r="B68" s="15">
        <v>5</v>
      </c>
      <c r="C68" s="16">
        <v>40332</v>
      </c>
      <c r="D68" s="12">
        <v>28</v>
      </c>
      <c r="E68" s="15">
        <v>1</v>
      </c>
      <c r="F68" s="15" t="s">
        <v>25</v>
      </c>
      <c r="G68" s="15" t="s">
        <v>26</v>
      </c>
      <c r="H68" s="17">
        <v>28.666666666666664</v>
      </c>
      <c r="I68" s="15">
        <v>40</v>
      </c>
      <c r="J68" s="18">
        <f t="shared" si="6"/>
        <v>33.421052631578945</v>
      </c>
      <c r="K68" s="18">
        <f t="shared" si="7"/>
        <v>3.3421052631578947</v>
      </c>
      <c r="L68" s="18">
        <v>2540</v>
      </c>
      <c r="M68">
        <f t="shared" si="8"/>
        <v>254</v>
      </c>
    </row>
    <row r="69" spans="1:13" x14ac:dyDescent="0.25">
      <c r="A69" t="s">
        <v>27</v>
      </c>
      <c r="B69" s="15">
        <v>5</v>
      </c>
      <c r="C69" s="16">
        <v>40332</v>
      </c>
      <c r="D69" s="12">
        <v>28</v>
      </c>
      <c r="E69" s="15">
        <v>2</v>
      </c>
      <c r="F69" s="15" t="s">
        <v>25</v>
      </c>
      <c r="G69" s="15" t="s">
        <v>26</v>
      </c>
      <c r="H69" s="17">
        <v>22.666666666666668</v>
      </c>
      <c r="I69" s="15">
        <v>55</v>
      </c>
      <c r="J69" s="18">
        <f t="shared" si="6"/>
        <v>30.460526315789473</v>
      </c>
      <c r="K69" s="18">
        <f t="shared" si="7"/>
        <v>3.0460526315789473</v>
      </c>
      <c r="L69" s="18">
        <v>2315</v>
      </c>
      <c r="M69">
        <f t="shared" si="8"/>
        <v>231.5</v>
      </c>
    </row>
    <row r="70" spans="1:13" x14ac:dyDescent="0.25">
      <c r="A70" t="s">
        <v>27</v>
      </c>
      <c r="B70" s="15">
        <v>5</v>
      </c>
      <c r="C70" s="16">
        <v>40332</v>
      </c>
      <c r="D70" s="12">
        <v>28</v>
      </c>
      <c r="E70" s="15">
        <v>3</v>
      </c>
      <c r="F70" s="15" t="s">
        <v>25</v>
      </c>
      <c r="G70" s="15" t="s">
        <v>26</v>
      </c>
      <c r="H70" s="17">
        <v>25.5</v>
      </c>
      <c r="I70" s="15">
        <v>35</v>
      </c>
      <c r="J70" s="18">
        <f t="shared" si="6"/>
        <v>36.381578947368418</v>
      </c>
      <c r="K70" s="18">
        <f t="shared" si="7"/>
        <v>3.6381578947368416</v>
      </c>
      <c r="L70" s="18">
        <v>2765</v>
      </c>
      <c r="M70">
        <f t="shared" si="8"/>
        <v>276.5</v>
      </c>
    </row>
    <row r="71" spans="1:13" x14ac:dyDescent="0.25">
      <c r="A71" t="s">
        <v>27</v>
      </c>
      <c r="B71" s="15">
        <v>5</v>
      </c>
      <c r="C71" s="16">
        <v>40332</v>
      </c>
      <c r="D71" s="12">
        <v>33</v>
      </c>
      <c r="E71" s="15">
        <v>1</v>
      </c>
      <c r="F71" s="15" t="s">
        <v>25</v>
      </c>
      <c r="G71" s="15" t="s">
        <v>26</v>
      </c>
      <c r="H71" s="17">
        <v>20.166666666666668</v>
      </c>
      <c r="I71" s="15">
        <v>40</v>
      </c>
      <c r="J71" s="18">
        <f t="shared" si="6"/>
        <v>20.723684210526315</v>
      </c>
      <c r="K71" s="18">
        <f t="shared" si="7"/>
        <v>2.0723684210526314</v>
      </c>
      <c r="L71" s="18">
        <v>1575</v>
      </c>
      <c r="M71">
        <f t="shared" si="8"/>
        <v>157.5</v>
      </c>
    </row>
    <row r="72" spans="1:13" x14ac:dyDescent="0.25">
      <c r="A72" t="s">
        <v>27</v>
      </c>
      <c r="B72" s="15">
        <v>5</v>
      </c>
      <c r="C72" s="16">
        <v>40332</v>
      </c>
      <c r="D72" s="12">
        <v>33</v>
      </c>
      <c r="E72" s="15">
        <v>2</v>
      </c>
      <c r="F72" s="15" t="s">
        <v>25</v>
      </c>
      <c r="G72" s="15" t="s">
        <v>26</v>
      </c>
      <c r="H72" s="17">
        <v>20.333333333333332</v>
      </c>
      <c r="I72" s="15">
        <v>50</v>
      </c>
      <c r="J72" s="18">
        <f t="shared" si="6"/>
        <v>29.736842105263158</v>
      </c>
      <c r="K72" s="18">
        <f t="shared" si="7"/>
        <v>2.9736842105263159</v>
      </c>
      <c r="L72" s="18">
        <v>2260</v>
      </c>
      <c r="M72">
        <f t="shared" si="8"/>
        <v>226</v>
      </c>
    </row>
    <row r="73" spans="1:13" x14ac:dyDescent="0.25">
      <c r="A73" t="s">
        <v>27</v>
      </c>
      <c r="B73" s="15">
        <v>5</v>
      </c>
      <c r="C73" s="16">
        <v>40332</v>
      </c>
      <c r="D73" s="12">
        <v>33</v>
      </c>
      <c r="E73" s="15">
        <v>3</v>
      </c>
      <c r="F73" s="15" t="s">
        <v>25</v>
      </c>
      <c r="G73" s="15" t="s">
        <v>26</v>
      </c>
      <c r="H73" s="17">
        <v>19.5</v>
      </c>
      <c r="I73" s="15">
        <v>35</v>
      </c>
      <c r="J73" s="18">
        <f t="shared" si="6"/>
        <v>22.631578947368421</v>
      </c>
      <c r="K73" s="18">
        <f t="shared" si="7"/>
        <v>2.263157894736842</v>
      </c>
      <c r="L73" s="18">
        <v>1720</v>
      </c>
      <c r="M73">
        <f t="shared" si="8"/>
        <v>172</v>
      </c>
    </row>
    <row r="74" spans="1:13" x14ac:dyDescent="0.25">
      <c r="A74" t="s">
        <v>27</v>
      </c>
      <c r="B74" s="15">
        <v>5</v>
      </c>
      <c r="C74" s="16">
        <v>40332</v>
      </c>
      <c r="D74" s="12">
        <v>38</v>
      </c>
      <c r="E74" s="15">
        <v>1</v>
      </c>
      <c r="F74" s="15" t="s">
        <v>25</v>
      </c>
      <c r="G74" s="15" t="s">
        <v>26</v>
      </c>
      <c r="H74" s="17">
        <v>22</v>
      </c>
      <c r="I74" s="15">
        <v>55</v>
      </c>
      <c r="J74" s="18">
        <f t="shared" si="6"/>
        <v>25.065789473684209</v>
      </c>
      <c r="K74" s="18">
        <f t="shared" si="7"/>
        <v>2.5065789473684208</v>
      </c>
      <c r="L74" s="18">
        <v>1905</v>
      </c>
      <c r="M74">
        <f t="shared" si="8"/>
        <v>190.5</v>
      </c>
    </row>
    <row r="75" spans="1:13" x14ac:dyDescent="0.25">
      <c r="A75" t="s">
        <v>27</v>
      </c>
      <c r="B75" s="15">
        <v>5</v>
      </c>
      <c r="C75" s="16">
        <v>40332</v>
      </c>
      <c r="D75" s="12">
        <v>38</v>
      </c>
      <c r="E75" s="15">
        <v>2</v>
      </c>
      <c r="F75" s="15" t="s">
        <v>25</v>
      </c>
      <c r="G75" s="15" t="s">
        <v>26</v>
      </c>
      <c r="H75" s="17">
        <v>21.5</v>
      </c>
      <c r="I75" s="15">
        <v>60</v>
      </c>
      <c r="J75" s="18">
        <f t="shared" si="6"/>
        <v>24.407894736842106</v>
      </c>
      <c r="K75" s="18">
        <f t="shared" si="7"/>
        <v>2.4407894736842106</v>
      </c>
      <c r="L75" s="18">
        <v>1855</v>
      </c>
      <c r="M75">
        <f t="shared" si="8"/>
        <v>185.5</v>
      </c>
    </row>
    <row r="76" spans="1:13" x14ac:dyDescent="0.25">
      <c r="A76" t="s">
        <v>27</v>
      </c>
      <c r="B76" s="15">
        <v>5</v>
      </c>
      <c r="C76" s="16">
        <v>40332</v>
      </c>
      <c r="D76" s="12">
        <v>38</v>
      </c>
      <c r="E76" s="15">
        <v>3</v>
      </c>
      <c r="F76" s="15" t="s">
        <v>25</v>
      </c>
      <c r="G76" s="15" t="s">
        <v>26</v>
      </c>
      <c r="H76" s="17">
        <v>17.333333333333332</v>
      </c>
      <c r="I76" s="15">
        <v>55</v>
      </c>
      <c r="J76" s="18">
        <f t="shared" si="6"/>
        <v>22.89473684210526</v>
      </c>
      <c r="K76" s="18">
        <f t="shared" si="7"/>
        <v>2.2894736842105261</v>
      </c>
      <c r="L76" s="18">
        <v>1739.9999999999998</v>
      </c>
      <c r="M76">
        <f t="shared" si="8"/>
        <v>173.99999999999997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6"/>
  <sheetViews>
    <sheetView workbookViewId="0"/>
  </sheetViews>
  <sheetFormatPr defaultRowHeight="15" x14ac:dyDescent="0.25"/>
  <cols>
    <col min="3" max="4" width="9.85546875" bestFit="1" customWidth="1"/>
  </cols>
  <sheetData>
    <row r="1" spans="1:13" ht="75" x14ac:dyDescent="0.25">
      <c r="A1" t="s">
        <v>5</v>
      </c>
      <c r="B1" s="1" t="s">
        <v>0</v>
      </c>
      <c r="C1" s="2" t="s">
        <v>10</v>
      </c>
      <c r="D1" s="2" t="s">
        <v>30</v>
      </c>
      <c r="E1" s="3" t="s">
        <v>31</v>
      </c>
      <c r="F1" s="3" t="s">
        <v>1</v>
      </c>
      <c r="G1" s="3" t="s">
        <v>2</v>
      </c>
      <c r="H1" s="3" t="s">
        <v>22</v>
      </c>
      <c r="I1" s="3" t="s">
        <v>24</v>
      </c>
      <c r="J1" s="1" t="s">
        <v>32</v>
      </c>
      <c r="K1" s="1" t="s">
        <v>33</v>
      </c>
      <c r="L1" s="3" t="s">
        <v>28</v>
      </c>
      <c r="M1" s="1" t="s">
        <v>35</v>
      </c>
    </row>
    <row r="2" spans="1:13" x14ac:dyDescent="0.25">
      <c r="A2" t="s">
        <v>34</v>
      </c>
      <c r="B2" s="7">
        <v>1</v>
      </c>
      <c r="C2" s="19">
        <v>40561</v>
      </c>
      <c r="D2" s="19"/>
      <c r="E2" s="20">
        <v>80</v>
      </c>
      <c r="F2" s="20">
        <v>1</v>
      </c>
      <c r="G2" s="20">
        <v>1</v>
      </c>
      <c r="H2" s="20">
        <v>30</v>
      </c>
      <c r="I2" s="21">
        <v>3065</v>
      </c>
      <c r="J2" s="21"/>
      <c r="K2" s="21"/>
      <c r="L2">
        <f>I2/10</f>
        <v>306.5</v>
      </c>
    </row>
    <row r="3" spans="1:13" x14ac:dyDescent="0.25">
      <c r="A3" t="s">
        <v>34</v>
      </c>
      <c r="B3" s="7">
        <v>1</v>
      </c>
      <c r="C3" s="19">
        <v>40561</v>
      </c>
      <c r="D3" s="19"/>
      <c r="E3" s="20">
        <v>80</v>
      </c>
      <c r="F3" s="20">
        <v>1</v>
      </c>
      <c r="G3" s="20">
        <v>2</v>
      </c>
      <c r="H3" s="20">
        <v>30</v>
      </c>
      <c r="I3" s="21">
        <v>2240</v>
      </c>
      <c r="J3" s="21"/>
      <c r="K3" s="21"/>
      <c r="L3">
        <f t="shared" ref="L3:L16" si="0">I3/10</f>
        <v>224</v>
      </c>
    </row>
    <row r="4" spans="1:13" x14ac:dyDescent="0.25">
      <c r="A4" t="s">
        <v>34</v>
      </c>
      <c r="B4" s="7">
        <v>1</v>
      </c>
      <c r="C4" s="19">
        <v>40561</v>
      </c>
      <c r="D4" s="19"/>
      <c r="E4" s="20">
        <v>80</v>
      </c>
      <c r="F4" s="20">
        <v>1</v>
      </c>
      <c r="G4" s="20">
        <v>3</v>
      </c>
      <c r="H4" s="20">
        <v>50</v>
      </c>
      <c r="I4" s="21">
        <v>2735</v>
      </c>
      <c r="J4" s="21"/>
      <c r="K4" s="21"/>
      <c r="L4">
        <f t="shared" si="0"/>
        <v>273.5</v>
      </c>
    </row>
    <row r="5" spans="1:13" x14ac:dyDescent="0.25">
      <c r="A5" t="s">
        <v>34</v>
      </c>
      <c r="B5" s="7">
        <v>1</v>
      </c>
      <c r="C5" s="19">
        <v>40561</v>
      </c>
      <c r="D5" s="19"/>
      <c r="E5" s="20">
        <v>80</v>
      </c>
      <c r="F5" s="20">
        <v>1</v>
      </c>
      <c r="G5" s="20">
        <v>4</v>
      </c>
      <c r="H5" s="20">
        <v>50</v>
      </c>
      <c r="I5" s="21">
        <v>2715</v>
      </c>
      <c r="J5" s="21"/>
      <c r="K5" s="21"/>
      <c r="L5">
        <f t="shared" si="0"/>
        <v>271.5</v>
      </c>
    </row>
    <row r="6" spans="1:13" x14ac:dyDescent="0.25">
      <c r="A6" t="s">
        <v>34</v>
      </c>
      <c r="B6" s="7">
        <v>1</v>
      </c>
      <c r="C6" s="19">
        <v>40561</v>
      </c>
      <c r="D6" s="19"/>
      <c r="E6" s="20">
        <v>80</v>
      </c>
      <c r="F6" s="20">
        <v>1</v>
      </c>
      <c r="G6" s="20">
        <v>5</v>
      </c>
      <c r="H6" s="20">
        <v>40</v>
      </c>
      <c r="I6" s="21">
        <v>3345.0000000000005</v>
      </c>
      <c r="J6" s="21">
        <f>AVERAGE(I2:I6)</f>
        <v>2820</v>
      </c>
      <c r="K6" s="21">
        <f>J6/E6</f>
        <v>35.25</v>
      </c>
      <c r="L6">
        <f t="shared" si="0"/>
        <v>334.50000000000006</v>
      </c>
      <c r="M6">
        <f>K6/10</f>
        <v>3.5249999999999999</v>
      </c>
    </row>
    <row r="7" spans="1:13" x14ac:dyDescent="0.25">
      <c r="A7" t="s">
        <v>34</v>
      </c>
      <c r="B7" s="4">
        <v>1</v>
      </c>
      <c r="C7" s="5">
        <v>40604</v>
      </c>
      <c r="D7" s="5">
        <v>40564</v>
      </c>
      <c r="E7" s="6">
        <v>123</v>
      </c>
      <c r="F7" s="6">
        <v>2</v>
      </c>
      <c r="G7" s="6">
        <v>1</v>
      </c>
      <c r="H7" s="6">
        <v>65</v>
      </c>
      <c r="I7" s="4">
        <v>2980</v>
      </c>
      <c r="J7" s="4"/>
      <c r="K7" s="4"/>
      <c r="L7">
        <f t="shared" si="0"/>
        <v>298</v>
      </c>
    </row>
    <row r="8" spans="1:13" x14ac:dyDescent="0.25">
      <c r="A8" t="s">
        <v>34</v>
      </c>
      <c r="B8" s="4">
        <v>1</v>
      </c>
      <c r="C8" s="5">
        <v>40604</v>
      </c>
      <c r="D8" s="5">
        <v>40564</v>
      </c>
      <c r="E8" s="6">
        <v>123</v>
      </c>
      <c r="F8" s="6">
        <v>2</v>
      </c>
      <c r="G8" s="6">
        <v>2</v>
      </c>
      <c r="H8" s="6">
        <v>65</v>
      </c>
      <c r="I8" s="4">
        <v>3500</v>
      </c>
      <c r="J8" s="4"/>
      <c r="K8" s="4"/>
      <c r="L8">
        <f t="shared" si="0"/>
        <v>350</v>
      </c>
    </row>
    <row r="9" spans="1:13" x14ac:dyDescent="0.25">
      <c r="A9" t="s">
        <v>34</v>
      </c>
      <c r="B9" s="4">
        <v>1</v>
      </c>
      <c r="C9" s="5">
        <v>40604</v>
      </c>
      <c r="D9" s="5">
        <v>40564</v>
      </c>
      <c r="E9" s="6">
        <v>123</v>
      </c>
      <c r="F9" s="6">
        <v>2</v>
      </c>
      <c r="G9" s="6">
        <v>3</v>
      </c>
      <c r="H9" s="6">
        <v>80</v>
      </c>
      <c r="I9" s="4">
        <v>3965</v>
      </c>
      <c r="J9" s="4"/>
      <c r="K9" s="4"/>
      <c r="L9">
        <f t="shared" si="0"/>
        <v>396.5</v>
      </c>
    </row>
    <row r="10" spans="1:13" x14ac:dyDescent="0.25">
      <c r="A10" t="s">
        <v>34</v>
      </c>
      <c r="B10" s="4">
        <v>1</v>
      </c>
      <c r="C10" s="5">
        <v>40604</v>
      </c>
      <c r="D10" s="5">
        <v>40564</v>
      </c>
      <c r="E10" s="6">
        <v>123</v>
      </c>
      <c r="F10" s="6">
        <v>2</v>
      </c>
      <c r="G10" s="6">
        <v>4</v>
      </c>
      <c r="H10" s="6">
        <v>35</v>
      </c>
      <c r="I10" s="4">
        <v>2735</v>
      </c>
      <c r="J10" s="4"/>
      <c r="K10" s="4"/>
      <c r="L10">
        <f t="shared" si="0"/>
        <v>273.5</v>
      </c>
    </row>
    <row r="11" spans="1:13" x14ac:dyDescent="0.25">
      <c r="A11" t="s">
        <v>34</v>
      </c>
      <c r="B11" s="4">
        <v>1</v>
      </c>
      <c r="C11" s="5">
        <v>40604</v>
      </c>
      <c r="D11" s="5">
        <v>40564</v>
      </c>
      <c r="E11" s="6">
        <v>123</v>
      </c>
      <c r="F11" s="6">
        <v>2</v>
      </c>
      <c r="G11" s="6">
        <v>5</v>
      </c>
      <c r="H11" s="6">
        <v>65</v>
      </c>
      <c r="I11" s="4">
        <v>2830</v>
      </c>
      <c r="J11" s="4">
        <f>AVERAGE(I7:I11)</f>
        <v>3202</v>
      </c>
      <c r="K11" s="4">
        <f>J11/E11</f>
        <v>26.032520325203251</v>
      </c>
      <c r="L11">
        <f t="shared" si="0"/>
        <v>283</v>
      </c>
      <c r="M11">
        <f>K11/10</f>
        <v>2.603252032520325</v>
      </c>
    </row>
    <row r="12" spans="1:13" x14ac:dyDescent="0.25">
      <c r="A12" t="s">
        <v>34</v>
      </c>
      <c r="B12" s="21">
        <v>1</v>
      </c>
      <c r="C12" s="19">
        <v>40634</v>
      </c>
      <c r="D12" s="19">
        <v>40607</v>
      </c>
      <c r="E12" s="20">
        <v>153</v>
      </c>
      <c r="F12" s="20">
        <v>3</v>
      </c>
      <c r="G12" s="20">
        <v>1</v>
      </c>
      <c r="H12" s="20">
        <v>20</v>
      </c>
      <c r="I12" s="21">
        <v>1939.9999999999998</v>
      </c>
      <c r="J12" s="21"/>
      <c r="K12" s="21"/>
      <c r="L12">
        <f t="shared" si="0"/>
        <v>193.99999999999997</v>
      </c>
    </row>
    <row r="13" spans="1:13" x14ac:dyDescent="0.25">
      <c r="A13" t="s">
        <v>34</v>
      </c>
      <c r="B13" s="21">
        <v>1</v>
      </c>
      <c r="C13" s="19">
        <v>40634</v>
      </c>
      <c r="D13" s="19">
        <v>40607</v>
      </c>
      <c r="E13" s="20">
        <v>153</v>
      </c>
      <c r="F13" s="20">
        <v>3</v>
      </c>
      <c r="G13" s="20">
        <v>2</v>
      </c>
      <c r="H13" s="20">
        <v>20</v>
      </c>
      <c r="I13" s="21">
        <v>1260</v>
      </c>
      <c r="J13" s="21"/>
      <c r="K13" s="21"/>
      <c r="L13">
        <f t="shared" si="0"/>
        <v>126</v>
      </c>
    </row>
    <row r="14" spans="1:13" x14ac:dyDescent="0.25">
      <c r="A14" t="s">
        <v>34</v>
      </c>
      <c r="B14" s="21">
        <v>1</v>
      </c>
      <c r="C14" s="19">
        <v>40634</v>
      </c>
      <c r="D14" s="19">
        <v>40607</v>
      </c>
      <c r="E14" s="20">
        <v>153</v>
      </c>
      <c r="F14" s="20">
        <v>3</v>
      </c>
      <c r="G14" s="20">
        <v>3</v>
      </c>
      <c r="H14" s="20">
        <v>35</v>
      </c>
      <c r="I14" s="21">
        <v>550.5</v>
      </c>
      <c r="J14" s="21"/>
      <c r="K14" s="21"/>
      <c r="L14">
        <f t="shared" si="0"/>
        <v>55.05</v>
      </c>
    </row>
    <row r="15" spans="1:13" x14ac:dyDescent="0.25">
      <c r="A15" t="s">
        <v>34</v>
      </c>
      <c r="B15" s="21">
        <v>1</v>
      </c>
      <c r="C15" s="19">
        <v>40634</v>
      </c>
      <c r="D15" s="19">
        <v>40607</v>
      </c>
      <c r="E15" s="20">
        <v>153</v>
      </c>
      <c r="F15" s="20">
        <v>3</v>
      </c>
      <c r="G15" s="20">
        <v>4</v>
      </c>
      <c r="H15" s="20">
        <v>25</v>
      </c>
      <c r="I15" s="21">
        <v>2477</v>
      </c>
      <c r="J15" s="21"/>
      <c r="K15" s="21"/>
      <c r="L15">
        <f t="shared" si="0"/>
        <v>247.7</v>
      </c>
    </row>
    <row r="16" spans="1:13" x14ac:dyDescent="0.25">
      <c r="A16" t="s">
        <v>34</v>
      </c>
      <c r="B16" s="21">
        <v>1</v>
      </c>
      <c r="C16" s="19">
        <v>40634</v>
      </c>
      <c r="D16" s="19">
        <v>40607</v>
      </c>
      <c r="E16" s="20">
        <v>153</v>
      </c>
      <c r="F16" s="20">
        <v>3</v>
      </c>
      <c r="G16" s="20">
        <v>5</v>
      </c>
      <c r="H16" s="20">
        <v>25</v>
      </c>
      <c r="I16" s="21">
        <v>1444</v>
      </c>
      <c r="J16" s="21">
        <f>AVERAGE(I12:I16)</f>
        <v>1534.3</v>
      </c>
      <c r="K16" s="21">
        <f>J16/E16</f>
        <v>10.028104575163399</v>
      </c>
      <c r="L16">
        <f t="shared" si="0"/>
        <v>144.4</v>
      </c>
      <c r="M16">
        <f>K16/10</f>
        <v>1.0028104575163399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6"/>
  <sheetViews>
    <sheetView workbookViewId="0">
      <selection sqref="A1:A1048576"/>
    </sheetView>
  </sheetViews>
  <sheetFormatPr defaultRowHeight="15" x14ac:dyDescent="0.25"/>
  <cols>
    <col min="3" max="4" width="9.85546875" bestFit="1" customWidth="1"/>
  </cols>
  <sheetData>
    <row r="1" spans="1:14" ht="75" x14ac:dyDescent="0.25">
      <c r="A1" t="s">
        <v>5</v>
      </c>
      <c r="B1" s="1" t="s">
        <v>0</v>
      </c>
      <c r="C1" s="2" t="s">
        <v>10</v>
      </c>
      <c r="D1" s="2" t="s">
        <v>30</v>
      </c>
      <c r="E1" s="3" t="s">
        <v>31</v>
      </c>
      <c r="F1" s="3" t="s">
        <v>1</v>
      </c>
      <c r="G1" s="3" t="s">
        <v>2</v>
      </c>
      <c r="H1" s="3" t="s">
        <v>22</v>
      </c>
      <c r="I1" s="3" t="s">
        <v>24</v>
      </c>
      <c r="J1" s="1" t="s">
        <v>32</v>
      </c>
      <c r="K1" s="1" t="s">
        <v>33</v>
      </c>
      <c r="L1" s="3" t="s">
        <v>28</v>
      </c>
      <c r="M1" s="1" t="s">
        <v>35</v>
      </c>
    </row>
    <row r="2" spans="1:14" x14ac:dyDescent="0.25">
      <c r="A2" t="s">
        <v>36</v>
      </c>
      <c r="B2" s="7">
        <v>1</v>
      </c>
      <c r="C2" s="19">
        <v>40589</v>
      </c>
      <c r="D2" s="19"/>
      <c r="E2" s="20">
        <v>93</v>
      </c>
      <c r="F2" s="20">
        <v>1</v>
      </c>
      <c r="G2" s="20">
        <v>1</v>
      </c>
      <c r="H2" s="20">
        <v>40</v>
      </c>
      <c r="I2" s="21">
        <v>2005</v>
      </c>
      <c r="J2" s="21"/>
      <c r="K2" s="21"/>
      <c r="L2">
        <f>I2/10</f>
        <v>200.5</v>
      </c>
    </row>
    <row r="3" spans="1:14" x14ac:dyDescent="0.25">
      <c r="A3" t="s">
        <v>36</v>
      </c>
      <c r="B3" s="7">
        <v>1</v>
      </c>
      <c r="C3" s="19">
        <v>40589</v>
      </c>
      <c r="D3" s="19"/>
      <c r="E3" s="20">
        <v>93</v>
      </c>
      <c r="F3" s="20">
        <v>1</v>
      </c>
      <c r="G3" s="20">
        <v>2</v>
      </c>
      <c r="H3" s="20">
        <v>65</v>
      </c>
      <c r="I3" s="21">
        <v>1845</v>
      </c>
      <c r="J3" s="21"/>
      <c r="K3" s="21"/>
      <c r="L3">
        <f t="shared" ref="L3:L11" si="0">I3/10</f>
        <v>184.5</v>
      </c>
    </row>
    <row r="4" spans="1:14" x14ac:dyDescent="0.25">
      <c r="A4" t="s">
        <v>36</v>
      </c>
      <c r="B4" s="7">
        <v>1</v>
      </c>
      <c r="C4" s="19">
        <v>40589</v>
      </c>
      <c r="D4" s="19"/>
      <c r="E4" s="20">
        <v>93</v>
      </c>
      <c r="F4" s="20">
        <v>1</v>
      </c>
      <c r="G4" s="20">
        <v>3</v>
      </c>
      <c r="H4" s="20">
        <v>50</v>
      </c>
      <c r="I4" s="21">
        <v>1805</v>
      </c>
      <c r="J4" s="21"/>
      <c r="K4" s="21"/>
      <c r="L4">
        <f t="shared" si="0"/>
        <v>180.5</v>
      </c>
    </row>
    <row r="5" spans="1:14" x14ac:dyDescent="0.25">
      <c r="A5" t="s">
        <v>36</v>
      </c>
      <c r="B5" s="21">
        <v>1</v>
      </c>
      <c r="C5" s="19">
        <v>40589</v>
      </c>
      <c r="D5" s="19"/>
      <c r="E5" s="20">
        <v>93</v>
      </c>
      <c r="F5" s="20">
        <v>1</v>
      </c>
      <c r="G5" s="20">
        <v>4</v>
      </c>
      <c r="H5" s="20">
        <v>55</v>
      </c>
      <c r="I5" s="21">
        <v>1675</v>
      </c>
      <c r="J5" s="21"/>
      <c r="K5" s="21"/>
      <c r="L5">
        <f t="shared" si="0"/>
        <v>167.5</v>
      </c>
      <c r="M5" s="22"/>
      <c r="N5" s="22"/>
    </row>
    <row r="6" spans="1:14" x14ac:dyDescent="0.25">
      <c r="A6" t="s">
        <v>36</v>
      </c>
      <c r="B6" s="21">
        <v>1</v>
      </c>
      <c r="C6" s="19">
        <v>40589</v>
      </c>
      <c r="D6" s="19"/>
      <c r="E6" s="20">
        <v>93</v>
      </c>
      <c r="F6" s="20">
        <v>1</v>
      </c>
      <c r="G6" s="20">
        <v>5</v>
      </c>
      <c r="H6" s="20">
        <v>45</v>
      </c>
      <c r="I6" s="21">
        <v>2845</v>
      </c>
      <c r="J6" s="21">
        <v>2035</v>
      </c>
      <c r="K6" s="21">
        <v>21.881720430107528</v>
      </c>
      <c r="L6">
        <f t="shared" si="0"/>
        <v>284.5</v>
      </c>
      <c r="M6" s="22">
        <f>J6/10</f>
        <v>203.5</v>
      </c>
      <c r="N6" s="22"/>
    </row>
    <row r="7" spans="1:14" x14ac:dyDescent="0.25">
      <c r="A7" t="s">
        <v>36</v>
      </c>
      <c r="B7" s="21">
        <v>1</v>
      </c>
      <c r="C7" s="19">
        <v>40654</v>
      </c>
      <c r="D7" s="19">
        <v>40592</v>
      </c>
      <c r="E7" s="20">
        <v>62</v>
      </c>
      <c r="F7" s="20">
        <v>2</v>
      </c>
      <c r="G7" s="20">
        <v>1</v>
      </c>
      <c r="H7" s="20">
        <v>25</v>
      </c>
      <c r="I7" s="21">
        <v>8113.4999999999991</v>
      </c>
      <c r="J7" s="21"/>
      <c r="K7" s="21"/>
      <c r="L7">
        <f t="shared" si="0"/>
        <v>811.34999999999991</v>
      </c>
      <c r="M7" s="22"/>
      <c r="N7" s="22"/>
    </row>
    <row r="8" spans="1:14" x14ac:dyDescent="0.25">
      <c r="A8" t="s">
        <v>36</v>
      </c>
      <c r="B8" s="21">
        <v>1</v>
      </c>
      <c r="C8" s="19">
        <v>40654</v>
      </c>
      <c r="D8" s="19">
        <v>40592</v>
      </c>
      <c r="E8" s="20">
        <v>62</v>
      </c>
      <c r="F8" s="20">
        <v>2</v>
      </c>
      <c r="G8" s="20">
        <v>2</v>
      </c>
      <c r="H8" s="20">
        <v>55</v>
      </c>
      <c r="I8" s="21">
        <v>5634.9999999999991</v>
      </c>
      <c r="J8" s="21"/>
      <c r="K8" s="21"/>
      <c r="L8">
        <f t="shared" si="0"/>
        <v>563.49999999999989</v>
      </c>
      <c r="M8" s="22"/>
      <c r="N8" s="22"/>
    </row>
    <row r="9" spans="1:14" x14ac:dyDescent="0.25">
      <c r="A9" t="s">
        <v>36</v>
      </c>
      <c r="B9" s="21">
        <v>1</v>
      </c>
      <c r="C9" s="19">
        <v>40654</v>
      </c>
      <c r="D9" s="19">
        <v>40592</v>
      </c>
      <c r="E9" s="20">
        <v>62</v>
      </c>
      <c r="F9" s="20">
        <v>2</v>
      </c>
      <c r="G9" s="20">
        <v>3</v>
      </c>
      <c r="H9" s="20">
        <v>35</v>
      </c>
      <c r="I9" s="21">
        <v>6095.5</v>
      </c>
      <c r="J9" s="21"/>
      <c r="K9" s="21"/>
      <c r="L9">
        <f t="shared" si="0"/>
        <v>609.54999999999995</v>
      </c>
      <c r="M9" s="22"/>
      <c r="N9" s="22"/>
    </row>
    <row r="10" spans="1:14" x14ac:dyDescent="0.25">
      <c r="A10" t="s">
        <v>36</v>
      </c>
      <c r="B10" s="21">
        <v>1</v>
      </c>
      <c r="C10" s="19">
        <v>40654</v>
      </c>
      <c r="D10" s="19">
        <v>40592</v>
      </c>
      <c r="E10" s="20">
        <v>62</v>
      </c>
      <c r="F10" s="20">
        <v>2</v>
      </c>
      <c r="G10" s="20">
        <v>4</v>
      </c>
      <c r="H10" s="20">
        <v>50</v>
      </c>
      <c r="I10" s="21">
        <v>6826.5</v>
      </c>
      <c r="J10" s="21"/>
      <c r="K10" s="21"/>
      <c r="L10">
        <f t="shared" si="0"/>
        <v>682.65</v>
      </c>
      <c r="M10" s="22"/>
      <c r="N10" s="22"/>
    </row>
    <row r="11" spans="1:14" x14ac:dyDescent="0.25">
      <c r="A11" t="s">
        <v>36</v>
      </c>
      <c r="B11" s="21">
        <v>1</v>
      </c>
      <c r="C11" s="19">
        <v>40654</v>
      </c>
      <c r="D11" s="19">
        <v>40592</v>
      </c>
      <c r="E11" s="20">
        <v>62</v>
      </c>
      <c r="F11" s="20">
        <v>2</v>
      </c>
      <c r="G11" s="20">
        <v>5</v>
      </c>
      <c r="H11" s="20">
        <v>30</v>
      </c>
      <c r="I11" s="21">
        <v>5346.5</v>
      </c>
      <c r="J11" s="21">
        <v>6403.4</v>
      </c>
      <c r="K11" s="21">
        <v>103.28064516129032</v>
      </c>
      <c r="L11">
        <f t="shared" si="0"/>
        <v>534.65</v>
      </c>
      <c r="M11" s="22">
        <f>J11/10</f>
        <v>640.33999999999992</v>
      </c>
      <c r="N11" s="22"/>
    </row>
    <row r="12" spans="1:14" x14ac:dyDescent="0.25">
      <c r="A12" s="22"/>
      <c r="B12" s="21"/>
      <c r="C12" s="19"/>
      <c r="D12" s="19"/>
      <c r="E12" s="20"/>
      <c r="F12" s="20"/>
      <c r="G12" s="20"/>
      <c r="H12" s="20"/>
      <c r="I12" s="21"/>
      <c r="J12" s="21"/>
      <c r="K12" s="21"/>
      <c r="L12" s="22"/>
      <c r="M12" s="22"/>
      <c r="N12" s="22"/>
    </row>
    <row r="13" spans="1:14" x14ac:dyDescent="0.25">
      <c r="A13" s="22"/>
      <c r="B13" s="21"/>
      <c r="C13" s="19"/>
      <c r="D13" s="19"/>
      <c r="E13" s="20"/>
      <c r="F13" s="20"/>
      <c r="G13" s="20"/>
      <c r="H13" s="20"/>
      <c r="I13" s="21"/>
      <c r="J13" s="21"/>
      <c r="K13" s="21"/>
      <c r="L13" s="22"/>
      <c r="M13" s="22"/>
      <c r="N13" s="22"/>
    </row>
    <row r="14" spans="1:14" x14ac:dyDescent="0.25">
      <c r="A14" s="22"/>
      <c r="B14" s="21"/>
      <c r="C14" s="19"/>
      <c r="D14" s="19"/>
      <c r="E14" s="20"/>
      <c r="F14" s="20"/>
      <c r="G14" s="20"/>
      <c r="H14" s="20"/>
      <c r="I14" s="21"/>
      <c r="J14" s="21"/>
      <c r="K14" s="21"/>
      <c r="L14" s="22"/>
      <c r="M14" s="22"/>
      <c r="N14" s="22"/>
    </row>
    <row r="15" spans="1:14" x14ac:dyDescent="0.25">
      <c r="A15" s="22"/>
      <c r="B15" s="21"/>
      <c r="C15" s="19"/>
      <c r="D15" s="19"/>
      <c r="E15" s="20"/>
      <c r="F15" s="20"/>
      <c r="G15" s="20"/>
      <c r="H15" s="20"/>
      <c r="I15" s="21"/>
      <c r="J15" s="21"/>
      <c r="K15" s="21"/>
      <c r="L15" s="22"/>
      <c r="M15" s="22"/>
      <c r="N15" s="22"/>
    </row>
    <row r="16" spans="1:14" x14ac:dyDescent="0.25">
      <c r="A16" s="22"/>
      <c r="B16" s="21"/>
      <c r="C16" s="19"/>
      <c r="D16" s="19"/>
      <c r="E16" s="20"/>
      <c r="F16" s="20"/>
      <c r="G16" s="20"/>
      <c r="H16" s="20"/>
      <c r="I16" s="21"/>
      <c r="J16" s="21"/>
      <c r="K16" s="21"/>
      <c r="L16" s="22"/>
      <c r="M16" s="22"/>
      <c r="N16" s="22"/>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44"/>
  <sheetViews>
    <sheetView workbookViewId="0">
      <selection sqref="A1:A2"/>
    </sheetView>
  </sheetViews>
  <sheetFormatPr defaultRowHeight="15" x14ac:dyDescent="0.25"/>
  <cols>
    <col min="1" max="1" width="21.85546875" style="23" bestFit="1" customWidth="1"/>
    <col min="2" max="2" width="12.28515625" style="23" customWidth="1"/>
    <col min="3" max="3" width="18.28515625" style="23" bestFit="1" customWidth="1"/>
    <col min="4" max="4" width="21" style="23" bestFit="1" customWidth="1"/>
    <col min="5" max="6" width="7.7109375" style="23" bestFit="1" customWidth="1"/>
    <col min="7" max="7" width="8.140625" style="23" bestFit="1" customWidth="1"/>
    <col min="8" max="8" width="17" style="23" customWidth="1"/>
    <col min="9" max="9" width="9" style="23" bestFit="1" customWidth="1"/>
    <col min="10" max="10" width="9.85546875" style="23" bestFit="1" customWidth="1"/>
    <col min="11" max="11" width="6.140625" style="23" bestFit="1" customWidth="1"/>
    <col min="12" max="12" width="18.85546875" style="23" bestFit="1" customWidth="1"/>
    <col min="13" max="13" width="12" style="23" bestFit="1" customWidth="1"/>
    <col min="14" max="14" width="30" style="23" bestFit="1" customWidth="1"/>
    <col min="15" max="15" width="19.7109375" style="23" bestFit="1" customWidth="1"/>
    <col min="16" max="16" width="26" style="23" bestFit="1" customWidth="1"/>
    <col min="17" max="17" width="15.7109375" style="23" bestFit="1" customWidth="1"/>
    <col min="18" max="18" width="233.140625" style="23" bestFit="1" customWidth="1"/>
    <col min="19" max="16384" width="9.140625" style="23"/>
  </cols>
  <sheetData>
    <row r="1" spans="1:18" x14ac:dyDescent="0.25">
      <c r="A1" s="23" t="s">
        <v>5</v>
      </c>
      <c r="B1" s="23" t="s">
        <v>10</v>
      </c>
      <c r="C1" s="23" t="s">
        <v>37</v>
      </c>
      <c r="D1" s="23" t="s">
        <v>38</v>
      </c>
      <c r="E1" s="23" t="s">
        <v>39</v>
      </c>
      <c r="F1" s="23" t="s">
        <v>20</v>
      </c>
      <c r="G1" s="23" t="s">
        <v>58</v>
      </c>
      <c r="H1" s="23" t="s">
        <v>19</v>
      </c>
      <c r="I1" s="29" t="s">
        <v>91</v>
      </c>
      <c r="J1" s="29" t="s">
        <v>92</v>
      </c>
      <c r="K1" s="29" t="s">
        <v>93</v>
      </c>
      <c r="L1" s="29" t="s">
        <v>69</v>
      </c>
      <c r="M1" s="23" t="s">
        <v>40</v>
      </c>
      <c r="N1" s="23" t="s">
        <v>41</v>
      </c>
      <c r="O1" s="23" t="s">
        <v>42</v>
      </c>
      <c r="P1" s="23" t="s">
        <v>57</v>
      </c>
      <c r="Q1" s="23" t="s">
        <v>56</v>
      </c>
      <c r="R1" s="23" t="s">
        <v>43</v>
      </c>
    </row>
    <row r="2" spans="1:18" x14ac:dyDescent="0.25">
      <c r="A2" s="23" t="str">
        <f>"FD902Defoliation"&amp;G2</f>
        <v>FD902Defoliation15To4</v>
      </c>
      <c r="B2" s="24">
        <v>40532</v>
      </c>
      <c r="C2" s="24">
        <v>40464</v>
      </c>
      <c r="D2" s="23">
        <v>68</v>
      </c>
      <c r="E2" s="23">
        <v>1</v>
      </c>
      <c r="F2" s="23" t="s">
        <v>26</v>
      </c>
      <c r="G2" s="23" t="s">
        <v>59</v>
      </c>
      <c r="H2" s="23" t="s">
        <v>44</v>
      </c>
      <c r="I2" s="28">
        <v>0.92272515493834972</v>
      </c>
      <c r="J2" s="28">
        <v>0</v>
      </c>
      <c r="K2" s="28">
        <v>7.7274845061650263E-2</v>
      </c>
      <c r="L2" s="28">
        <v>0.31152542</v>
      </c>
      <c r="M2" s="23">
        <v>6.3053784104848249</v>
      </c>
      <c r="N2" s="23">
        <v>38.976819304009481</v>
      </c>
      <c r="O2" s="23">
        <v>2650.4237126726448</v>
      </c>
      <c r="P2" s="23">
        <f>N2/10</f>
        <v>3.8976819304009482</v>
      </c>
      <c r="Q2" s="23">
        <f>O2/10</f>
        <v>265.04237126726446</v>
      </c>
      <c r="R2" s="23" t="s">
        <v>45</v>
      </c>
    </row>
    <row r="3" spans="1:18" x14ac:dyDescent="0.25">
      <c r="A3" s="23" t="str">
        <f t="shared" ref="A3:A66" si="0">"FD902Defoliation"&amp;G3</f>
        <v>FD902Defoliation15To4</v>
      </c>
      <c r="B3" s="24">
        <v>40556</v>
      </c>
      <c r="C3" s="24">
        <v>40532</v>
      </c>
      <c r="D3" s="23">
        <v>24</v>
      </c>
      <c r="E3" s="23">
        <v>2</v>
      </c>
      <c r="F3" s="23" t="s">
        <v>26</v>
      </c>
      <c r="G3" s="23" t="s">
        <v>59</v>
      </c>
      <c r="H3" s="23" t="s">
        <v>44</v>
      </c>
      <c r="I3" s="28">
        <v>0.92272515493834972</v>
      </c>
      <c r="J3" s="28">
        <v>0</v>
      </c>
      <c r="K3" s="28">
        <v>7.7274845061650263E-2</v>
      </c>
      <c r="L3" s="28">
        <v>0.31152542</v>
      </c>
      <c r="M3" s="23">
        <v>7.9575947977976611</v>
      </c>
      <c r="N3" s="23">
        <v>107.70820192670192</v>
      </c>
      <c r="O3" s="23">
        <v>2584.996846240846</v>
      </c>
      <c r="P3" s="23">
        <f t="shared" ref="P3:P66" si="1">N3/10</f>
        <v>10.770820192670191</v>
      </c>
      <c r="Q3" s="23">
        <f t="shared" ref="Q3:Q66" si="2">O3/10</f>
        <v>258.49968462408458</v>
      </c>
      <c r="R3" s="23" t="s">
        <v>46</v>
      </c>
    </row>
    <row r="4" spans="1:18" x14ac:dyDescent="0.25">
      <c r="A4" s="23" t="str">
        <f t="shared" si="0"/>
        <v>FD902Defoliation15To4</v>
      </c>
      <c r="B4" s="24">
        <v>40563</v>
      </c>
      <c r="C4" s="24">
        <v>40556</v>
      </c>
      <c r="D4" s="23">
        <v>7</v>
      </c>
      <c r="E4" s="23">
        <v>3</v>
      </c>
      <c r="F4" s="23" t="s">
        <v>26</v>
      </c>
      <c r="G4" s="23" t="s">
        <v>59</v>
      </c>
      <c r="H4" s="23" t="s">
        <v>44</v>
      </c>
      <c r="I4" s="28">
        <v>0.92272515493834972</v>
      </c>
      <c r="J4" s="28">
        <v>0</v>
      </c>
      <c r="K4" s="28">
        <v>7.7274845061650263E-2</v>
      </c>
      <c r="L4" s="28">
        <v>0.31152542</v>
      </c>
      <c r="M4" s="23">
        <v>9.2397325295290216</v>
      </c>
      <c r="N4" s="23">
        <v>32.258233460839946</v>
      </c>
      <c r="O4" s="23">
        <v>225.80763422587961</v>
      </c>
      <c r="P4" s="23">
        <f t="shared" si="1"/>
        <v>3.2258233460839945</v>
      </c>
      <c r="Q4" s="23">
        <f t="shared" si="2"/>
        <v>22.58076342258796</v>
      </c>
    </row>
    <row r="5" spans="1:18" x14ac:dyDescent="0.25">
      <c r="A5" s="23" t="str">
        <f t="shared" si="0"/>
        <v>FD902Defoliation15To4</v>
      </c>
      <c r="B5" s="24">
        <v>40570</v>
      </c>
      <c r="C5" s="24">
        <v>40563</v>
      </c>
      <c r="D5" s="23">
        <v>7</v>
      </c>
      <c r="E5" s="23">
        <v>4</v>
      </c>
      <c r="F5" s="23" t="s">
        <v>26</v>
      </c>
      <c r="G5" s="23" t="s">
        <v>59</v>
      </c>
      <c r="H5" s="23" t="s">
        <v>44</v>
      </c>
      <c r="I5" s="28">
        <v>0.92272515493834972</v>
      </c>
      <c r="J5" s="28">
        <v>0</v>
      </c>
      <c r="K5" s="28">
        <v>7.7274845061650263E-2</v>
      </c>
      <c r="L5" s="28">
        <v>0.31152542</v>
      </c>
      <c r="M5" s="23">
        <v>9.5618405074686859</v>
      </c>
      <c r="N5" s="23">
        <v>14.675154736192496</v>
      </c>
      <c r="O5" s="23">
        <v>102.72608315334746</v>
      </c>
      <c r="P5" s="23">
        <f t="shared" si="1"/>
        <v>1.4675154736192497</v>
      </c>
      <c r="Q5" s="23">
        <f t="shared" si="2"/>
        <v>10.272608315334747</v>
      </c>
    </row>
    <row r="6" spans="1:18" x14ac:dyDescent="0.25">
      <c r="A6" s="23" t="str">
        <f t="shared" si="0"/>
        <v>FD902Defoliation15To4</v>
      </c>
      <c r="B6" s="24">
        <v>40584</v>
      </c>
      <c r="C6" s="24">
        <v>40570</v>
      </c>
      <c r="D6" s="23">
        <v>14</v>
      </c>
      <c r="E6" s="23">
        <v>5</v>
      </c>
      <c r="F6" s="23" t="s">
        <v>26</v>
      </c>
      <c r="G6" s="23" t="s">
        <v>59</v>
      </c>
      <c r="H6" s="23" t="s">
        <v>44</v>
      </c>
      <c r="I6" s="28">
        <v>0.92272515493834972</v>
      </c>
      <c r="J6" s="28">
        <v>0</v>
      </c>
      <c r="K6" s="28">
        <v>7.7274845061650263E-2</v>
      </c>
      <c r="L6" s="28">
        <v>0.31152542</v>
      </c>
      <c r="M6" s="23">
        <v>10.363913946509719</v>
      </c>
      <c r="N6" s="23">
        <v>64.704243648045505</v>
      </c>
      <c r="O6" s="23">
        <v>905.85941107263716</v>
      </c>
      <c r="P6" s="23">
        <f t="shared" si="1"/>
        <v>6.4704243648045505</v>
      </c>
      <c r="Q6" s="23">
        <f t="shared" si="2"/>
        <v>90.585941107263722</v>
      </c>
    </row>
    <row r="7" spans="1:18" x14ac:dyDescent="0.25">
      <c r="A7" s="23" t="str">
        <f t="shared" si="0"/>
        <v>FD902Defoliation15To4</v>
      </c>
      <c r="B7" s="24">
        <v>40590</v>
      </c>
      <c r="C7" s="24">
        <v>40584</v>
      </c>
      <c r="D7" s="23">
        <v>6</v>
      </c>
      <c r="E7" s="23">
        <v>6</v>
      </c>
      <c r="F7" s="23" t="s">
        <v>26</v>
      </c>
      <c r="G7" s="23" t="s">
        <v>59</v>
      </c>
      <c r="H7" s="23" t="s">
        <v>44</v>
      </c>
      <c r="I7" s="28">
        <v>0.92272515493834972</v>
      </c>
      <c r="J7" s="28">
        <v>0</v>
      </c>
      <c r="K7" s="28">
        <v>7.7274845061650263E-2</v>
      </c>
      <c r="L7" s="28">
        <v>0.31152542</v>
      </c>
      <c r="M7" s="23">
        <v>8.3747204101895001</v>
      </c>
      <c r="N7" s="23">
        <v>38.198338855541479</v>
      </c>
      <c r="O7" s="23">
        <v>229.19003313324887</v>
      </c>
      <c r="P7" s="23">
        <f t="shared" si="1"/>
        <v>3.8198338855541478</v>
      </c>
      <c r="Q7" s="23">
        <f t="shared" si="2"/>
        <v>22.919003313324886</v>
      </c>
    </row>
    <row r="8" spans="1:18" x14ac:dyDescent="0.25">
      <c r="A8" s="23" t="str">
        <f t="shared" si="0"/>
        <v>FD902Defoliation15To4</v>
      </c>
      <c r="B8" s="24">
        <v>40605</v>
      </c>
      <c r="C8" s="24">
        <v>40590</v>
      </c>
      <c r="D8" s="23">
        <v>15</v>
      </c>
      <c r="E8" s="23">
        <v>7</v>
      </c>
      <c r="F8" s="23" t="s">
        <v>26</v>
      </c>
      <c r="G8" s="23" t="s">
        <v>59</v>
      </c>
      <c r="H8" s="23" t="s">
        <v>44</v>
      </c>
      <c r="I8" s="28">
        <v>0.87118547252215361</v>
      </c>
      <c r="J8" s="28">
        <v>0</v>
      </c>
      <c r="K8" s="28">
        <v>0.12881452747784636</v>
      </c>
      <c r="L8" s="28">
        <v>0.29552916000000001</v>
      </c>
      <c r="M8" s="23">
        <v>10.235920405259034</v>
      </c>
      <c r="N8" s="23">
        <v>36.259596186398525</v>
      </c>
      <c r="O8" s="23">
        <v>543.89394279597786</v>
      </c>
      <c r="P8" s="23">
        <f t="shared" si="1"/>
        <v>3.6259596186398526</v>
      </c>
      <c r="Q8" s="23">
        <f t="shared" si="2"/>
        <v>54.389394279597788</v>
      </c>
    </row>
    <row r="9" spans="1:18" x14ac:dyDescent="0.25">
      <c r="A9" s="23" t="str">
        <f t="shared" si="0"/>
        <v>FD902Defoliation15To4</v>
      </c>
      <c r="B9" s="24">
        <v>40619</v>
      </c>
      <c r="C9" s="24">
        <v>40605</v>
      </c>
      <c r="D9" s="23">
        <v>14</v>
      </c>
      <c r="E9" s="23">
        <v>8</v>
      </c>
      <c r="F9" s="23" t="s">
        <v>26</v>
      </c>
      <c r="G9" s="23" t="s">
        <v>59</v>
      </c>
      <c r="H9" s="23" t="s">
        <v>44</v>
      </c>
      <c r="I9" s="28">
        <v>0.87118547252215361</v>
      </c>
      <c r="J9" s="28">
        <v>0</v>
      </c>
      <c r="K9" s="28">
        <v>0.12881452747784636</v>
      </c>
      <c r="L9" s="28">
        <v>0.29552916000000001</v>
      </c>
      <c r="M9" s="23">
        <v>9.730030126107625</v>
      </c>
      <c r="N9" s="23">
        <v>21.802133492243108</v>
      </c>
      <c r="O9" s="23">
        <v>305.2298688914035</v>
      </c>
      <c r="P9" s="23">
        <f t="shared" si="1"/>
        <v>2.180213349224311</v>
      </c>
      <c r="Q9" s="23">
        <f t="shared" si="2"/>
        <v>30.522986889140348</v>
      </c>
    </row>
    <row r="10" spans="1:18" x14ac:dyDescent="0.25">
      <c r="A10" s="23" t="str">
        <f t="shared" si="0"/>
        <v>FD902Defoliation15To4</v>
      </c>
      <c r="B10" s="24">
        <v>40626</v>
      </c>
      <c r="C10" s="24">
        <v>40619</v>
      </c>
      <c r="D10" s="23">
        <v>7</v>
      </c>
      <c r="E10" s="23">
        <v>9</v>
      </c>
      <c r="F10" s="23" t="s">
        <v>26</v>
      </c>
      <c r="G10" s="23" t="s">
        <v>59</v>
      </c>
      <c r="H10" s="23" t="s">
        <v>44</v>
      </c>
      <c r="I10" s="28">
        <v>0.87118547252215361</v>
      </c>
      <c r="J10" s="28">
        <v>0</v>
      </c>
      <c r="K10" s="28">
        <v>0.12881452747784636</v>
      </c>
      <c r="L10" s="28">
        <v>0.29552916000000001</v>
      </c>
      <c r="M10" s="23">
        <v>11.846117725697876</v>
      </c>
      <c r="N10" s="23">
        <v>19.556582200565739</v>
      </c>
      <c r="O10" s="23">
        <v>136.8960754039602</v>
      </c>
      <c r="P10" s="23">
        <f t="shared" si="1"/>
        <v>1.955658220056574</v>
      </c>
      <c r="Q10" s="23">
        <f t="shared" si="2"/>
        <v>13.68960754039602</v>
      </c>
    </row>
    <row r="11" spans="1:18" x14ac:dyDescent="0.25">
      <c r="A11" s="23" t="str">
        <f t="shared" si="0"/>
        <v>FD902Defoliation15To4</v>
      </c>
      <c r="B11" s="24">
        <v>40640</v>
      </c>
      <c r="C11" s="24">
        <v>40626</v>
      </c>
      <c r="D11" s="23">
        <v>14</v>
      </c>
      <c r="E11" s="23">
        <v>10</v>
      </c>
      <c r="F11" s="23" t="s">
        <v>26</v>
      </c>
      <c r="G11" s="23" t="s">
        <v>59</v>
      </c>
      <c r="H11" s="23" t="s">
        <v>44</v>
      </c>
      <c r="I11" s="28">
        <v>0.87118547252215361</v>
      </c>
      <c r="J11" s="28">
        <v>0</v>
      </c>
      <c r="K11" s="28">
        <v>0.12881452747784636</v>
      </c>
      <c r="L11" s="28">
        <v>0.29552916000000001</v>
      </c>
      <c r="M11" s="23">
        <v>11.441414300151708</v>
      </c>
      <c r="N11" s="23">
        <v>3.6840890144643206</v>
      </c>
      <c r="O11" s="23">
        <v>51.57724620250049</v>
      </c>
      <c r="P11" s="23">
        <f t="shared" si="1"/>
        <v>0.36840890144643207</v>
      </c>
      <c r="Q11" s="23">
        <f t="shared" si="2"/>
        <v>5.1577246202500486</v>
      </c>
    </row>
    <row r="12" spans="1:18" x14ac:dyDescent="0.25">
      <c r="A12" s="23" t="str">
        <f t="shared" si="0"/>
        <v>FD902Defoliation15To4</v>
      </c>
      <c r="B12" s="24">
        <v>40654</v>
      </c>
      <c r="C12" s="24">
        <v>40640</v>
      </c>
      <c r="D12" s="23">
        <v>14</v>
      </c>
      <c r="E12" s="23">
        <v>11</v>
      </c>
      <c r="F12" s="23" t="s">
        <v>26</v>
      </c>
      <c r="G12" s="23" t="s">
        <v>59</v>
      </c>
      <c r="H12" s="23" t="s">
        <v>44</v>
      </c>
      <c r="I12" s="28">
        <v>0.87118547252215361</v>
      </c>
      <c r="J12" s="28">
        <v>0</v>
      </c>
      <c r="K12" s="28">
        <v>0.12881452747784636</v>
      </c>
      <c r="L12" s="28">
        <v>0.29552916000000001</v>
      </c>
      <c r="M12" s="23">
        <v>9.1729434431325299</v>
      </c>
      <c r="N12" s="23">
        <v>9.8017474492224128</v>
      </c>
      <c r="O12" s="23">
        <v>137.22446428911377</v>
      </c>
      <c r="P12" s="23">
        <f t="shared" si="1"/>
        <v>0.98017474492224133</v>
      </c>
      <c r="Q12" s="23">
        <f t="shared" si="2"/>
        <v>13.722446428911377</v>
      </c>
    </row>
    <row r="13" spans="1:18" x14ac:dyDescent="0.25">
      <c r="A13" s="23" t="str">
        <f t="shared" si="0"/>
        <v>FD902Defoliation15To4</v>
      </c>
      <c r="B13" s="24">
        <v>40668</v>
      </c>
      <c r="C13" s="24">
        <v>40654</v>
      </c>
      <c r="D13" s="23">
        <v>14</v>
      </c>
      <c r="E13" s="23">
        <v>12</v>
      </c>
      <c r="F13" s="23" t="s">
        <v>26</v>
      </c>
      <c r="G13" s="23" t="s">
        <v>59</v>
      </c>
      <c r="H13" s="23" t="s">
        <v>44</v>
      </c>
      <c r="I13" s="28">
        <v>0.87118547252215361</v>
      </c>
      <c r="J13" s="28">
        <v>0</v>
      </c>
      <c r="K13" s="28">
        <v>0.12881452747784636</v>
      </c>
      <c r="L13" s="28">
        <v>0.29552916000000001</v>
      </c>
      <c r="M13" s="23">
        <v>11.302856621006296</v>
      </c>
      <c r="N13" s="23">
        <v>9.2409301136234596</v>
      </c>
      <c r="O13" s="23">
        <v>129.37302159072843</v>
      </c>
      <c r="P13" s="23">
        <f t="shared" si="1"/>
        <v>0.92409301136234601</v>
      </c>
      <c r="Q13" s="23">
        <f t="shared" si="2"/>
        <v>12.937302159072843</v>
      </c>
    </row>
    <row r="14" spans="1:18" x14ac:dyDescent="0.25">
      <c r="A14" s="23" t="str">
        <f t="shared" si="0"/>
        <v>FD902Defoliation15To4</v>
      </c>
      <c r="B14" s="24">
        <v>40681</v>
      </c>
      <c r="C14" s="24">
        <v>40668</v>
      </c>
      <c r="D14" s="23">
        <v>13</v>
      </c>
      <c r="E14" s="23">
        <v>13</v>
      </c>
      <c r="F14" s="23" t="s">
        <v>26</v>
      </c>
      <c r="G14" s="23" t="s">
        <v>59</v>
      </c>
      <c r="H14" s="23" t="s">
        <v>44</v>
      </c>
      <c r="I14" s="28">
        <v>0.87118547252215361</v>
      </c>
      <c r="J14" s="28">
        <v>0</v>
      </c>
      <c r="K14" s="28">
        <v>0.12881452747784636</v>
      </c>
      <c r="L14" s="28">
        <v>0.29552916000000001</v>
      </c>
      <c r="M14" s="23">
        <v>9.5501348234594854</v>
      </c>
      <c r="N14" s="23">
        <v>8.4560305428367624</v>
      </c>
      <c r="O14" s="23">
        <v>109.92839705687791</v>
      </c>
      <c r="P14" s="23">
        <f t="shared" si="1"/>
        <v>0.84560305428367621</v>
      </c>
      <c r="Q14" s="23">
        <f t="shared" si="2"/>
        <v>10.992839705687791</v>
      </c>
    </row>
    <row r="15" spans="1:18" x14ac:dyDescent="0.25">
      <c r="A15" s="23" t="str">
        <f t="shared" si="0"/>
        <v>FD902Defoliation15To4</v>
      </c>
      <c r="B15" s="24">
        <v>40822</v>
      </c>
      <c r="C15" s="24">
        <v>40681</v>
      </c>
      <c r="D15" s="23">
        <v>141</v>
      </c>
      <c r="E15" s="23">
        <v>14</v>
      </c>
      <c r="F15" s="23" t="s">
        <v>26</v>
      </c>
      <c r="G15" s="23" t="s">
        <v>59</v>
      </c>
      <c r="H15" s="23" t="s">
        <v>44</v>
      </c>
      <c r="I15" s="28">
        <v>0.69673303629778127</v>
      </c>
      <c r="J15" s="28">
        <v>3.318879629298601E-2</v>
      </c>
      <c r="K15" s="28">
        <v>0.27007816740923268</v>
      </c>
      <c r="L15" s="28">
        <v>0.20899519999999999</v>
      </c>
      <c r="M15" s="23">
        <v>13.814096008132861</v>
      </c>
      <c r="N15" s="23">
        <v>8.9375722413946779</v>
      </c>
      <c r="O15" s="23">
        <v>1260.1976860366494</v>
      </c>
      <c r="P15" s="23">
        <f t="shared" si="1"/>
        <v>0.89375722413946779</v>
      </c>
      <c r="Q15" s="23">
        <f t="shared" si="2"/>
        <v>126.01976860366494</v>
      </c>
      <c r="R15" s="23" t="s">
        <v>47</v>
      </c>
    </row>
    <row r="16" spans="1:18" x14ac:dyDescent="0.25">
      <c r="A16" s="23" t="str">
        <f t="shared" si="0"/>
        <v>FD902Defoliation15To4</v>
      </c>
      <c r="B16" s="24">
        <v>40836</v>
      </c>
      <c r="C16" s="24">
        <v>40822</v>
      </c>
      <c r="D16" s="23">
        <v>14</v>
      </c>
      <c r="E16" s="23">
        <v>15</v>
      </c>
      <c r="F16" s="23" t="s">
        <v>26</v>
      </c>
      <c r="G16" s="23" t="s">
        <v>59</v>
      </c>
      <c r="H16" s="23" t="s">
        <v>44</v>
      </c>
      <c r="I16" s="28">
        <v>0.69673303629778127</v>
      </c>
      <c r="J16" s="28">
        <v>3.318879629298601E-2</v>
      </c>
      <c r="K16" s="28">
        <v>0.27007816740923268</v>
      </c>
      <c r="L16" s="28">
        <v>0.20899519999999999</v>
      </c>
      <c r="M16" s="23">
        <v>11.880670259691481</v>
      </c>
      <c r="N16" s="23">
        <v>38.984262639476562</v>
      </c>
      <c r="O16" s="23">
        <v>545.77967695267193</v>
      </c>
      <c r="P16" s="23">
        <f t="shared" si="1"/>
        <v>3.8984262639476563</v>
      </c>
      <c r="Q16" s="23">
        <f t="shared" si="2"/>
        <v>54.577967695267191</v>
      </c>
      <c r="R16" s="23" t="s">
        <v>48</v>
      </c>
    </row>
    <row r="17" spans="1:18" x14ac:dyDescent="0.25">
      <c r="A17" s="23" t="str">
        <f t="shared" si="0"/>
        <v>FD902Defoliation15To4</v>
      </c>
      <c r="B17" s="24">
        <v>40850</v>
      </c>
      <c r="C17" s="24">
        <v>40836</v>
      </c>
      <c r="D17" s="23">
        <v>14</v>
      </c>
      <c r="E17" s="23">
        <v>16</v>
      </c>
      <c r="F17" s="23" t="s">
        <v>26</v>
      </c>
      <c r="G17" s="23" t="s">
        <v>59</v>
      </c>
      <c r="H17" s="23" t="s">
        <v>44</v>
      </c>
      <c r="I17" s="28">
        <v>0.69673303629778127</v>
      </c>
      <c r="J17" s="28">
        <v>3.318879629298601E-2</v>
      </c>
      <c r="K17" s="28">
        <v>0.27007816740923268</v>
      </c>
      <c r="L17" s="28">
        <v>0.20899519999999999</v>
      </c>
      <c r="M17" s="23">
        <v>11.29230552197107</v>
      </c>
      <c r="N17" s="23">
        <v>46.193468487127348</v>
      </c>
      <c r="O17" s="23">
        <v>646.70855881978287</v>
      </c>
      <c r="P17" s="23">
        <f t="shared" si="1"/>
        <v>4.6193468487127349</v>
      </c>
      <c r="Q17" s="23">
        <f t="shared" si="2"/>
        <v>64.670855881978284</v>
      </c>
    </row>
    <row r="18" spans="1:18" x14ac:dyDescent="0.25">
      <c r="A18" s="23" t="str">
        <f t="shared" si="0"/>
        <v>FD902Defoliation15To4</v>
      </c>
      <c r="B18" s="24">
        <v>40864</v>
      </c>
      <c r="C18" s="24">
        <v>40850</v>
      </c>
      <c r="D18" s="23">
        <v>14</v>
      </c>
      <c r="E18" s="23">
        <v>17</v>
      </c>
      <c r="F18" s="23" t="s">
        <v>26</v>
      </c>
      <c r="G18" s="23" t="s">
        <v>59</v>
      </c>
      <c r="H18" s="23" t="s">
        <v>44</v>
      </c>
      <c r="I18" s="28">
        <v>0.69673303629778127</v>
      </c>
      <c r="J18" s="28">
        <v>3.318879629298601E-2</v>
      </c>
      <c r="K18" s="28">
        <v>0.27007816740923268</v>
      </c>
      <c r="L18" s="28">
        <v>0.20899519999999999</v>
      </c>
      <c r="M18" s="23">
        <v>14.02504199536936</v>
      </c>
      <c r="N18" s="23">
        <v>72.991115096328969</v>
      </c>
      <c r="O18" s="23">
        <v>1021.8756113486057</v>
      </c>
      <c r="P18" s="23">
        <f t="shared" si="1"/>
        <v>7.2991115096328967</v>
      </c>
      <c r="Q18" s="23">
        <f t="shared" si="2"/>
        <v>102.18756113486057</v>
      </c>
    </row>
    <row r="19" spans="1:18" x14ac:dyDescent="0.25">
      <c r="A19" s="23" t="str">
        <f t="shared" si="0"/>
        <v>FD902Defoliation15To4</v>
      </c>
      <c r="B19" s="24">
        <v>40885</v>
      </c>
      <c r="C19" s="24">
        <v>40864</v>
      </c>
      <c r="D19" s="23">
        <v>21</v>
      </c>
      <c r="E19" s="23">
        <v>18</v>
      </c>
      <c r="F19" s="23" t="s">
        <v>26</v>
      </c>
      <c r="G19" s="23" t="s">
        <v>59</v>
      </c>
      <c r="H19" s="23" t="s">
        <v>44</v>
      </c>
      <c r="I19" s="28">
        <v>0.58794419815886945</v>
      </c>
      <c r="J19" s="28">
        <v>0.18022684193494379</v>
      </c>
      <c r="K19" s="28">
        <v>0.23182895990618682</v>
      </c>
      <c r="L19" s="28">
        <v>0.21155906999999999</v>
      </c>
      <c r="M19" s="23">
        <v>11.830351756381573</v>
      </c>
      <c r="N19" s="23">
        <v>54.468745472337865</v>
      </c>
      <c r="O19" s="23">
        <v>1143.8436549190951</v>
      </c>
      <c r="P19" s="23">
        <f t="shared" si="1"/>
        <v>5.4468745472337865</v>
      </c>
      <c r="Q19" s="23">
        <f t="shared" si="2"/>
        <v>114.38436549190951</v>
      </c>
    </row>
    <row r="20" spans="1:18" x14ac:dyDescent="0.25">
      <c r="A20" s="23" t="str">
        <f t="shared" si="0"/>
        <v>FD902Defoliation15To4</v>
      </c>
      <c r="B20" s="24">
        <v>40899</v>
      </c>
      <c r="C20" s="24">
        <v>40885</v>
      </c>
      <c r="D20" s="23">
        <v>14</v>
      </c>
      <c r="E20" s="23">
        <v>19</v>
      </c>
      <c r="F20" s="23" t="s">
        <v>26</v>
      </c>
      <c r="G20" s="23" t="s">
        <v>59</v>
      </c>
      <c r="H20" s="23" t="s">
        <v>44</v>
      </c>
      <c r="I20" s="28">
        <v>0.58794419815886945</v>
      </c>
      <c r="J20" s="28">
        <v>0.18022684193494379</v>
      </c>
      <c r="K20" s="28">
        <v>0.23182895990618682</v>
      </c>
      <c r="L20" s="28">
        <v>0.21155906999999999</v>
      </c>
      <c r="M20" s="23">
        <v>10.496609970326954</v>
      </c>
      <c r="N20" s="23">
        <v>30.218876103701358</v>
      </c>
      <c r="O20" s="23">
        <v>423.06426545181904</v>
      </c>
      <c r="P20" s="23">
        <f t="shared" si="1"/>
        <v>3.0218876103701358</v>
      </c>
      <c r="Q20" s="23">
        <f t="shared" si="2"/>
        <v>42.306426545181907</v>
      </c>
    </row>
    <row r="21" spans="1:18" x14ac:dyDescent="0.25">
      <c r="A21" s="23" t="str">
        <f t="shared" si="0"/>
        <v>FD902Defoliation15To4</v>
      </c>
      <c r="B21" s="24">
        <v>40920</v>
      </c>
      <c r="C21" s="24">
        <v>40899</v>
      </c>
      <c r="D21" s="23">
        <v>21</v>
      </c>
      <c r="E21" s="23">
        <v>20</v>
      </c>
      <c r="F21" s="23" t="s">
        <v>26</v>
      </c>
      <c r="G21" s="23" t="s">
        <v>59</v>
      </c>
      <c r="H21" s="23" t="s">
        <v>44</v>
      </c>
      <c r="I21" s="28">
        <v>0.58794419815886945</v>
      </c>
      <c r="J21" s="28">
        <v>0.18022684193494379</v>
      </c>
      <c r="K21" s="28">
        <v>0.23182895990618682</v>
      </c>
      <c r="L21" s="28">
        <v>0.21155906999999999</v>
      </c>
      <c r="M21" s="23">
        <v>9.2494773895614824</v>
      </c>
      <c r="N21" s="23">
        <v>98.133900604386852</v>
      </c>
      <c r="O21" s="23">
        <v>2060.8119126921238</v>
      </c>
      <c r="P21" s="23">
        <f t="shared" si="1"/>
        <v>9.8133900604386852</v>
      </c>
      <c r="Q21" s="23">
        <f t="shared" si="2"/>
        <v>206.08119126921238</v>
      </c>
    </row>
    <row r="22" spans="1:18" x14ac:dyDescent="0.25">
      <c r="A22" s="23" t="str">
        <f t="shared" si="0"/>
        <v>FD902Defoliation15To4</v>
      </c>
      <c r="B22" s="24">
        <v>40934</v>
      </c>
      <c r="C22" s="24">
        <v>40920</v>
      </c>
      <c r="D22" s="23">
        <v>14</v>
      </c>
      <c r="E22" s="23">
        <v>21</v>
      </c>
      <c r="F22" s="23" t="s">
        <v>26</v>
      </c>
      <c r="G22" s="23" t="s">
        <v>59</v>
      </c>
      <c r="H22" s="23" t="s">
        <v>44</v>
      </c>
      <c r="I22" s="28">
        <v>0.58794419815886945</v>
      </c>
      <c r="J22" s="28">
        <v>0.18022684193494379</v>
      </c>
      <c r="K22" s="28">
        <v>0.23182895990618682</v>
      </c>
      <c r="L22" s="28">
        <v>0.21155906999999999</v>
      </c>
      <c r="M22" s="23">
        <v>12.168451113790388</v>
      </c>
      <c r="N22" s="23">
        <v>20.025259308397619</v>
      </c>
      <c r="O22" s="23">
        <v>280.35363031756663</v>
      </c>
      <c r="P22" s="23">
        <f t="shared" si="1"/>
        <v>2.002525930839762</v>
      </c>
      <c r="Q22" s="23">
        <f t="shared" si="2"/>
        <v>28.035363031756663</v>
      </c>
    </row>
    <row r="23" spans="1:18" x14ac:dyDescent="0.25">
      <c r="A23" s="23" t="str">
        <f t="shared" si="0"/>
        <v>FD902Defoliation15To4</v>
      </c>
      <c r="B23" s="24">
        <v>40955</v>
      </c>
      <c r="C23" s="24">
        <v>40934</v>
      </c>
      <c r="D23" s="23">
        <v>21</v>
      </c>
      <c r="E23" s="23">
        <v>22</v>
      </c>
      <c r="F23" s="23" t="s">
        <v>26</v>
      </c>
      <c r="G23" s="23" t="s">
        <v>59</v>
      </c>
      <c r="H23" s="23" t="s">
        <v>44</v>
      </c>
      <c r="I23" s="28">
        <v>0.58794419815886945</v>
      </c>
      <c r="J23" s="28">
        <v>0.18022684193494379</v>
      </c>
      <c r="K23" s="28">
        <v>0.23182895990618682</v>
      </c>
      <c r="L23" s="28">
        <v>0.21155906999999999</v>
      </c>
      <c r="M23" s="23">
        <v>10.036293471648122</v>
      </c>
      <c r="N23" s="23">
        <v>53.325032920041693</v>
      </c>
      <c r="O23" s="23">
        <v>1119.8256913208754</v>
      </c>
      <c r="P23" s="23">
        <f t="shared" si="1"/>
        <v>5.3325032920041693</v>
      </c>
      <c r="Q23" s="23">
        <f t="shared" si="2"/>
        <v>111.98256913208755</v>
      </c>
    </row>
    <row r="24" spans="1:18" x14ac:dyDescent="0.25">
      <c r="A24" s="23" t="str">
        <f t="shared" si="0"/>
        <v>FD902Defoliation15To4</v>
      </c>
      <c r="B24" s="24">
        <v>40977</v>
      </c>
      <c r="C24" s="24">
        <v>40955</v>
      </c>
      <c r="D24" s="23">
        <v>22</v>
      </c>
      <c r="E24" s="23">
        <v>23</v>
      </c>
      <c r="F24" s="23" t="s">
        <v>26</v>
      </c>
      <c r="G24" s="23" t="s">
        <v>59</v>
      </c>
      <c r="H24" s="23" t="s">
        <v>44</v>
      </c>
      <c r="I24" s="28">
        <v>0.70484411494156307</v>
      </c>
      <c r="J24" s="28">
        <v>2.9220323442276572E-2</v>
      </c>
      <c r="K24" s="28">
        <v>0.26593556161616039</v>
      </c>
      <c r="L24" s="28">
        <v>0.28180938999999999</v>
      </c>
      <c r="M24" s="23">
        <v>11.486788682942123</v>
      </c>
      <c r="N24" s="23">
        <v>44.716855866229409</v>
      </c>
      <c r="O24" s="23">
        <v>983.77082905704685</v>
      </c>
      <c r="P24" s="23">
        <f t="shared" si="1"/>
        <v>4.4716855866229412</v>
      </c>
      <c r="Q24" s="23">
        <f t="shared" si="2"/>
        <v>98.377082905704683</v>
      </c>
    </row>
    <row r="25" spans="1:18" x14ac:dyDescent="0.25">
      <c r="A25" s="23" t="str">
        <f t="shared" si="0"/>
        <v>FD902Defoliation15To4</v>
      </c>
      <c r="B25" s="24">
        <v>40997</v>
      </c>
      <c r="C25" s="24">
        <v>40977</v>
      </c>
      <c r="D25" s="23">
        <v>20</v>
      </c>
      <c r="E25" s="23">
        <v>24</v>
      </c>
      <c r="F25" s="23" t="s">
        <v>26</v>
      </c>
      <c r="G25" s="23" t="s">
        <v>59</v>
      </c>
      <c r="H25" s="23" t="s">
        <v>44</v>
      </c>
      <c r="I25" s="28">
        <v>0.70484411494156307</v>
      </c>
      <c r="J25" s="28">
        <v>2.9220323442276572E-2</v>
      </c>
      <c r="K25" s="28">
        <v>0.26593556161616039</v>
      </c>
      <c r="L25" s="28">
        <v>0.28180938999999999</v>
      </c>
      <c r="M25" s="23">
        <v>11.035607619237858</v>
      </c>
      <c r="N25" s="23">
        <v>34.00438231286067</v>
      </c>
      <c r="O25" s="23">
        <v>680.08764625721346</v>
      </c>
      <c r="P25" s="23">
        <f t="shared" si="1"/>
        <v>3.400438231286067</v>
      </c>
      <c r="Q25" s="23">
        <f t="shared" si="2"/>
        <v>68.008764625721341</v>
      </c>
    </row>
    <row r="26" spans="1:18" x14ac:dyDescent="0.25">
      <c r="A26" s="23" t="str">
        <f t="shared" si="0"/>
        <v>FD902Defoliation15To4</v>
      </c>
      <c r="B26" s="24">
        <v>41018</v>
      </c>
      <c r="C26" s="24">
        <v>40997</v>
      </c>
      <c r="D26" s="23">
        <v>21</v>
      </c>
      <c r="E26" s="23">
        <v>25</v>
      </c>
      <c r="F26" s="23" t="s">
        <v>26</v>
      </c>
      <c r="G26" s="23" t="s">
        <v>59</v>
      </c>
      <c r="H26" s="23" t="s">
        <v>44</v>
      </c>
      <c r="I26" s="28">
        <v>0.70484411494156307</v>
      </c>
      <c r="J26" s="28">
        <v>2.9220323442276572E-2</v>
      </c>
      <c r="K26" s="28">
        <v>0.26593556161616039</v>
      </c>
      <c r="L26" s="28">
        <v>0.28180938999999999</v>
      </c>
      <c r="M26" s="23">
        <v>11.232342408641967</v>
      </c>
      <c r="N26" s="23">
        <v>31.858336277501564</v>
      </c>
      <c r="O26" s="23">
        <v>669.02506182753291</v>
      </c>
      <c r="P26" s="23">
        <f t="shared" si="1"/>
        <v>3.1858336277501564</v>
      </c>
      <c r="Q26" s="23">
        <f t="shared" si="2"/>
        <v>66.902506182753285</v>
      </c>
    </row>
    <row r="27" spans="1:18" x14ac:dyDescent="0.25">
      <c r="A27" s="23" t="str">
        <f t="shared" si="0"/>
        <v>FD902Defoliation15To4</v>
      </c>
      <c r="B27" s="24">
        <v>41046</v>
      </c>
      <c r="C27" s="24">
        <v>41018</v>
      </c>
      <c r="D27" s="23">
        <v>28</v>
      </c>
      <c r="E27" s="23">
        <v>26</v>
      </c>
      <c r="F27" s="23" t="s">
        <v>26</v>
      </c>
      <c r="G27" s="23" t="s">
        <v>59</v>
      </c>
      <c r="H27" s="23" t="s">
        <v>44</v>
      </c>
      <c r="I27" s="28">
        <v>0.70484411494156307</v>
      </c>
      <c r="J27" s="28">
        <v>2.9220323442276572E-2</v>
      </c>
      <c r="K27" s="28">
        <v>0.26593556161616039</v>
      </c>
      <c r="L27" s="28">
        <v>0.28180938999999999</v>
      </c>
      <c r="M27" s="23">
        <v>10.375266428796218</v>
      </c>
      <c r="N27" s="23">
        <v>9.1658296405668871</v>
      </c>
      <c r="O27" s="23">
        <v>256.64322993587285</v>
      </c>
      <c r="P27" s="23">
        <f t="shared" si="1"/>
        <v>0.91658296405668871</v>
      </c>
      <c r="Q27" s="23">
        <f t="shared" si="2"/>
        <v>25.664322993587284</v>
      </c>
    </row>
    <row r="28" spans="1:18" x14ac:dyDescent="0.25">
      <c r="A28" s="23" t="str">
        <f t="shared" si="0"/>
        <v>FD902Defoliation15To7</v>
      </c>
      <c r="B28" s="24">
        <v>40532</v>
      </c>
      <c r="C28" s="24">
        <v>40464</v>
      </c>
      <c r="D28" s="23">
        <v>68</v>
      </c>
      <c r="E28" s="23">
        <v>1</v>
      </c>
      <c r="F28" s="23" t="s">
        <v>26</v>
      </c>
      <c r="G28" s="23" t="s">
        <v>61</v>
      </c>
      <c r="H28" s="23" t="s">
        <v>49</v>
      </c>
      <c r="I28" s="28">
        <v>0.89974691290359188</v>
      </c>
      <c r="J28" s="28">
        <v>0</v>
      </c>
      <c r="K28" s="28">
        <v>0.10025308709640811</v>
      </c>
      <c r="L28" s="28">
        <v>0.31152542</v>
      </c>
      <c r="M28" s="23">
        <v>6.5515381452928425</v>
      </c>
      <c r="N28" s="23">
        <v>33.799125884293218</v>
      </c>
      <c r="O28" s="23">
        <v>2298.3405601319391</v>
      </c>
      <c r="P28" s="23">
        <f t="shared" si="1"/>
        <v>3.3799125884293217</v>
      </c>
      <c r="Q28" s="23">
        <f t="shared" si="2"/>
        <v>229.8340560131939</v>
      </c>
      <c r="R28" s="23" t="s">
        <v>45</v>
      </c>
    </row>
    <row r="29" spans="1:18" x14ac:dyDescent="0.25">
      <c r="A29" s="23" t="str">
        <f t="shared" si="0"/>
        <v>FD902Defoliation15To7</v>
      </c>
      <c r="B29" s="24">
        <v>40556</v>
      </c>
      <c r="C29" s="24">
        <v>40532</v>
      </c>
      <c r="D29" s="23">
        <v>24</v>
      </c>
      <c r="E29" s="23">
        <v>2</v>
      </c>
      <c r="F29" s="23" t="s">
        <v>26</v>
      </c>
      <c r="G29" s="23" t="s">
        <v>61</v>
      </c>
      <c r="H29" s="23" t="s">
        <v>49</v>
      </c>
      <c r="I29" s="28">
        <v>0.89974691290359188</v>
      </c>
      <c r="J29" s="28">
        <v>0</v>
      </c>
      <c r="K29" s="28">
        <v>0.10025308709640811</v>
      </c>
      <c r="L29" s="28">
        <v>0.31152542</v>
      </c>
      <c r="M29" s="23">
        <v>8.3280520923943975</v>
      </c>
      <c r="N29" s="23">
        <v>92.777039719242779</v>
      </c>
      <c r="O29" s="23">
        <v>2226.6489532618266</v>
      </c>
      <c r="P29" s="23">
        <f t="shared" si="1"/>
        <v>9.2777039719242786</v>
      </c>
      <c r="Q29" s="23">
        <f t="shared" si="2"/>
        <v>222.66489532618266</v>
      </c>
    </row>
    <row r="30" spans="1:18" x14ac:dyDescent="0.25">
      <c r="A30" s="23" t="str">
        <f t="shared" si="0"/>
        <v>FD902Defoliation15To7</v>
      </c>
      <c r="B30" s="24">
        <v>40563</v>
      </c>
      <c r="C30" s="24">
        <v>40556</v>
      </c>
      <c r="D30" s="23">
        <v>7</v>
      </c>
      <c r="E30" s="23">
        <v>3</v>
      </c>
      <c r="F30" s="23" t="s">
        <v>26</v>
      </c>
      <c r="G30" s="23" t="s">
        <v>61</v>
      </c>
      <c r="H30" s="23" t="s">
        <v>49</v>
      </c>
      <c r="I30" s="28">
        <v>0.89974691290359188</v>
      </c>
      <c r="J30" s="28">
        <v>0</v>
      </c>
      <c r="K30" s="28">
        <v>0.10025308709640811</v>
      </c>
      <c r="L30" s="28">
        <v>0.31152542</v>
      </c>
      <c r="M30" s="23">
        <v>10.604876140738561</v>
      </c>
      <c r="N30" s="23">
        <v>29.975019662586512</v>
      </c>
      <c r="O30" s="23">
        <v>209.82513763810559</v>
      </c>
      <c r="P30" s="23">
        <f t="shared" si="1"/>
        <v>2.9975019662586511</v>
      </c>
      <c r="Q30" s="23">
        <f t="shared" si="2"/>
        <v>20.982513763810559</v>
      </c>
    </row>
    <row r="31" spans="1:18" x14ac:dyDescent="0.25">
      <c r="A31" s="23" t="str">
        <f t="shared" si="0"/>
        <v>FD902Defoliation15To7</v>
      </c>
      <c r="B31" s="24">
        <v>40570</v>
      </c>
      <c r="C31" s="24">
        <v>40563</v>
      </c>
      <c r="D31" s="23">
        <v>7</v>
      </c>
      <c r="E31" s="23">
        <v>4</v>
      </c>
      <c r="F31" s="23" t="s">
        <v>26</v>
      </c>
      <c r="G31" s="23" t="s">
        <v>61</v>
      </c>
      <c r="H31" s="23" t="s">
        <v>49</v>
      </c>
      <c r="I31" s="28">
        <v>0.89974691290359188</v>
      </c>
      <c r="J31" s="28">
        <v>0</v>
      </c>
      <c r="K31" s="28">
        <v>0.10025308709640811</v>
      </c>
      <c r="L31" s="28">
        <v>0.31152542</v>
      </c>
      <c r="M31" s="23">
        <v>12.219694147963924</v>
      </c>
      <c r="N31" s="23">
        <v>42.631704324098138</v>
      </c>
      <c r="O31" s="23">
        <v>298.42193026868694</v>
      </c>
      <c r="P31" s="23">
        <f t="shared" si="1"/>
        <v>4.2631704324098134</v>
      </c>
      <c r="Q31" s="23">
        <f t="shared" si="2"/>
        <v>29.842193026868692</v>
      </c>
    </row>
    <row r="32" spans="1:18" x14ac:dyDescent="0.25">
      <c r="A32" s="23" t="str">
        <f t="shared" si="0"/>
        <v>FD902Defoliation15To7</v>
      </c>
      <c r="B32" s="24">
        <v>40577</v>
      </c>
      <c r="C32" s="24">
        <v>40570</v>
      </c>
      <c r="D32" s="23">
        <v>7</v>
      </c>
      <c r="E32" s="23">
        <v>5</v>
      </c>
      <c r="F32" s="23" t="s">
        <v>26</v>
      </c>
      <c r="G32" s="23" t="s">
        <v>61</v>
      </c>
      <c r="H32" s="23" t="s">
        <v>49</v>
      </c>
      <c r="I32" s="28">
        <v>0.89974691290359188</v>
      </c>
      <c r="J32" s="28">
        <v>0</v>
      </c>
      <c r="K32" s="28">
        <v>0.10025308709640811</v>
      </c>
      <c r="L32" s="28">
        <v>0.31152542</v>
      </c>
      <c r="M32" s="23">
        <v>9.4171630228361316</v>
      </c>
      <c r="N32" s="23">
        <v>36.373830657854448</v>
      </c>
      <c r="O32" s="23">
        <v>254.61681460498116</v>
      </c>
      <c r="P32" s="23">
        <f t="shared" si="1"/>
        <v>3.6373830657854449</v>
      </c>
      <c r="Q32" s="23">
        <f t="shared" si="2"/>
        <v>25.461681460498117</v>
      </c>
    </row>
    <row r="33" spans="1:18" x14ac:dyDescent="0.25">
      <c r="A33" s="23" t="str">
        <f t="shared" si="0"/>
        <v>FD902Defoliation15To7</v>
      </c>
      <c r="B33" s="24">
        <v>40584</v>
      </c>
      <c r="C33" s="24">
        <v>40577</v>
      </c>
      <c r="D33" s="23">
        <v>7</v>
      </c>
      <c r="E33" s="23">
        <v>6</v>
      </c>
      <c r="F33" s="23" t="s">
        <v>26</v>
      </c>
      <c r="G33" s="23" t="s">
        <v>61</v>
      </c>
      <c r="H33" s="23" t="s">
        <v>49</v>
      </c>
      <c r="I33" s="28">
        <v>0.89974691290359188</v>
      </c>
      <c r="J33" s="28">
        <v>0</v>
      </c>
      <c r="K33" s="28">
        <v>0.10025308709640811</v>
      </c>
      <c r="L33" s="28">
        <v>0.31152542</v>
      </c>
      <c r="M33" s="23">
        <v>10.214441539525208</v>
      </c>
      <c r="N33" s="23">
        <v>48.480764631904123</v>
      </c>
      <c r="O33" s="23">
        <v>339.36535242332883</v>
      </c>
      <c r="P33" s="23">
        <f t="shared" si="1"/>
        <v>4.8480764631904121</v>
      </c>
      <c r="Q33" s="23">
        <f t="shared" si="2"/>
        <v>33.93653524233288</v>
      </c>
    </row>
    <row r="34" spans="1:18" x14ac:dyDescent="0.25">
      <c r="A34" s="23" t="str">
        <f t="shared" si="0"/>
        <v>FD902Defoliation15To7</v>
      </c>
      <c r="B34" s="24">
        <v>40590</v>
      </c>
      <c r="C34" s="24">
        <v>40584</v>
      </c>
      <c r="D34" s="23">
        <v>6</v>
      </c>
      <c r="E34" s="23">
        <v>7</v>
      </c>
      <c r="F34" s="23" t="s">
        <v>26</v>
      </c>
      <c r="G34" s="23" t="s">
        <v>61</v>
      </c>
      <c r="H34" s="23" t="s">
        <v>49</v>
      </c>
      <c r="I34" s="28">
        <v>0.89974691290359188</v>
      </c>
      <c r="J34" s="28">
        <v>0</v>
      </c>
      <c r="K34" s="28">
        <v>0.10025308709640811</v>
      </c>
      <c r="L34" s="28">
        <v>0.31152542</v>
      </c>
      <c r="M34" s="23">
        <v>9.0637989965946986</v>
      </c>
      <c r="N34" s="23">
        <v>52.101061685474846</v>
      </c>
      <c r="O34" s="23">
        <v>312.60637011284905</v>
      </c>
      <c r="P34" s="23">
        <f t="shared" si="1"/>
        <v>5.210106168547485</v>
      </c>
      <c r="Q34" s="23">
        <f t="shared" si="2"/>
        <v>31.260637011284906</v>
      </c>
    </row>
    <row r="35" spans="1:18" x14ac:dyDescent="0.25">
      <c r="A35" s="23" t="str">
        <f t="shared" si="0"/>
        <v>FD902Defoliation15To7</v>
      </c>
      <c r="B35" s="24">
        <v>40605</v>
      </c>
      <c r="C35" s="24">
        <v>40590</v>
      </c>
      <c r="D35" s="23">
        <v>15</v>
      </c>
      <c r="E35" s="23">
        <v>8</v>
      </c>
      <c r="F35" s="23" t="s">
        <v>26</v>
      </c>
      <c r="G35" s="23" t="s">
        <v>61</v>
      </c>
      <c r="H35" s="23" t="s">
        <v>49</v>
      </c>
      <c r="I35" s="28">
        <v>0.89082924016743537</v>
      </c>
      <c r="J35" s="28">
        <v>0</v>
      </c>
      <c r="K35" s="28">
        <v>0.10917075983256468</v>
      </c>
      <c r="L35" s="28">
        <v>0.29552916000000001</v>
      </c>
      <c r="M35" s="23">
        <v>10.434051452650611</v>
      </c>
      <c r="N35" s="23">
        <v>47.023822812456089</v>
      </c>
      <c r="O35" s="23">
        <v>705.35734218684127</v>
      </c>
      <c r="P35" s="23">
        <f t="shared" si="1"/>
        <v>4.7023822812456091</v>
      </c>
      <c r="Q35" s="23">
        <f t="shared" si="2"/>
        <v>70.535734218684127</v>
      </c>
    </row>
    <row r="36" spans="1:18" x14ac:dyDescent="0.25">
      <c r="A36" s="23" t="str">
        <f t="shared" si="0"/>
        <v>FD902Defoliation15To7</v>
      </c>
      <c r="B36" s="24">
        <v>40619</v>
      </c>
      <c r="C36" s="24">
        <v>40605</v>
      </c>
      <c r="D36" s="23">
        <v>14</v>
      </c>
      <c r="E36" s="23">
        <v>9</v>
      </c>
      <c r="F36" s="23" t="s">
        <v>26</v>
      </c>
      <c r="G36" s="23" t="s">
        <v>61</v>
      </c>
      <c r="H36" s="23" t="s">
        <v>49</v>
      </c>
      <c r="I36" s="28">
        <v>0.89082924016743537</v>
      </c>
      <c r="J36" s="28">
        <v>0</v>
      </c>
      <c r="K36" s="28">
        <v>0.10917075983256468</v>
      </c>
      <c r="L36" s="28">
        <v>0.29552916000000001</v>
      </c>
      <c r="M36" s="23">
        <v>9.0220767851807082</v>
      </c>
      <c r="N36" s="23">
        <v>23.372655385621144</v>
      </c>
      <c r="O36" s="23">
        <v>327.21717539869599</v>
      </c>
      <c r="P36" s="23">
        <f t="shared" si="1"/>
        <v>2.3372655385621144</v>
      </c>
      <c r="Q36" s="23">
        <f t="shared" si="2"/>
        <v>32.721717539869601</v>
      </c>
    </row>
    <row r="37" spans="1:18" x14ac:dyDescent="0.25">
      <c r="A37" s="23" t="str">
        <f t="shared" si="0"/>
        <v>FD902Defoliation15To7</v>
      </c>
      <c r="B37" s="24">
        <v>40626</v>
      </c>
      <c r="C37" s="24">
        <v>40619</v>
      </c>
      <c r="D37" s="23">
        <v>7</v>
      </c>
      <c r="E37" s="23">
        <v>10</v>
      </c>
      <c r="F37" s="23" t="s">
        <v>26</v>
      </c>
      <c r="G37" s="23" t="s">
        <v>61</v>
      </c>
      <c r="H37" s="23" t="s">
        <v>49</v>
      </c>
      <c r="I37" s="28">
        <v>0.89082924016743537</v>
      </c>
      <c r="J37" s="28">
        <v>0</v>
      </c>
      <c r="K37" s="28">
        <v>0.10917075983256468</v>
      </c>
      <c r="L37" s="28">
        <v>0.29552916000000001</v>
      </c>
      <c r="M37" s="23">
        <v>10.944395335643794</v>
      </c>
      <c r="N37" s="23">
        <v>25.181380555238718</v>
      </c>
      <c r="O37" s="23">
        <v>176.26966388667103</v>
      </c>
      <c r="P37" s="23">
        <f t="shared" si="1"/>
        <v>2.5181380555238717</v>
      </c>
      <c r="Q37" s="23">
        <f t="shared" si="2"/>
        <v>17.626966388667103</v>
      </c>
    </row>
    <row r="38" spans="1:18" x14ac:dyDescent="0.25">
      <c r="A38" s="23" t="str">
        <f t="shared" si="0"/>
        <v>FD902Defoliation15To7</v>
      </c>
      <c r="B38" s="24">
        <v>40640</v>
      </c>
      <c r="C38" s="24">
        <v>40626</v>
      </c>
      <c r="D38" s="23">
        <v>14</v>
      </c>
      <c r="E38" s="23">
        <v>11</v>
      </c>
      <c r="F38" s="23" t="s">
        <v>26</v>
      </c>
      <c r="G38" s="23" t="s">
        <v>61</v>
      </c>
      <c r="H38" s="23" t="s">
        <v>49</v>
      </c>
      <c r="I38" s="28">
        <v>0.89082924016743537</v>
      </c>
      <c r="J38" s="28">
        <v>0</v>
      </c>
      <c r="K38" s="28">
        <v>0.10917075983256468</v>
      </c>
      <c r="L38" s="28">
        <v>0.29552916000000001</v>
      </c>
      <c r="M38" s="23">
        <v>11.975037270160763</v>
      </c>
      <c r="N38" s="23">
        <v>11.087317171113812</v>
      </c>
      <c r="O38" s="23">
        <v>155.22244039559337</v>
      </c>
      <c r="P38" s="23">
        <f t="shared" si="1"/>
        <v>1.1087317171113811</v>
      </c>
      <c r="Q38" s="23">
        <f t="shared" si="2"/>
        <v>15.522244039559336</v>
      </c>
    </row>
    <row r="39" spans="1:18" x14ac:dyDescent="0.25">
      <c r="A39" s="23" t="str">
        <f t="shared" si="0"/>
        <v>FD902Defoliation15To7</v>
      </c>
      <c r="B39" s="24">
        <v>40654</v>
      </c>
      <c r="C39" s="24">
        <v>40640</v>
      </c>
      <c r="D39" s="23">
        <v>14</v>
      </c>
      <c r="E39" s="23">
        <v>12</v>
      </c>
      <c r="F39" s="23" t="s">
        <v>26</v>
      </c>
      <c r="G39" s="23" t="s">
        <v>61</v>
      </c>
      <c r="H39" s="23" t="s">
        <v>49</v>
      </c>
      <c r="I39" s="28">
        <v>0.89082924016743537</v>
      </c>
      <c r="J39" s="28">
        <v>0</v>
      </c>
      <c r="K39" s="28">
        <v>0.10917075983256468</v>
      </c>
      <c r="L39" s="28">
        <v>0.29552916000000001</v>
      </c>
      <c r="M39" s="23">
        <v>9.2862014910679811</v>
      </c>
      <c r="N39" s="23">
        <v>16.030405820263425</v>
      </c>
      <c r="O39" s="23">
        <v>224.42568148368798</v>
      </c>
      <c r="P39" s="23">
        <f t="shared" si="1"/>
        <v>1.6030405820263425</v>
      </c>
      <c r="Q39" s="23">
        <f t="shared" si="2"/>
        <v>22.4425681483688</v>
      </c>
    </row>
    <row r="40" spans="1:18" x14ac:dyDescent="0.25">
      <c r="A40" s="23" t="str">
        <f t="shared" si="0"/>
        <v>FD902Defoliation15To7</v>
      </c>
      <c r="B40" s="24">
        <v>40668</v>
      </c>
      <c r="C40" s="24">
        <v>40654</v>
      </c>
      <c r="D40" s="23">
        <v>14</v>
      </c>
      <c r="E40" s="23">
        <v>13</v>
      </c>
      <c r="F40" s="23" t="s">
        <v>26</v>
      </c>
      <c r="G40" s="23" t="s">
        <v>61</v>
      </c>
      <c r="H40" s="23" t="s">
        <v>49</v>
      </c>
      <c r="I40" s="28">
        <v>0.89082924016743537</v>
      </c>
      <c r="J40" s="28">
        <v>0</v>
      </c>
      <c r="K40" s="28">
        <v>0.10917075983256468</v>
      </c>
      <c r="L40" s="28">
        <v>0.29552916000000001</v>
      </c>
      <c r="M40" s="23">
        <v>11.646585358659173</v>
      </c>
      <c r="N40" s="23">
        <v>15.272813631308612</v>
      </c>
      <c r="O40" s="23">
        <v>213.81939083832057</v>
      </c>
      <c r="P40" s="23">
        <f t="shared" si="1"/>
        <v>1.5272813631308613</v>
      </c>
      <c r="Q40" s="23">
        <f t="shared" si="2"/>
        <v>21.381939083832059</v>
      </c>
    </row>
    <row r="41" spans="1:18" x14ac:dyDescent="0.25">
      <c r="A41" s="23" t="str">
        <f t="shared" si="0"/>
        <v>FD902Defoliation15To7</v>
      </c>
      <c r="B41" s="24">
        <v>40681</v>
      </c>
      <c r="C41" s="24">
        <v>40668</v>
      </c>
      <c r="D41" s="23">
        <v>13</v>
      </c>
      <c r="E41" s="23">
        <v>14</v>
      </c>
      <c r="F41" s="23" t="s">
        <v>26</v>
      </c>
      <c r="G41" s="23" t="s">
        <v>61</v>
      </c>
      <c r="H41" s="23" t="s">
        <v>49</v>
      </c>
      <c r="I41" s="28">
        <v>0.89082924016743537</v>
      </c>
      <c r="J41" s="28">
        <v>0</v>
      </c>
      <c r="K41" s="28">
        <v>0.10917075983256468</v>
      </c>
      <c r="L41" s="28">
        <v>0.29552916000000001</v>
      </c>
      <c r="M41" s="23">
        <v>9.135973999763916</v>
      </c>
      <c r="N41" s="23">
        <v>13.327854753726946</v>
      </c>
      <c r="O41" s="23">
        <v>173.26211179845029</v>
      </c>
      <c r="P41" s="23">
        <f t="shared" si="1"/>
        <v>1.3327854753726947</v>
      </c>
      <c r="Q41" s="23">
        <f t="shared" si="2"/>
        <v>17.326211179845028</v>
      </c>
    </row>
    <row r="42" spans="1:18" x14ac:dyDescent="0.25">
      <c r="A42" s="23" t="str">
        <f t="shared" si="0"/>
        <v>FD902Defoliation15To7</v>
      </c>
      <c r="B42" s="24">
        <v>40822</v>
      </c>
      <c r="C42" s="24">
        <v>40681</v>
      </c>
      <c r="D42" s="23">
        <v>141</v>
      </c>
      <c r="E42" s="23">
        <v>15</v>
      </c>
      <c r="F42" s="23" t="s">
        <v>26</v>
      </c>
      <c r="G42" s="23" t="s">
        <v>61</v>
      </c>
      <c r="H42" s="23" t="s">
        <v>49</v>
      </c>
      <c r="I42" s="28">
        <v>0.70535577085473522</v>
      </c>
      <c r="J42" s="28">
        <v>4.1436055396204666E-2</v>
      </c>
      <c r="K42" s="28">
        <v>0.25320817374906013</v>
      </c>
      <c r="L42" s="28">
        <v>0.20899519999999999</v>
      </c>
      <c r="M42" s="23">
        <v>13.872501363231999</v>
      </c>
      <c r="N42" s="23">
        <v>4.7693464066390749</v>
      </c>
      <c r="O42" s="23">
        <v>672.47784333610957</v>
      </c>
      <c r="P42" s="23">
        <f t="shared" si="1"/>
        <v>0.47693464066390751</v>
      </c>
      <c r="Q42" s="23">
        <f t="shared" si="2"/>
        <v>67.247784333610952</v>
      </c>
      <c r="R42" s="23" t="s">
        <v>47</v>
      </c>
    </row>
    <row r="43" spans="1:18" x14ac:dyDescent="0.25">
      <c r="A43" s="23" t="str">
        <f t="shared" si="0"/>
        <v>FD902Defoliation15To7</v>
      </c>
      <c r="B43" s="24">
        <v>40836</v>
      </c>
      <c r="C43" s="24">
        <v>40822</v>
      </c>
      <c r="D43" s="23">
        <v>14</v>
      </c>
      <c r="E43" s="23">
        <v>16</v>
      </c>
      <c r="F43" s="23" t="s">
        <v>26</v>
      </c>
      <c r="G43" s="23" t="s">
        <v>61</v>
      </c>
      <c r="H43" s="23" t="s">
        <v>49</v>
      </c>
      <c r="I43" s="28">
        <v>0.70535577085473522</v>
      </c>
      <c r="J43" s="28">
        <v>4.1436055396204666E-2</v>
      </c>
      <c r="K43" s="28">
        <v>0.25320817374906013</v>
      </c>
      <c r="L43" s="28">
        <v>0.20899519999999999</v>
      </c>
      <c r="M43" s="23">
        <v>12.554768671076982</v>
      </c>
      <c r="N43" s="23">
        <v>50.868994601843184</v>
      </c>
      <c r="O43" s="23">
        <v>712.16592442580452</v>
      </c>
      <c r="P43" s="23">
        <f t="shared" si="1"/>
        <v>5.086899460184318</v>
      </c>
      <c r="Q43" s="23">
        <f t="shared" si="2"/>
        <v>71.216592442580449</v>
      </c>
    </row>
    <row r="44" spans="1:18" x14ac:dyDescent="0.25">
      <c r="A44" s="23" t="str">
        <f t="shared" si="0"/>
        <v>FD902Defoliation15To7</v>
      </c>
      <c r="B44" s="24">
        <v>40850</v>
      </c>
      <c r="C44" s="24">
        <v>40836</v>
      </c>
      <c r="D44" s="23">
        <v>14</v>
      </c>
      <c r="E44" s="23">
        <v>17</v>
      </c>
      <c r="F44" s="23" t="s">
        <v>26</v>
      </c>
      <c r="G44" s="23" t="s">
        <v>61</v>
      </c>
      <c r="H44" s="23" t="s">
        <v>49</v>
      </c>
      <c r="I44" s="28">
        <v>0.70535577085473522</v>
      </c>
      <c r="J44" s="28">
        <v>4.1436055396204666E-2</v>
      </c>
      <c r="K44" s="28">
        <v>0.25320817374906013</v>
      </c>
      <c r="L44" s="28">
        <v>0.20899519999999999</v>
      </c>
      <c r="M44" s="23">
        <v>11.48736061680971</v>
      </c>
      <c r="N44" s="23">
        <v>53.139967990809723</v>
      </c>
      <c r="O44" s="23">
        <v>743.95955187133598</v>
      </c>
      <c r="P44" s="23">
        <f t="shared" si="1"/>
        <v>5.3139967990809724</v>
      </c>
      <c r="Q44" s="23">
        <f t="shared" si="2"/>
        <v>74.395955187133595</v>
      </c>
    </row>
    <row r="45" spans="1:18" x14ac:dyDescent="0.25">
      <c r="A45" s="23" t="str">
        <f t="shared" si="0"/>
        <v>FD902Defoliation15To7</v>
      </c>
      <c r="B45" s="24">
        <v>40864</v>
      </c>
      <c r="C45" s="24">
        <v>40850</v>
      </c>
      <c r="D45" s="23">
        <v>14</v>
      </c>
      <c r="E45" s="23">
        <v>18</v>
      </c>
      <c r="F45" s="23" t="s">
        <v>26</v>
      </c>
      <c r="G45" s="23" t="s">
        <v>61</v>
      </c>
      <c r="H45" s="23" t="s">
        <v>49</v>
      </c>
      <c r="I45" s="28">
        <v>0.70535577085473522</v>
      </c>
      <c r="J45" s="28">
        <v>4.1436055396204666E-2</v>
      </c>
      <c r="K45" s="28">
        <v>0.25320817374906013</v>
      </c>
      <c r="L45" s="28">
        <v>0.20899519999999999</v>
      </c>
      <c r="M45" s="23">
        <v>13.125286815990373</v>
      </c>
      <c r="N45" s="23">
        <v>71.529597897497496</v>
      </c>
      <c r="O45" s="23">
        <v>1001.4143705649649</v>
      </c>
      <c r="P45" s="23">
        <f t="shared" si="1"/>
        <v>7.1529597897497492</v>
      </c>
      <c r="Q45" s="23">
        <f t="shared" si="2"/>
        <v>100.14143705649649</v>
      </c>
    </row>
    <row r="46" spans="1:18" x14ac:dyDescent="0.25">
      <c r="A46" s="23" t="str">
        <f t="shared" si="0"/>
        <v>FD902Defoliation15To7</v>
      </c>
      <c r="B46" s="24">
        <v>40885</v>
      </c>
      <c r="C46" s="24">
        <v>40864</v>
      </c>
      <c r="D46" s="23">
        <v>21</v>
      </c>
      <c r="E46" s="23">
        <v>19</v>
      </c>
      <c r="F46" s="23" t="s">
        <v>26</v>
      </c>
      <c r="G46" s="23" t="s">
        <v>61</v>
      </c>
      <c r="H46" s="23" t="s">
        <v>49</v>
      </c>
      <c r="I46" s="28">
        <v>0.63150728310458637</v>
      </c>
      <c r="J46" s="28">
        <v>0.22310642131269084</v>
      </c>
      <c r="K46" s="28">
        <v>0.14538629558272276</v>
      </c>
      <c r="L46" s="28">
        <v>0.21155906999999999</v>
      </c>
      <c r="M46" s="23">
        <v>12.040123529336652</v>
      </c>
      <c r="N46" s="23">
        <v>46.541597184521002</v>
      </c>
      <c r="O46" s="23">
        <v>977.37354087494111</v>
      </c>
      <c r="P46" s="23">
        <f t="shared" si="1"/>
        <v>4.6541597184521004</v>
      </c>
      <c r="Q46" s="23">
        <f t="shared" si="2"/>
        <v>97.737354087494111</v>
      </c>
    </row>
    <row r="47" spans="1:18" x14ac:dyDescent="0.25">
      <c r="A47" s="23" t="str">
        <f t="shared" si="0"/>
        <v>FD902Defoliation15To7</v>
      </c>
      <c r="B47" s="24">
        <v>40899</v>
      </c>
      <c r="C47" s="24">
        <v>40885</v>
      </c>
      <c r="D47" s="23">
        <v>14</v>
      </c>
      <c r="E47" s="23">
        <v>20</v>
      </c>
      <c r="F47" s="23" t="s">
        <v>26</v>
      </c>
      <c r="G47" s="23" t="s">
        <v>61</v>
      </c>
      <c r="H47" s="23" t="s">
        <v>49</v>
      </c>
      <c r="I47" s="28">
        <v>0.63150728310458637</v>
      </c>
      <c r="J47" s="28">
        <v>0.22310642131269084</v>
      </c>
      <c r="K47" s="28">
        <v>0.14538629558272276</v>
      </c>
      <c r="L47" s="28">
        <v>0.21155906999999999</v>
      </c>
      <c r="M47" s="23">
        <v>10.997385665365375</v>
      </c>
      <c r="N47" s="23">
        <v>25.122006310642156</v>
      </c>
      <c r="O47" s="23">
        <v>351.7080883489902</v>
      </c>
      <c r="P47" s="23">
        <f t="shared" si="1"/>
        <v>2.5122006310642155</v>
      </c>
      <c r="Q47" s="23">
        <f t="shared" si="2"/>
        <v>35.17080883489902</v>
      </c>
    </row>
    <row r="48" spans="1:18" x14ac:dyDescent="0.25">
      <c r="A48" s="23" t="str">
        <f t="shared" si="0"/>
        <v>FD902Defoliation15To7</v>
      </c>
      <c r="B48" s="24">
        <v>40920</v>
      </c>
      <c r="C48" s="24">
        <v>40899</v>
      </c>
      <c r="D48" s="23">
        <v>21</v>
      </c>
      <c r="E48" s="23">
        <v>21</v>
      </c>
      <c r="F48" s="23" t="s">
        <v>26</v>
      </c>
      <c r="G48" s="23" t="s">
        <v>61</v>
      </c>
      <c r="H48" s="23" t="s">
        <v>49</v>
      </c>
      <c r="I48" s="28">
        <v>0.63150728310458637</v>
      </c>
      <c r="J48" s="28">
        <v>0.22310642131269084</v>
      </c>
      <c r="K48" s="28">
        <v>0.14538629558272276</v>
      </c>
      <c r="L48" s="28">
        <v>0.21155906999999999</v>
      </c>
      <c r="M48" s="23">
        <v>9.1584676910144047</v>
      </c>
      <c r="N48" s="23">
        <v>90.788578952839259</v>
      </c>
      <c r="O48" s="23">
        <v>1906.560158009625</v>
      </c>
      <c r="P48" s="23">
        <f t="shared" si="1"/>
        <v>9.0788578952839263</v>
      </c>
      <c r="Q48" s="23">
        <f t="shared" si="2"/>
        <v>190.65601580096251</v>
      </c>
    </row>
    <row r="49" spans="1:18" x14ac:dyDescent="0.25">
      <c r="A49" s="23" t="str">
        <f t="shared" si="0"/>
        <v>FD902Defoliation15To7</v>
      </c>
      <c r="B49" s="24">
        <v>40934</v>
      </c>
      <c r="C49" s="24">
        <v>40920</v>
      </c>
      <c r="D49" s="23">
        <v>14</v>
      </c>
      <c r="E49" s="23">
        <v>22</v>
      </c>
      <c r="F49" s="23" t="s">
        <v>26</v>
      </c>
      <c r="G49" s="23" t="s">
        <v>61</v>
      </c>
      <c r="H49" s="23" t="s">
        <v>49</v>
      </c>
      <c r="I49" s="28">
        <v>0.63150728310458637</v>
      </c>
      <c r="J49" s="28">
        <v>0.22310642131269084</v>
      </c>
      <c r="K49" s="28">
        <v>0.14538629558272276</v>
      </c>
      <c r="L49" s="28">
        <v>0.21155906999999999</v>
      </c>
      <c r="M49" s="23">
        <v>12.441942474443973</v>
      </c>
      <c r="N49" s="23">
        <v>17.449266413898741</v>
      </c>
      <c r="O49" s="23">
        <v>244.2897297945824</v>
      </c>
      <c r="P49" s="23">
        <f t="shared" si="1"/>
        <v>1.7449266413898741</v>
      </c>
      <c r="Q49" s="23">
        <f t="shared" si="2"/>
        <v>24.428972979458241</v>
      </c>
    </row>
    <row r="50" spans="1:18" x14ac:dyDescent="0.25">
      <c r="A50" s="23" t="str">
        <f t="shared" si="0"/>
        <v>FD902Defoliation15To7</v>
      </c>
      <c r="B50" s="24">
        <v>40955</v>
      </c>
      <c r="C50" s="24">
        <v>40934</v>
      </c>
      <c r="D50" s="23">
        <v>21</v>
      </c>
      <c r="E50" s="23">
        <v>23</v>
      </c>
      <c r="F50" s="23" t="s">
        <v>26</v>
      </c>
      <c r="G50" s="23" t="s">
        <v>61</v>
      </c>
      <c r="H50" s="23" t="s">
        <v>49</v>
      </c>
      <c r="I50" s="28">
        <v>0.63150728310458637</v>
      </c>
      <c r="J50" s="28">
        <v>0.22310642131269084</v>
      </c>
      <c r="K50" s="28">
        <v>0.14538629558272276</v>
      </c>
      <c r="L50" s="28">
        <v>0.21155906999999999</v>
      </c>
      <c r="M50" s="23">
        <v>9.4159281115401843</v>
      </c>
      <c r="N50" s="23">
        <v>46.341721139398622</v>
      </c>
      <c r="O50" s="23">
        <v>973.17614392737096</v>
      </c>
      <c r="P50" s="23">
        <f t="shared" si="1"/>
        <v>4.6341721139398624</v>
      </c>
      <c r="Q50" s="23">
        <f t="shared" si="2"/>
        <v>97.317614392737099</v>
      </c>
    </row>
    <row r="51" spans="1:18" x14ac:dyDescent="0.25">
      <c r="A51" s="23" t="str">
        <f t="shared" si="0"/>
        <v>FD902Defoliation15To7</v>
      </c>
      <c r="B51" s="24">
        <v>40977</v>
      </c>
      <c r="C51" s="24">
        <v>40955</v>
      </c>
      <c r="D51" s="23">
        <v>22</v>
      </c>
      <c r="E51" s="23">
        <v>24</v>
      </c>
      <c r="F51" s="23" t="s">
        <v>26</v>
      </c>
      <c r="G51" s="23" t="s">
        <v>61</v>
      </c>
      <c r="H51" s="23" t="s">
        <v>49</v>
      </c>
      <c r="I51" s="28">
        <v>0.78691393316947711</v>
      </c>
      <c r="J51" s="28">
        <v>2.4405490121072182E-2</v>
      </c>
      <c r="K51" s="28">
        <v>0.18868057670945071</v>
      </c>
      <c r="L51" s="28">
        <v>0.28180938999999999</v>
      </c>
      <c r="M51" s="23">
        <v>11.830211717544747</v>
      </c>
      <c r="N51" s="23">
        <v>39.67154053052117</v>
      </c>
      <c r="O51" s="23">
        <v>872.77389167146589</v>
      </c>
      <c r="P51" s="23">
        <f t="shared" si="1"/>
        <v>3.9671540530521172</v>
      </c>
      <c r="Q51" s="23">
        <f t="shared" si="2"/>
        <v>87.277389167146595</v>
      </c>
    </row>
    <row r="52" spans="1:18" x14ac:dyDescent="0.25">
      <c r="A52" s="23" t="str">
        <f t="shared" si="0"/>
        <v>FD902Defoliation15To7</v>
      </c>
      <c r="B52" s="24">
        <v>40997</v>
      </c>
      <c r="C52" s="24">
        <v>40977</v>
      </c>
      <c r="D52" s="23">
        <v>20</v>
      </c>
      <c r="E52" s="23">
        <v>25</v>
      </c>
      <c r="F52" s="23" t="s">
        <v>26</v>
      </c>
      <c r="G52" s="23" t="s">
        <v>61</v>
      </c>
      <c r="H52" s="23" t="s">
        <v>49</v>
      </c>
      <c r="I52" s="28">
        <v>0.78691393316947711</v>
      </c>
      <c r="J52" s="28">
        <v>2.4405490121072182E-2</v>
      </c>
      <c r="K52" s="28">
        <v>0.18868057670945071</v>
      </c>
      <c r="L52" s="28">
        <v>0.28180938999999999</v>
      </c>
      <c r="M52" s="23">
        <v>10.427323392429349</v>
      </c>
      <c r="N52" s="23">
        <v>25.570386613632266</v>
      </c>
      <c r="O52" s="23">
        <v>511.40773227264538</v>
      </c>
      <c r="P52" s="23">
        <f t="shared" si="1"/>
        <v>2.5570386613632268</v>
      </c>
      <c r="Q52" s="23">
        <f t="shared" si="2"/>
        <v>51.140773227264539</v>
      </c>
    </row>
    <row r="53" spans="1:18" x14ac:dyDescent="0.25">
      <c r="A53" s="23" t="str">
        <f t="shared" si="0"/>
        <v>FD902Defoliation15To7</v>
      </c>
      <c r="B53" s="24">
        <v>41018</v>
      </c>
      <c r="C53" s="24">
        <v>40997</v>
      </c>
      <c r="D53" s="23">
        <v>21</v>
      </c>
      <c r="E53" s="23">
        <v>26</v>
      </c>
      <c r="F53" s="23" t="s">
        <v>26</v>
      </c>
      <c r="G53" s="23" t="s">
        <v>61</v>
      </c>
      <c r="H53" s="23" t="s">
        <v>49</v>
      </c>
      <c r="I53" s="28">
        <v>0.78691393316947711</v>
      </c>
      <c r="J53" s="28">
        <v>2.4405490121072182E-2</v>
      </c>
      <c r="K53" s="28">
        <v>0.18868057670945071</v>
      </c>
      <c r="L53" s="28">
        <v>0.28180938999999999</v>
      </c>
      <c r="M53" s="23">
        <v>10.748016638864669</v>
      </c>
      <c r="N53" s="23">
        <v>33.00010255647932</v>
      </c>
      <c r="O53" s="23">
        <v>693.00215368606587</v>
      </c>
      <c r="P53" s="23">
        <f t="shared" si="1"/>
        <v>3.300010255647932</v>
      </c>
      <c r="Q53" s="23">
        <f t="shared" si="2"/>
        <v>69.300215368606587</v>
      </c>
    </row>
    <row r="54" spans="1:18" x14ac:dyDescent="0.25">
      <c r="A54" s="23" t="str">
        <f t="shared" si="0"/>
        <v>FD902Defoliation15To7</v>
      </c>
      <c r="B54" s="24">
        <v>41046</v>
      </c>
      <c r="C54" s="24">
        <v>41018</v>
      </c>
      <c r="D54" s="23">
        <v>28</v>
      </c>
      <c r="E54" s="23">
        <v>27</v>
      </c>
      <c r="F54" s="23" t="s">
        <v>26</v>
      </c>
      <c r="G54" s="23" t="s">
        <v>61</v>
      </c>
      <c r="H54" s="23" t="s">
        <v>49</v>
      </c>
      <c r="I54" s="28">
        <v>0.78691393316947711</v>
      </c>
      <c r="J54" s="28">
        <v>2.4405490121072182E-2</v>
      </c>
      <c r="K54" s="28">
        <v>0.18868057670945071</v>
      </c>
      <c r="L54" s="28">
        <v>0.28180938999999999</v>
      </c>
      <c r="M54" s="23">
        <v>10.874745624204225</v>
      </c>
      <c r="N54" s="23">
        <v>3.2001724073947395</v>
      </c>
      <c r="O54" s="23">
        <v>89.60482740705271</v>
      </c>
      <c r="P54" s="23">
        <f t="shared" si="1"/>
        <v>0.32001724073947396</v>
      </c>
      <c r="Q54" s="23">
        <f t="shared" si="2"/>
        <v>8.9604827407052703</v>
      </c>
    </row>
    <row r="55" spans="1:18" x14ac:dyDescent="0.25">
      <c r="A55" s="23" t="str">
        <f t="shared" si="0"/>
        <v>FD902Defoliation25To4</v>
      </c>
      <c r="B55" s="24">
        <v>40532</v>
      </c>
      <c r="C55" s="24">
        <v>40464</v>
      </c>
      <c r="D55" s="23">
        <v>68</v>
      </c>
      <c r="E55" s="23">
        <v>1</v>
      </c>
      <c r="F55" s="23" t="s">
        <v>26</v>
      </c>
      <c r="G55" s="23" t="s">
        <v>62</v>
      </c>
      <c r="H55" s="23" t="s">
        <v>50</v>
      </c>
      <c r="I55" s="28">
        <v>0.9265531078001934</v>
      </c>
      <c r="J55" s="28">
        <v>6.0593667049684235E-4</v>
      </c>
      <c r="K55" s="28">
        <v>7.2840955529309817E-2</v>
      </c>
      <c r="L55" s="28">
        <v>0.27338984</v>
      </c>
      <c r="M55" s="23">
        <v>6.5177168446067597</v>
      </c>
      <c r="N55" s="23">
        <v>35.51137434057371</v>
      </c>
      <c r="O55" s="23">
        <v>2414.773455159012</v>
      </c>
      <c r="P55" s="23">
        <f t="shared" si="1"/>
        <v>3.5511374340573711</v>
      </c>
      <c r="Q55" s="23">
        <f t="shared" si="2"/>
        <v>241.47734551590119</v>
      </c>
      <c r="R55" s="23" t="s">
        <v>45</v>
      </c>
    </row>
    <row r="56" spans="1:18" x14ac:dyDescent="0.25">
      <c r="A56" s="23" t="str">
        <f t="shared" si="0"/>
        <v>FD902Defoliation25To4</v>
      </c>
      <c r="B56" s="24">
        <v>40556</v>
      </c>
      <c r="C56" s="24">
        <v>40532</v>
      </c>
      <c r="D56" s="23">
        <v>24</v>
      </c>
      <c r="E56" s="23">
        <v>2</v>
      </c>
      <c r="F56" s="23" t="s">
        <v>26</v>
      </c>
      <c r="G56" s="23" t="s">
        <v>62</v>
      </c>
      <c r="H56" s="23" t="s">
        <v>50</v>
      </c>
      <c r="I56" s="28">
        <v>0.9265531078001934</v>
      </c>
      <c r="J56" s="28">
        <v>6.0593667049684235E-4</v>
      </c>
      <c r="K56" s="28">
        <v>7.2840955529309817E-2</v>
      </c>
      <c r="L56" s="28">
        <v>0.27338984</v>
      </c>
      <c r="M56" s="23">
        <v>7.8416827129321147</v>
      </c>
      <c r="N56" s="23">
        <v>111.57267615477562</v>
      </c>
      <c r="O56" s="23">
        <v>2677.7442277146156</v>
      </c>
      <c r="P56" s="23">
        <f t="shared" si="1"/>
        <v>11.157267615477561</v>
      </c>
      <c r="Q56" s="23">
        <f t="shared" si="2"/>
        <v>267.77442277146156</v>
      </c>
    </row>
    <row r="57" spans="1:18" x14ac:dyDescent="0.25">
      <c r="A57" s="23" t="str">
        <f t="shared" si="0"/>
        <v>FD902Defoliation25To4</v>
      </c>
      <c r="B57" s="24">
        <v>40570</v>
      </c>
      <c r="C57" s="24">
        <v>40557</v>
      </c>
      <c r="D57" s="23">
        <v>13</v>
      </c>
      <c r="E57" s="23">
        <v>3</v>
      </c>
      <c r="F57" s="23" t="s">
        <v>26</v>
      </c>
      <c r="G57" s="23" t="s">
        <v>62</v>
      </c>
      <c r="H57" s="23" t="s">
        <v>50</v>
      </c>
      <c r="I57" s="28">
        <v>0.9265531078001934</v>
      </c>
      <c r="J57" s="28">
        <v>6.0593667049684235E-4</v>
      </c>
      <c r="K57" s="28">
        <v>7.2840955529309817E-2</v>
      </c>
      <c r="L57" s="28">
        <v>0.27338984</v>
      </c>
      <c r="M57" s="23">
        <v>8.536275958974695</v>
      </c>
      <c r="N57" s="23">
        <v>44.437532795293805</v>
      </c>
      <c r="O57" s="23">
        <v>611.98760252322757</v>
      </c>
      <c r="P57" s="23">
        <f t="shared" si="1"/>
        <v>4.4437532795293802</v>
      </c>
      <c r="Q57" s="23">
        <f t="shared" si="2"/>
        <v>61.198760252322757</v>
      </c>
    </row>
    <row r="58" spans="1:18" x14ac:dyDescent="0.25">
      <c r="A58" s="23" t="str">
        <f t="shared" si="0"/>
        <v>FD902Defoliation25To4</v>
      </c>
      <c r="B58" s="24">
        <v>40584</v>
      </c>
      <c r="C58" s="24">
        <v>40570</v>
      </c>
      <c r="D58" s="23">
        <v>14</v>
      </c>
      <c r="E58" s="23">
        <v>4</v>
      </c>
      <c r="F58" s="23" t="s">
        <v>26</v>
      </c>
      <c r="G58" s="23" t="s">
        <v>62</v>
      </c>
      <c r="H58" s="23" t="s">
        <v>50</v>
      </c>
      <c r="I58" s="28">
        <v>0.9265531078001934</v>
      </c>
      <c r="J58" s="28">
        <v>6.0593667049684235E-4</v>
      </c>
      <c r="K58" s="28">
        <v>7.2840955529309817E-2</v>
      </c>
      <c r="L58" s="28">
        <v>0.27338984</v>
      </c>
      <c r="M58" s="23">
        <v>10.793470716096472</v>
      </c>
      <c r="N58" s="23">
        <v>67.823835325951649</v>
      </c>
      <c r="O58" s="23">
        <v>949.53369456332291</v>
      </c>
      <c r="P58" s="23">
        <f t="shared" si="1"/>
        <v>6.7823835325951647</v>
      </c>
      <c r="Q58" s="23">
        <f t="shared" si="2"/>
        <v>94.953369456332297</v>
      </c>
    </row>
    <row r="59" spans="1:18" x14ac:dyDescent="0.25">
      <c r="A59" s="23" t="str">
        <f t="shared" si="0"/>
        <v>FD902Defoliation25To4</v>
      </c>
      <c r="B59" s="24">
        <v>40598</v>
      </c>
      <c r="C59" s="24">
        <v>40584</v>
      </c>
      <c r="D59" s="23">
        <v>14</v>
      </c>
      <c r="E59" s="23">
        <v>5</v>
      </c>
      <c r="F59" s="23" t="s">
        <v>26</v>
      </c>
      <c r="G59" s="23" t="s">
        <v>62</v>
      </c>
      <c r="H59" s="23" t="s">
        <v>50</v>
      </c>
      <c r="I59" s="28">
        <v>0.9265531078001934</v>
      </c>
      <c r="J59" s="28">
        <v>6.0593667049684235E-4</v>
      </c>
      <c r="K59" s="28">
        <v>7.2840955529309817E-2</v>
      </c>
      <c r="L59" s="28">
        <v>0.27338984</v>
      </c>
      <c r="M59" s="23">
        <v>8.7984578342652267</v>
      </c>
      <c r="N59" s="23">
        <v>42.682264677986026</v>
      </c>
      <c r="O59" s="23">
        <v>597.55170549180434</v>
      </c>
      <c r="P59" s="23">
        <f t="shared" si="1"/>
        <v>4.2682264677986028</v>
      </c>
      <c r="Q59" s="23">
        <f t="shared" si="2"/>
        <v>59.755170549180434</v>
      </c>
    </row>
    <row r="60" spans="1:18" x14ac:dyDescent="0.25">
      <c r="A60" s="23" t="str">
        <f t="shared" si="0"/>
        <v>FD902Defoliation25To4</v>
      </c>
      <c r="B60" s="24">
        <v>40612</v>
      </c>
      <c r="C60" s="24">
        <v>40598</v>
      </c>
      <c r="D60" s="23">
        <v>14</v>
      </c>
      <c r="E60" s="23">
        <v>6</v>
      </c>
      <c r="F60" s="23" t="s">
        <v>26</v>
      </c>
      <c r="G60" s="23" t="s">
        <v>62</v>
      </c>
      <c r="H60" s="23" t="s">
        <v>50</v>
      </c>
      <c r="I60" s="28">
        <v>0.92149047348326474</v>
      </c>
      <c r="J60" s="28">
        <v>0</v>
      </c>
      <c r="K60" s="28">
        <v>7.8509526516735234E-2</v>
      </c>
      <c r="L60" s="28">
        <v>0.27285865999999998</v>
      </c>
      <c r="M60" s="23">
        <v>10.593160299443527</v>
      </c>
      <c r="N60" s="23">
        <v>34.254464488306958</v>
      </c>
      <c r="O60" s="23">
        <v>479.56250283629731</v>
      </c>
      <c r="P60" s="23">
        <f t="shared" si="1"/>
        <v>3.4254464488306957</v>
      </c>
      <c r="Q60" s="23">
        <f t="shared" si="2"/>
        <v>47.956250283629728</v>
      </c>
    </row>
    <row r="61" spans="1:18" x14ac:dyDescent="0.25">
      <c r="A61" s="23" t="str">
        <f t="shared" si="0"/>
        <v>FD902Defoliation25To4</v>
      </c>
      <c r="B61" s="24">
        <v>40626</v>
      </c>
      <c r="C61" s="24">
        <v>40612</v>
      </c>
      <c r="D61" s="23">
        <v>14</v>
      </c>
      <c r="E61" s="23">
        <v>7</v>
      </c>
      <c r="F61" s="23" t="s">
        <v>26</v>
      </c>
      <c r="G61" s="23" t="s">
        <v>62</v>
      </c>
      <c r="H61" s="23" t="s">
        <v>50</v>
      </c>
      <c r="I61" s="28">
        <v>0.92149047348326474</v>
      </c>
      <c r="J61" s="28">
        <v>0</v>
      </c>
      <c r="K61" s="28">
        <v>7.8509526516735234E-2</v>
      </c>
      <c r="L61" s="28">
        <v>0.27285865999999998</v>
      </c>
      <c r="M61" s="23">
        <v>10.00843867827499</v>
      </c>
      <c r="N61" s="23">
        <v>31.248087183714482</v>
      </c>
      <c r="O61" s="23">
        <v>437.47322057200273</v>
      </c>
      <c r="P61" s="23">
        <f t="shared" si="1"/>
        <v>3.1248087183714484</v>
      </c>
      <c r="Q61" s="23">
        <f t="shared" si="2"/>
        <v>43.747322057200272</v>
      </c>
    </row>
    <row r="62" spans="1:18" x14ac:dyDescent="0.25">
      <c r="A62" s="23" t="str">
        <f t="shared" si="0"/>
        <v>FD902Defoliation25To4</v>
      </c>
      <c r="B62" s="24">
        <v>40647</v>
      </c>
      <c r="C62" s="24">
        <v>40626</v>
      </c>
      <c r="D62" s="23">
        <v>21</v>
      </c>
      <c r="E62" s="23">
        <v>8</v>
      </c>
      <c r="F62" s="23" t="s">
        <v>26</v>
      </c>
      <c r="G62" s="23" t="s">
        <v>62</v>
      </c>
      <c r="H62" s="23" t="s">
        <v>50</v>
      </c>
      <c r="I62" s="28">
        <v>0.92149047348326474</v>
      </c>
      <c r="J62" s="28">
        <v>0</v>
      </c>
      <c r="K62" s="28">
        <v>7.8509526516735234E-2</v>
      </c>
      <c r="L62" s="28">
        <v>0.27285865999999998</v>
      </c>
      <c r="M62" s="23">
        <v>11.12628887111843</v>
      </c>
      <c r="N62" s="23">
        <v>29.533399600636432</v>
      </c>
      <c r="O62" s="23">
        <v>620.20139161336499</v>
      </c>
      <c r="P62" s="23">
        <f t="shared" si="1"/>
        <v>2.9533399600636434</v>
      </c>
      <c r="Q62" s="23">
        <f t="shared" si="2"/>
        <v>62.020139161336502</v>
      </c>
    </row>
    <row r="63" spans="1:18" x14ac:dyDescent="0.25">
      <c r="A63" s="23" t="str">
        <f t="shared" si="0"/>
        <v>FD902Defoliation25To4</v>
      </c>
      <c r="B63" s="24">
        <v>40681</v>
      </c>
      <c r="C63" s="24">
        <v>40647</v>
      </c>
      <c r="D63" s="23">
        <v>34</v>
      </c>
      <c r="E63" s="23">
        <v>9</v>
      </c>
      <c r="F63" s="23" t="s">
        <v>26</v>
      </c>
      <c r="G63" s="23" t="s">
        <v>62</v>
      </c>
      <c r="H63" s="23" t="s">
        <v>50</v>
      </c>
      <c r="I63" s="28">
        <v>0.92149047348326474</v>
      </c>
      <c r="J63" s="28">
        <v>0</v>
      </c>
      <c r="K63" s="28">
        <v>7.8509526516735234E-2</v>
      </c>
      <c r="L63" s="28">
        <v>0.27285865999999998</v>
      </c>
      <c r="M63" s="23">
        <v>7.5579969776750655</v>
      </c>
      <c r="N63" s="23">
        <v>25.47256407090088</v>
      </c>
      <c r="O63" s="23">
        <v>866.06717841063005</v>
      </c>
      <c r="P63" s="23">
        <f t="shared" si="1"/>
        <v>2.5472564070900878</v>
      </c>
      <c r="Q63" s="23">
        <f t="shared" si="2"/>
        <v>86.606717841063002</v>
      </c>
    </row>
    <row r="64" spans="1:18" x14ac:dyDescent="0.25">
      <c r="A64" s="23" t="str">
        <f t="shared" si="0"/>
        <v>FD902Defoliation25To4</v>
      </c>
      <c r="B64" s="24">
        <v>40829</v>
      </c>
      <c r="C64" s="24">
        <v>40681</v>
      </c>
      <c r="D64" s="23">
        <v>148</v>
      </c>
      <c r="E64" s="23">
        <v>10</v>
      </c>
      <c r="F64" s="23" t="s">
        <v>26</v>
      </c>
      <c r="G64" s="23" t="s">
        <v>62</v>
      </c>
      <c r="H64" s="23" t="s">
        <v>50</v>
      </c>
      <c r="I64" s="28">
        <v>0.83487299560475248</v>
      </c>
      <c r="J64" s="28">
        <v>7.085876943249296E-2</v>
      </c>
      <c r="K64" s="28">
        <v>9.4268234962754535E-2</v>
      </c>
      <c r="L64" s="28">
        <v>0.21690018</v>
      </c>
      <c r="M64" s="23">
        <v>9.0152177206842303</v>
      </c>
      <c r="N64" s="23">
        <v>10.084596573036205</v>
      </c>
      <c r="O64" s="23">
        <v>1492.5202928093584</v>
      </c>
      <c r="P64" s="23">
        <f t="shared" si="1"/>
        <v>1.0084596573036204</v>
      </c>
      <c r="Q64" s="23">
        <f t="shared" si="2"/>
        <v>149.25202928093583</v>
      </c>
      <c r="R64" s="23" t="s">
        <v>47</v>
      </c>
    </row>
    <row r="65" spans="1:18" x14ac:dyDescent="0.25">
      <c r="A65" s="23" t="str">
        <f t="shared" si="0"/>
        <v>FD902Defoliation25To4</v>
      </c>
      <c r="B65" s="24">
        <v>40843</v>
      </c>
      <c r="C65" s="24">
        <v>40829</v>
      </c>
      <c r="D65" s="23">
        <v>14</v>
      </c>
      <c r="E65" s="23">
        <v>11</v>
      </c>
      <c r="F65" s="23" t="s">
        <v>26</v>
      </c>
      <c r="G65" s="23" t="s">
        <v>62</v>
      </c>
      <c r="H65" s="23" t="s">
        <v>50</v>
      </c>
      <c r="I65" s="28">
        <v>0.83487299560475248</v>
      </c>
      <c r="J65" s="28">
        <v>7.085876943249296E-2</v>
      </c>
      <c r="K65" s="28">
        <v>9.4268234962754535E-2</v>
      </c>
      <c r="L65" s="28">
        <v>0.21690018</v>
      </c>
      <c r="M65" s="23">
        <v>10.662774261900131</v>
      </c>
      <c r="N65" s="23">
        <v>49.71845522184077</v>
      </c>
      <c r="O65" s="23">
        <v>696.05837310577078</v>
      </c>
      <c r="P65" s="23">
        <f t="shared" si="1"/>
        <v>4.9718455221840774</v>
      </c>
      <c r="Q65" s="23">
        <f t="shared" si="2"/>
        <v>69.605837310577073</v>
      </c>
    </row>
    <row r="66" spans="1:18" x14ac:dyDescent="0.25">
      <c r="A66" s="23" t="str">
        <f t="shared" si="0"/>
        <v>FD902Defoliation25To4</v>
      </c>
      <c r="B66" s="24">
        <v>40857</v>
      </c>
      <c r="C66" s="24">
        <v>40843</v>
      </c>
      <c r="D66" s="23">
        <v>14</v>
      </c>
      <c r="E66" s="23">
        <v>12</v>
      </c>
      <c r="F66" s="23" t="s">
        <v>26</v>
      </c>
      <c r="G66" s="23" t="s">
        <v>62</v>
      </c>
      <c r="H66" s="23" t="s">
        <v>50</v>
      </c>
      <c r="I66" s="28">
        <v>0.83487299560475248</v>
      </c>
      <c r="J66" s="28">
        <v>7.085876943249296E-2</v>
      </c>
      <c r="K66" s="28">
        <v>9.4268234962754535E-2</v>
      </c>
      <c r="L66" s="28">
        <v>0.21690018</v>
      </c>
      <c r="M66" s="23">
        <v>9.9523638832134225</v>
      </c>
      <c r="N66" s="23">
        <v>43.627882009127603</v>
      </c>
      <c r="O66" s="23">
        <v>610.7903481277865</v>
      </c>
      <c r="P66" s="23">
        <f t="shared" si="1"/>
        <v>4.3627882009127603</v>
      </c>
      <c r="Q66" s="23">
        <f t="shared" si="2"/>
        <v>61.079034812778652</v>
      </c>
    </row>
    <row r="67" spans="1:18" x14ac:dyDescent="0.25">
      <c r="A67" s="23" t="str">
        <f t="shared" ref="A67:A130" si="3">"FD902Defoliation"&amp;G67</f>
        <v>FD902Defoliation25To4</v>
      </c>
      <c r="B67" s="24">
        <v>40885</v>
      </c>
      <c r="C67" s="24">
        <v>40857</v>
      </c>
      <c r="D67" s="23">
        <v>28</v>
      </c>
      <c r="E67" s="23">
        <v>13</v>
      </c>
      <c r="F67" s="23" t="s">
        <v>26</v>
      </c>
      <c r="G67" s="23" t="s">
        <v>62</v>
      </c>
      <c r="H67" s="23" t="s">
        <v>50</v>
      </c>
      <c r="I67" s="28">
        <v>0.72510705582059476</v>
      </c>
      <c r="J67" s="28">
        <v>0.14718071745384587</v>
      </c>
      <c r="K67" s="28">
        <v>0.1277122267255594</v>
      </c>
      <c r="L67" s="28">
        <v>0.19895070000000001</v>
      </c>
      <c r="M67" s="23">
        <v>11.850585877206303</v>
      </c>
      <c r="N67" s="23">
        <v>50.142475796785256</v>
      </c>
      <c r="O67" s="23">
        <v>1403.9893223099871</v>
      </c>
      <c r="P67" s="23">
        <f t="shared" ref="P67:P130" si="4">N67/10</f>
        <v>5.0142475796785257</v>
      </c>
      <c r="Q67" s="23">
        <f t="shared" ref="Q67:Q130" si="5">O67/10</f>
        <v>140.3989322309987</v>
      </c>
    </row>
    <row r="68" spans="1:18" x14ac:dyDescent="0.25">
      <c r="A68" s="23" t="str">
        <f t="shared" si="3"/>
        <v>FD902Defoliation25To4</v>
      </c>
      <c r="B68" s="24">
        <v>40913</v>
      </c>
      <c r="C68" s="24">
        <v>40885</v>
      </c>
      <c r="D68" s="23">
        <v>28</v>
      </c>
      <c r="E68" s="23">
        <v>14</v>
      </c>
      <c r="F68" s="23" t="s">
        <v>26</v>
      </c>
      <c r="G68" s="23" t="s">
        <v>62</v>
      </c>
      <c r="H68" s="23" t="s">
        <v>50</v>
      </c>
      <c r="I68" s="28">
        <v>0.72510705582059476</v>
      </c>
      <c r="J68" s="28">
        <v>0.14718071745384587</v>
      </c>
      <c r="K68" s="28">
        <v>0.1277122267255594</v>
      </c>
      <c r="L68" s="28">
        <v>0.19895070000000001</v>
      </c>
      <c r="M68" s="23">
        <v>9.3951017894074802</v>
      </c>
      <c r="N68" s="23">
        <v>77.765824844902369</v>
      </c>
      <c r="O68" s="23">
        <v>2177.4430956572664</v>
      </c>
      <c r="P68" s="23">
        <f t="shared" si="4"/>
        <v>7.7765824844902367</v>
      </c>
      <c r="Q68" s="23">
        <f t="shared" si="5"/>
        <v>217.74430956572664</v>
      </c>
    </row>
    <row r="69" spans="1:18" x14ac:dyDescent="0.25">
      <c r="A69" s="23" t="str">
        <f t="shared" si="3"/>
        <v>FD902Defoliation25To4</v>
      </c>
      <c r="B69" s="24">
        <v>40934</v>
      </c>
      <c r="C69" s="24">
        <v>40913</v>
      </c>
      <c r="D69" s="23">
        <v>21</v>
      </c>
      <c r="E69" s="23">
        <v>15</v>
      </c>
      <c r="F69" s="23" t="s">
        <v>26</v>
      </c>
      <c r="G69" s="23" t="s">
        <v>62</v>
      </c>
      <c r="H69" s="23" t="s">
        <v>50</v>
      </c>
      <c r="I69" s="28">
        <v>0.72510705582059476</v>
      </c>
      <c r="J69" s="28">
        <v>0.14718071745384587</v>
      </c>
      <c r="K69" s="28">
        <v>0.1277122267255594</v>
      </c>
      <c r="L69" s="28">
        <v>0.19895070000000001</v>
      </c>
      <c r="M69" s="23">
        <v>12.260129909902073</v>
      </c>
      <c r="N69" s="23">
        <v>28.013254215916209</v>
      </c>
      <c r="O69" s="23">
        <v>588.27833853424045</v>
      </c>
      <c r="P69" s="23">
        <f t="shared" si="4"/>
        <v>2.801325421591621</v>
      </c>
      <c r="Q69" s="23">
        <f t="shared" si="5"/>
        <v>58.827833853424046</v>
      </c>
    </row>
    <row r="70" spans="1:18" x14ac:dyDescent="0.25">
      <c r="A70" s="23" t="str">
        <f t="shared" si="3"/>
        <v>FD902Defoliation25To4</v>
      </c>
      <c r="B70" s="24">
        <v>40955</v>
      </c>
      <c r="C70" s="24">
        <v>40934</v>
      </c>
      <c r="D70" s="23">
        <v>21</v>
      </c>
      <c r="E70" s="23">
        <v>16</v>
      </c>
      <c r="F70" s="23" t="s">
        <v>26</v>
      </c>
      <c r="G70" s="23" t="s">
        <v>62</v>
      </c>
      <c r="H70" s="23" t="s">
        <v>50</v>
      </c>
      <c r="I70" s="28">
        <v>0.72510705582059476</v>
      </c>
      <c r="J70" s="28">
        <v>0.14718071745384587</v>
      </c>
      <c r="K70" s="28">
        <v>0.1277122267255594</v>
      </c>
      <c r="L70" s="28">
        <v>0.19895070000000001</v>
      </c>
      <c r="M70" s="23">
        <v>9.8499558723662375</v>
      </c>
      <c r="N70" s="23">
        <v>45.663770282894134</v>
      </c>
      <c r="O70" s="23">
        <v>958.93917594077686</v>
      </c>
      <c r="P70" s="23">
        <f t="shared" si="4"/>
        <v>4.5663770282894136</v>
      </c>
      <c r="Q70" s="23">
        <f t="shared" si="5"/>
        <v>95.893917594077692</v>
      </c>
    </row>
    <row r="71" spans="1:18" x14ac:dyDescent="0.25">
      <c r="A71" s="23" t="str">
        <f t="shared" si="3"/>
        <v>FD902Defoliation25To4</v>
      </c>
      <c r="B71" s="24">
        <v>40977</v>
      </c>
      <c r="C71" s="24">
        <v>40955</v>
      </c>
      <c r="D71" s="23">
        <v>22</v>
      </c>
      <c r="E71" s="23">
        <v>17</v>
      </c>
      <c r="F71" s="23" t="s">
        <v>26</v>
      </c>
      <c r="G71" s="23" t="s">
        <v>62</v>
      </c>
      <c r="H71" s="23" t="s">
        <v>50</v>
      </c>
      <c r="I71" s="28">
        <v>0.75344790085817381</v>
      </c>
      <c r="J71" s="28">
        <v>1.7140389833675079E-2</v>
      </c>
      <c r="K71" s="28">
        <v>0.22941170930815111</v>
      </c>
      <c r="L71" s="28">
        <v>0.25138407000000002</v>
      </c>
      <c r="M71" s="23">
        <v>11.986023051856028</v>
      </c>
      <c r="N71" s="23">
        <v>37.795154526869979</v>
      </c>
      <c r="O71" s="23">
        <v>831.49339959113945</v>
      </c>
      <c r="P71" s="23">
        <f t="shared" si="4"/>
        <v>3.7795154526869981</v>
      </c>
      <c r="Q71" s="23">
        <f t="shared" si="5"/>
        <v>83.149339959113945</v>
      </c>
    </row>
    <row r="72" spans="1:18" x14ac:dyDescent="0.25">
      <c r="A72" s="23" t="str">
        <f t="shared" si="3"/>
        <v>FD902Defoliation25To4</v>
      </c>
      <c r="B72" s="24">
        <v>40997</v>
      </c>
      <c r="C72" s="24">
        <v>40977</v>
      </c>
      <c r="D72" s="23">
        <v>20</v>
      </c>
      <c r="E72" s="23">
        <v>18</v>
      </c>
      <c r="F72" s="23" t="s">
        <v>26</v>
      </c>
      <c r="G72" s="23" t="s">
        <v>62</v>
      </c>
      <c r="H72" s="23" t="s">
        <v>50</v>
      </c>
      <c r="I72" s="28">
        <v>0.75344790085817381</v>
      </c>
      <c r="J72" s="28">
        <v>1.7140389833675079E-2</v>
      </c>
      <c r="K72" s="28">
        <v>0.22941170930815111</v>
      </c>
      <c r="L72" s="28">
        <v>0.25138407000000002</v>
      </c>
      <c r="M72" s="23">
        <v>11.667324304002284</v>
      </c>
      <c r="N72" s="23">
        <v>27.562193261012574</v>
      </c>
      <c r="O72" s="23">
        <v>551.24386522025145</v>
      </c>
      <c r="P72" s="23">
        <f t="shared" si="4"/>
        <v>2.7562193261012573</v>
      </c>
      <c r="Q72" s="23">
        <f t="shared" si="5"/>
        <v>55.124386522025148</v>
      </c>
    </row>
    <row r="73" spans="1:18" x14ac:dyDescent="0.25">
      <c r="A73" s="23" t="str">
        <f t="shared" si="3"/>
        <v>FD902Defoliation25To4</v>
      </c>
      <c r="B73" s="24">
        <v>41032</v>
      </c>
      <c r="C73" s="24">
        <v>40997</v>
      </c>
      <c r="D73" s="23">
        <v>35</v>
      </c>
      <c r="E73" s="23">
        <v>19</v>
      </c>
      <c r="F73" s="23" t="s">
        <v>26</v>
      </c>
      <c r="G73" s="23" t="s">
        <v>62</v>
      </c>
      <c r="H73" s="23" t="s">
        <v>50</v>
      </c>
      <c r="I73" s="28">
        <v>0.75344790085817381</v>
      </c>
      <c r="J73" s="28">
        <v>1.7140389833675079E-2</v>
      </c>
      <c r="K73" s="28">
        <v>0.22941170930815111</v>
      </c>
      <c r="L73" s="28">
        <v>0.25138407000000002</v>
      </c>
      <c r="M73" s="23">
        <v>11.646567450615024</v>
      </c>
      <c r="N73" s="23">
        <v>25.659899943442479</v>
      </c>
      <c r="O73" s="23">
        <v>898.09649802048659</v>
      </c>
      <c r="P73" s="23">
        <f t="shared" si="4"/>
        <v>2.5659899943442479</v>
      </c>
      <c r="Q73" s="23">
        <f t="shared" si="5"/>
        <v>89.809649802048654</v>
      </c>
    </row>
    <row r="74" spans="1:18" x14ac:dyDescent="0.25">
      <c r="A74" s="23" t="str">
        <f t="shared" si="3"/>
        <v>FD902Defoliation25To4</v>
      </c>
      <c r="B74" s="24">
        <v>41053</v>
      </c>
      <c r="C74" s="24">
        <v>41032</v>
      </c>
      <c r="D74" s="23">
        <v>21</v>
      </c>
      <c r="E74" s="23">
        <v>20</v>
      </c>
      <c r="F74" s="23" t="s">
        <v>26</v>
      </c>
      <c r="G74" s="23" t="s">
        <v>62</v>
      </c>
      <c r="H74" s="23" t="s">
        <v>50</v>
      </c>
      <c r="I74" s="28">
        <v>0.75344790085817381</v>
      </c>
      <c r="J74" s="28">
        <v>1.7140389833675079E-2</v>
      </c>
      <c r="K74" s="28">
        <v>0.22941170930815111</v>
      </c>
      <c r="L74" s="28">
        <v>0.25138407000000002</v>
      </c>
      <c r="M74" s="23">
        <v>16.373426541088033</v>
      </c>
      <c r="N74" s="23">
        <v>1.4158897657884442</v>
      </c>
      <c r="O74" s="23">
        <v>29.733685081557333</v>
      </c>
      <c r="P74" s="23">
        <f t="shared" si="4"/>
        <v>0.14158897657884442</v>
      </c>
      <c r="Q74" s="23">
        <f t="shared" si="5"/>
        <v>2.9733685081557333</v>
      </c>
    </row>
    <row r="75" spans="1:18" x14ac:dyDescent="0.25">
      <c r="A75" s="23" t="str">
        <f t="shared" si="3"/>
        <v>FD902Defoliation25To7</v>
      </c>
      <c r="B75" s="24">
        <v>40532</v>
      </c>
      <c r="C75" s="24">
        <v>40464</v>
      </c>
      <c r="D75" s="23">
        <v>68</v>
      </c>
      <c r="E75" s="23">
        <v>1</v>
      </c>
      <c r="F75" s="23" t="s">
        <v>26</v>
      </c>
      <c r="G75" s="23" t="s">
        <v>60</v>
      </c>
      <c r="H75" s="23" t="s">
        <v>51</v>
      </c>
      <c r="I75" s="28">
        <v>0.87540288139688893</v>
      </c>
      <c r="J75" s="28">
        <v>0</v>
      </c>
      <c r="K75" s="28">
        <v>0.12459711860311103</v>
      </c>
      <c r="L75" s="28">
        <v>0.27338984</v>
      </c>
      <c r="M75" s="23">
        <v>6.4776089832045987</v>
      </c>
      <c r="N75" s="23">
        <v>35.301796821670145</v>
      </c>
      <c r="O75" s="23">
        <v>2400.5221838735697</v>
      </c>
      <c r="P75" s="23">
        <f t="shared" si="4"/>
        <v>3.5301796821670144</v>
      </c>
      <c r="Q75" s="23">
        <f t="shared" si="5"/>
        <v>240.05221838735696</v>
      </c>
      <c r="R75" s="23" t="s">
        <v>45</v>
      </c>
    </row>
    <row r="76" spans="1:18" x14ac:dyDescent="0.25">
      <c r="A76" s="23" t="str">
        <f t="shared" si="3"/>
        <v>FD902Defoliation25To7</v>
      </c>
      <c r="B76" s="24">
        <v>40556</v>
      </c>
      <c r="C76" s="24">
        <v>40532</v>
      </c>
      <c r="D76" s="23">
        <v>24</v>
      </c>
      <c r="E76" s="23">
        <v>2</v>
      </c>
      <c r="F76" s="23" t="s">
        <v>26</v>
      </c>
      <c r="G76" s="23" t="s">
        <v>60</v>
      </c>
      <c r="H76" s="23" t="s">
        <v>51</v>
      </c>
      <c r="I76" s="28">
        <v>0.87540288139688893</v>
      </c>
      <c r="J76" s="28">
        <v>0</v>
      </c>
      <c r="K76" s="28">
        <v>0.12459711860311103</v>
      </c>
      <c r="L76" s="28">
        <v>0.27338984</v>
      </c>
      <c r="M76" s="23">
        <v>8.9685525073775771</v>
      </c>
      <c r="N76" s="23">
        <v>101.18726458037139</v>
      </c>
      <c r="O76" s="23">
        <v>2428.4943499289138</v>
      </c>
      <c r="P76" s="23">
        <f t="shared" si="4"/>
        <v>10.118726458037139</v>
      </c>
      <c r="Q76" s="23">
        <f t="shared" si="5"/>
        <v>242.84943499289139</v>
      </c>
    </row>
    <row r="77" spans="1:18" x14ac:dyDescent="0.25">
      <c r="A77" s="23" t="str">
        <f t="shared" si="3"/>
        <v>FD902Defoliation25To7</v>
      </c>
      <c r="B77" s="24">
        <v>40570</v>
      </c>
      <c r="C77" s="24">
        <v>40556</v>
      </c>
      <c r="D77" s="23">
        <v>14</v>
      </c>
      <c r="E77" s="23">
        <v>3</v>
      </c>
      <c r="F77" s="23" t="s">
        <v>26</v>
      </c>
      <c r="G77" s="23" t="s">
        <v>60</v>
      </c>
      <c r="H77" s="23" t="s">
        <v>51</v>
      </c>
      <c r="I77" s="28">
        <v>0.87540288139688893</v>
      </c>
      <c r="J77" s="28">
        <v>0</v>
      </c>
      <c r="K77" s="28">
        <v>0.12459711860311103</v>
      </c>
      <c r="L77" s="28">
        <v>0.27338984</v>
      </c>
      <c r="M77" s="23">
        <v>9.2237902356297425</v>
      </c>
      <c r="N77" s="23">
        <v>48.898070529540504</v>
      </c>
      <c r="O77" s="23">
        <v>684.57298741356703</v>
      </c>
      <c r="P77" s="23">
        <f t="shared" si="4"/>
        <v>4.8898070529540503</v>
      </c>
      <c r="Q77" s="23">
        <f t="shared" si="5"/>
        <v>68.457298741356709</v>
      </c>
    </row>
    <row r="78" spans="1:18" x14ac:dyDescent="0.25">
      <c r="A78" s="23" t="str">
        <f t="shared" si="3"/>
        <v>FD902Defoliation25To7</v>
      </c>
      <c r="B78" s="24">
        <v>40584</v>
      </c>
      <c r="C78" s="24">
        <v>40570</v>
      </c>
      <c r="D78" s="23">
        <v>14</v>
      </c>
      <c r="E78" s="23">
        <v>4</v>
      </c>
      <c r="F78" s="23" t="s">
        <v>26</v>
      </c>
      <c r="G78" s="23" t="s">
        <v>60</v>
      </c>
      <c r="H78" s="23" t="s">
        <v>51</v>
      </c>
      <c r="I78" s="28">
        <v>0.87540288139688893</v>
      </c>
      <c r="J78" s="28">
        <v>0</v>
      </c>
      <c r="K78" s="28">
        <v>0.12459711860311103</v>
      </c>
      <c r="L78" s="28">
        <v>0.27338984</v>
      </c>
      <c r="M78" s="23">
        <v>8.7971728079485949</v>
      </c>
      <c r="N78" s="23">
        <v>53.413866604134213</v>
      </c>
      <c r="O78" s="23">
        <v>747.79413245787907</v>
      </c>
      <c r="P78" s="23">
        <f t="shared" si="4"/>
        <v>5.3413866604134217</v>
      </c>
      <c r="Q78" s="23">
        <f t="shared" si="5"/>
        <v>74.779413245787907</v>
      </c>
    </row>
    <row r="79" spans="1:18" x14ac:dyDescent="0.25">
      <c r="A79" s="23" t="str">
        <f t="shared" si="3"/>
        <v>FD902Defoliation25To7</v>
      </c>
      <c r="B79" s="24">
        <v>40598</v>
      </c>
      <c r="C79" s="24">
        <v>40584</v>
      </c>
      <c r="D79" s="23">
        <v>14</v>
      </c>
      <c r="E79" s="23">
        <v>5</v>
      </c>
      <c r="F79" s="23" t="s">
        <v>26</v>
      </c>
      <c r="G79" s="23" t="s">
        <v>60</v>
      </c>
      <c r="H79" s="23" t="s">
        <v>51</v>
      </c>
      <c r="I79" s="28">
        <v>0.87540288139688893</v>
      </c>
      <c r="J79" s="28">
        <v>0</v>
      </c>
      <c r="K79" s="28">
        <v>0.12459711860311103</v>
      </c>
      <c r="L79" s="28">
        <v>0.27338984</v>
      </c>
      <c r="M79" s="23">
        <v>8.8066087829791613</v>
      </c>
      <c r="N79" s="23">
        <v>45.061199356499856</v>
      </c>
      <c r="O79" s="23">
        <v>630.85679099099787</v>
      </c>
      <c r="P79" s="23">
        <f t="shared" si="4"/>
        <v>4.5061199356499859</v>
      </c>
      <c r="Q79" s="23">
        <f t="shared" si="5"/>
        <v>63.085679099099785</v>
      </c>
    </row>
    <row r="80" spans="1:18" x14ac:dyDescent="0.25">
      <c r="A80" s="23" t="str">
        <f t="shared" si="3"/>
        <v>FD902Defoliation25To7</v>
      </c>
      <c r="B80" s="24">
        <v>40612</v>
      </c>
      <c r="C80" s="24">
        <v>40598</v>
      </c>
      <c r="D80" s="23">
        <v>14</v>
      </c>
      <c r="E80" s="23">
        <v>6</v>
      </c>
      <c r="F80" s="23" t="s">
        <v>26</v>
      </c>
      <c r="G80" s="23" t="s">
        <v>60</v>
      </c>
      <c r="H80" s="23" t="s">
        <v>51</v>
      </c>
      <c r="I80" s="28">
        <v>0.94445221073556185</v>
      </c>
      <c r="J80" s="28">
        <v>0</v>
      </c>
      <c r="K80" s="28">
        <v>5.5547789264438166E-2</v>
      </c>
      <c r="L80" s="28">
        <v>0.27285865999999998</v>
      </c>
      <c r="M80" s="23">
        <v>10.315895237812409</v>
      </c>
      <c r="N80" s="23">
        <v>35.709363258458808</v>
      </c>
      <c r="O80" s="23">
        <v>499.93108561842325</v>
      </c>
      <c r="P80" s="23">
        <f t="shared" si="4"/>
        <v>3.5709363258458806</v>
      </c>
      <c r="Q80" s="23">
        <f t="shared" si="5"/>
        <v>49.993108561842327</v>
      </c>
    </row>
    <row r="81" spans="1:18" x14ac:dyDescent="0.25">
      <c r="A81" s="23" t="str">
        <f t="shared" si="3"/>
        <v>FD902Defoliation25To7</v>
      </c>
      <c r="B81" s="24">
        <v>40626</v>
      </c>
      <c r="C81" s="24">
        <v>40612</v>
      </c>
      <c r="D81" s="23">
        <v>14</v>
      </c>
      <c r="E81" s="23">
        <v>7</v>
      </c>
      <c r="F81" s="23" t="s">
        <v>26</v>
      </c>
      <c r="G81" s="23" t="s">
        <v>60</v>
      </c>
      <c r="H81" s="23" t="s">
        <v>51</v>
      </c>
      <c r="I81" s="28">
        <v>0.94445221073556185</v>
      </c>
      <c r="J81" s="28">
        <v>0</v>
      </c>
      <c r="K81" s="28">
        <v>5.5547789264438166E-2</v>
      </c>
      <c r="L81" s="28">
        <v>0.27285865999999998</v>
      </c>
      <c r="M81" s="23">
        <v>9.4413280534120538</v>
      </c>
      <c r="N81" s="23">
        <v>34.029306966669949</v>
      </c>
      <c r="O81" s="23">
        <v>476.41029753337932</v>
      </c>
      <c r="P81" s="23">
        <f t="shared" si="4"/>
        <v>3.4029306966669948</v>
      </c>
      <c r="Q81" s="23">
        <f t="shared" si="5"/>
        <v>47.641029753337932</v>
      </c>
    </row>
    <row r="82" spans="1:18" x14ac:dyDescent="0.25">
      <c r="A82" s="23" t="str">
        <f t="shared" si="3"/>
        <v>FD902Defoliation25To7</v>
      </c>
      <c r="B82" s="24">
        <v>40647</v>
      </c>
      <c r="C82" s="24">
        <v>40626</v>
      </c>
      <c r="D82" s="23">
        <v>21</v>
      </c>
      <c r="E82" s="23">
        <v>8</v>
      </c>
      <c r="F82" s="23" t="s">
        <v>26</v>
      </c>
      <c r="G82" s="23" t="s">
        <v>60</v>
      </c>
      <c r="H82" s="23" t="s">
        <v>51</v>
      </c>
      <c r="I82" s="28">
        <v>0.94445221073556185</v>
      </c>
      <c r="J82" s="28">
        <v>0</v>
      </c>
      <c r="K82" s="28">
        <v>5.5547789264438166E-2</v>
      </c>
      <c r="L82" s="28">
        <v>0.27285865999999998</v>
      </c>
      <c r="M82" s="23">
        <v>10.207148812706709</v>
      </c>
      <c r="N82" s="23">
        <v>27.947159424873831</v>
      </c>
      <c r="O82" s="23">
        <v>586.89034792235043</v>
      </c>
      <c r="P82" s="23">
        <f t="shared" si="4"/>
        <v>2.7947159424873833</v>
      </c>
      <c r="Q82" s="23">
        <f t="shared" si="5"/>
        <v>58.689034792235041</v>
      </c>
    </row>
    <row r="83" spans="1:18" x14ac:dyDescent="0.25">
      <c r="A83" s="23" t="str">
        <f t="shared" si="3"/>
        <v>FD902Defoliation25To7</v>
      </c>
      <c r="B83" s="24">
        <v>40681</v>
      </c>
      <c r="C83" s="24">
        <v>40647</v>
      </c>
      <c r="D83" s="23">
        <v>34</v>
      </c>
      <c r="E83" s="23">
        <v>9</v>
      </c>
      <c r="F83" s="23" t="s">
        <v>26</v>
      </c>
      <c r="G83" s="23" t="s">
        <v>60</v>
      </c>
      <c r="H83" s="23" t="s">
        <v>51</v>
      </c>
      <c r="I83" s="28">
        <v>0.94445221073556185</v>
      </c>
      <c r="J83" s="28">
        <v>0</v>
      </c>
      <c r="K83" s="28">
        <v>5.5547789264438166E-2</v>
      </c>
      <c r="L83" s="28">
        <v>0.27285865999999998</v>
      </c>
      <c r="M83" s="23">
        <v>7.6625584152101256</v>
      </c>
      <c r="N83" s="23">
        <v>27.536326744488985</v>
      </c>
      <c r="O83" s="23">
        <v>936.23510931262535</v>
      </c>
      <c r="P83" s="23">
        <f t="shared" si="4"/>
        <v>2.7536326744488986</v>
      </c>
      <c r="Q83" s="23">
        <f t="shared" si="5"/>
        <v>93.62351093126253</v>
      </c>
    </row>
    <row r="84" spans="1:18" x14ac:dyDescent="0.25">
      <c r="A84" s="23" t="str">
        <f t="shared" si="3"/>
        <v>FD902Defoliation25To7</v>
      </c>
      <c r="B84" s="24">
        <v>40829</v>
      </c>
      <c r="C84" s="24">
        <v>40681</v>
      </c>
      <c r="D84" s="23">
        <v>148</v>
      </c>
      <c r="E84" s="23">
        <v>10</v>
      </c>
      <c r="F84" s="23" t="s">
        <v>26</v>
      </c>
      <c r="G84" s="23" t="s">
        <v>60</v>
      </c>
      <c r="H84" s="23" t="s">
        <v>51</v>
      </c>
      <c r="I84" s="28">
        <v>0.7816539686034748</v>
      </c>
      <c r="J84" s="28">
        <v>0.11593635575370488</v>
      </c>
      <c r="K84" s="28">
        <v>0.10240967564282027</v>
      </c>
      <c r="L84" s="28">
        <v>0.21690018</v>
      </c>
      <c r="M84" s="23">
        <v>8.770593060891704</v>
      </c>
      <c r="N84" s="23">
        <v>10.334328556230904</v>
      </c>
      <c r="O84" s="23">
        <v>1529.480626322174</v>
      </c>
      <c r="P84" s="23">
        <f t="shared" si="4"/>
        <v>1.0334328556230905</v>
      </c>
      <c r="Q84" s="23">
        <f t="shared" si="5"/>
        <v>152.94806263221739</v>
      </c>
      <c r="R84" s="23" t="s">
        <v>47</v>
      </c>
    </row>
    <row r="85" spans="1:18" x14ac:dyDescent="0.25">
      <c r="A85" s="23" t="str">
        <f t="shared" si="3"/>
        <v>FD902Defoliation25To7</v>
      </c>
      <c r="B85" s="24">
        <v>40843</v>
      </c>
      <c r="C85" s="24">
        <v>40829</v>
      </c>
      <c r="D85" s="23">
        <v>14</v>
      </c>
      <c r="E85" s="23">
        <v>11</v>
      </c>
      <c r="F85" s="23" t="s">
        <v>26</v>
      </c>
      <c r="G85" s="23" t="s">
        <v>60</v>
      </c>
      <c r="H85" s="23" t="s">
        <v>51</v>
      </c>
      <c r="I85" s="28">
        <v>0.7816539686034748</v>
      </c>
      <c r="J85" s="28">
        <v>0.11593635575370488</v>
      </c>
      <c r="K85" s="28">
        <v>0.10240967564282027</v>
      </c>
      <c r="L85" s="28">
        <v>0.21690018</v>
      </c>
      <c r="M85" s="23">
        <v>10.083601336697251</v>
      </c>
      <c r="N85" s="23">
        <v>52.867810901418672</v>
      </c>
      <c r="O85" s="23">
        <v>740.14935261986147</v>
      </c>
      <c r="P85" s="23">
        <f t="shared" si="4"/>
        <v>5.2867810901418668</v>
      </c>
      <c r="Q85" s="23">
        <f t="shared" si="5"/>
        <v>74.014935261986153</v>
      </c>
    </row>
    <row r="86" spans="1:18" x14ac:dyDescent="0.25">
      <c r="A86" s="23" t="str">
        <f t="shared" si="3"/>
        <v>FD902Defoliation25To7</v>
      </c>
      <c r="B86" s="24">
        <v>40857</v>
      </c>
      <c r="C86" s="24">
        <v>40843</v>
      </c>
      <c r="D86" s="23">
        <v>14</v>
      </c>
      <c r="E86" s="23">
        <v>12</v>
      </c>
      <c r="F86" s="23" t="s">
        <v>26</v>
      </c>
      <c r="G86" s="23" t="s">
        <v>60</v>
      </c>
      <c r="H86" s="23" t="s">
        <v>51</v>
      </c>
      <c r="I86" s="28">
        <v>0.7816539686034748</v>
      </c>
      <c r="J86" s="28">
        <v>0.11593635575370488</v>
      </c>
      <c r="K86" s="28">
        <v>0.10240967564282027</v>
      </c>
      <c r="L86" s="28">
        <v>0.21690018</v>
      </c>
      <c r="M86" s="23">
        <v>9.4063035088587075</v>
      </c>
      <c r="N86" s="23">
        <v>51.064842505220682</v>
      </c>
      <c r="O86" s="23">
        <v>714.90779507308957</v>
      </c>
      <c r="P86" s="23">
        <f t="shared" si="4"/>
        <v>5.106484250522068</v>
      </c>
      <c r="Q86" s="23">
        <f t="shared" si="5"/>
        <v>71.490779507308957</v>
      </c>
    </row>
    <row r="87" spans="1:18" x14ac:dyDescent="0.25">
      <c r="A87" s="23" t="str">
        <f t="shared" si="3"/>
        <v>FD902Defoliation25To7</v>
      </c>
      <c r="B87" s="24">
        <v>40885</v>
      </c>
      <c r="C87" s="24">
        <v>40857</v>
      </c>
      <c r="D87" s="23">
        <v>28</v>
      </c>
      <c r="E87" s="23">
        <v>13</v>
      </c>
      <c r="F87" s="23" t="s">
        <v>26</v>
      </c>
      <c r="G87" s="23" t="s">
        <v>60</v>
      </c>
      <c r="H87" s="23" t="s">
        <v>51</v>
      </c>
      <c r="I87" s="28">
        <v>0.69912128141105034</v>
      </c>
      <c r="J87" s="28">
        <v>0.19148876183082728</v>
      </c>
      <c r="K87" s="28">
        <v>0.10938995675812244</v>
      </c>
      <c r="L87" s="28">
        <v>0.19895070000000001</v>
      </c>
      <c r="M87" s="23">
        <v>11.252518058541625</v>
      </c>
      <c r="N87" s="23">
        <v>74.742371405202093</v>
      </c>
      <c r="O87" s="23">
        <v>2092.7863993456585</v>
      </c>
      <c r="P87" s="23">
        <f t="shared" si="4"/>
        <v>7.4742371405202093</v>
      </c>
      <c r="Q87" s="23">
        <f t="shared" si="5"/>
        <v>209.27863993456586</v>
      </c>
    </row>
    <row r="88" spans="1:18" x14ac:dyDescent="0.25">
      <c r="A88" s="23" t="str">
        <f t="shared" si="3"/>
        <v>FD902Defoliation25To7</v>
      </c>
      <c r="B88" s="24">
        <v>40913</v>
      </c>
      <c r="C88" s="24">
        <v>40885</v>
      </c>
      <c r="D88" s="23">
        <v>28</v>
      </c>
      <c r="E88" s="23">
        <v>14</v>
      </c>
      <c r="F88" s="23" t="s">
        <v>26</v>
      </c>
      <c r="G88" s="23" t="s">
        <v>60</v>
      </c>
      <c r="H88" s="23" t="s">
        <v>51</v>
      </c>
      <c r="I88" s="28">
        <v>0.69912128141105034</v>
      </c>
      <c r="J88" s="28">
        <v>0.19148876183082728</v>
      </c>
      <c r="K88" s="28">
        <v>0.10938995675812244</v>
      </c>
      <c r="L88" s="28">
        <v>0.19895070000000001</v>
      </c>
      <c r="M88" s="23">
        <v>9.2567075259698797</v>
      </c>
      <c r="N88" s="23">
        <v>83.109700501657201</v>
      </c>
      <c r="O88" s="23">
        <v>2327.0716140464015</v>
      </c>
      <c r="P88" s="23">
        <f t="shared" si="4"/>
        <v>8.3109700501657198</v>
      </c>
      <c r="Q88" s="23">
        <f t="shared" si="5"/>
        <v>232.70716140464015</v>
      </c>
    </row>
    <row r="89" spans="1:18" x14ac:dyDescent="0.25">
      <c r="A89" s="23" t="str">
        <f t="shared" si="3"/>
        <v>FD902Defoliation25To7</v>
      </c>
      <c r="B89" s="24">
        <v>40934</v>
      </c>
      <c r="C89" s="24">
        <v>40913</v>
      </c>
      <c r="D89" s="23">
        <v>21</v>
      </c>
      <c r="E89" s="23">
        <v>15</v>
      </c>
      <c r="F89" s="23" t="s">
        <v>26</v>
      </c>
      <c r="G89" s="23" t="s">
        <v>60</v>
      </c>
      <c r="H89" s="23" t="s">
        <v>51</v>
      </c>
      <c r="I89" s="28">
        <v>0.69912128141105034</v>
      </c>
      <c r="J89" s="28">
        <v>0.19148876183082728</v>
      </c>
      <c r="K89" s="28">
        <v>0.10938995675812244</v>
      </c>
      <c r="L89" s="28">
        <v>0.19895070000000001</v>
      </c>
      <c r="M89" s="23">
        <v>11.739229208939136</v>
      </c>
      <c r="N89" s="23">
        <v>34.501111682456681</v>
      </c>
      <c r="O89" s="23">
        <v>724.52334533159024</v>
      </c>
      <c r="P89" s="23">
        <f t="shared" si="4"/>
        <v>3.4501111682456682</v>
      </c>
      <c r="Q89" s="23">
        <f t="shared" si="5"/>
        <v>72.452334533159018</v>
      </c>
    </row>
    <row r="90" spans="1:18" x14ac:dyDescent="0.25">
      <c r="A90" s="23" t="str">
        <f t="shared" si="3"/>
        <v>FD902Defoliation25To7</v>
      </c>
      <c r="B90" s="24">
        <v>40955</v>
      </c>
      <c r="C90" s="24">
        <v>40934</v>
      </c>
      <c r="D90" s="23">
        <v>21</v>
      </c>
      <c r="E90" s="23">
        <v>16</v>
      </c>
      <c r="F90" s="23" t="s">
        <v>26</v>
      </c>
      <c r="G90" s="23" t="s">
        <v>60</v>
      </c>
      <c r="H90" s="23" t="s">
        <v>51</v>
      </c>
      <c r="I90" s="28">
        <v>0.69912128141105034</v>
      </c>
      <c r="J90" s="28">
        <v>0.19148876183082728</v>
      </c>
      <c r="K90" s="28">
        <v>0.10938995675812244</v>
      </c>
      <c r="L90" s="28">
        <v>0.19895070000000001</v>
      </c>
      <c r="M90" s="23">
        <v>9.8928543260441728</v>
      </c>
      <c r="N90" s="23">
        <v>46.194925227723488</v>
      </c>
      <c r="O90" s="23">
        <v>970.0934297821932</v>
      </c>
      <c r="P90" s="23">
        <f t="shared" si="4"/>
        <v>4.6194925227723491</v>
      </c>
      <c r="Q90" s="23">
        <f t="shared" si="5"/>
        <v>97.009342978219323</v>
      </c>
    </row>
    <row r="91" spans="1:18" x14ac:dyDescent="0.25">
      <c r="A91" s="23" t="str">
        <f t="shared" si="3"/>
        <v>FD902Defoliation25To7</v>
      </c>
      <c r="B91" s="24">
        <v>40977</v>
      </c>
      <c r="C91" s="24">
        <v>40955</v>
      </c>
      <c r="D91" s="23">
        <v>22</v>
      </c>
      <c r="E91" s="23">
        <v>17</v>
      </c>
      <c r="F91" s="23" t="s">
        <v>26</v>
      </c>
      <c r="G91" s="23" t="s">
        <v>60</v>
      </c>
      <c r="H91" s="23" t="s">
        <v>51</v>
      </c>
      <c r="I91" s="28">
        <v>0.80595939949231565</v>
      </c>
      <c r="J91" s="28">
        <v>1.8848841655157024E-2</v>
      </c>
      <c r="K91" s="28">
        <v>0.17519175885252733</v>
      </c>
      <c r="L91" s="28">
        <v>0.25138407000000002</v>
      </c>
      <c r="M91" s="23">
        <v>11.453309999780922</v>
      </c>
      <c r="N91" s="23">
        <v>39.594588893150345</v>
      </c>
      <c r="O91" s="23">
        <v>871.0809556493075</v>
      </c>
      <c r="P91" s="23">
        <f t="shared" si="4"/>
        <v>3.9594588893150346</v>
      </c>
      <c r="Q91" s="23">
        <f t="shared" si="5"/>
        <v>87.10809556493075</v>
      </c>
    </row>
    <row r="92" spans="1:18" x14ac:dyDescent="0.25">
      <c r="A92" s="23" t="str">
        <f t="shared" si="3"/>
        <v>FD902Defoliation25To7</v>
      </c>
      <c r="B92" s="24">
        <v>40997</v>
      </c>
      <c r="C92" s="24">
        <v>40977</v>
      </c>
      <c r="D92" s="23">
        <v>20</v>
      </c>
      <c r="E92" s="23">
        <v>18</v>
      </c>
      <c r="F92" s="23" t="s">
        <v>26</v>
      </c>
      <c r="G92" s="23" t="s">
        <v>60</v>
      </c>
      <c r="H92" s="23" t="s">
        <v>51</v>
      </c>
      <c r="I92" s="28">
        <v>0.80595939949231565</v>
      </c>
      <c r="J92" s="28">
        <v>1.8848841655157024E-2</v>
      </c>
      <c r="K92" s="28">
        <v>0.17519175885252733</v>
      </c>
      <c r="L92" s="28">
        <v>0.25138407000000002</v>
      </c>
      <c r="M92" s="23">
        <v>9.7022226275242343</v>
      </c>
      <c r="N92" s="23">
        <v>26.994802494842656</v>
      </c>
      <c r="O92" s="23">
        <v>539.89604989685313</v>
      </c>
      <c r="P92" s="23">
        <f t="shared" si="4"/>
        <v>2.6994802494842656</v>
      </c>
      <c r="Q92" s="23">
        <f t="shared" si="5"/>
        <v>53.989604989685311</v>
      </c>
    </row>
    <row r="93" spans="1:18" x14ac:dyDescent="0.25">
      <c r="A93" s="23" t="str">
        <f t="shared" si="3"/>
        <v>FD902Defoliation25To7</v>
      </c>
      <c r="B93" s="24">
        <v>41032</v>
      </c>
      <c r="C93" s="24">
        <v>40997</v>
      </c>
      <c r="D93" s="23">
        <v>35</v>
      </c>
      <c r="E93" s="23">
        <v>19</v>
      </c>
      <c r="F93" s="23" t="s">
        <v>26</v>
      </c>
      <c r="G93" s="23" t="s">
        <v>60</v>
      </c>
      <c r="H93" s="23" t="s">
        <v>51</v>
      </c>
      <c r="I93" s="28">
        <v>0.80595939949231565</v>
      </c>
      <c r="J93" s="28">
        <v>1.8848841655157024E-2</v>
      </c>
      <c r="K93" s="28">
        <v>0.17519175885252733</v>
      </c>
      <c r="L93" s="28">
        <v>0.25138407000000002</v>
      </c>
      <c r="M93" s="23">
        <v>11.059706684941878</v>
      </c>
      <c r="N93" s="23">
        <v>28.226215100909666</v>
      </c>
      <c r="O93" s="23">
        <v>987.91752853183823</v>
      </c>
      <c r="P93" s="23">
        <f t="shared" si="4"/>
        <v>2.8226215100909666</v>
      </c>
      <c r="Q93" s="23">
        <f t="shared" si="5"/>
        <v>98.791752853183823</v>
      </c>
    </row>
    <row r="94" spans="1:18" x14ac:dyDescent="0.25">
      <c r="A94" s="23" t="str">
        <f t="shared" si="3"/>
        <v>FD902Defoliation25To7</v>
      </c>
      <c r="B94" s="24">
        <v>41053</v>
      </c>
      <c r="C94" s="24">
        <v>41032</v>
      </c>
      <c r="D94" s="23">
        <v>21</v>
      </c>
      <c r="E94" s="23">
        <v>20</v>
      </c>
      <c r="F94" s="23" t="s">
        <v>26</v>
      </c>
      <c r="G94" s="23" t="s">
        <v>60</v>
      </c>
      <c r="H94" s="23" t="s">
        <v>51</v>
      </c>
      <c r="I94" s="28">
        <v>0.80595939949231565</v>
      </c>
      <c r="J94" s="28">
        <v>1.8848841655157024E-2</v>
      </c>
      <c r="K94" s="28">
        <v>0.17519175885252733</v>
      </c>
      <c r="L94" s="28">
        <v>0.25138407000000002</v>
      </c>
      <c r="M94" s="23">
        <v>13.279189636611392</v>
      </c>
      <c r="N94" s="23">
        <v>1.6041634949302221</v>
      </c>
      <c r="O94" s="23">
        <v>33.687433393534668</v>
      </c>
      <c r="P94" s="23">
        <f t="shared" si="4"/>
        <v>0.16041634949302222</v>
      </c>
      <c r="Q94" s="23">
        <f t="shared" si="5"/>
        <v>3.3687433393534669</v>
      </c>
    </row>
    <row r="95" spans="1:18" x14ac:dyDescent="0.25">
      <c r="A95" s="23" t="str">
        <f t="shared" si="3"/>
        <v>FD902Defoliation35To4</v>
      </c>
      <c r="B95" s="24">
        <v>40532</v>
      </c>
      <c r="C95" s="24">
        <v>40464</v>
      </c>
      <c r="D95" s="23">
        <v>68</v>
      </c>
      <c r="E95" s="23">
        <v>1</v>
      </c>
      <c r="F95" s="23" t="s">
        <v>26</v>
      </c>
      <c r="G95" s="23" t="s">
        <v>63</v>
      </c>
      <c r="H95" s="23" t="s">
        <v>52</v>
      </c>
      <c r="I95" s="28">
        <v>0.91786986955458727</v>
      </c>
      <c r="J95" s="28">
        <v>0</v>
      </c>
      <c r="K95" s="28">
        <v>8.2130130445412702E-2</v>
      </c>
      <c r="L95" s="28">
        <v>0.27</v>
      </c>
      <c r="M95" s="23">
        <v>6.7593811226424192</v>
      </c>
      <c r="N95" s="23">
        <v>39.413413848080168</v>
      </c>
      <c r="O95" s="23">
        <v>2680.1121416694505</v>
      </c>
      <c r="P95" s="23">
        <f t="shared" si="4"/>
        <v>3.941341384808017</v>
      </c>
      <c r="Q95" s="23">
        <f t="shared" si="5"/>
        <v>268.01121416694502</v>
      </c>
      <c r="R95" s="23" t="s">
        <v>45</v>
      </c>
    </row>
    <row r="96" spans="1:18" x14ac:dyDescent="0.25">
      <c r="A96" s="23" t="str">
        <f t="shared" si="3"/>
        <v>FD902Defoliation35To4</v>
      </c>
      <c r="B96" s="24">
        <v>40556</v>
      </c>
      <c r="C96" s="24">
        <v>40532</v>
      </c>
      <c r="D96" s="23">
        <v>24</v>
      </c>
      <c r="E96" s="23">
        <v>2</v>
      </c>
      <c r="F96" s="23" t="s">
        <v>26</v>
      </c>
      <c r="G96" s="23" t="s">
        <v>63</v>
      </c>
      <c r="H96" s="23" t="s">
        <v>52</v>
      </c>
      <c r="I96" s="28">
        <v>0.91786986955458727</v>
      </c>
      <c r="J96" s="28">
        <v>0</v>
      </c>
      <c r="K96" s="28">
        <v>8.2130130445412702E-2</v>
      </c>
      <c r="L96" s="28">
        <v>0.27</v>
      </c>
      <c r="M96" s="23">
        <v>8.5121772568109098</v>
      </c>
      <c r="N96" s="23">
        <v>113.63747940341564</v>
      </c>
      <c r="O96" s="23">
        <v>2727.2995056819755</v>
      </c>
      <c r="P96" s="23">
        <f t="shared" si="4"/>
        <v>11.363747940341565</v>
      </c>
      <c r="Q96" s="23">
        <f t="shared" si="5"/>
        <v>272.72995056819752</v>
      </c>
    </row>
    <row r="97" spans="1:18" x14ac:dyDescent="0.25">
      <c r="A97" s="23" t="str">
        <f t="shared" si="3"/>
        <v>FD902Defoliation35To4</v>
      </c>
      <c r="B97" s="24">
        <v>40577</v>
      </c>
      <c r="C97" s="24">
        <v>40557</v>
      </c>
      <c r="D97" s="23">
        <v>20</v>
      </c>
      <c r="E97" s="23">
        <v>3</v>
      </c>
      <c r="F97" s="23" t="s">
        <v>26</v>
      </c>
      <c r="G97" s="23" t="s">
        <v>63</v>
      </c>
      <c r="H97" s="23" t="s">
        <v>52</v>
      </c>
      <c r="I97" s="28">
        <v>0.91786986955458727</v>
      </c>
      <c r="J97" s="28">
        <v>0</v>
      </c>
      <c r="K97" s="28">
        <v>8.2130130445412702E-2</v>
      </c>
      <c r="L97" s="28">
        <v>0.27</v>
      </c>
      <c r="M97" s="23">
        <v>8.239061254249858</v>
      </c>
      <c r="N97" s="23">
        <v>59.031345728761949</v>
      </c>
      <c r="O97" s="23">
        <v>1180.626914575239</v>
      </c>
      <c r="P97" s="23">
        <f t="shared" si="4"/>
        <v>5.903134572876195</v>
      </c>
      <c r="Q97" s="23">
        <f t="shared" si="5"/>
        <v>118.0626914575239</v>
      </c>
    </row>
    <row r="98" spans="1:18" x14ac:dyDescent="0.25">
      <c r="A98" s="23" t="str">
        <f t="shared" si="3"/>
        <v>FD902Defoliation35To4</v>
      </c>
      <c r="B98" s="24">
        <v>40598</v>
      </c>
      <c r="C98" s="24">
        <v>40577</v>
      </c>
      <c r="D98" s="23">
        <v>21</v>
      </c>
      <c r="E98" s="23">
        <v>4</v>
      </c>
      <c r="F98" s="23" t="s">
        <v>26</v>
      </c>
      <c r="G98" s="23" t="s">
        <v>63</v>
      </c>
      <c r="H98" s="23" t="s">
        <v>52</v>
      </c>
      <c r="I98" s="28">
        <v>0.91786986955458727</v>
      </c>
      <c r="J98" s="28">
        <v>0</v>
      </c>
      <c r="K98" s="28">
        <v>8.2130130445412702E-2</v>
      </c>
      <c r="L98" s="28">
        <v>0.27</v>
      </c>
      <c r="M98" s="23">
        <v>8.859584665053708</v>
      </c>
      <c r="N98" s="23">
        <v>65.406286861105826</v>
      </c>
      <c r="O98" s="23">
        <v>1373.5320240832225</v>
      </c>
      <c r="P98" s="23">
        <f t="shared" si="4"/>
        <v>6.5406286861105825</v>
      </c>
      <c r="Q98" s="23">
        <f t="shared" si="5"/>
        <v>137.35320240832226</v>
      </c>
    </row>
    <row r="99" spans="1:18" x14ac:dyDescent="0.25">
      <c r="A99" s="23" t="str">
        <f t="shared" si="3"/>
        <v>FD902Defoliation35To4</v>
      </c>
      <c r="B99" s="24">
        <v>40619</v>
      </c>
      <c r="C99" s="24">
        <v>40598</v>
      </c>
      <c r="D99" s="23">
        <v>21</v>
      </c>
      <c r="E99" s="23">
        <v>5</v>
      </c>
      <c r="F99" s="23" t="s">
        <v>26</v>
      </c>
      <c r="G99" s="23" t="s">
        <v>63</v>
      </c>
      <c r="H99" s="23" t="s">
        <v>52</v>
      </c>
      <c r="I99" s="28">
        <v>0.91420720953279244</v>
      </c>
      <c r="J99" s="28">
        <v>0</v>
      </c>
      <c r="K99" s="28">
        <v>8.5792790467207572E-2</v>
      </c>
      <c r="L99" s="28">
        <v>0.24002068000000001</v>
      </c>
      <c r="M99" s="23">
        <v>8.6001594729515798</v>
      </c>
      <c r="N99" s="23">
        <v>44.325500970931245</v>
      </c>
      <c r="O99" s="23">
        <v>930.835520389556</v>
      </c>
      <c r="P99" s="23">
        <f t="shared" si="4"/>
        <v>4.4325500970931246</v>
      </c>
      <c r="Q99" s="23">
        <f t="shared" si="5"/>
        <v>93.083552038955602</v>
      </c>
    </row>
    <row r="100" spans="1:18" x14ac:dyDescent="0.25">
      <c r="A100" s="23" t="str">
        <f t="shared" si="3"/>
        <v>FD902Defoliation35To4</v>
      </c>
      <c r="B100" s="24">
        <v>40647</v>
      </c>
      <c r="C100" s="24">
        <v>40619</v>
      </c>
      <c r="D100" s="23">
        <v>28</v>
      </c>
      <c r="E100" s="23">
        <v>6</v>
      </c>
      <c r="F100" s="23" t="s">
        <v>26</v>
      </c>
      <c r="G100" s="23" t="s">
        <v>63</v>
      </c>
      <c r="H100" s="23" t="s">
        <v>52</v>
      </c>
      <c r="I100" s="28">
        <v>0.91420720953279244</v>
      </c>
      <c r="J100" s="28">
        <v>0</v>
      </c>
      <c r="K100" s="28">
        <v>8.5792790467207572E-2</v>
      </c>
      <c r="L100" s="28">
        <v>0.24002068000000001</v>
      </c>
      <c r="M100" s="23">
        <v>9.640536161323368</v>
      </c>
      <c r="N100" s="23">
        <v>40.227710154197624</v>
      </c>
      <c r="O100" s="23">
        <v>1126.3758843175333</v>
      </c>
      <c r="P100" s="23">
        <f t="shared" si="4"/>
        <v>4.022771015419762</v>
      </c>
      <c r="Q100" s="23">
        <f t="shared" si="5"/>
        <v>112.63758843175333</v>
      </c>
    </row>
    <row r="101" spans="1:18" x14ac:dyDescent="0.25">
      <c r="A101" s="23" t="str">
        <f t="shared" si="3"/>
        <v>FD902Defoliation35To4</v>
      </c>
      <c r="B101" s="24">
        <v>40681</v>
      </c>
      <c r="C101" s="24">
        <v>40647</v>
      </c>
      <c r="D101" s="23">
        <v>34</v>
      </c>
      <c r="E101" s="23">
        <v>7</v>
      </c>
      <c r="F101" s="23" t="s">
        <v>26</v>
      </c>
      <c r="G101" s="23" t="s">
        <v>63</v>
      </c>
      <c r="H101" s="23" t="s">
        <v>52</v>
      </c>
      <c r="I101" s="28">
        <v>0.91420720953279244</v>
      </c>
      <c r="J101" s="28">
        <v>0</v>
      </c>
      <c r="K101" s="28">
        <v>8.5792790467207572E-2</v>
      </c>
      <c r="L101" s="28">
        <v>0.24002068000000001</v>
      </c>
      <c r="M101" s="23">
        <v>8.6159441762361517</v>
      </c>
      <c r="N101" s="23">
        <v>34.320571455027824</v>
      </c>
      <c r="O101" s="23">
        <v>1166.899429470946</v>
      </c>
      <c r="P101" s="23">
        <f t="shared" si="4"/>
        <v>3.4320571455027826</v>
      </c>
      <c r="Q101" s="23">
        <f t="shared" si="5"/>
        <v>116.68994294709459</v>
      </c>
    </row>
    <row r="102" spans="1:18" x14ac:dyDescent="0.25">
      <c r="A102" s="23" t="str">
        <f t="shared" si="3"/>
        <v>FD902Defoliation35To4</v>
      </c>
      <c r="B102" s="24">
        <v>40836</v>
      </c>
      <c r="C102" s="24">
        <v>40681</v>
      </c>
      <c r="D102" s="23">
        <v>155</v>
      </c>
      <c r="E102" s="23">
        <v>8</v>
      </c>
      <c r="F102" s="23" t="s">
        <v>26</v>
      </c>
      <c r="G102" s="23" t="s">
        <v>63</v>
      </c>
      <c r="H102" s="23" t="s">
        <v>52</v>
      </c>
      <c r="I102" s="28">
        <v>0.68920030400333443</v>
      </c>
      <c r="J102" s="28">
        <v>0.19843829361306131</v>
      </c>
      <c r="K102" s="28">
        <v>0.11236140238360423</v>
      </c>
      <c r="L102" s="28">
        <v>0.17865333999999999</v>
      </c>
      <c r="M102" s="23">
        <v>11.079344649528382</v>
      </c>
      <c r="N102" s="23">
        <v>15.485336110855844</v>
      </c>
      <c r="O102" s="23">
        <v>2400.2270971826556</v>
      </c>
      <c r="P102" s="23">
        <f t="shared" si="4"/>
        <v>1.5485336110855843</v>
      </c>
      <c r="Q102" s="23">
        <f t="shared" si="5"/>
        <v>240.02270971826556</v>
      </c>
      <c r="R102" s="23" t="s">
        <v>47</v>
      </c>
    </row>
    <row r="103" spans="1:18" x14ac:dyDescent="0.25">
      <c r="A103" s="23" t="str">
        <f t="shared" si="3"/>
        <v>FD902Defoliation35To4</v>
      </c>
      <c r="B103" s="24">
        <v>40857</v>
      </c>
      <c r="C103" s="24">
        <v>40836</v>
      </c>
      <c r="D103" s="23">
        <v>21</v>
      </c>
      <c r="E103" s="23">
        <v>9</v>
      </c>
      <c r="F103" s="23" t="s">
        <v>26</v>
      </c>
      <c r="G103" s="23" t="s">
        <v>63</v>
      </c>
      <c r="H103" s="23" t="s">
        <v>52</v>
      </c>
      <c r="I103" s="28">
        <v>0.68920030400333443</v>
      </c>
      <c r="J103" s="28">
        <v>0.19843829361306131</v>
      </c>
      <c r="K103" s="28">
        <v>0.11236140238360423</v>
      </c>
      <c r="L103" s="28">
        <v>0.17865333999999999</v>
      </c>
      <c r="M103" s="23">
        <v>9.7373559845199473</v>
      </c>
      <c r="N103" s="23">
        <v>61.208616245888813</v>
      </c>
      <c r="O103" s="23">
        <v>1285.3809411636651</v>
      </c>
      <c r="P103" s="23">
        <f t="shared" si="4"/>
        <v>6.1208616245888816</v>
      </c>
      <c r="Q103" s="23">
        <f t="shared" si="5"/>
        <v>128.53809411636649</v>
      </c>
    </row>
    <row r="104" spans="1:18" x14ac:dyDescent="0.25">
      <c r="A104" s="23" t="str">
        <f t="shared" si="3"/>
        <v>FD902Defoliation35To4</v>
      </c>
      <c r="B104" s="24">
        <v>40892</v>
      </c>
      <c r="C104" s="24">
        <v>40857</v>
      </c>
      <c r="D104" s="23">
        <v>35</v>
      </c>
      <c r="E104" s="23">
        <v>10</v>
      </c>
      <c r="F104" s="23" t="s">
        <v>26</v>
      </c>
      <c r="G104" s="23" t="s">
        <v>63</v>
      </c>
      <c r="H104" s="23" t="s">
        <v>52</v>
      </c>
      <c r="I104" s="28">
        <v>0.66135155549323643</v>
      </c>
      <c r="J104" s="28">
        <v>0.26967827679604622</v>
      </c>
      <c r="K104" s="28">
        <v>6.8970167710717331E-2</v>
      </c>
      <c r="L104" s="28">
        <v>0.16754094999999999</v>
      </c>
      <c r="M104" s="23">
        <v>12.324332502154171</v>
      </c>
      <c r="N104" s="23">
        <v>57.354981758067296</v>
      </c>
      <c r="O104" s="23">
        <v>2007.4243615323558</v>
      </c>
      <c r="P104" s="23">
        <f t="shared" si="4"/>
        <v>5.7354981758067298</v>
      </c>
      <c r="Q104" s="23">
        <f t="shared" si="5"/>
        <v>200.74243615323559</v>
      </c>
    </row>
    <row r="105" spans="1:18" x14ac:dyDescent="0.25">
      <c r="A105" s="23" t="str">
        <f t="shared" si="3"/>
        <v>FD902Defoliation35To4</v>
      </c>
      <c r="B105" s="24">
        <v>40927</v>
      </c>
      <c r="C105" s="24">
        <v>40892</v>
      </c>
      <c r="D105" s="23">
        <v>35</v>
      </c>
      <c r="E105" s="23">
        <v>11</v>
      </c>
      <c r="F105" s="23" t="s">
        <v>26</v>
      </c>
      <c r="G105" s="23" t="s">
        <v>63</v>
      </c>
      <c r="H105" s="23" t="s">
        <v>52</v>
      </c>
      <c r="I105" s="28">
        <v>0.66135155549323643</v>
      </c>
      <c r="J105" s="28">
        <v>0.26967827679604622</v>
      </c>
      <c r="K105" s="28">
        <v>6.8970167710717331E-2</v>
      </c>
      <c r="L105" s="28">
        <v>0.16754094999999999</v>
      </c>
      <c r="M105" s="23">
        <v>10.675501044646643</v>
      </c>
      <c r="N105" s="23">
        <v>76.114559538671159</v>
      </c>
      <c r="O105" s="23">
        <v>2664.0095838534908</v>
      </c>
      <c r="P105" s="23">
        <f t="shared" si="4"/>
        <v>7.6114559538671163</v>
      </c>
      <c r="Q105" s="23">
        <f t="shared" si="5"/>
        <v>266.4009583853491</v>
      </c>
    </row>
    <row r="106" spans="1:18" x14ac:dyDescent="0.25">
      <c r="A106" s="23" t="str">
        <f t="shared" si="3"/>
        <v>FD902Defoliation35To4</v>
      </c>
      <c r="B106" s="24">
        <v>40963</v>
      </c>
      <c r="C106" s="24">
        <v>40927</v>
      </c>
      <c r="D106" s="23">
        <v>36</v>
      </c>
      <c r="E106" s="23">
        <v>12</v>
      </c>
      <c r="F106" s="23" t="s">
        <v>26</v>
      </c>
      <c r="G106" s="23" t="s">
        <v>63</v>
      </c>
      <c r="H106" s="23" t="s">
        <v>52</v>
      </c>
      <c r="I106" s="28">
        <v>0.66135155549323643</v>
      </c>
      <c r="J106" s="28">
        <v>0.26967827679604622</v>
      </c>
      <c r="K106" s="28">
        <v>6.8970167710717331E-2</v>
      </c>
      <c r="L106" s="28">
        <v>0.16754094999999999</v>
      </c>
      <c r="M106" s="23">
        <v>9.2765735423822484</v>
      </c>
      <c r="N106" s="23">
        <v>46.388613714563199</v>
      </c>
      <c r="O106" s="23">
        <v>1669.9900937242751</v>
      </c>
      <c r="P106" s="23">
        <f t="shared" si="4"/>
        <v>4.6388613714563203</v>
      </c>
      <c r="Q106" s="23">
        <f t="shared" si="5"/>
        <v>166.99900937242751</v>
      </c>
    </row>
    <row r="107" spans="1:18" x14ac:dyDescent="0.25">
      <c r="A107" s="23" t="str">
        <f t="shared" si="3"/>
        <v>FD902Defoliation35To4</v>
      </c>
      <c r="B107" s="24">
        <v>41004</v>
      </c>
      <c r="C107" s="24">
        <v>40963</v>
      </c>
      <c r="D107" s="23">
        <v>41</v>
      </c>
      <c r="E107" s="23">
        <v>13</v>
      </c>
      <c r="F107" s="23" t="s">
        <v>26</v>
      </c>
      <c r="G107" s="23" t="s">
        <v>63</v>
      </c>
      <c r="H107" s="23" t="s">
        <v>52</v>
      </c>
      <c r="I107" s="28">
        <v>0.83945810154844114</v>
      </c>
      <c r="J107" s="28">
        <v>1.7996273390283564E-3</v>
      </c>
      <c r="K107" s="28">
        <v>0.15874227111253053</v>
      </c>
      <c r="L107" s="28">
        <v>0.22180776999999999</v>
      </c>
      <c r="M107" s="23">
        <v>11.353330318848233</v>
      </c>
      <c r="N107" s="23">
        <v>25.674087888921413</v>
      </c>
      <c r="O107" s="23">
        <v>1052.6376034457778</v>
      </c>
      <c r="P107" s="23">
        <f t="shared" si="4"/>
        <v>2.5674087888921413</v>
      </c>
      <c r="Q107" s="23">
        <f t="shared" si="5"/>
        <v>105.26376034457778</v>
      </c>
    </row>
    <row r="108" spans="1:18" x14ac:dyDescent="0.25">
      <c r="A108" s="23" t="str">
        <f t="shared" si="3"/>
        <v>FD902Defoliation35To4</v>
      </c>
      <c r="B108" s="24">
        <v>41053</v>
      </c>
      <c r="C108" s="24">
        <v>41004</v>
      </c>
      <c r="D108" s="23">
        <v>49</v>
      </c>
      <c r="E108" s="23">
        <v>14</v>
      </c>
      <c r="F108" s="23" t="s">
        <v>26</v>
      </c>
      <c r="G108" s="23" t="s">
        <v>63</v>
      </c>
      <c r="H108" s="23" t="s">
        <v>52</v>
      </c>
      <c r="I108" s="28">
        <v>0.83945810154844114</v>
      </c>
      <c r="J108" s="28">
        <v>1.7996273390283564E-3</v>
      </c>
      <c r="K108" s="28">
        <v>0.15874227111253053</v>
      </c>
      <c r="L108" s="28">
        <v>0.22180776999999999</v>
      </c>
      <c r="M108" s="23">
        <v>11.886926609095365</v>
      </c>
      <c r="N108" s="23">
        <v>9.7772052059418932</v>
      </c>
      <c r="O108" s="23">
        <v>479.08305509115291</v>
      </c>
      <c r="P108" s="23">
        <f t="shared" si="4"/>
        <v>0.97772052059418935</v>
      </c>
      <c r="Q108" s="23">
        <f t="shared" si="5"/>
        <v>47.908305509115294</v>
      </c>
    </row>
    <row r="109" spans="1:18" x14ac:dyDescent="0.25">
      <c r="A109" s="23" t="str">
        <f t="shared" si="3"/>
        <v>FD902Defoliation35To7</v>
      </c>
      <c r="B109" s="24">
        <v>40532</v>
      </c>
      <c r="C109" s="24">
        <v>40464</v>
      </c>
      <c r="D109" s="23">
        <v>68</v>
      </c>
      <c r="E109" s="23">
        <v>1</v>
      </c>
      <c r="F109" s="23" t="s">
        <v>26</v>
      </c>
      <c r="G109" s="23" t="s">
        <v>64</v>
      </c>
      <c r="H109" s="23" t="s">
        <v>53</v>
      </c>
      <c r="I109" s="28">
        <v>0.94176920311420487</v>
      </c>
      <c r="J109" s="28">
        <v>0</v>
      </c>
      <c r="K109" s="28">
        <v>5.8230796885795112E-2</v>
      </c>
      <c r="L109" s="28">
        <v>0.27</v>
      </c>
      <c r="M109" s="23">
        <v>6.3233555411279188</v>
      </c>
      <c r="N109" s="23">
        <v>38.22910395076422</v>
      </c>
      <c r="O109" s="23">
        <v>2599.5790686519672</v>
      </c>
      <c r="P109" s="23">
        <f t="shared" si="4"/>
        <v>3.8229103950764221</v>
      </c>
      <c r="Q109" s="23">
        <f t="shared" si="5"/>
        <v>259.95790686519672</v>
      </c>
      <c r="R109" s="23" t="s">
        <v>45</v>
      </c>
    </row>
    <row r="110" spans="1:18" x14ac:dyDescent="0.25">
      <c r="A110" s="23" t="str">
        <f t="shared" si="3"/>
        <v>FD902Defoliation35To7</v>
      </c>
      <c r="B110" s="24">
        <v>40556</v>
      </c>
      <c r="C110" s="24">
        <v>40532</v>
      </c>
      <c r="D110" s="23">
        <v>24</v>
      </c>
      <c r="E110" s="23">
        <v>2</v>
      </c>
      <c r="F110" s="23" t="s">
        <v>26</v>
      </c>
      <c r="G110" s="23" t="s">
        <v>64</v>
      </c>
      <c r="H110" s="23" t="s">
        <v>53</v>
      </c>
      <c r="I110" s="28">
        <v>0.94176920311420487</v>
      </c>
      <c r="J110" s="28">
        <v>0</v>
      </c>
      <c r="K110" s="28">
        <v>5.8230796885795112E-2</v>
      </c>
      <c r="L110" s="28">
        <v>0.27</v>
      </c>
      <c r="M110" s="23">
        <v>8.3256297727225519</v>
      </c>
      <c r="N110" s="23">
        <v>104.92693774395275</v>
      </c>
      <c r="O110" s="23">
        <v>2518.246505854866</v>
      </c>
      <c r="P110" s="23">
        <f t="shared" si="4"/>
        <v>10.492693774395274</v>
      </c>
      <c r="Q110" s="23">
        <f t="shared" si="5"/>
        <v>251.82465058548661</v>
      </c>
    </row>
    <row r="111" spans="1:18" x14ac:dyDescent="0.25">
      <c r="A111" s="23" t="str">
        <f t="shared" si="3"/>
        <v>FD902Defoliation35To7</v>
      </c>
      <c r="B111" s="24">
        <v>40577</v>
      </c>
      <c r="C111" s="24">
        <v>40557</v>
      </c>
      <c r="D111" s="23">
        <v>20</v>
      </c>
      <c r="E111" s="23">
        <v>3</v>
      </c>
      <c r="F111" s="23" t="s">
        <v>26</v>
      </c>
      <c r="G111" s="23" t="s">
        <v>64</v>
      </c>
      <c r="H111" s="23" t="s">
        <v>53</v>
      </c>
      <c r="I111" s="28">
        <v>0.94176920311420487</v>
      </c>
      <c r="J111" s="28">
        <v>0</v>
      </c>
      <c r="K111" s="28">
        <v>5.8230796885795112E-2</v>
      </c>
      <c r="L111" s="28">
        <v>0.27</v>
      </c>
      <c r="M111" s="23">
        <v>8.65064616948756</v>
      </c>
      <c r="N111" s="23">
        <v>65.264982832431429</v>
      </c>
      <c r="O111" s="23">
        <v>1305.2996566486286</v>
      </c>
      <c r="P111" s="23">
        <f t="shared" si="4"/>
        <v>6.5264982832431429</v>
      </c>
      <c r="Q111" s="23">
        <f t="shared" si="5"/>
        <v>130.52996566486286</v>
      </c>
    </row>
    <row r="112" spans="1:18" x14ac:dyDescent="0.25">
      <c r="A112" s="23" t="str">
        <f t="shared" si="3"/>
        <v>FD902Defoliation35To7</v>
      </c>
      <c r="B112" s="24">
        <v>40598</v>
      </c>
      <c r="C112" s="24">
        <v>40577</v>
      </c>
      <c r="D112" s="23">
        <v>21</v>
      </c>
      <c r="E112" s="23">
        <v>4</v>
      </c>
      <c r="F112" s="23" t="s">
        <v>26</v>
      </c>
      <c r="G112" s="23" t="s">
        <v>64</v>
      </c>
      <c r="H112" s="23" t="s">
        <v>53</v>
      </c>
      <c r="I112" s="28">
        <v>0.94176920311420487</v>
      </c>
      <c r="J112" s="28">
        <v>0</v>
      </c>
      <c r="K112" s="28">
        <v>5.8230796885795112E-2</v>
      </c>
      <c r="L112" s="28">
        <v>0.27</v>
      </c>
      <c r="M112" s="23">
        <v>8.8107592767836245</v>
      </c>
      <c r="N112" s="23">
        <v>67.613535753822106</v>
      </c>
      <c r="O112" s="23">
        <v>1419.8842508302641</v>
      </c>
      <c r="P112" s="23">
        <f t="shared" si="4"/>
        <v>6.7613535753822109</v>
      </c>
      <c r="Q112" s="23">
        <f t="shared" si="5"/>
        <v>141.98842508302641</v>
      </c>
    </row>
    <row r="113" spans="1:18" x14ac:dyDescent="0.25">
      <c r="A113" s="23" t="str">
        <f t="shared" si="3"/>
        <v>FD902Defoliation35To7</v>
      </c>
      <c r="B113" s="24">
        <v>40619</v>
      </c>
      <c r="C113" s="24">
        <v>40598</v>
      </c>
      <c r="D113" s="23">
        <v>21</v>
      </c>
      <c r="E113" s="23">
        <v>5</v>
      </c>
      <c r="F113" s="23" t="s">
        <v>26</v>
      </c>
      <c r="G113" s="23" t="s">
        <v>64</v>
      </c>
      <c r="H113" s="23" t="s">
        <v>53</v>
      </c>
      <c r="I113" s="28">
        <v>0.93173948570425591</v>
      </c>
      <c r="J113" s="28">
        <v>0</v>
      </c>
      <c r="K113" s="28">
        <v>6.8260514295744062E-2</v>
      </c>
      <c r="L113" s="28">
        <v>0.24002068000000001</v>
      </c>
      <c r="M113" s="23">
        <v>8.4998991391690559</v>
      </c>
      <c r="N113" s="23">
        <v>44.529416124806843</v>
      </c>
      <c r="O113" s="23">
        <v>935.11773862094356</v>
      </c>
      <c r="P113" s="23">
        <f t="shared" si="4"/>
        <v>4.452941612480684</v>
      </c>
      <c r="Q113" s="23">
        <f t="shared" si="5"/>
        <v>93.511773862094358</v>
      </c>
    </row>
    <row r="114" spans="1:18" x14ac:dyDescent="0.25">
      <c r="A114" s="23" t="str">
        <f t="shared" si="3"/>
        <v>FD902Defoliation35To7</v>
      </c>
      <c r="B114" s="24">
        <v>40647</v>
      </c>
      <c r="C114" s="24">
        <v>40619</v>
      </c>
      <c r="D114" s="23">
        <v>28</v>
      </c>
      <c r="E114" s="23">
        <v>6</v>
      </c>
      <c r="F114" s="23" t="s">
        <v>26</v>
      </c>
      <c r="G114" s="23" t="s">
        <v>64</v>
      </c>
      <c r="H114" s="23" t="s">
        <v>53</v>
      </c>
      <c r="I114" s="28">
        <v>0.93173948570425591</v>
      </c>
      <c r="J114" s="28">
        <v>0</v>
      </c>
      <c r="K114" s="28">
        <v>6.8260514295744062E-2</v>
      </c>
      <c r="L114" s="28">
        <v>0.24002068000000001</v>
      </c>
      <c r="M114" s="23">
        <v>9.495398969890509</v>
      </c>
      <c r="N114" s="23">
        <v>35.079586803380757</v>
      </c>
      <c r="O114" s="23">
        <v>982.22843049466098</v>
      </c>
      <c r="P114" s="23">
        <f t="shared" si="4"/>
        <v>3.5079586803380756</v>
      </c>
      <c r="Q114" s="23">
        <f t="shared" si="5"/>
        <v>98.222843049466093</v>
      </c>
    </row>
    <row r="115" spans="1:18" x14ac:dyDescent="0.25">
      <c r="A115" s="23" t="str">
        <f t="shared" si="3"/>
        <v>FD902Defoliation35To7</v>
      </c>
      <c r="B115" s="24">
        <v>40681</v>
      </c>
      <c r="C115" s="24">
        <v>40647</v>
      </c>
      <c r="D115" s="23">
        <v>34</v>
      </c>
      <c r="E115" s="23">
        <v>7</v>
      </c>
      <c r="F115" s="23" t="s">
        <v>26</v>
      </c>
      <c r="G115" s="23" t="s">
        <v>64</v>
      </c>
      <c r="H115" s="23" t="s">
        <v>53</v>
      </c>
      <c r="I115" s="28">
        <v>0.93173948570425591</v>
      </c>
      <c r="J115" s="28">
        <v>0</v>
      </c>
      <c r="K115" s="28">
        <v>6.8260514295744062E-2</v>
      </c>
      <c r="L115" s="28">
        <v>0.24002068000000001</v>
      </c>
      <c r="M115" s="23">
        <v>8.8393869264001239</v>
      </c>
      <c r="N115" s="23">
        <v>29.741475659660637</v>
      </c>
      <c r="O115" s="23">
        <v>1011.2101724284615</v>
      </c>
      <c r="P115" s="23">
        <f t="shared" si="4"/>
        <v>2.9741475659660637</v>
      </c>
      <c r="Q115" s="23">
        <f t="shared" si="5"/>
        <v>101.12101724284615</v>
      </c>
    </row>
    <row r="116" spans="1:18" x14ac:dyDescent="0.25">
      <c r="A116" s="23" t="str">
        <f t="shared" si="3"/>
        <v>FD902Defoliation35To7</v>
      </c>
      <c r="B116" s="24">
        <v>40836</v>
      </c>
      <c r="C116" s="24">
        <v>40681</v>
      </c>
      <c r="D116" s="23">
        <v>155</v>
      </c>
      <c r="E116" s="23">
        <v>8</v>
      </c>
      <c r="F116" s="23" t="s">
        <v>26</v>
      </c>
      <c r="G116" s="23" t="s">
        <v>64</v>
      </c>
      <c r="H116" s="23" t="s">
        <v>53</v>
      </c>
      <c r="I116" s="28">
        <v>0.62029487153422314</v>
      </c>
      <c r="J116" s="28">
        <v>0.25062947054590601</v>
      </c>
      <c r="K116" s="28">
        <v>0.12907565791987083</v>
      </c>
      <c r="L116" s="28">
        <v>0.17865333999999999</v>
      </c>
      <c r="M116" s="23">
        <v>10.617427893951213</v>
      </c>
      <c r="N116" s="23">
        <v>14.083559693838708</v>
      </c>
      <c r="O116" s="23">
        <v>2182.9517525449992</v>
      </c>
      <c r="P116" s="23">
        <f t="shared" si="4"/>
        <v>1.4083559693838708</v>
      </c>
      <c r="Q116" s="23">
        <f t="shared" si="5"/>
        <v>218.29517525449992</v>
      </c>
      <c r="R116" s="23" t="s">
        <v>47</v>
      </c>
    </row>
    <row r="117" spans="1:18" x14ac:dyDescent="0.25">
      <c r="A117" s="23" t="str">
        <f t="shared" si="3"/>
        <v>FD902Defoliation35To7</v>
      </c>
      <c r="B117" s="24">
        <v>40857</v>
      </c>
      <c r="C117" s="24">
        <v>40836</v>
      </c>
      <c r="D117" s="23">
        <v>21</v>
      </c>
      <c r="E117" s="23">
        <v>9</v>
      </c>
      <c r="F117" s="23" t="s">
        <v>26</v>
      </c>
      <c r="G117" s="23" t="s">
        <v>64</v>
      </c>
      <c r="H117" s="23" t="s">
        <v>53</v>
      </c>
      <c r="I117" s="28">
        <v>0.62029487153422314</v>
      </c>
      <c r="J117" s="28">
        <v>0.25062947054590601</v>
      </c>
      <c r="K117" s="28">
        <v>0.12907565791987083</v>
      </c>
      <c r="L117" s="28">
        <v>0.17865333999999999</v>
      </c>
      <c r="M117" s="23">
        <v>9.6216385080766713</v>
      </c>
      <c r="N117" s="23">
        <v>74.039815328383696</v>
      </c>
      <c r="O117" s="23">
        <v>1554.8361218960576</v>
      </c>
      <c r="P117" s="23">
        <f t="shared" si="4"/>
        <v>7.4039815328383698</v>
      </c>
      <c r="Q117" s="23">
        <f t="shared" si="5"/>
        <v>155.48361218960576</v>
      </c>
    </row>
    <row r="118" spans="1:18" x14ac:dyDescent="0.25">
      <c r="A118" s="23" t="str">
        <f t="shared" si="3"/>
        <v>FD902Defoliation35To7</v>
      </c>
      <c r="B118" s="24">
        <v>40892</v>
      </c>
      <c r="C118" s="24">
        <v>40857</v>
      </c>
      <c r="D118" s="23">
        <v>35</v>
      </c>
      <c r="E118" s="23">
        <v>10</v>
      </c>
      <c r="F118" s="23" t="s">
        <v>26</v>
      </c>
      <c r="G118" s="23" t="s">
        <v>64</v>
      </c>
      <c r="H118" s="23" t="s">
        <v>53</v>
      </c>
      <c r="I118" s="28">
        <v>0.61202953063728616</v>
      </c>
      <c r="J118" s="28">
        <v>0.3353492097517547</v>
      </c>
      <c r="K118" s="28">
        <v>5.2621259610959183E-2</v>
      </c>
      <c r="L118" s="28">
        <v>0.16754094999999999</v>
      </c>
      <c r="M118" s="23">
        <v>12.191224242516377</v>
      </c>
      <c r="N118" s="23">
        <v>64.304245368903054</v>
      </c>
      <c r="O118" s="23">
        <v>2250.6485879116071</v>
      </c>
      <c r="P118" s="23">
        <f t="shared" si="4"/>
        <v>6.430424536890305</v>
      </c>
      <c r="Q118" s="23">
        <f t="shared" si="5"/>
        <v>225.0648587911607</v>
      </c>
    </row>
    <row r="119" spans="1:18" x14ac:dyDescent="0.25">
      <c r="A119" s="23" t="str">
        <f t="shared" si="3"/>
        <v>FD902Defoliation35To7</v>
      </c>
      <c r="B119" s="24">
        <v>40927</v>
      </c>
      <c r="C119" s="24">
        <v>40892</v>
      </c>
      <c r="D119" s="23">
        <v>35</v>
      </c>
      <c r="E119" s="23">
        <v>11</v>
      </c>
      <c r="F119" s="23" t="s">
        <v>26</v>
      </c>
      <c r="G119" s="23" t="s">
        <v>64</v>
      </c>
      <c r="H119" s="23" t="s">
        <v>53</v>
      </c>
      <c r="I119" s="28">
        <v>0.61202953063728616</v>
      </c>
      <c r="J119" s="28">
        <v>0.3353492097517547</v>
      </c>
      <c r="K119" s="28">
        <v>5.2621259610959183E-2</v>
      </c>
      <c r="L119" s="28">
        <v>0.16754094999999999</v>
      </c>
      <c r="M119" s="23">
        <v>9.6882538009592079</v>
      </c>
      <c r="N119" s="23">
        <v>72.287984600966723</v>
      </c>
      <c r="O119" s="23">
        <v>2530.0794610338357</v>
      </c>
      <c r="P119" s="23">
        <f t="shared" si="4"/>
        <v>7.2287984600966722</v>
      </c>
      <c r="Q119" s="23">
        <f t="shared" si="5"/>
        <v>253.00794610338357</v>
      </c>
    </row>
    <row r="120" spans="1:18" x14ac:dyDescent="0.25">
      <c r="A120" s="23" t="str">
        <f t="shared" si="3"/>
        <v>FD902Defoliation35To7</v>
      </c>
      <c r="B120" s="24">
        <v>40963</v>
      </c>
      <c r="C120" s="24">
        <v>40927</v>
      </c>
      <c r="D120" s="23">
        <v>36</v>
      </c>
      <c r="E120" s="23">
        <v>12</v>
      </c>
      <c r="F120" s="23" t="s">
        <v>26</v>
      </c>
      <c r="G120" s="23" t="s">
        <v>64</v>
      </c>
      <c r="H120" s="23" t="s">
        <v>53</v>
      </c>
      <c r="I120" s="28">
        <v>0.61202953063728616</v>
      </c>
      <c r="J120" s="28">
        <v>0.3353492097517547</v>
      </c>
      <c r="K120" s="28">
        <v>5.2621259610959183E-2</v>
      </c>
      <c r="L120" s="28">
        <v>0.16754094999999999</v>
      </c>
      <c r="M120" s="23">
        <v>8.8183246458920639</v>
      </c>
      <c r="N120" s="23">
        <v>40.772246268012651</v>
      </c>
      <c r="O120" s="23">
        <v>1467.8008656484556</v>
      </c>
      <c r="P120" s="23">
        <f t="shared" si="4"/>
        <v>4.0772246268012653</v>
      </c>
      <c r="Q120" s="23">
        <f t="shared" si="5"/>
        <v>146.78008656484556</v>
      </c>
    </row>
    <row r="121" spans="1:18" x14ac:dyDescent="0.25">
      <c r="A121" s="23" t="str">
        <f t="shared" si="3"/>
        <v>FD902Defoliation35To7</v>
      </c>
      <c r="B121" s="24">
        <v>41004</v>
      </c>
      <c r="C121" s="24">
        <v>40963</v>
      </c>
      <c r="D121" s="23">
        <v>41</v>
      </c>
      <c r="E121" s="23">
        <v>13</v>
      </c>
      <c r="F121" s="23" t="s">
        <v>26</v>
      </c>
      <c r="G121" s="23" t="s">
        <v>64</v>
      </c>
      <c r="H121" s="23" t="s">
        <v>53</v>
      </c>
      <c r="I121" s="28">
        <v>0.86904820164664476</v>
      </c>
      <c r="J121" s="28">
        <v>1.2825353634282742E-2</v>
      </c>
      <c r="K121" s="28">
        <v>0.11812644471907255</v>
      </c>
      <c r="L121" s="28">
        <v>0.22180776999999999</v>
      </c>
      <c r="M121" s="23">
        <v>10.952570212972624</v>
      </c>
      <c r="N121" s="23">
        <v>25.275846132915987</v>
      </c>
      <c r="O121" s="23">
        <v>1036.3096914495554</v>
      </c>
      <c r="P121" s="23">
        <f t="shared" si="4"/>
        <v>2.5275846132915989</v>
      </c>
      <c r="Q121" s="23">
        <f t="shared" si="5"/>
        <v>103.63096914495554</v>
      </c>
    </row>
    <row r="122" spans="1:18" x14ac:dyDescent="0.25">
      <c r="A122" s="23" t="str">
        <f t="shared" si="3"/>
        <v>FD902Defoliation35To7</v>
      </c>
      <c r="B122" s="24">
        <v>41053</v>
      </c>
      <c r="C122" s="24">
        <v>41004</v>
      </c>
      <c r="D122" s="23">
        <v>49</v>
      </c>
      <c r="E122" s="23">
        <v>14</v>
      </c>
      <c r="F122" s="23" t="s">
        <v>26</v>
      </c>
      <c r="G122" s="23" t="s">
        <v>64</v>
      </c>
      <c r="H122" s="23" t="s">
        <v>53</v>
      </c>
      <c r="I122" s="28">
        <v>0.86904820164664476</v>
      </c>
      <c r="J122" s="28">
        <v>1.2825353634282742E-2</v>
      </c>
      <c r="K122" s="28">
        <v>0.11812644471907255</v>
      </c>
      <c r="L122" s="28">
        <v>0.22180776999999999</v>
      </c>
      <c r="M122" s="23">
        <v>11.497156653882355</v>
      </c>
      <c r="N122" s="23">
        <v>11.950205827603011</v>
      </c>
      <c r="O122" s="23">
        <v>585.56008555254743</v>
      </c>
      <c r="P122" s="23">
        <f t="shared" si="4"/>
        <v>1.1950205827603011</v>
      </c>
      <c r="Q122" s="23">
        <f t="shared" si="5"/>
        <v>58.556008555254742</v>
      </c>
    </row>
    <row r="123" spans="1:18" x14ac:dyDescent="0.25">
      <c r="A123" s="23" t="str">
        <f t="shared" si="3"/>
        <v>FD902Defoliation55To4</v>
      </c>
      <c r="B123" s="24">
        <v>40532</v>
      </c>
      <c r="C123" s="24">
        <v>40464</v>
      </c>
      <c r="D123" s="23">
        <v>68</v>
      </c>
      <c r="E123" s="23">
        <v>1</v>
      </c>
      <c r="F123" s="23" t="s">
        <v>26</v>
      </c>
      <c r="G123" s="23" t="s">
        <v>65</v>
      </c>
      <c r="H123" s="23" t="s">
        <v>54</v>
      </c>
      <c r="I123" s="28">
        <v>0.87373625071260042</v>
      </c>
      <c r="J123" s="28">
        <v>1.6939510600818358E-2</v>
      </c>
      <c r="K123" s="28">
        <v>0.10932423868658127</v>
      </c>
      <c r="L123" s="28">
        <v>0.23355931999999999</v>
      </c>
      <c r="M123" s="23">
        <v>6.818116316992854</v>
      </c>
      <c r="N123" s="23">
        <v>32.760036150999561</v>
      </c>
      <c r="O123" s="23">
        <v>2227.6824582679701</v>
      </c>
      <c r="P123" s="23">
        <f t="shared" si="4"/>
        <v>3.2760036150999561</v>
      </c>
      <c r="Q123" s="23">
        <f t="shared" si="5"/>
        <v>222.768245826797</v>
      </c>
      <c r="R123" s="23" t="s">
        <v>45</v>
      </c>
    </row>
    <row r="124" spans="1:18" x14ac:dyDescent="0.25">
      <c r="A124" s="23" t="str">
        <f t="shared" si="3"/>
        <v>FD902Defoliation55To4</v>
      </c>
      <c r="B124" s="24">
        <v>40556</v>
      </c>
      <c r="C124" s="24">
        <v>40532</v>
      </c>
      <c r="D124" s="23">
        <v>24</v>
      </c>
      <c r="E124" s="23">
        <v>2</v>
      </c>
      <c r="F124" s="23" t="s">
        <v>26</v>
      </c>
      <c r="G124" s="23" t="s">
        <v>65</v>
      </c>
      <c r="H124" s="23" t="s">
        <v>54</v>
      </c>
      <c r="I124" s="28">
        <v>0.87373625071260042</v>
      </c>
      <c r="J124" s="28">
        <v>1.6939510600818358E-2</v>
      </c>
      <c r="K124" s="28">
        <v>0.10932423868658127</v>
      </c>
      <c r="L124" s="28">
        <v>0.23355931999999999</v>
      </c>
      <c r="M124" s="23">
        <v>8.4791918740952461</v>
      </c>
      <c r="N124" s="23">
        <v>120.53040689710569</v>
      </c>
      <c r="O124" s="23">
        <v>2892.729765530537</v>
      </c>
      <c r="P124" s="23">
        <f t="shared" si="4"/>
        <v>12.053040689710569</v>
      </c>
      <c r="Q124" s="23">
        <f t="shared" si="5"/>
        <v>289.2729765530537</v>
      </c>
    </row>
    <row r="125" spans="1:18" x14ac:dyDescent="0.25">
      <c r="A125" s="23" t="str">
        <f t="shared" si="3"/>
        <v>FD902Defoliation55To4</v>
      </c>
      <c r="B125" s="24">
        <v>40590</v>
      </c>
      <c r="C125" s="24">
        <v>40557</v>
      </c>
      <c r="D125" s="23">
        <v>33</v>
      </c>
      <c r="E125" s="23">
        <v>3</v>
      </c>
      <c r="F125" s="23" t="s">
        <v>26</v>
      </c>
      <c r="G125" s="23" t="s">
        <v>65</v>
      </c>
      <c r="H125" s="23" t="s">
        <v>54</v>
      </c>
      <c r="I125" s="28">
        <v>0.87373625071260042</v>
      </c>
      <c r="J125" s="28">
        <v>1.6939510600818358E-2</v>
      </c>
      <c r="K125" s="28">
        <v>0.10932423868658127</v>
      </c>
      <c r="L125" s="28">
        <v>0.23355931999999999</v>
      </c>
      <c r="M125" s="23">
        <v>7.7889076574273357</v>
      </c>
      <c r="N125" s="23">
        <v>65.391496729089027</v>
      </c>
      <c r="O125" s="23">
        <v>2157.9193920599378</v>
      </c>
      <c r="P125" s="23">
        <f t="shared" si="4"/>
        <v>6.5391496729089029</v>
      </c>
      <c r="Q125" s="23">
        <f t="shared" si="5"/>
        <v>215.79193920599377</v>
      </c>
    </row>
    <row r="126" spans="1:18" x14ac:dyDescent="0.25">
      <c r="A126" s="23" t="str">
        <f t="shared" si="3"/>
        <v>FD902Defoliation55To4</v>
      </c>
      <c r="B126" s="24">
        <v>40633</v>
      </c>
      <c r="C126" s="24">
        <v>40590</v>
      </c>
      <c r="D126" s="23">
        <v>43</v>
      </c>
      <c r="E126" s="23">
        <v>4</v>
      </c>
      <c r="F126" s="23" t="s">
        <v>26</v>
      </c>
      <c r="G126" s="23" t="s">
        <v>65</v>
      </c>
      <c r="H126" s="23" t="s">
        <v>54</v>
      </c>
      <c r="I126" s="28">
        <v>0.97051201631055506</v>
      </c>
      <c r="J126" s="28">
        <v>0</v>
      </c>
      <c r="K126" s="28">
        <v>2.9487983689444944E-2</v>
      </c>
      <c r="L126" s="28">
        <v>0.21226745999999999</v>
      </c>
      <c r="M126" s="23">
        <v>8.0286247660713972</v>
      </c>
      <c r="N126" s="23">
        <v>55.305870991832421</v>
      </c>
      <c r="O126" s="23">
        <v>2378.1524526487942</v>
      </c>
      <c r="P126" s="23">
        <f t="shared" si="4"/>
        <v>5.5305870991832418</v>
      </c>
      <c r="Q126" s="23">
        <f t="shared" si="5"/>
        <v>237.81524526487942</v>
      </c>
    </row>
    <row r="127" spans="1:18" x14ac:dyDescent="0.25">
      <c r="A127" s="23" t="str">
        <f t="shared" si="3"/>
        <v>FD902Defoliation55To4</v>
      </c>
      <c r="B127" s="24">
        <v>40681</v>
      </c>
      <c r="C127" s="24">
        <v>40633</v>
      </c>
      <c r="D127" s="23">
        <v>48</v>
      </c>
      <c r="E127" s="23">
        <v>5</v>
      </c>
      <c r="F127" s="23" t="s">
        <v>26</v>
      </c>
      <c r="G127" s="23" t="s">
        <v>65</v>
      </c>
      <c r="H127" s="23" t="s">
        <v>54</v>
      </c>
      <c r="I127" s="28">
        <v>0.97051201631055506</v>
      </c>
      <c r="J127" s="28">
        <v>0</v>
      </c>
      <c r="K127" s="28">
        <v>2.9487983689444944E-2</v>
      </c>
      <c r="L127" s="28">
        <v>0.21226745999999999</v>
      </c>
      <c r="M127" s="23">
        <v>8.5362517262666522</v>
      </c>
      <c r="N127" s="23">
        <v>27.18250354706317</v>
      </c>
      <c r="O127" s="23">
        <v>1304.7601702590321</v>
      </c>
      <c r="P127" s="23">
        <f t="shared" si="4"/>
        <v>2.718250354706317</v>
      </c>
      <c r="Q127" s="23">
        <f t="shared" si="5"/>
        <v>130.47601702590322</v>
      </c>
    </row>
    <row r="128" spans="1:18" x14ac:dyDescent="0.25">
      <c r="A128" s="23" t="str">
        <f t="shared" si="3"/>
        <v>FD902Defoliation55To4</v>
      </c>
      <c r="B128" s="24">
        <v>40843</v>
      </c>
      <c r="C128" s="24">
        <v>40681</v>
      </c>
      <c r="D128" s="23">
        <v>162</v>
      </c>
      <c r="E128" s="23">
        <v>6</v>
      </c>
      <c r="F128" s="23" t="s">
        <v>26</v>
      </c>
      <c r="G128" s="23" t="s">
        <v>65</v>
      </c>
      <c r="H128" s="23" t="s">
        <v>54</v>
      </c>
      <c r="I128" s="28">
        <v>0.60901060577508626</v>
      </c>
      <c r="J128" s="28">
        <v>0.34756965551698293</v>
      </c>
      <c r="K128" s="28">
        <v>4.3419738707930762E-2</v>
      </c>
      <c r="L128" s="28">
        <v>0.16263076999999998</v>
      </c>
      <c r="M128" s="23">
        <v>10.470219012890992</v>
      </c>
      <c r="N128" s="23">
        <v>18.945003290131421</v>
      </c>
      <c r="O128" s="23">
        <v>3069.0905330012906</v>
      </c>
      <c r="P128" s="23">
        <f t="shared" si="4"/>
        <v>1.8945003290131421</v>
      </c>
      <c r="Q128" s="23">
        <f t="shared" si="5"/>
        <v>306.90905330012907</v>
      </c>
      <c r="R128" s="23" t="s">
        <v>47</v>
      </c>
    </row>
    <row r="129" spans="1:18" x14ac:dyDescent="0.25">
      <c r="A129" s="23" t="str">
        <f t="shared" si="3"/>
        <v>FD902Defoliation55To4</v>
      </c>
      <c r="B129" s="24">
        <v>40892</v>
      </c>
      <c r="C129" s="24">
        <v>40843</v>
      </c>
      <c r="D129" s="23">
        <v>49</v>
      </c>
      <c r="E129" s="23">
        <v>7</v>
      </c>
      <c r="F129" s="23" t="s">
        <v>26</v>
      </c>
      <c r="G129" s="23" t="s">
        <v>65</v>
      </c>
      <c r="H129" s="23" t="s">
        <v>54</v>
      </c>
      <c r="I129" s="28">
        <v>0.61919710459778132</v>
      </c>
      <c r="J129" s="28">
        <v>0.32617321234706304</v>
      </c>
      <c r="K129" s="28">
        <v>5.462968305515567E-2</v>
      </c>
      <c r="L129" s="28">
        <v>0.15151786</v>
      </c>
      <c r="M129" s="23">
        <v>13.086018668407045</v>
      </c>
      <c r="N129" s="23">
        <v>94.676690130318093</v>
      </c>
      <c r="O129" s="23">
        <v>4639.1578163855866</v>
      </c>
      <c r="P129" s="23">
        <f t="shared" si="4"/>
        <v>9.4676690130318093</v>
      </c>
      <c r="Q129" s="23">
        <f t="shared" si="5"/>
        <v>463.91578163855866</v>
      </c>
    </row>
    <row r="130" spans="1:18" x14ac:dyDescent="0.25">
      <c r="A130" s="23" t="str">
        <f t="shared" si="3"/>
        <v>FD902Defoliation55To4</v>
      </c>
      <c r="B130" s="24">
        <v>40927</v>
      </c>
      <c r="C130" s="24">
        <v>40892</v>
      </c>
      <c r="D130" s="23">
        <v>35</v>
      </c>
      <c r="E130" s="23">
        <v>8</v>
      </c>
      <c r="F130" s="23" t="s">
        <v>26</v>
      </c>
      <c r="G130" s="23" t="s">
        <v>65</v>
      </c>
      <c r="H130" s="23" t="s">
        <v>54</v>
      </c>
      <c r="I130" s="28">
        <v>0.61919710459778132</v>
      </c>
      <c r="J130" s="28">
        <v>0.32617321234706304</v>
      </c>
      <c r="K130" s="28">
        <v>5.462968305515567E-2</v>
      </c>
      <c r="L130" s="28">
        <v>0.15151786</v>
      </c>
      <c r="M130" s="23">
        <v>10.017080564809087</v>
      </c>
      <c r="N130" s="23">
        <v>57.598806441634039</v>
      </c>
      <c r="O130" s="23">
        <v>2015.9582254571917</v>
      </c>
      <c r="P130" s="23">
        <f t="shared" si="4"/>
        <v>5.7598806441634043</v>
      </c>
      <c r="Q130" s="23">
        <f t="shared" si="5"/>
        <v>201.59582254571916</v>
      </c>
    </row>
    <row r="131" spans="1:18" x14ac:dyDescent="0.25">
      <c r="A131" s="23" t="str">
        <f t="shared" ref="A131:A144" si="6">"FD902Defoliation"&amp;G131</f>
        <v>FD902Defoliation55To4</v>
      </c>
      <c r="B131" s="24">
        <v>40963</v>
      </c>
      <c r="C131" s="24">
        <v>40927</v>
      </c>
      <c r="D131" s="23">
        <v>36</v>
      </c>
      <c r="E131" s="23">
        <v>9</v>
      </c>
      <c r="F131" s="23" t="s">
        <v>26</v>
      </c>
      <c r="G131" s="23" t="s">
        <v>65</v>
      </c>
      <c r="H131" s="23" t="s">
        <v>54</v>
      </c>
      <c r="I131" s="28">
        <v>0.61919710459778132</v>
      </c>
      <c r="J131" s="28">
        <v>0.32617321234706304</v>
      </c>
      <c r="K131" s="28">
        <v>5.462968305515567E-2</v>
      </c>
      <c r="L131" s="28">
        <v>0.15151786</v>
      </c>
      <c r="M131" s="23">
        <v>9.3748760881464701</v>
      </c>
      <c r="N131" s="23">
        <v>43.914937503265215</v>
      </c>
      <c r="O131" s="23">
        <v>1580.9377501175477</v>
      </c>
      <c r="P131" s="23">
        <f t="shared" ref="P131:P144" si="7">N131/10</f>
        <v>4.3914937503265215</v>
      </c>
      <c r="Q131" s="23">
        <f t="shared" ref="Q131:Q144" si="8">O131/10</f>
        <v>158.09377501175476</v>
      </c>
    </row>
    <row r="132" spans="1:18" x14ac:dyDescent="0.25">
      <c r="A132" s="23" t="str">
        <f t="shared" si="6"/>
        <v>FD902Defoliation55To4</v>
      </c>
      <c r="B132" s="24">
        <v>41011</v>
      </c>
      <c r="C132" s="24">
        <v>40963</v>
      </c>
      <c r="D132" s="23">
        <v>48</v>
      </c>
      <c r="E132" s="23">
        <v>10</v>
      </c>
      <c r="F132" s="23" t="s">
        <v>26</v>
      </c>
      <c r="G132" s="23" t="s">
        <v>65</v>
      </c>
      <c r="H132" s="23" t="s">
        <v>54</v>
      </c>
      <c r="I132" s="28">
        <v>0.89050458345301675</v>
      </c>
      <c r="J132" s="28">
        <v>3.8681993535267488E-2</v>
      </c>
      <c r="K132" s="28">
        <v>7.0813423011715726E-2</v>
      </c>
      <c r="L132" s="28">
        <v>0.21946985000000002</v>
      </c>
      <c r="M132" s="23">
        <v>9.8109697019171396</v>
      </c>
      <c r="N132" s="23">
        <v>22.816071926472109</v>
      </c>
      <c r="O132" s="23">
        <v>1095.1714524706613</v>
      </c>
      <c r="P132" s="23">
        <f t="shared" si="7"/>
        <v>2.2816071926472108</v>
      </c>
      <c r="Q132" s="23">
        <f t="shared" si="8"/>
        <v>109.51714524706613</v>
      </c>
    </row>
    <row r="133" spans="1:18" x14ac:dyDescent="0.25">
      <c r="A133" s="23" t="str">
        <f t="shared" si="6"/>
        <v>FD902Defoliation55To4</v>
      </c>
      <c r="B133" s="24">
        <v>41053</v>
      </c>
      <c r="C133" s="24">
        <v>41011</v>
      </c>
      <c r="D133" s="23">
        <v>42</v>
      </c>
      <c r="E133" s="23">
        <v>11</v>
      </c>
      <c r="F133" s="23" t="s">
        <v>26</v>
      </c>
      <c r="G133" s="23" t="s">
        <v>65</v>
      </c>
      <c r="H133" s="23" t="s">
        <v>54</v>
      </c>
      <c r="I133" s="28">
        <v>0.89050458345301675</v>
      </c>
      <c r="J133" s="28">
        <v>3.8681993535267488E-2</v>
      </c>
      <c r="K133" s="28">
        <v>7.0813423011715726E-2</v>
      </c>
      <c r="L133" s="28">
        <v>0.21946985000000002</v>
      </c>
      <c r="M133" s="23">
        <v>12.541828904400104</v>
      </c>
      <c r="N133" s="23">
        <v>4.4297044556572835</v>
      </c>
      <c r="O133" s="23">
        <v>186.04758713760589</v>
      </c>
      <c r="P133" s="23">
        <f t="shared" si="7"/>
        <v>0.44297044556572834</v>
      </c>
      <c r="Q133" s="23">
        <f t="shared" si="8"/>
        <v>18.604758713760589</v>
      </c>
    </row>
    <row r="134" spans="1:18" x14ac:dyDescent="0.25">
      <c r="A134" s="23" t="str">
        <f t="shared" si="6"/>
        <v>FD902Defoliation5To7</v>
      </c>
      <c r="B134" s="24">
        <v>40532</v>
      </c>
      <c r="C134" s="24">
        <v>40464</v>
      </c>
      <c r="D134" s="23">
        <v>68</v>
      </c>
      <c r="E134" s="23">
        <v>1</v>
      </c>
      <c r="F134" s="23" t="s">
        <v>26</v>
      </c>
      <c r="G134" s="23" t="s">
        <v>66</v>
      </c>
      <c r="H134" s="23" t="s">
        <v>55</v>
      </c>
      <c r="I134" s="28">
        <v>0.92744357207588413</v>
      </c>
      <c r="J134" s="28">
        <v>1.7621092385740806E-3</v>
      </c>
      <c r="K134" s="28">
        <v>7.079431868554184E-2</v>
      </c>
      <c r="L134" s="28">
        <v>0.23355931999999999</v>
      </c>
      <c r="M134" s="23">
        <v>6.4286486386603219</v>
      </c>
      <c r="N134" s="23">
        <v>34.314209357920959</v>
      </c>
      <c r="O134" s="23">
        <v>2333.3662363386252</v>
      </c>
      <c r="P134" s="23">
        <f t="shared" si="7"/>
        <v>3.4314209357920959</v>
      </c>
      <c r="Q134" s="23">
        <f t="shared" si="8"/>
        <v>233.33662363386253</v>
      </c>
      <c r="R134" s="23" t="s">
        <v>45</v>
      </c>
    </row>
    <row r="135" spans="1:18" x14ac:dyDescent="0.25">
      <c r="A135" s="23" t="str">
        <f t="shared" si="6"/>
        <v>FD902Defoliation5To7</v>
      </c>
      <c r="B135" s="24">
        <v>40556</v>
      </c>
      <c r="C135" s="24">
        <v>40532</v>
      </c>
      <c r="D135" s="23">
        <v>24</v>
      </c>
      <c r="E135" s="23">
        <v>2</v>
      </c>
      <c r="F135" s="23" t="s">
        <v>26</v>
      </c>
      <c r="G135" s="23" t="s">
        <v>66</v>
      </c>
      <c r="H135" s="23" t="s">
        <v>55</v>
      </c>
      <c r="I135" s="28">
        <v>0.92744357207588413</v>
      </c>
      <c r="J135" s="28">
        <v>1.7621092385740806E-3</v>
      </c>
      <c r="K135" s="28">
        <v>7.079431868554184E-2</v>
      </c>
      <c r="L135" s="28">
        <v>0.23355931999999999</v>
      </c>
      <c r="M135" s="23">
        <v>8.1391466468949787</v>
      </c>
      <c r="N135" s="23">
        <v>106.03649742965256</v>
      </c>
      <c r="O135" s="23">
        <v>2544.8759383116612</v>
      </c>
      <c r="P135" s="23">
        <f t="shared" si="7"/>
        <v>10.603649742965256</v>
      </c>
      <c r="Q135" s="23">
        <f t="shared" si="8"/>
        <v>254.48759383116612</v>
      </c>
    </row>
    <row r="136" spans="1:18" x14ac:dyDescent="0.25">
      <c r="A136" s="23" t="str">
        <f t="shared" si="6"/>
        <v>FD902Defoliation5To7</v>
      </c>
      <c r="B136" s="24">
        <v>40590</v>
      </c>
      <c r="C136" s="24">
        <v>40557</v>
      </c>
      <c r="D136" s="23">
        <v>33</v>
      </c>
      <c r="E136" s="23">
        <v>3</v>
      </c>
      <c r="F136" s="23" t="s">
        <v>26</v>
      </c>
      <c r="G136" s="23" t="s">
        <v>66</v>
      </c>
      <c r="H136" s="23" t="s">
        <v>55</v>
      </c>
      <c r="I136" s="28">
        <v>0.92744357207588413</v>
      </c>
      <c r="J136" s="28">
        <v>1.7621092385740806E-3</v>
      </c>
      <c r="K136" s="28">
        <v>7.079431868554184E-2</v>
      </c>
      <c r="L136" s="28">
        <v>0.23355931999999999</v>
      </c>
      <c r="M136" s="23">
        <v>7.6818866432590003</v>
      </c>
      <c r="N136" s="23">
        <v>61.302899037036198</v>
      </c>
      <c r="O136" s="23">
        <v>2022.9956682221946</v>
      </c>
      <c r="P136" s="23">
        <f t="shared" si="7"/>
        <v>6.1302899037036198</v>
      </c>
      <c r="Q136" s="23">
        <f t="shared" si="8"/>
        <v>202.29956682221945</v>
      </c>
    </row>
    <row r="137" spans="1:18" x14ac:dyDescent="0.25">
      <c r="A137" s="23" t="str">
        <f t="shared" si="6"/>
        <v>FD902Defoliation5To7</v>
      </c>
      <c r="B137" s="24">
        <v>40633</v>
      </c>
      <c r="C137" s="24">
        <v>40590</v>
      </c>
      <c r="D137" s="23">
        <v>43</v>
      </c>
      <c r="E137" s="23">
        <v>4</v>
      </c>
      <c r="F137" s="23" t="s">
        <v>26</v>
      </c>
      <c r="G137" s="23" t="s">
        <v>66</v>
      </c>
      <c r="H137" s="23" t="s">
        <v>55</v>
      </c>
      <c r="I137" s="28">
        <v>0.95030278800233448</v>
      </c>
      <c r="J137" s="28">
        <v>0</v>
      </c>
      <c r="K137" s="28">
        <v>4.9697211997665532E-2</v>
      </c>
      <c r="L137" s="28">
        <v>0.21226745999999999</v>
      </c>
      <c r="M137" s="23">
        <v>7.6681630600276094</v>
      </c>
      <c r="N137" s="23">
        <v>46.647028734438294</v>
      </c>
      <c r="O137" s="23">
        <v>2005.8222355808466</v>
      </c>
      <c r="P137" s="23">
        <f t="shared" si="7"/>
        <v>4.6647028734438294</v>
      </c>
      <c r="Q137" s="23">
        <f t="shared" si="8"/>
        <v>200.58222355808465</v>
      </c>
    </row>
    <row r="138" spans="1:18" x14ac:dyDescent="0.25">
      <c r="A138" s="23" t="str">
        <f t="shared" si="6"/>
        <v>FD902Defoliation5To7</v>
      </c>
      <c r="B138" s="24">
        <v>40681</v>
      </c>
      <c r="C138" s="24">
        <v>40633</v>
      </c>
      <c r="D138" s="23">
        <v>48</v>
      </c>
      <c r="E138" s="23">
        <v>5</v>
      </c>
      <c r="F138" s="23" t="s">
        <v>26</v>
      </c>
      <c r="G138" s="23" t="s">
        <v>66</v>
      </c>
      <c r="H138" s="23" t="s">
        <v>55</v>
      </c>
      <c r="I138" s="28">
        <v>0.95030278800233448</v>
      </c>
      <c r="J138" s="28">
        <v>0</v>
      </c>
      <c r="K138" s="28">
        <v>4.9697211997665532E-2</v>
      </c>
      <c r="L138" s="28">
        <v>0.21226745999999999</v>
      </c>
      <c r="M138" s="23">
        <v>8.4865810375332273</v>
      </c>
      <c r="N138" s="23">
        <v>28.134509282227555</v>
      </c>
      <c r="O138" s="23">
        <v>1350.4564455469226</v>
      </c>
      <c r="P138" s="23">
        <f t="shared" si="7"/>
        <v>2.8134509282227556</v>
      </c>
      <c r="Q138" s="23">
        <f t="shared" si="8"/>
        <v>135.04564455469227</v>
      </c>
    </row>
    <row r="139" spans="1:18" x14ac:dyDescent="0.25">
      <c r="A139" s="23" t="str">
        <f t="shared" si="6"/>
        <v>FD902Defoliation5To7</v>
      </c>
      <c r="B139" s="24">
        <v>40843</v>
      </c>
      <c r="C139" s="24">
        <v>40681</v>
      </c>
      <c r="D139" s="23">
        <v>162</v>
      </c>
      <c r="E139" s="23">
        <v>6</v>
      </c>
      <c r="F139" s="23" t="s">
        <v>26</v>
      </c>
      <c r="G139" s="23" t="s">
        <v>66</v>
      </c>
      <c r="H139" s="23" t="s">
        <v>55</v>
      </c>
      <c r="I139" s="28">
        <v>0.62743424710548379</v>
      </c>
      <c r="J139" s="28">
        <v>0.34358061893905217</v>
      </c>
      <c r="K139" s="28">
        <v>2.8985133955464024E-2</v>
      </c>
      <c r="L139" s="28">
        <v>0.16263076999999998</v>
      </c>
      <c r="M139" s="23">
        <v>9.4968758669866666</v>
      </c>
      <c r="N139" s="23">
        <v>18.740592000757779</v>
      </c>
      <c r="O139" s="23">
        <v>3035.9759041227608</v>
      </c>
      <c r="P139" s="23">
        <f t="shared" si="7"/>
        <v>1.8740592000757779</v>
      </c>
      <c r="Q139" s="23">
        <f t="shared" si="8"/>
        <v>303.59759041227608</v>
      </c>
      <c r="R139" s="23" t="s">
        <v>47</v>
      </c>
    </row>
    <row r="140" spans="1:18" x14ac:dyDescent="0.25">
      <c r="A140" s="23" t="str">
        <f t="shared" si="6"/>
        <v>FD902Defoliation5To7</v>
      </c>
      <c r="B140" s="24">
        <v>40892</v>
      </c>
      <c r="C140" s="24">
        <v>40843</v>
      </c>
      <c r="D140" s="23">
        <v>49</v>
      </c>
      <c r="E140" s="23">
        <v>7</v>
      </c>
      <c r="F140" s="23" t="s">
        <v>26</v>
      </c>
      <c r="G140" s="23" t="s">
        <v>66</v>
      </c>
      <c r="H140" s="23" t="s">
        <v>55</v>
      </c>
      <c r="I140" s="28">
        <v>0.63222564589583063</v>
      </c>
      <c r="J140" s="28">
        <v>0.35110928542990238</v>
      </c>
      <c r="K140" s="28">
        <v>1.6665068674267047E-2</v>
      </c>
      <c r="L140" s="28">
        <v>0.15151786</v>
      </c>
      <c r="M140" s="23">
        <v>13.816742132473758</v>
      </c>
      <c r="N140" s="23">
        <v>88.963381489371002</v>
      </c>
      <c r="O140" s="23">
        <v>4359.2056929791788</v>
      </c>
      <c r="P140" s="23">
        <f t="shared" si="7"/>
        <v>8.896338148937101</v>
      </c>
      <c r="Q140" s="23">
        <f t="shared" si="8"/>
        <v>435.92056929791789</v>
      </c>
    </row>
    <row r="141" spans="1:18" x14ac:dyDescent="0.25">
      <c r="A141" s="23" t="str">
        <f t="shared" si="6"/>
        <v>FD902Defoliation5To7</v>
      </c>
      <c r="B141" s="24">
        <v>40927</v>
      </c>
      <c r="C141" s="24">
        <v>40892</v>
      </c>
      <c r="D141" s="23">
        <v>35</v>
      </c>
      <c r="E141" s="23">
        <v>8</v>
      </c>
      <c r="F141" s="23" t="s">
        <v>26</v>
      </c>
      <c r="G141" s="23" t="s">
        <v>66</v>
      </c>
      <c r="H141" s="23" t="s">
        <v>55</v>
      </c>
      <c r="I141" s="28">
        <v>0.63222564589583063</v>
      </c>
      <c r="J141" s="28">
        <v>0.35110928542990238</v>
      </c>
      <c r="K141" s="28">
        <v>1.6665068674267047E-2</v>
      </c>
      <c r="L141" s="28">
        <v>0.15151786</v>
      </c>
      <c r="M141" s="23">
        <v>9.8068395074464743</v>
      </c>
      <c r="N141" s="23">
        <v>54.570717936870359</v>
      </c>
      <c r="O141" s="23">
        <v>1909.9751277904625</v>
      </c>
      <c r="P141" s="23">
        <f t="shared" si="7"/>
        <v>5.4570717936870361</v>
      </c>
      <c r="Q141" s="23">
        <f t="shared" si="8"/>
        <v>190.99751277904625</v>
      </c>
    </row>
    <row r="142" spans="1:18" x14ac:dyDescent="0.25">
      <c r="A142" s="23" t="str">
        <f t="shared" si="6"/>
        <v>FD902Defoliation5To7</v>
      </c>
      <c r="B142" s="24">
        <v>40963</v>
      </c>
      <c r="C142" s="24">
        <v>40927</v>
      </c>
      <c r="D142" s="23">
        <v>36</v>
      </c>
      <c r="E142" s="23">
        <v>9</v>
      </c>
      <c r="F142" s="23" t="s">
        <v>26</v>
      </c>
      <c r="G142" s="23" t="s">
        <v>66</v>
      </c>
      <c r="H142" s="23" t="s">
        <v>55</v>
      </c>
      <c r="I142" s="28">
        <v>0.63222564589583063</v>
      </c>
      <c r="J142" s="28">
        <v>0.35110928542990238</v>
      </c>
      <c r="K142" s="28">
        <v>1.6665068674267047E-2</v>
      </c>
      <c r="L142" s="28">
        <v>0.15151786</v>
      </c>
      <c r="M142" s="23">
        <v>9.1576404195565715</v>
      </c>
      <c r="N142" s="23">
        <v>37.685880746135894</v>
      </c>
      <c r="O142" s="23">
        <v>1356.6917068608923</v>
      </c>
      <c r="P142" s="23">
        <f t="shared" si="7"/>
        <v>3.7685880746135894</v>
      </c>
      <c r="Q142" s="23">
        <f t="shared" si="8"/>
        <v>135.66917068608922</v>
      </c>
    </row>
    <row r="143" spans="1:18" x14ac:dyDescent="0.25">
      <c r="A143" s="23" t="str">
        <f t="shared" si="6"/>
        <v>FD902Defoliation5To7</v>
      </c>
      <c r="B143" s="24">
        <v>41011</v>
      </c>
      <c r="C143" s="24">
        <v>40963</v>
      </c>
      <c r="D143" s="23">
        <v>48</v>
      </c>
      <c r="E143" s="23">
        <v>10</v>
      </c>
      <c r="F143" s="23" t="s">
        <v>26</v>
      </c>
      <c r="G143" s="23" t="s">
        <v>66</v>
      </c>
      <c r="H143" s="23" t="s">
        <v>55</v>
      </c>
      <c r="I143" s="28">
        <v>0.89678499050650828</v>
      </c>
      <c r="J143" s="28">
        <v>6.9573154942549426E-2</v>
      </c>
      <c r="K143" s="28">
        <v>3.3641854550942298E-2</v>
      </c>
      <c r="L143" s="28">
        <v>0.21946985000000002</v>
      </c>
      <c r="M143" s="23">
        <v>9.0362364440419061</v>
      </c>
      <c r="N143" s="23">
        <v>20.965251251986878</v>
      </c>
      <c r="O143" s="23">
        <v>1006.33206009537</v>
      </c>
      <c r="P143" s="23">
        <f t="shared" si="7"/>
        <v>2.0965251251986876</v>
      </c>
      <c r="Q143" s="23">
        <f t="shared" si="8"/>
        <v>100.63320600953701</v>
      </c>
    </row>
    <row r="144" spans="1:18" x14ac:dyDescent="0.25">
      <c r="A144" s="23" t="str">
        <f t="shared" si="6"/>
        <v>FD902Defoliation5To7</v>
      </c>
      <c r="B144" s="24">
        <v>41053</v>
      </c>
      <c r="C144" s="24">
        <v>41011</v>
      </c>
      <c r="D144" s="23">
        <v>42</v>
      </c>
      <c r="E144" s="23">
        <v>11</v>
      </c>
      <c r="F144" s="23" t="s">
        <v>26</v>
      </c>
      <c r="G144" s="23" t="s">
        <v>66</v>
      </c>
      <c r="H144" s="23" t="s">
        <v>55</v>
      </c>
      <c r="I144" s="28">
        <v>0.89678499050650828</v>
      </c>
      <c r="J144" s="28">
        <v>6.9573154942549426E-2</v>
      </c>
      <c r="K144" s="28">
        <v>3.3641854550942298E-2</v>
      </c>
      <c r="L144" s="28">
        <v>0.21946985000000002</v>
      </c>
      <c r="M144" s="23">
        <v>11.742760867854685</v>
      </c>
      <c r="N144" s="23">
        <v>4.6436976908229788</v>
      </c>
      <c r="O144" s="23">
        <v>195.03530301456507</v>
      </c>
      <c r="P144" s="23">
        <f t="shared" si="7"/>
        <v>0.46436976908229788</v>
      </c>
      <c r="Q144" s="23">
        <f t="shared" si="8"/>
        <v>19.503530301456507</v>
      </c>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abSelected="1" workbookViewId="0"/>
  </sheetViews>
  <sheetFormatPr defaultRowHeight="15" x14ac:dyDescent="0.25"/>
  <cols>
    <col min="1" max="1" width="21.85546875" style="23" bestFit="1" customWidth="1"/>
    <col min="2" max="2" width="18.7109375" style="23" customWidth="1"/>
    <col min="3" max="3" width="13.5703125" style="23" customWidth="1"/>
    <col min="4" max="4" width="16.42578125" style="23" bestFit="1" customWidth="1"/>
    <col min="5" max="5" width="16.42578125" style="23" customWidth="1"/>
    <col min="6" max="6" width="16.85546875" style="23" bestFit="1" customWidth="1"/>
    <col min="7" max="7" width="20.42578125" style="23" bestFit="1" customWidth="1"/>
    <col min="8" max="16384" width="9.140625" style="23"/>
  </cols>
  <sheetData>
    <row r="1" spans="1:7" x14ac:dyDescent="0.25">
      <c r="A1" s="26" t="s">
        <v>5</v>
      </c>
      <c r="B1" s="26" t="s">
        <v>97</v>
      </c>
      <c r="C1" s="26" t="s">
        <v>94</v>
      </c>
      <c r="D1" s="26" t="s">
        <v>96</v>
      </c>
      <c r="E1" s="26" t="s">
        <v>10</v>
      </c>
      <c r="F1" s="26" t="s">
        <v>98</v>
      </c>
      <c r="G1" s="26" t="s">
        <v>95</v>
      </c>
    </row>
    <row r="2" spans="1:7" x14ac:dyDescent="0.25">
      <c r="A2" s="23" t="str">
        <f>"FD902Defoliation"&amp;B2</f>
        <v>FD902Defoliation15To4</v>
      </c>
      <c r="B2" s="44" t="s">
        <v>59</v>
      </c>
      <c r="C2" s="24">
        <v>40626</v>
      </c>
      <c r="D2" s="45">
        <v>1</v>
      </c>
      <c r="E2" s="24">
        <f>C2+D2</f>
        <v>40627</v>
      </c>
      <c r="F2" s="47">
        <v>3.5973503360230613E-2</v>
      </c>
      <c r="G2" s="46">
        <v>3.597350336023061</v>
      </c>
    </row>
    <row r="3" spans="1:7" x14ac:dyDescent="0.25">
      <c r="A3" s="23" t="str">
        <f t="shared" ref="A3:A43" si="0">"FD902Defoliation"&amp;B3</f>
        <v>FD902Defoliation15To4</v>
      </c>
      <c r="B3" s="44" t="s">
        <v>59</v>
      </c>
      <c r="C3" s="24">
        <v>40626</v>
      </c>
      <c r="D3" s="45">
        <v>8</v>
      </c>
      <c r="E3" s="24">
        <f t="shared" ref="E3:E43" si="1">C3+D3</f>
        <v>40634</v>
      </c>
      <c r="F3" s="47">
        <v>0.48456397664558343</v>
      </c>
      <c r="G3" s="46">
        <v>48.456397664558345</v>
      </c>
    </row>
    <row r="4" spans="1:7" x14ac:dyDescent="0.25">
      <c r="A4" s="23" t="str">
        <f t="shared" si="0"/>
        <v>FD902Defoliation15To7</v>
      </c>
      <c r="B4" s="25" t="s">
        <v>61</v>
      </c>
      <c r="C4" s="24">
        <v>40626</v>
      </c>
      <c r="D4" s="45">
        <v>1</v>
      </c>
      <c r="E4" s="24">
        <f t="shared" si="1"/>
        <v>40627</v>
      </c>
      <c r="F4" s="47">
        <v>8.9851502742950479E-2</v>
      </c>
      <c r="G4" s="48">
        <v>8.985150274295048</v>
      </c>
    </row>
    <row r="5" spans="1:7" x14ac:dyDescent="0.25">
      <c r="A5" s="23" t="str">
        <f t="shared" si="0"/>
        <v>FD902Defoliation15To7</v>
      </c>
      <c r="B5" s="25" t="s">
        <v>61</v>
      </c>
      <c r="C5" s="24">
        <v>40626</v>
      </c>
      <c r="D5" s="45">
        <v>8</v>
      </c>
      <c r="E5" s="24">
        <f t="shared" si="1"/>
        <v>40634</v>
      </c>
      <c r="F5" s="47">
        <v>0.74651227521465524</v>
      </c>
      <c r="G5" s="48">
        <v>74.651227521465529</v>
      </c>
    </row>
    <row r="6" spans="1:7" x14ac:dyDescent="0.25">
      <c r="A6" s="23" t="str">
        <f t="shared" si="0"/>
        <v>FD902Defoliation25To4</v>
      </c>
      <c r="B6" s="25" t="s">
        <v>62</v>
      </c>
      <c r="C6" s="24">
        <v>40626</v>
      </c>
      <c r="D6" s="45">
        <v>1</v>
      </c>
      <c r="E6" s="24">
        <f t="shared" si="1"/>
        <v>40627</v>
      </c>
      <c r="F6" s="47">
        <v>2.40016579947104E-2</v>
      </c>
      <c r="G6" s="48">
        <v>2.4001657994710399</v>
      </c>
    </row>
    <row r="7" spans="1:7" x14ac:dyDescent="0.25">
      <c r="A7" s="23" t="str">
        <f t="shared" si="0"/>
        <v>FD902Defoliation25To4</v>
      </c>
      <c r="B7" s="25" t="s">
        <v>62</v>
      </c>
      <c r="C7" s="24">
        <v>40626</v>
      </c>
      <c r="D7" s="45">
        <v>8</v>
      </c>
      <c r="E7" s="24">
        <f t="shared" si="1"/>
        <v>40634</v>
      </c>
      <c r="F7" s="47">
        <v>0.34025327772552294</v>
      </c>
      <c r="G7" s="48">
        <v>34.025327772552295</v>
      </c>
    </row>
    <row r="8" spans="1:7" x14ac:dyDescent="0.25">
      <c r="A8" s="23" t="str">
        <f t="shared" si="0"/>
        <v>FD902Defoliation25To4</v>
      </c>
      <c r="B8" s="25" t="s">
        <v>62</v>
      </c>
      <c r="C8" s="24">
        <v>40626</v>
      </c>
      <c r="D8" s="45">
        <v>15</v>
      </c>
      <c r="E8" s="24">
        <f t="shared" si="1"/>
        <v>40641</v>
      </c>
      <c r="F8" s="47">
        <v>0.88119295185955027</v>
      </c>
      <c r="G8" s="48">
        <v>88.119295185955025</v>
      </c>
    </row>
    <row r="9" spans="1:7" x14ac:dyDescent="0.25">
      <c r="A9" s="23" t="str">
        <f t="shared" si="0"/>
        <v>FD902Defoliation25To7</v>
      </c>
      <c r="B9" s="25" t="s">
        <v>60</v>
      </c>
      <c r="C9" s="24">
        <v>40626</v>
      </c>
      <c r="D9" s="45">
        <v>1</v>
      </c>
      <c r="E9" s="24">
        <f t="shared" si="1"/>
        <v>40627</v>
      </c>
      <c r="F9" s="47">
        <v>8.3236574895181867E-2</v>
      </c>
      <c r="G9" s="48">
        <v>8.3236574895181867</v>
      </c>
    </row>
    <row r="10" spans="1:7" x14ac:dyDescent="0.25">
      <c r="A10" s="23" t="str">
        <f t="shared" si="0"/>
        <v>FD902Defoliation25To7</v>
      </c>
      <c r="B10" s="25" t="s">
        <v>60</v>
      </c>
      <c r="C10" s="24">
        <v>40626</v>
      </c>
      <c r="D10" s="45">
        <v>8</v>
      </c>
      <c r="E10" s="24">
        <f t="shared" si="1"/>
        <v>40634</v>
      </c>
      <c r="F10" s="47">
        <v>0.464569376588164</v>
      </c>
      <c r="G10" s="48">
        <v>46.4569376588164</v>
      </c>
    </row>
    <row r="11" spans="1:7" x14ac:dyDescent="0.25">
      <c r="A11" s="23" t="str">
        <f t="shared" si="0"/>
        <v>FD902Defoliation25To7</v>
      </c>
      <c r="B11" s="25" t="s">
        <v>60</v>
      </c>
      <c r="C11" s="24">
        <v>40626</v>
      </c>
      <c r="D11" s="45">
        <v>15</v>
      </c>
      <c r="E11" s="24">
        <f t="shared" si="1"/>
        <v>40641</v>
      </c>
      <c r="F11" s="47">
        <v>0.90589860603389671</v>
      </c>
      <c r="G11" s="48">
        <v>90.589860603389667</v>
      </c>
    </row>
    <row r="12" spans="1:7" x14ac:dyDescent="0.25">
      <c r="A12" s="23" t="str">
        <f t="shared" si="0"/>
        <v>FD902Defoliation35To4</v>
      </c>
      <c r="B12" s="25" t="s">
        <v>63</v>
      </c>
      <c r="C12" s="24">
        <v>40619</v>
      </c>
      <c r="D12" s="45">
        <v>1</v>
      </c>
      <c r="E12" s="24">
        <f t="shared" si="1"/>
        <v>40620</v>
      </c>
      <c r="F12" s="47">
        <v>2.7494025855934891E-2</v>
      </c>
      <c r="G12" s="48">
        <v>2.7494025855934892</v>
      </c>
    </row>
    <row r="13" spans="1:7" x14ac:dyDescent="0.25">
      <c r="A13" s="23" t="str">
        <f t="shared" si="0"/>
        <v>FD902Defoliation35To4</v>
      </c>
      <c r="B13" s="25" t="s">
        <v>63</v>
      </c>
      <c r="C13" s="24">
        <v>40619</v>
      </c>
      <c r="D13" s="45">
        <v>22</v>
      </c>
      <c r="E13" s="24">
        <f t="shared" si="1"/>
        <v>40641</v>
      </c>
      <c r="F13" s="47">
        <v>0.94139095630008496</v>
      </c>
      <c r="G13" s="48">
        <v>94.139095630008498</v>
      </c>
    </row>
    <row r="14" spans="1:7" x14ac:dyDescent="0.25">
      <c r="A14" s="23" t="str">
        <f t="shared" si="0"/>
        <v>FD902Defoliation35To7</v>
      </c>
      <c r="B14" s="25" t="s">
        <v>64</v>
      </c>
      <c r="C14" s="24">
        <v>40619</v>
      </c>
      <c r="D14" s="45">
        <v>1</v>
      </c>
      <c r="E14" s="24">
        <f t="shared" si="1"/>
        <v>40620</v>
      </c>
      <c r="F14" s="47">
        <v>8.7093220569238863E-2</v>
      </c>
      <c r="G14" s="48">
        <v>8.7093220569238863</v>
      </c>
    </row>
    <row r="15" spans="1:7" x14ac:dyDescent="0.25">
      <c r="A15" s="23" t="str">
        <f t="shared" si="0"/>
        <v>FD902Defoliation35To7</v>
      </c>
      <c r="B15" s="25" t="s">
        <v>64</v>
      </c>
      <c r="C15" s="24">
        <v>40619</v>
      </c>
      <c r="D15" s="45">
        <v>22</v>
      </c>
      <c r="E15" s="24">
        <f t="shared" si="1"/>
        <v>40641</v>
      </c>
      <c r="F15" s="47">
        <v>0.94243797289986186</v>
      </c>
      <c r="G15" s="48">
        <v>94.24379728998619</v>
      </c>
    </row>
    <row r="16" spans="1:7" x14ac:dyDescent="0.25">
      <c r="A16" s="23" t="str">
        <f t="shared" si="0"/>
        <v>FD902Defoliation55To4</v>
      </c>
      <c r="B16" s="25" t="s">
        <v>65</v>
      </c>
      <c r="C16" s="24">
        <v>40633</v>
      </c>
      <c r="D16" s="45">
        <v>1</v>
      </c>
      <c r="E16" s="24">
        <f t="shared" si="1"/>
        <v>40634</v>
      </c>
      <c r="F16" s="47">
        <v>2.5779574687899386E-2</v>
      </c>
      <c r="G16" s="48">
        <v>2.5779574687899385</v>
      </c>
    </row>
    <row r="17" spans="1:7" x14ac:dyDescent="0.25">
      <c r="A17" s="23" t="str">
        <f t="shared" si="0"/>
        <v>FD902Defoliation55To4</v>
      </c>
      <c r="B17" s="25" t="s">
        <v>65</v>
      </c>
      <c r="C17" s="24">
        <v>40633</v>
      </c>
      <c r="D17" s="45">
        <v>8</v>
      </c>
      <c r="E17" s="24">
        <f t="shared" si="1"/>
        <v>40641</v>
      </c>
      <c r="F17" s="47">
        <v>0.38112401869656864</v>
      </c>
      <c r="G17" s="48">
        <v>38.112401869656864</v>
      </c>
    </row>
    <row r="18" spans="1:7" x14ac:dyDescent="0.25">
      <c r="A18" s="23" t="str">
        <f t="shared" si="0"/>
        <v>FD902Defoliation55To4</v>
      </c>
      <c r="B18" s="25" t="s">
        <v>65</v>
      </c>
      <c r="C18" s="24">
        <v>40633</v>
      </c>
      <c r="D18" s="45">
        <v>15</v>
      </c>
      <c r="E18" s="24">
        <f t="shared" si="1"/>
        <v>40648</v>
      </c>
      <c r="F18" s="47">
        <v>0.88732504250730049</v>
      </c>
      <c r="G18" s="48">
        <v>88.732504250730045</v>
      </c>
    </row>
    <row r="19" spans="1:7" x14ac:dyDescent="0.25">
      <c r="A19" s="23" t="str">
        <f t="shared" si="0"/>
        <v>FD902Defoliation55To4</v>
      </c>
      <c r="B19" s="25" t="s">
        <v>65</v>
      </c>
      <c r="C19" s="24">
        <v>40633</v>
      </c>
      <c r="D19" s="45">
        <v>22</v>
      </c>
      <c r="E19" s="24">
        <f t="shared" si="1"/>
        <v>40655</v>
      </c>
      <c r="F19" s="47">
        <v>0.896908026365133</v>
      </c>
      <c r="G19" s="48">
        <v>89.690802636513297</v>
      </c>
    </row>
    <row r="20" spans="1:7" x14ac:dyDescent="0.25">
      <c r="A20" s="23" t="str">
        <f t="shared" si="0"/>
        <v>FD902Defoliation55To4</v>
      </c>
      <c r="B20" s="25" t="s">
        <v>65</v>
      </c>
      <c r="C20" s="24">
        <v>40633</v>
      </c>
      <c r="D20" s="45">
        <v>29</v>
      </c>
      <c r="E20" s="24">
        <f t="shared" si="1"/>
        <v>40662</v>
      </c>
      <c r="F20" s="47">
        <v>0.92476640019516121</v>
      </c>
      <c r="G20" s="48">
        <v>92.476640019516125</v>
      </c>
    </row>
    <row r="21" spans="1:7" x14ac:dyDescent="0.25">
      <c r="A21" s="23" t="str">
        <f t="shared" si="0"/>
        <v>FD902Defoliation55To4</v>
      </c>
      <c r="B21" s="25" t="s">
        <v>65</v>
      </c>
      <c r="C21" s="24">
        <v>40633</v>
      </c>
      <c r="D21" s="45">
        <v>36</v>
      </c>
      <c r="E21" s="24">
        <f t="shared" si="1"/>
        <v>40669</v>
      </c>
      <c r="F21" s="47">
        <v>0.96541891008155656</v>
      </c>
      <c r="G21" s="48">
        <v>96.541891008155659</v>
      </c>
    </row>
    <row r="22" spans="1:7" x14ac:dyDescent="0.25">
      <c r="A22" s="23" t="str">
        <f t="shared" si="0"/>
        <v>FD902Defoliation55To4</v>
      </c>
      <c r="B22" s="25" t="s">
        <v>65</v>
      </c>
      <c r="C22" s="24">
        <v>40633</v>
      </c>
      <c r="D22" s="45">
        <v>42</v>
      </c>
      <c r="E22" s="24">
        <f t="shared" si="1"/>
        <v>40675</v>
      </c>
      <c r="F22" s="47">
        <v>0.98578903308069765</v>
      </c>
      <c r="G22" s="48">
        <v>98.578903308069769</v>
      </c>
    </row>
    <row r="23" spans="1:7" x14ac:dyDescent="0.25">
      <c r="A23" s="23" t="str">
        <f t="shared" si="0"/>
        <v>FD902Defoliation55To7</v>
      </c>
      <c r="B23" s="25" t="s">
        <v>67</v>
      </c>
      <c r="C23" s="24">
        <v>40633</v>
      </c>
      <c r="D23" s="45">
        <v>1</v>
      </c>
      <c r="E23" s="24">
        <f t="shared" si="1"/>
        <v>40634</v>
      </c>
      <c r="F23" s="47">
        <v>0.10012780029954353</v>
      </c>
      <c r="G23" s="48">
        <v>10.012780029954353</v>
      </c>
    </row>
    <row r="24" spans="1:7" x14ac:dyDescent="0.25">
      <c r="A24" s="23" t="str">
        <f t="shared" si="0"/>
        <v>FD902Defoliation55To7</v>
      </c>
      <c r="B24" s="25" t="s">
        <v>67</v>
      </c>
      <c r="C24" s="24">
        <v>40633</v>
      </c>
      <c r="D24" s="45">
        <v>8</v>
      </c>
      <c r="E24" s="24">
        <f t="shared" si="1"/>
        <v>40641</v>
      </c>
      <c r="F24" s="47">
        <v>0.46463287353803445</v>
      </c>
      <c r="G24" s="48">
        <v>46.463287353803445</v>
      </c>
    </row>
    <row r="25" spans="1:7" x14ac:dyDescent="0.25">
      <c r="A25" s="23" t="str">
        <f t="shared" si="0"/>
        <v>FD902Defoliation55To7</v>
      </c>
      <c r="B25" s="25" t="s">
        <v>67</v>
      </c>
      <c r="C25" s="24">
        <v>40633</v>
      </c>
      <c r="D25" s="45">
        <v>15</v>
      </c>
      <c r="E25" s="24">
        <f t="shared" si="1"/>
        <v>40648</v>
      </c>
      <c r="F25" s="47">
        <v>0.91962768734381617</v>
      </c>
      <c r="G25" s="48">
        <v>91.962768734381612</v>
      </c>
    </row>
    <row r="26" spans="1:7" x14ac:dyDescent="0.25">
      <c r="A26" s="23" t="str">
        <f t="shared" si="0"/>
        <v>FD902Defoliation55To7</v>
      </c>
      <c r="B26" s="25" t="s">
        <v>67</v>
      </c>
      <c r="C26" s="24">
        <v>40633</v>
      </c>
      <c r="D26" s="45">
        <v>22</v>
      </c>
      <c r="E26" s="24">
        <f t="shared" si="1"/>
        <v>40655</v>
      </c>
      <c r="F26" s="47">
        <v>0.92203252005409098</v>
      </c>
      <c r="G26" s="48">
        <v>92.203252005409098</v>
      </c>
    </row>
    <row r="27" spans="1:7" x14ac:dyDescent="0.25">
      <c r="A27" s="23" t="str">
        <f t="shared" si="0"/>
        <v>FD902Defoliation55To7</v>
      </c>
      <c r="B27" s="25" t="s">
        <v>67</v>
      </c>
      <c r="C27" s="24">
        <v>40633</v>
      </c>
      <c r="D27" s="45">
        <v>29</v>
      </c>
      <c r="E27" s="24">
        <f t="shared" si="1"/>
        <v>40662</v>
      </c>
      <c r="F27" s="47">
        <v>0.95979793634673616</v>
      </c>
      <c r="G27" s="48">
        <v>95.979793634673612</v>
      </c>
    </row>
    <row r="28" spans="1:7" x14ac:dyDescent="0.25">
      <c r="A28" s="23" t="str">
        <f t="shared" si="0"/>
        <v>FD902Defoliation55To7</v>
      </c>
      <c r="B28" s="25" t="s">
        <v>67</v>
      </c>
      <c r="C28" s="24">
        <v>40633</v>
      </c>
      <c r="D28" s="45">
        <v>36</v>
      </c>
      <c r="E28" s="24">
        <f t="shared" si="1"/>
        <v>40669</v>
      </c>
      <c r="F28" s="47">
        <v>0.96096676967942107</v>
      </c>
      <c r="G28" s="48">
        <v>96.096676967942102</v>
      </c>
    </row>
    <row r="29" spans="1:7" x14ac:dyDescent="0.25">
      <c r="A29" s="23" t="str">
        <f t="shared" si="0"/>
        <v>FD902Defoliation55To7</v>
      </c>
      <c r="B29" s="25" t="s">
        <v>67</v>
      </c>
      <c r="C29" s="24">
        <v>40633</v>
      </c>
      <c r="D29" s="45">
        <v>42</v>
      </c>
      <c r="E29" s="24">
        <f t="shared" si="1"/>
        <v>40675</v>
      </c>
      <c r="F29" s="47">
        <v>0.98557626182285452</v>
      </c>
      <c r="G29" s="48">
        <v>98.557626182285446</v>
      </c>
    </row>
    <row r="30" spans="1:7" x14ac:dyDescent="0.25">
      <c r="A30" s="23" t="str">
        <f t="shared" si="0"/>
        <v>FD902Defoliation15To4</v>
      </c>
      <c r="B30" s="44" t="s">
        <v>59</v>
      </c>
      <c r="C30" s="24">
        <v>40864</v>
      </c>
      <c r="D30" s="45">
        <v>5</v>
      </c>
      <c r="E30" s="24">
        <f t="shared" si="1"/>
        <v>40869</v>
      </c>
      <c r="F30" s="47">
        <v>0.11870557604185525</v>
      </c>
      <c r="G30" s="48">
        <v>11.870557604185525</v>
      </c>
    </row>
    <row r="31" spans="1:7" x14ac:dyDescent="0.25">
      <c r="A31" s="23" t="str">
        <f t="shared" si="0"/>
        <v>FD902Defoliation15To4</v>
      </c>
      <c r="B31" s="44" t="s">
        <v>59</v>
      </c>
      <c r="C31" s="24">
        <v>40864</v>
      </c>
      <c r="D31" s="45">
        <v>12</v>
      </c>
      <c r="E31" s="24">
        <f t="shared" si="1"/>
        <v>40876</v>
      </c>
      <c r="F31" s="47">
        <v>0.42884346594210293</v>
      </c>
      <c r="G31" s="48">
        <v>42.884346594210292</v>
      </c>
    </row>
    <row r="32" spans="1:7" x14ac:dyDescent="0.25">
      <c r="A32" s="23" t="str">
        <f t="shared" si="0"/>
        <v>FD902Defoliation15To4</v>
      </c>
      <c r="B32" s="44" t="s">
        <v>59</v>
      </c>
      <c r="C32" s="24">
        <v>40864</v>
      </c>
      <c r="D32" s="45">
        <v>19</v>
      </c>
      <c r="E32" s="24">
        <f t="shared" si="1"/>
        <v>40883</v>
      </c>
      <c r="F32" s="47">
        <v>0.77288809967205263</v>
      </c>
      <c r="G32" s="48">
        <v>77.288809967205268</v>
      </c>
    </row>
    <row r="33" spans="1:7" x14ac:dyDescent="0.25">
      <c r="A33" s="23" t="str">
        <f t="shared" si="0"/>
        <v>FD902Defoliation15To7</v>
      </c>
      <c r="B33" s="25" t="s">
        <v>61</v>
      </c>
      <c r="C33" s="24">
        <v>40864</v>
      </c>
      <c r="D33" s="45">
        <v>5</v>
      </c>
      <c r="E33" s="24">
        <f t="shared" si="1"/>
        <v>40869</v>
      </c>
      <c r="F33" s="47">
        <v>0.26648890656080121</v>
      </c>
      <c r="G33" s="48">
        <v>26.64889065608012</v>
      </c>
    </row>
    <row r="34" spans="1:7" x14ac:dyDescent="0.25">
      <c r="A34" s="23" t="str">
        <f t="shared" si="0"/>
        <v>FD902Defoliation15To7</v>
      </c>
      <c r="B34" s="25" t="s">
        <v>61</v>
      </c>
      <c r="C34" s="24">
        <v>40864</v>
      </c>
      <c r="D34" s="45">
        <v>12</v>
      </c>
      <c r="E34" s="24">
        <f t="shared" si="1"/>
        <v>40876</v>
      </c>
      <c r="F34" s="47">
        <v>0.58864314801534667</v>
      </c>
      <c r="G34" s="48">
        <v>58.864314801534668</v>
      </c>
    </row>
    <row r="35" spans="1:7" x14ac:dyDescent="0.25">
      <c r="A35" s="23" t="str">
        <f t="shared" si="0"/>
        <v>FD902Defoliation15To7</v>
      </c>
      <c r="B35" s="25" t="s">
        <v>61</v>
      </c>
      <c r="C35" s="24">
        <v>40864</v>
      </c>
      <c r="D35" s="45">
        <v>19</v>
      </c>
      <c r="E35" s="24">
        <f t="shared" si="1"/>
        <v>40883</v>
      </c>
      <c r="F35" s="47">
        <v>0.8448882230267083</v>
      </c>
      <c r="G35" s="48">
        <v>84.488822302670826</v>
      </c>
    </row>
    <row r="36" spans="1:7" x14ac:dyDescent="0.25">
      <c r="A36" s="23" t="str">
        <f t="shared" si="0"/>
        <v>FD902Defoliation25To4</v>
      </c>
      <c r="B36" s="25" t="s">
        <v>62</v>
      </c>
      <c r="C36" s="24">
        <v>40857</v>
      </c>
      <c r="D36" s="45">
        <v>5</v>
      </c>
      <c r="E36" s="24">
        <f t="shared" si="1"/>
        <v>40862</v>
      </c>
      <c r="F36" s="47">
        <v>0.15583219107438789</v>
      </c>
      <c r="G36" s="48">
        <v>15.583219107438788</v>
      </c>
    </row>
    <row r="37" spans="1:7" x14ac:dyDescent="0.25">
      <c r="A37" s="23" t="str">
        <f t="shared" si="0"/>
        <v>FD902Defoliation25To4</v>
      </c>
      <c r="B37" s="25" t="s">
        <v>62</v>
      </c>
      <c r="C37" s="24">
        <v>40857</v>
      </c>
      <c r="D37" s="45">
        <v>12</v>
      </c>
      <c r="E37" s="24">
        <f t="shared" si="1"/>
        <v>40869</v>
      </c>
      <c r="F37" s="47">
        <v>0.23720155459779363</v>
      </c>
      <c r="G37" s="48">
        <v>23.720155459779363</v>
      </c>
    </row>
    <row r="38" spans="1:7" x14ac:dyDescent="0.25">
      <c r="A38" s="23" t="str">
        <f t="shared" si="0"/>
        <v>FD902Defoliation25To7</v>
      </c>
      <c r="B38" s="25" t="s">
        <v>60</v>
      </c>
      <c r="C38" s="24">
        <v>40857</v>
      </c>
      <c r="D38" s="45">
        <v>5</v>
      </c>
      <c r="E38" s="24">
        <f t="shared" si="1"/>
        <v>40862</v>
      </c>
      <c r="F38" s="47">
        <v>0.25687099954956572</v>
      </c>
      <c r="G38" s="48">
        <v>25.687099954956569</v>
      </c>
    </row>
    <row r="39" spans="1:7" x14ac:dyDescent="0.25">
      <c r="A39" s="23" t="str">
        <f t="shared" si="0"/>
        <v>FD902Defoliation25To7</v>
      </c>
      <c r="B39" s="25" t="s">
        <v>60</v>
      </c>
      <c r="C39" s="24">
        <v>40857</v>
      </c>
      <c r="D39" s="45">
        <v>12</v>
      </c>
      <c r="E39" s="24">
        <f t="shared" si="1"/>
        <v>40869</v>
      </c>
      <c r="F39" s="47">
        <v>0.38015263713241226</v>
      </c>
      <c r="G39" s="48">
        <v>38.015263713241225</v>
      </c>
    </row>
    <row r="40" spans="1:7" x14ac:dyDescent="0.25">
      <c r="A40" s="23" t="str">
        <f t="shared" si="0"/>
        <v>FD902Defoliation35To4</v>
      </c>
      <c r="B40" s="25" t="s">
        <v>63</v>
      </c>
      <c r="C40" s="24">
        <v>40857</v>
      </c>
      <c r="D40" s="45">
        <v>5</v>
      </c>
      <c r="E40" s="24">
        <f t="shared" si="1"/>
        <v>40862</v>
      </c>
      <c r="F40" s="47">
        <v>1.8958244698295452E-2</v>
      </c>
      <c r="G40" s="48">
        <v>1.8958244698295452</v>
      </c>
    </row>
    <row r="41" spans="1:7" x14ac:dyDescent="0.25">
      <c r="A41" s="23" t="str">
        <f t="shared" si="0"/>
        <v>FD902Defoliation35To7</v>
      </c>
      <c r="B41" s="25" t="s">
        <v>64</v>
      </c>
      <c r="C41" s="24">
        <v>40857</v>
      </c>
      <c r="D41" s="45">
        <v>5</v>
      </c>
      <c r="E41" s="24">
        <f t="shared" si="1"/>
        <v>40862</v>
      </c>
      <c r="F41" s="47">
        <v>6.7303078710546485E-2</v>
      </c>
      <c r="G41" s="48">
        <v>6.7303078710546487</v>
      </c>
    </row>
    <row r="42" spans="1:7" x14ac:dyDescent="0.25">
      <c r="A42" s="23" t="str">
        <f t="shared" si="0"/>
        <v>FD902Defoliation55To4</v>
      </c>
      <c r="B42" s="25" t="s">
        <v>65</v>
      </c>
      <c r="C42" s="24">
        <v>40892</v>
      </c>
      <c r="D42" s="45">
        <v>5</v>
      </c>
      <c r="E42" s="24">
        <f t="shared" si="1"/>
        <v>40897</v>
      </c>
      <c r="F42" s="47">
        <v>1.7405184835750553E-2</v>
      </c>
      <c r="G42" s="48">
        <v>1.7405184835750553</v>
      </c>
    </row>
    <row r="43" spans="1:7" x14ac:dyDescent="0.25">
      <c r="A43" s="23" t="str">
        <f t="shared" si="0"/>
        <v>FD902Defoliation55To7</v>
      </c>
      <c r="B43" s="25" t="s">
        <v>67</v>
      </c>
      <c r="C43" s="24">
        <v>40892</v>
      </c>
      <c r="D43" s="45">
        <v>5</v>
      </c>
      <c r="E43" s="24">
        <f t="shared" si="1"/>
        <v>40897</v>
      </c>
      <c r="F43" s="47">
        <v>8.4035323835775444E-2</v>
      </c>
      <c r="G43" s="48">
        <v>8.4035323835775451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1"/>
  <sheetViews>
    <sheetView workbookViewId="0">
      <selection activeCell="T20" sqref="T20"/>
    </sheetView>
  </sheetViews>
  <sheetFormatPr defaultRowHeight="15" x14ac:dyDescent="0.25"/>
  <cols>
    <col min="1" max="1" width="24.85546875" style="29" bestFit="1" customWidth="1"/>
    <col min="2" max="2" width="10.140625" style="29" bestFit="1" customWidth="1"/>
    <col min="3" max="16384" width="9.140625" style="29"/>
  </cols>
  <sheetData>
    <row r="1" spans="1:20" ht="60" x14ac:dyDescent="0.25">
      <c r="A1" s="26" t="s">
        <v>5</v>
      </c>
      <c r="B1" s="39" t="s">
        <v>10</v>
      </c>
      <c r="C1" s="39" t="s">
        <v>70</v>
      </c>
      <c r="D1" s="39" t="s">
        <v>71</v>
      </c>
      <c r="E1" s="39" t="s">
        <v>18</v>
      </c>
      <c r="F1" s="39" t="s">
        <v>20</v>
      </c>
      <c r="G1" s="39" t="s">
        <v>58</v>
      </c>
      <c r="H1" s="40" t="s">
        <v>72</v>
      </c>
      <c r="I1" s="39" t="s">
        <v>73</v>
      </c>
      <c r="J1" s="39" t="s">
        <v>74</v>
      </c>
      <c r="K1" s="41" t="s">
        <v>75</v>
      </c>
      <c r="L1" s="39" t="s">
        <v>76</v>
      </c>
      <c r="M1" s="39" t="s">
        <v>77</v>
      </c>
      <c r="N1" s="39" t="s">
        <v>78</v>
      </c>
      <c r="O1" s="42" t="s">
        <v>79</v>
      </c>
      <c r="P1" s="42" t="s">
        <v>80</v>
      </c>
      <c r="Q1" s="39" t="s">
        <v>81</v>
      </c>
      <c r="R1" s="41" t="s">
        <v>82</v>
      </c>
      <c r="S1" s="41" t="s">
        <v>83</v>
      </c>
      <c r="T1" s="43" t="s">
        <v>84</v>
      </c>
    </row>
    <row r="2" spans="1:20" x14ac:dyDescent="0.25">
      <c r="A2" s="26" t="str">
        <f t="shared" ref="A2:A33" si="0">"FD902Defoliation"&amp;G2</f>
        <v>FD902Defoliation25To4</v>
      </c>
      <c r="B2" s="30">
        <v>40627</v>
      </c>
      <c r="C2" s="31">
        <v>1</v>
      </c>
      <c r="D2" s="31">
        <v>1</v>
      </c>
      <c r="E2" s="32">
        <v>62</v>
      </c>
      <c r="F2" s="32" t="s">
        <v>26</v>
      </c>
      <c r="G2" s="32" t="s">
        <v>62</v>
      </c>
      <c r="H2" s="32" t="s">
        <v>85</v>
      </c>
      <c r="I2" s="32">
        <v>25</v>
      </c>
      <c r="J2" s="32" t="s">
        <v>86</v>
      </c>
      <c r="K2" s="33">
        <v>4.75</v>
      </c>
      <c r="L2" s="34">
        <v>2.7820186598812455</v>
      </c>
      <c r="M2" s="31"/>
      <c r="N2" s="31"/>
      <c r="O2" s="35"/>
      <c r="P2" s="35"/>
      <c r="Q2" s="31"/>
      <c r="R2" s="33"/>
      <c r="S2" s="33"/>
      <c r="T2" s="35"/>
    </row>
    <row r="3" spans="1:20" x14ac:dyDescent="0.25">
      <c r="A3" s="26" t="str">
        <f t="shared" si="0"/>
        <v>FD902Defoliation25To4</v>
      </c>
      <c r="B3" s="30">
        <v>40627</v>
      </c>
      <c r="C3" s="31">
        <v>1</v>
      </c>
      <c r="D3" s="31">
        <v>1</v>
      </c>
      <c r="E3" s="32">
        <v>34</v>
      </c>
      <c r="F3" s="32" t="s">
        <v>26</v>
      </c>
      <c r="G3" s="32" t="s">
        <v>62</v>
      </c>
      <c r="H3" s="32" t="s">
        <v>85</v>
      </c>
      <c r="I3" s="32">
        <v>25</v>
      </c>
      <c r="J3" s="32" t="s">
        <v>86</v>
      </c>
      <c r="K3" s="33">
        <v>4.8499999999999996</v>
      </c>
      <c r="L3" s="34">
        <v>3.1318681318681314</v>
      </c>
      <c r="M3" s="31">
        <v>9</v>
      </c>
      <c r="N3" s="31">
        <v>37.807099999999998</v>
      </c>
      <c r="O3" s="35">
        <v>0.20200000000000001</v>
      </c>
      <c r="P3" s="35">
        <v>2.2444444444444447E-2</v>
      </c>
      <c r="Q3" s="31">
        <v>140</v>
      </c>
      <c r="R3" s="33">
        <v>28.28</v>
      </c>
      <c r="S3" s="33">
        <v>53.429117811204783</v>
      </c>
      <c r="T3" s="35">
        <v>0.52929939999999998</v>
      </c>
    </row>
    <row r="4" spans="1:20" x14ac:dyDescent="0.25">
      <c r="A4" s="26" t="str">
        <f t="shared" si="0"/>
        <v>FD902Defoliation25To4</v>
      </c>
      <c r="B4" s="30">
        <v>40627</v>
      </c>
      <c r="C4" s="31">
        <v>1</v>
      </c>
      <c r="D4" s="31">
        <v>1</v>
      </c>
      <c r="E4" s="32">
        <v>57</v>
      </c>
      <c r="F4" s="32" t="s">
        <v>26</v>
      </c>
      <c r="G4" s="32" t="s">
        <v>62</v>
      </c>
      <c r="H4" s="32" t="s">
        <v>85</v>
      </c>
      <c r="I4" s="32">
        <v>25</v>
      </c>
      <c r="J4" s="32" t="s">
        <v>86</v>
      </c>
      <c r="K4" s="33">
        <v>5</v>
      </c>
      <c r="L4" s="34">
        <v>1.3196229648671789</v>
      </c>
      <c r="M4" s="31">
        <v>13</v>
      </c>
      <c r="N4" s="31">
        <v>57.778399999999998</v>
      </c>
      <c r="O4" s="35">
        <v>0.49</v>
      </c>
      <c r="P4" s="35">
        <v>3.7692307692307692E-2</v>
      </c>
      <c r="Q4" s="31">
        <v>104</v>
      </c>
      <c r="R4" s="33">
        <v>50.96</v>
      </c>
      <c r="S4" s="33">
        <v>84.806779003918422</v>
      </c>
      <c r="T4" s="35">
        <v>0.60089535999999999</v>
      </c>
    </row>
    <row r="5" spans="1:20" x14ac:dyDescent="0.25">
      <c r="A5" s="26" t="str">
        <f t="shared" si="0"/>
        <v>FD902Defoliation25To4</v>
      </c>
      <c r="B5" s="30">
        <v>40627</v>
      </c>
      <c r="C5" s="31">
        <v>1</v>
      </c>
      <c r="D5" s="31">
        <v>1</v>
      </c>
      <c r="E5" s="32">
        <v>26</v>
      </c>
      <c r="F5" s="32" t="s">
        <v>26</v>
      </c>
      <c r="G5" s="32" t="s">
        <v>62</v>
      </c>
      <c r="H5" s="32" t="s">
        <v>85</v>
      </c>
      <c r="I5" s="32">
        <v>25</v>
      </c>
      <c r="J5" s="32" t="s">
        <v>86</v>
      </c>
      <c r="K5" s="33">
        <v>5.15</v>
      </c>
      <c r="L5" s="34">
        <v>1.8854748603351936</v>
      </c>
      <c r="M5" s="36">
        <v>10</v>
      </c>
      <c r="N5" s="36">
        <v>45.302100000000003</v>
      </c>
      <c r="O5" s="35">
        <v>0.16</v>
      </c>
      <c r="P5" s="35">
        <v>1.6E-2</v>
      </c>
      <c r="Q5" s="31">
        <v>81</v>
      </c>
      <c r="R5" s="33">
        <v>12.96</v>
      </c>
      <c r="S5" s="33">
        <v>35.318451021034342</v>
      </c>
      <c r="T5" s="35">
        <v>0.36694701000000007</v>
      </c>
    </row>
    <row r="6" spans="1:20" x14ac:dyDescent="0.25">
      <c r="A6" s="26" t="str">
        <f t="shared" si="0"/>
        <v>FD902Defoliation25To4</v>
      </c>
      <c r="B6" s="30">
        <v>40627</v>
      </c>
      <c r="C6" s="31">
        <v>1</v>
      </c>
      <c r="D6" s="31">
        <v>1</v>
      </c>
      <c r="E6" s="32">
        <v>22</v>
      </c>
      <c r="F6" s="32" t="s">
        <v>26</v>
      </c>
      <c r="G6" s="32" t="s">
        <v>62</v>
      </c>
      <c r="H6" s="32" t="s">
        <v>85</v>
      </c>
      <c r="I6" s="32">
        <v>25</v>
      </c>
      <c r="J6" s="32" t="s">
        <v>86</v>
      </c>
      <c r="K6" s="33">
        <v>5.2750000000000004</v>
      </c>
      <c r="L6" s="34">
        <v>2.8818443804034501</v>
      </c>
      <c r="M6" s="36">
        <v>13</v>
      </c>
      <c r="N6" s="36">
        <v>49.920699999999997</v>
      </c>
      <c r="O6" s="35">
        <v>1.9410000000000001</v>
      </c>
      <c r="P6" s="35">
        <v>0.14930769230769231</v>
      </c>
      <c r="Q6" s="31">
        <v>102</v>
      </c>
      <c r="R6" s="33">
        <v>197.982</v>
      </c>
      <c r="S6" s="33">
        <v>388.81666322787947</v>
      </c>
      <c r="T6" s="37">
        <v>0.50919113999999988</v>
      </c>
    </row>
    <row r="7" spans="1:20" x14ac:dyDescent="0.25">
      <c r="A7" s="26" t="str">
        <f t="shared" si="0"/>
        <v>FD902Defoliation25To4</v>
      </c>
      <c r="B7" s="30">
        <v>40634</v>
      </c>
      <c r="C7" s="31">
        <v>1</v>
      </c>
      <c r="D7" s="31">
        <v>8</v>
      </c>
      <c r="E7" s="32">
        <v>22</v>
      </c>
      <c r="F7" s="32" t="s">
        <v>26</v>
      </c>
      <c r="G7" s="32" t="s">
        <v>62</v>
      </c>
      <c r="H7" s="32" t="s">
        <v>85</v>
      </c>
      <c r="I7" s="32">
        <v>25</v>
      </c>
      <c r="J7" s="32" t="s">
        <v>86</v>
      </c>
      <c r="K7" s="33">
        <v>16.271428571428572</v>
      </c>
      <c r="L7" s="34">
        <v>36.116071428571431</v>
      </c>
      <c r="M7" s="31">
        <v>8</v>
      </c>
      <c r="N7" s="31">
        <v>108.661</v>
      </c>
      <c r="O7" s="35">
        <v>0.35199999999999998</v>
      </c>
      <c r="P7" s="35">
        <v>4.3999999999999997E-2</v>
      </c>
      <c r="Q7" s="31">
        <v>102</v>
      </c>
      <c r="R7" s="33">
        <v>35.903999999999996</v>
      </c>
      <c r="S7" s="33">
        <v>32.394327311546917</v>
      </c>
      <c r="T7" s="35">
        <v>1.1083422000000001</v>
      </c>
    </row>
    <row r="8" spans="1:20" x14ac:dyDescent="0.25">
      <c r="A8" s="26" t="str">
        <f t="shared" si="0"/>
        <v>FD902Defoliation25To4</v>
      </c>
      <c r="B8" s="30">
        <v>40634</v>
      </c>
      <c r="C8" s="31">
        <v>1</v>
      </c>
      <c r="D8" s="31">
        <v>8</v>
      </c>
      <c r="E8" s="32">
        <v>62</v>
      </c>
      <c r="F8" s="32" t="s">
        <v>26</v>
      </c>
      <c r="G8" s="32" t="s">
        <v>62</v>
      </c>
      <c r="H8" s="32" t="s">
        <v>85</v>
      </c>
      <c r="I8" s="32">
        <v>25</v>
      </c>
      <c r="J8" s="32" t="s">
        <v>86</v>
      </c>
      <c r="K8" s="33">
        <v>17.200000000000003</v>
      </c>
      <c r="L8" s="34">
        <v>37.87685774946921</v>
      </c>
      <c r="M8" s="31"/>
      <c r="N8" s="31"/>
      <c r="O8" s="35"/>
      <c r="P8" s="35"/>
      <c r="Q8" s="31"/>
      <c r="R8" s="33"/>
      <c r="S8" s="33"/>
      <c r="T8" s="35"/>
    </row>
    <row r="9" spans="1:20" x14ac:dyDescent="0.25">
      <c r="A9" s="26" t="str">
        <f t="shared" si="0"/>
        <v>FD902Defoliation25To4</v>
      </c>
      <c r="B9" s="30">
        <v>40634</v>
      </c>
      <c r="C9" s="31">
        <v>1</v>
      </c>
      <c r="D9" s="31">
        <v>8</v>
      </c>
      <c r="E9" s="32">
        <v>34</v>
      </c>
      <c r="F9" s="32" t="s">
        <v>26</v>
      </c>
      <c r="G9" s="32" t="s">
        <v>62</v>
      </c>
      <c r="H9" s="32" t="s">
        <v>85</v>
      </c>
      <c r="I9" s="32">
        <v>25</v>
      </c>
      <c r="J9" s="32" t="s">
        <v>86</v>
      </c>
      <c r="K9" s="33">
        <v>17.942857142857143</v>
      </c>
      <c r="L9" s="34">
        <v>25.972222222222214</v>
      </c>
      <c r="M9" s="31">
        <v>16</v>
      </c>
      <c r="N9" s="31">
        <v>225.98089999999999</v>
      </c>
      <c r="O9" s="35">
        <v>0.755</v>
      </c>
      <c r="P9" s="35">
        <v>4.71875E-2</v>
      </c>
      <c r="Q9" s="31">
        <v>140</v>
      </c>
      <c r="R9" s="33">
        <v>105.7</v>
      </c>
      <c r="S9" s="33">
        <v>33.40990322633462</v>
      </c>
      <c r="T9" s="35">
        <v>3.1637325999999995</v>
      </c>
    </row>
    <row r="10" spans="1:20" x14ac:dyDescent="0.25">
      <c r="A10" s="26" t="str">
        <f t="shared" si="0"/>
        <v>FD902Defoliation25To4</v>
      </c>
      <c r="B10" s="30">
        <v>40634</v>
      </c>
      <c r="C10" s="31">
        <v>1</v>
      </c>
      <c r="D10" s="31">
        <v>8</v>
      </c>
      <c r="E10" s="32">
        <v>26</v>
      </c>
      <c r="F10" s="32" t="s">
        <v>26</v>
      </c>
      <c r="G10" s="32" t="s">
        <v>62</v>
      </c>
      <c r="H10" s="32" t="s">
        <v>85</v>
      </c>
      <c r="I10" s="32">
        <v>25</v>
      </c>
      <c r="J10" s="32" t="s">
        <v>86</v>
      </c>
      <c r="K10" s="33">
        <v>18.342857142857142</v>
      </c>
      <c r="L10" s="34">
        <v>34.081632653061234</v>
      </c>
      <c r="M10" s="31">
        <v>12</v>
      </c>
      <c r="N10" s="31">
        <v>246.91569999999999</v>
      </c>
      <c r="O10" s="35">
        <v>0.83599999999999997</v>
      </c>
      <c r="P10" s="35">
        <v>6.9666666666666668E-2</v>
      </c>
      <c r="Q10" s="31">
        <v>81</v>
      </c>
      <c r="R10" s="33">
        <v>67.715999999999994</v>
      </c>
      <c r="S10" s="33">
        <v>33.857709331565388</v>
      </c>
      <c r="T10" s="35">
        <v>2.00001717</v>
      </c>
    </row>
    <row r="11" spans="1:20" x14ac:dyDescent="0.25">
      <c r="A11" s="26" t="str">
        <f t="shared" si="0"/>
        <v>FD902Defoliation25To4</v>
      </c>
      <c r="B11" s="30">
        <v>40634</v>
      </c>
      <c r="C11" s="31">
        <v>1</v>
      </c>
      <c r="D11" s="31">
        <v>8</v>
      </c>
      <c r="E11" s="32">
        <v>57</v>
      </c>
      <c r="F11" s="32" t="s">
        <v>26</v>
      </c>
      <c r="G11" s="32" t="s">
        <v>62</v>
      </c>
      <c r="H11" s="32" t="s">
        <v>85</v>
      </c>
      <c r="I11" s="32">
        <v>25</v>
      </c>
      <c r="J11" s="32" t="s">
        <v>86</v>
      </c>
      <c r="K11" s="33">
        <v>18.428571428571431</v>
      </c>
      <c r="L11" s="34">
        <v>36.079854809437386</v>
      </c>
      <c r="M11" s="31">
        <v>21</v>
      </c>
      <c r="N11" s="31">
        <v>265.5453</v>
      </c>
      <c r="O11" s="35">
        <v>1.3240000000000001</v>
      </c>
      <c r="P11" s="35">
        <v>6.3047619047619047E-2</v>
      </c>
      <c r="Q11" s="31">
        <v>104</v>
      </c>
      <c r="R11" s="33">
        <v>137.696</v>
      </c>
      <c r="S11" s="33">
        <v>49.85966612852873</v>
      </c>
      <c r="T11" s="35">
        <v>2.7616711199999999</v>
      </c>
    </row>
    <row r="12" spans="1:20" x14ac:dyDescent="0.25">
      <c r="A12" s="26" t="str">
        <f t="shared" si="0"/>
        <v>FD902Defoliation25To4</v>
      </c>
      <c r="B12" s="30">
        <v>40641</v>
      </c>
      <c r="C12" s="31">
        <v>1</v>
      </c>
      <c r="D12" s="31">
        <v>15</v>
      </c>
      <c r="E12" s="32">
        <v>22</v>
      </c>
      <c r="F12" s="32" t="s">
        <v>26</v>
      </c>
      <c r="G12" s="32" t="s">
        <v>62</v>
      </c>
      <c r="H12" s="32" t="s">
        <v>85</v>
      </c>
      <c r="I12" s="32">
        <v>25</v>
      </c>
      <c r="J12" s="32" t="s">
        <v>86</v>
      </c>
      <c r="K12" s="33">
        <v>22.528571428571432</v>
      </c>
      <c r="L12" s="34">
        <v>81.011419249592166</v>
      </c>
      <c r="M12" s="31">
        <v>9</v>
      </c>
      <c r="N12" s="31">
        <v>130.5641</v>
      </c>
      <c r="O12" s="35">
        <v>0.33</v>
      </c>
      <c r="P12" s="35">
        <v>3.6666666666666667E-2</v>
      </c>
      <c r="Q12" s="31">
        <v>102</v>
      </c>
      <c r="R12" s="33">
        <v>33.660000000000004</v>
      </c>
      <c r="S12" s="33">
        <v>25.274941580419121</v>
      </c>
      <c r="T12" s="35">
        <v>1.3317538200000001</v>
      </c>
    </row>
    <row r="13" spans="1:20" x14ac:dyDescent="0.25">
      <c r="A13" s="26" t="str">
        <f t="shared" si="0"/>
        <v>FD902Defoliation25To4</v>
      </c>
      <c r="B13" s="30">
        <v>40641</v>
      </c>
      <c r="C13" s="31">
        <v>1</v>
      </c>
      <c r="D13" s="31">
        <v>15</v>
      </c>
      <c r="E13" s="32">
        <v>62</v>
      </c>
      <c r="F13" s="32" t="s">
        <v>26</v>
      </c>
      <c r="G13" s="32" t="s">
        <v>62</v>
      </c>
      <c r="H13" s="32" t="s">
        <v>85</v>
      </c>
      <c r="I13" s="32">
        <v>25</v>
      </c>
      <c r="J13" s="32" t="s">
        <v>86</v>
      </c>
      <c r="K13" s="38">
        <v>28.000000000000004</v>
      </c>
      <c r="L13" s="34">
        <v>92.454954954954957</v>
      </c>
      <c r="M13" s="36"/>
      <c r="N13" s="31"/>
      <c r="O13" s="37"/>
      <c r="P13" s="37"/>
      <c r="Q13" s="36"/>
      <c r="R13" s="38"/>
      <c r="S13" s="38"/>
      <c r="T13" s="37"/>
    </row>
    <row r="14" spans="1:20" x14ac:dyDescent="0.25">
      <c r="A14" s="26" t="str">
        <f t="shared" si="0"/>
        <v>FD902Defoliation25To4</v>
      </c>
      <c r="B14" s="30">
        <v>40641</v>
      </c>
      <c r="C14" s="31">
        <v>1</v>
      </c>
      <c r="D14" s="31">
        <v>15</v>
      </c>
      <c r="E14" s="32">
        <v>26</v>
      </c>
      <c r="F14" s="32" t="s">
        <v>26</v>
      </c>
      <c r="G14" s="32" t="s">
        <v>62</v>
      </c>
      <c r="H14" s="32" t="s">
        <v>85</v>
      </c>
      <c r="I14" s="32">
        <v>25</v>
      </c>
      <c r="J14" s="32" t="s">
        <v>86</v>
      </c>
      <c r="K14" s="33">
        <v>28.457142857142859</v>
      </c>
      <c r="L14" s="34">
        <v>83.426966292134836</v>
      </c>
      <c r="M14" s="31">
        <v>9</v>
      </c>
      <c r="N14" s="31">
        <v>303.06970000000001</v>
      </c>
      <c r="O14" s="35">
        <v>0.64300000000000002</v>
      </c>
      <c r="P14" s="35">
        <v>7.1444444444444449E-2</v>
      </c>
      <c r="Q14" s="31">
        <v>81</v>
      </c>
      <c r="R14" s="33">
        <v>52.082999999999998</v>
      </c>
      <c r="S14" s="33">
        <v>21.216241676419646</v>
      </c>
      <c r="T14" s="35">
        <v>2.4548645700000002</v>
      </c>
    </row>
    <row r="15" spans="1:20" x14ac:dyDescent="0.25">
      <c r="A15" s="26" t="str">
        <f t="shared" si="0"/>
        <v>FD902Defoliation25To4</v>
      </c>
      <c r="B15" s="30">
        <v>40641</v>
      </c>
      <c r="C15" s="31">
        <v>1</v>
      </c>
      <c r="D15" s="31">
        <v>15</v>
      </c>
      <c r="E15" s="32">
        <v>34</v>
      </c>
      <c r="F15" s="32" t="s">
        <v>26</v>
      </c>
      <c r="G15" s="32" t="s">
        <v>62</v>
      </c>
      <c r="H15" s="32" t="s">
        <v>85</v>
      </c>
      <c r="I15" s="32">
        <v>25</v>
      </c>
      <c r="J15" s="32" t="s">
        <v>86</v>
      </c>
      <c r="K15" s="33">
        <v>29.25714285714286</v>
      </c>
      <c r="L15" s="34">
        <v>92.817059483726155</v>
      </c>
      <c r="M15" s="31">
        <v>15</v>
      </c>
      <c r="N15" s="31">
        <v>372.87710000000004</v>
      </c>
      <c r="O15" s="35">
        <v>1.4239999999999999</v>
      </c>
      <c r="P15" s="35">
        <v>9.4933333333333328E-2</v>
      </c>
      <c r="Q15" s="31">
        <v>140</v>
      </c>
      <c r="R15" s="33">
        <v>199.35999999999999</v>
      </c>
      <c r="S15" s="33">
        <v>38.189526790462594</v>
      </c>
      <c r="T15" s="35">
        <v>5.2202793999999999</v>
      </c>
    </row>
    <row r="16" spans="1:20" x14ac:dyDescent="0.25">
      <c r="A16" s="26" t="str">
        <f t="shared" si="0"/>
        <v>FD902Defoliation25To4</v>
      </c>
      <c r="B16" s="30">
        <v>40641</v>
      </c>
      <c r="C16" s="31">
        <v>1</v>
      </c>
      <c r="D16" s="31">
        <v>15</v>
      </c>
      <c r="E16" s="32">
        <v>57</v>
      </c>
      <c r="F16" s="32" t="s">
        <v>26</v>
      </c>
      <c r="G16" s="32" t="s">
        <v>62</v>
      </c>
      <c r="H16" s="32" t="s">
        <v>85</v>
      </c>
      <c r="I16" s="32">
        <v>25</v>
      </c>
      <c r="J16" s="32" t="s">
        <v>86</v>
      </c>
      <c r="K16" s="38">
        <v>29.571428571428573</v>
      </c>
      <c r="L16" s="34">
        <v>90.886075949367083</v>
      </c>
      <c r="M16" s="36">
        <v>6</v>
      </c>
      <c r="N16" s="31">
        <v>199.05520000000001</v>
      </c>
      <c r="O16" s="37">
        <v>0.48099999999999998</v>
      </c>
      <c r="P16" s="37">
        <v>8.0166666666666664E-2</v>
      </c>
      <c r="Q16" s="36">
        <v>104</v>
      </c>
      <c r="R16" s="38">
        <v>50.024000000000001</v>
      </c>
      <c r="S16" s="38">
        <v>24.164151451456679</v>
      </c>
      <c r="T16" s="37">
        <v>2.0701740800000001</v>
      </c>
    </row>
    <row r="17" spans="1:20" x14ac:dyDescent="0.25">
      <c r="A17" s="26" t="str">
        <f t="shared" si="0"/>
        <v>FD902Defoliation25To7</v>
      </c>
      <c r="B17" s="30">
        <v>40627</v>
      </c>
      <c r="C17" s="31">
        <v>1</v>
      </c>
      <c r="D17" s="31">
        <v>1</v>
      </c>
      <c r="E17" s="32">
        <v>32</v>
      </c>
      <c r="F17" s="32" t="s">
        <v>26</v>
      </c>
      <c r="G17" s="32" t="s">
        <v>60</v>
      </c>
      <c r="H17" s="32" t="s">
        <v>87</v>
      </c>
      <c r="I17" s="32">
        <v>25</v>
      </c>
      <c r="J17" s="32" t="s">
        <v>88</v>
      </c>
      <c r="K17" s="33">
        <v>7.7750000000000004</v>
      </c>
      <c r="L17" s="34">
        <v>12.027257240204435</v>
      </c>
      <c r="M17" s="31">
        <v>13</v>
      </c>
      <c r="N17" s="31">
        <v>74.826099999999997</v>
      </c>
      <c r="O17" s="35">
        <v>0.628</v>
      </c>
      <c r="P17" s="35">
        <v>4.8307692307692308E-2</v>
      </c>
      <c r="Q17" s="31">
        <v>142</v>
      </c>
      <c r="R17" s="33">
        <v>89.176000000000002</v>
      </c>
      <c r="S17" s="33">
        <v>83.927934236850518</v>
      </c>
      <c r="T17" s="35">
        <v>1.06253062</v>
      </c>
    </row>
    <row r="18" spans="1:20" x14ac:dyDescent="0.25">
      <c r="A18" s="26" t="str">
        <f t="shared" si="0"/>
        <v>FD902Defoliation25To7</v>
      </c>
      <c r="B18" s="30">
        <v>40627</v>
      </c>
      <c r="C18" s="31">
        <v>1</v>
      </c>
      <c r="D18" s="31">
        <v>1</v>
      </c>
      <c r="E18" s="32">
        <v>56</v>
      </c>
      <c r="F18" s="32" t="s">
        <v>26</v>
      </c>
      <c r="G18" s="32" t="s">
        <v>60</v>
      </c>
      <c r="H18" s="32" t="s">
        <v>87</v>
      </c>
      <c r="I18" s="32">
        <v>25</v>
      </c>
      <c r="J18" s="32" t="s">
        <v>88</v>
      </c>
      <c r="K18" s="33">
        <v>8.0749999999999993</v>
      </c>
      <c r="L18" s="34">
        <v>4.3364197530864175</v>
      </c>
      <c r="M18" s="31">
        <v>17</v>
      </c>
      <c r="N18" s="31">
        <v>93.461299999999994</v>
      </c>
      <c r="O18" s="35">
        <v>0.29799999999999999</v>
      </c>
      <c r="P18" s="35">
        <v>1.752941176470588E-2</v>
      </c>
      <c r="Q18" s="31">
        <v>129</v>
      </c>
      <c r="R18" s="33">
        <v>38.442</v>
      </c>
      <c r="S18" s="33">
        <v>31.884855014856416</v>
      </c>
      <c r="T18" s="35">
        <v>1.2056507700000001</v>
      </c>
    </row>
    <row r="19" spans="1:20" x14ac:dyDescent="0.25">
      <c r="A19" s="26" t="str">
        <f t="shared" si="0"/>
        <v>FD902Defoliation25To7</v>
      </c>
      <c r="B19" s="30">
        <v>40627</v>
      </c>
      <c r="C19" s="31">
        <v>1</v>
      </c>
      <c r="D19" s="31">
        <v>1</v>
      </c>
      <c r="E19" s="32">
        <v>44</v>
      </c>
      <c r="F19" s="32" t="s">
        <v>26</v>
      </c>
      <c r="G19" s="32" t="s">
        <v>60</v>
      </c>
      <c r="H19" s="32" t="s">
        <v>87</v>
      </c>
      <c r="I19" s="32">
        <v>25</v>
      </c>
      <c r="J19" s="32" t="s">
        <v>88</v>
      </c>
      <c r="K19" s="33">
        <v>8.1750000000000007</v>
      </c>
      <c r="L19" s="34">
        <v>13.384747215081404</v>
      </c>
      <c r="M19" s="31">
        <v>8</v>
      </c>
      <c r="N19" s="31">
        <v>39.913699999999999</v>
      </c>
      <c r="O19" s="35">
        <v>0.20899999999999999</v>
      </c>
      <c r="P19" s="35">
        <v>2.6124999999999999E-2</v>
      </c>
      <c r="Q19" s="31">
        <v>110</v>
      </c>
      <c r="R19" s="33">
        <v>22.99</v>
      </c>
      <c r="S19" s="33">
        <v>52.362973114494515</v>
      </c>
      <c r="T19" s="35">
        <v>0.43905070000000002</v>
      </c>
    </row>
    <row r="20" spans="1:20" x14ac:dyDescent="0.25">
      <c r="A20" s="26" t="str">
        <f t="shared" si="0"/>
        <v>FD902Defoliation25To7</v>
      </c>
      <c r="B20" s="30">
        <v>40627</v>
      </c>
      <c r="C20" s="31">
        <v>1</v>
      </c>
      <c r="D20" s="31">
        <v>1</v>
      </c>
      <c r="E20" s="32">
        <v>19</v>
      </c>
      <c r="F20" s="32" t="s">
        <v>26</v>
      </c>
      <c r="G20" s="32" t="s">
        <v>60</v>
      </c>
      <c r="H20" s="32" t="s">
        <v>87</v>
      </c>
      <c r="I20" s="32">
        <v>25</v>
      </c>
      <c r="J20" s="32" t="s">
        <v>88</v>
      </c>
      <c r="K20" s="33">
        <v>8.2249999999999996</v>
      </c>
      <c r="L20" s="34">
        <v>9.4386298763082834</v>
      </c>
      <c r="M20" s="31">
        <v>14</v>
      </c>
      <c r="N20" s="31">
        <v>118.0234</v>
      </c>
      <c r="O20" s="35">
        <v>0.79500000000000004</v>
      </c>
      <c r="P20" s="35">
        <v>5.6785714285714287E-2</v>
      </c>
      <c r="Q20" s="31">
        <v>98</v>
      </c>
      <c r="R20" s="33">
        <v>77.910000000000011</v>
      </c>
      <c r="S20" s="33">
        <v>67.359523619892329</v>
      </c>
      <c r="T20" s="35">
        <v>1.1566293200000002</v>
      </c>
    </row>
    <row r="21" spans="1:20" x14ac:dyDescent="0.25">
      <c r="A21" s="26" t="str">
        <f t="shared" si="0"/>
        <v>FD902Defoliation25To7</v>
      </c>
      <c r="B21" s="30">
        <v>40627</v>
      </c>
      <c r="C21" s="31">
        <v>1</v>
      </c>
      <c r="D21" s="31">
        <v>1</v>
      </c>
      <c r="E21" s="32">
        <v>87</v>
      </c>
      <c r="F21" s="32" t="s">
        <v>26</v>
      </c>
      <c r="G21" s="32" t="s">
        <v>60</v>
      </c>
      <c r="H21" s="32" t="s">
        <v>87</v>
      </c>
      <c r="I21" s="32">
        <v>25</v>
      </c>
      <c r="J21" s="32" t="s">
        <v>88</v>
      </c>
      <c r="K21" s="33">
        <v>8.4749999999999996</v>
      </c>
      <c r="L21" s="34">
        <v>2.4312333629103904</v>
      </c>
      <c r="M21" s="31"/>
      <c r="N21" s="31"/>
      <c r="O21" s="35"/>
      <c r="P21" s="35"/>
      <c r="Q21" s="31"/>
      <c r="R21" s="33"/>
      <c r="S21" s="33"/>
      <c r="T21" s="35"/>
    </row>
    <row r="22" spans="1:20" x14ac:dyDescent="0.25">
      <c r="A22" s="26" t="str">
        <f t="shared" si="0"/>
        <v>FD902Defoliation25To7</v>
      </c>
      <c r="B22" s="30">
        <v>40634</v>
      </c>
      <c r="C22" s="31">
        <v>1</v>
      </c>
      <c r="D22" s="31">
        <v>8</v>
      </c>
      <c r="E22" s="32">
        <v>56</v>
      </c>
      <c r="F22" s="32" t="s">
        <v>26</v>
      </c>
      <c r="G22" s="32" t="s">
        <v>60</v>
      </c>
      <c r="H22" s="32" t="s">
        <v>87</v>
      </c>
      <c r="I22" s="32">
        <v>25</v>
      </c>
      <c r="J22" s="32" t="s">
        <v>88</v>
      </c>
      <c r="K22" s="33">
        <v>18.528571428571428</v>
      </c>
      <c r="L22" s="34">
        <v>39.961904761904762</v>
      </c>
      <c r="M22" s="31">
        <v>17</v>
      </c>
      <c r="N22" s="31">
        <v>313.83749999999998</v>
      </c>
      <c r="O22" s="35">
        <v>1.23</v>
      </c>
      <c r="P22" s="35">
        <v>7.2352941176470592E-2</v>
      </c>
      <c r="Q22" s="31">
        <v>129</v>
      </c>
      <c r="R22" s="33">
        <v>158.66999999999999</v>
      </c>
      <c r="S22" s="33">
        <v>39.192257139443186</v>
      </c>
      <c r="T22" s="35">
        <v>4.0485037499999992</v>
      </c>
    </row>
    <row r="23" spans="1:20" x14ac:dyDescent="0.25">
      <c r="A23" s="26" t="str">
        <f t="shared" si="0"/>
        <v>FD902Defoliation25To7</v>
      </c>
      <c r="B23" s="30">
        <v>40634</v>
      </c>
      <c r="C23" s="31">
        <v>1</v>
      </c>
      <c r="D23" s="31">
        <v>8</v>
      </c>
      <c r="E23" s="32">
        <v>44</v>
      </c>
      <c r="F23" s="32" t="s">
        <v>26</v>
      </c>
      <c r="G23" s="32" t="s">
        <v>60</v>
      </c>
      <c r="H23" s="32" t="s">
        <v>87</v>
      </c>
      <c r="I23" s="32">
        <v>25</v>
      </c>
      <c r="J23" s="32" t="s">
        <v>88</v>
      </c>
      <c r="K23" s="33">
        <v>19.5</v>
      </c>
      <c r="L23" s="34">
        <v>52.824156305506214</v>
      </c>
      <c r="M23" s="31">
        <v>13</v>
      </c>
      <c r="N23" s="31">
        <v>351.61329999999998</v>
      </c>
      <c r="O23" s="35">
        <v>1.284</v>
      </c>
      <c r="P23" s="35">
        <v>9.8769230769230776E-2</v>
      </c>
      <c r="Q23" s="31">
        <v>110</v>
      </c>
      <c r="R23" s="33">
        <v>141.24</v>
      </c>
      <c r="S23" s="33">
        <v>36.5173899849636</v>
      </c>
      <c r="T23" s="35">
        <v>3.8677462999999999</v>
      </c>
    </row>
    <row r="24" spans="1:20" x14ac:dyDescent="0.25">
      <c r="A24" s="26" t="str">
        <f t="shared" si="0"/>
        <v>FD902Defoliation25To7</v>
      </c>
      <c r="B24" s="30">
        <v>40634</v>
      </c>
      <c r="C24" s="31">
        <v>1</v>
      </c>
      <c r="D24" s="31">
        <v>8</v>
      </c>
      <c r="E24" s="32">
        <v>32</v>
      </c>
      <c r="F24" s="32" t="s">
        <v>26</v>
      </c>
      <c r="G24" s="32" t="s">
        <v>60</v>
      </c>
      <c r="H24" s="32" t="s">
        <v>87</v>
      </c>
      <c r="I24" s="32">
        <v>25</v>
      </c>
      <c r="J24" s="32" t="s">
        <v>88</v>
      </c>
      <c r="K24" s="33">
        <v>21.9</v>
      </c>
      <c r="L24" s="34">
        <v>49.913793103448278</v>
      </c>
      <c r="M24" s="31">
        <v>7</v>
      </c>
      <c r="N24" s="31">
        <v>189.40969999999999</v>
      </c>
      <c r="O24" s="35">
        <v>0.52400000000000002</v>
      </c>
      <c r="P24" s="35">
        <v>7.4857142857142858E-2</v>
      </c>
      <c r="Q24" s="31">
        <v>142</v>
      </c>
      <c r="R24" s="33">
        <v>74.408000000000001</v>
      </c>
      <c r="S24" s="33">
        <v>27.664897837861528</v>
      </c>
      <c r="T24" s="35">
        <v>2.6896177399999996</v>
      </c>
    </row>
    <row r="25" spans="1:20" x14ac:dyDescent="0.25">
      <c r="A25" s="26" t="str">
        <f t="shared" si="0"/>
        <v>FD902Defoliation25To7</v>
      </c>
      <c r="B25" s="30">
        <v>40634</v>
      </c>
      <c r="C25" s="31">
        <v>1</v>
      </c>
      <c r="D25" s="31">
        <v>8</v>
      </c>
      <c r="E25" s="32">
        <v>19</v>
      </c>
      <c r="F25" s="32" t="s">
        <v>26</v>
      </c>
      <c r="G25" s="32" t="s">
        <v>60</v>
      </c>
      <c r="H25" s="32" t="s">
        <v>87</v>
      </c>
      <c r="I25" s="32">
        <v>25</v>
      </c>
      <c r="J25" s="32" t="s">
        <v>88</v>
      </c>
      <c r="K25" s="33">
        <v>22.1</v>
      </c>
      <c r="L25" s="34">
        <v>38.4</v>
      </c>
      <c r="M25" s="31">
        <v>13</v>
      </c>
      <c r="N25" s="31">
        <v>208.86150000000001</v>
      </c>
      <c r="O25" s="35">
        <v>0.78600000000000003</v>
      </c>
      <c r="P25" s="35">
        <v>6.0461538461538462E-2</v>
      </c>
      <c r="Q25" s="31">
        <v>98</v>
      </c>
      <c r="R25" s="33">
        <v>77.028000000000006</v>
      </c>
      <c r="S25" s="33">
        <v>37.632593848076361</v>
      </c>
      <c r="T25" s="35">
        <v>2.0468427</v>
      </c>
    </row>
    <row r="26" spans="1:20" x14ac:dyDescent="0.25">
      <c r="A26" s="26" t="str">
        <f t="shared" si="0"/>
        <v>FD902Defoliation25To7</v>
      </c>
      <c r="B26" s="30">
        <v>40634</v>
      </c>
      <c r="C26" s="31">
        <v>1</v>
      </c>
      <c r="D26" s="31">
        <v>8</v>
      </c>
      <c r="E26" s="32">
        <v>87</v>
      </c>
      <c r="F26" s="32" t="s">
        <v>26</v>
      </c>
      <c r="G26" s="32" t="s">
        <v>60</v>
      </c>
      <c r="H26" s="32" t="s">
        <v>87</v>
      </c>
      <c r="I26" s="32">
        <v>25</v>
      </c>
      <c r="J26" s="32" t="s">
        <v>88</v>
      </c>
      <c r="K26" s="33">
        <v>22.12857142857143</v>
      </c>
      <c r="L26" s="34">
        <v>51.18483412322275</v>
      </c>
      <c r="M26" s="31"/>
      <c r="N26" s="31"/>
      <c r="O26" s="35"/>
      <c r="P26" s="35"/>
      <c r="Q26" s="31"/>
      <c r="R26" s="33"/>
      <c r="S26" s="33"/>
      <c r="T26" s="35"/>
    </row>
    <row r="27" spans="1:20" x14ac:dyDescent="0.25">
      <c r="A27" s="26" t="str">
        <f t="shared" si="0"/>
        <v>FD902Defoliation25To7</v>
      </c>
      <c r="B27" s="30">
        <v>40641</v>
      </c>
      <c r="C27" s="31">
        <v>1</v>
      </c>
      <c r="D27" s="31">
        <v>15</v>
      </c>
      <c r="E27" s="32">
        <v>56</v>
      </c>
      <c r="F27" s="32" t="s">
        <v>26</v>
      </c>
      <c r="G27" s="32" t="s">
        <v>60</v>
      </c>
      <c r="H27" s="32" t="s">
        <v>87</v>
      </c>
      <c r="I27" s="32">
        <v>25</v>
      </c>
      <c r="J27" s="32" t="s">
        <v>88</v>
      </c>
      <c r="K27" s="38">
        <v>24.87142857142857</v>
      </c>
      <c r="L27" s="34">
        <v>93.484042553191486</v>
      </c>
      <c r="M27" s="36">
        <v>11</v>
      </c>
      <c r="N27" s="31">
        <v>471.90959999999995</v>
      </c>
      <c r="O27" s="37">
        <v>1.357</v>
      </c>
      <c r="P27" s="37">
        <v>0.12336363636363636</v>
      </c>
      <c r="Q27" s="36">
        <v>129</v>
      </c>
      <c r="R27" s="38">
        <v>175.053</v>
      </c>
      <c r="S27" s="38">
        <v>28.75550741074138</v>
      </c>
      <c r="T27" s="37">
        <v>6.0876338399999996</v>
      </c>
    </row>
    <row r="28" spans="1:20" x14ac:dyDescent="0.25">
      <c r="A28" s="26" t="str">
        <f t="shared" si="0"/>
        <v>FD902Defoliation25To7</v>
      </c>
      <c r="B28" s="30">
        <v>40641</v>
      </c>
      <c r="C28" s="31">
        <v>1</v>
      </c>
      <c r="D28" s="31">
        <v>15</v>
      </c>
      <c r="E28" s="32">
        <v>44</v>
      </c>
      <c r="F28" s="32" t="s">
        <v>26</v>
      </c>
      <c r="G28" s="32" t="s">
        <v>60</v>
      </c>
      <c r="H28" s="32" t="s">
        <v>87</v>
      </c>
      <c r="I28" s="32">
        <v>25</v>
      </c>
      <c r="J28" s="32" t="s">
        <v>88</v>
      </c>
      <c r="K28" s="38">
        <v>26.7</v>
      </c>
      <c r="L28" s="34">
        <v>93.19946452476573</v>
      </c>
      <c r="M28" s="36">
        <v>18</v>
      </c>
      <c r="N28" s="31">
        <v>460.39</v>
      </c>
      <c r="O28" s="37">
        <v>1.306</v>
      </c>
      <c r="P28" s="37">
        <v>7.2555555555555554E-2</v>
      </c>
      <c r="Q28" s="36">
        <v>110</v>
      </c>
      <c r="R28" s="38">
        <v>143.66</v>
      </c>
      <c r="S28" s="38">
        <v>28.367253849996747</v>
      </c>
      <c r="T28" s="37">
        <v>5.0642899999999988</v>
      </c>
    </row>
    <row r="29" spans="1:20" x14ac:dyDescent="0.25">
      <c r="A29" s="26" t="str">
        <f t="shared" si="0"/>
        <v>FD902Defoliation25To7</v>
      </c>
      <c r="B29" s="30">
        <v>40641</v>
      </c>
      <c r="C29" s="31">
        <v>1</v>
      </c>
      <c r="D29" s="31">
        <v>15</v>
      </c>
      <c r="E29" s="32">
        <v>87</v>
      </c>
      <c r="F29" s="32" t="s">
        <v>26</v>
      </c>
      <c r="G29" s="32" t="s">
        <v>60</v>
      </c>
      <c r="H29" s="32" t="s">
        <v>87</v>
      </c>
      <c r="I29" s="32">
        <v>25</v>
      </c>
      <c r="J29" s="32" t="s">
        <v>88</v>
      </c>
      <c r="K29" s="38">
        <v>31.471428571428572</v>
      </c>
      <c r="L29" s="34">
        <v>77.251184834123222</v>
      </c>
      <c r="M29" s="36"/>
      <c r="N29" s="31"/>
      <c r="O29" s="37"/>
      <c r="P29" s="37"/>
      <c r="Q29" s="36"/>
      <c r="R29" s="38"/>
      <c r="S29" s="38"/>
      <c r="T29" s="37"/>
    </row>
    <row r="30" spans="1:20" x14ac:dyDescent="0.25">
      <c r="A30" s="26" t="str">
        <f t="shared" si="0"/>
        <v>FD902Defoliation25To7</v>
      </c>
      <c r="B30" s="30">
        <v>40641</v>
      </c>
      <c r="C30" s="31">
        <v>1</v>
      </c>
      <c r="D30" s="31">
        <v>15</v>
      </c>
      <c r="E30" s="32">
        <v>19</v>
      </c>
      <c r="F30" s="32" t="s">
        <v>26</v>
      </c>
      <c r="G30" s="32" t="s">
        <v>60</v>
      </c>
      <c r="H30" s="32" t="s">
        <v>87</v>
      </c>
      <c r="I30" s="32">
        <v>25</v>
      </c>
      <c r="J30" s="32" t="s">
        <v>88</v>
      </c>
      <c r="K30" s="33">
        <v>32.9</v>
      </c>
      <c r="L30" s="34">
        <v>93.305898491083681</v>
      </c>
      <c r="M30" s="31">
        <v>20</v>
      </c>
      <c r="N30" s="31">
        <v>376.32679999999999</v>
      </c>
      <c r="O30" s="35">
        <v>1.1739999999999999</v>
      </c>
      <c r="P30" s="35">
        <v>5.8699999999999995E-2</v>
      </c>
      <c r="Q30" s="31">
        <v>98</v>
      </c>
      <c r="R30" s="33">
        <v>115.05199999999999</v>
      </c>
      <c r="S30" s="33">
        <v>31.196290033024486</v>
      </c>
      <c r="T30" s="35">
        <v>3.6880026400000001</v>
      </c>
    </row>
    <row r="31" spans="1:20" x14ac:dyDescent="0.25">
      <c r="A31" s="26" t="str">
        <f t="shared" si="0"/>
        <v>FD902Defoliation25To7</v>
      </c>
      <c r="B31" s="30">
        <v>40641</v>
      </c>
      <c r="C31" s="31">
        <v>1</v>
      </c>
      <c r="D31" s="31">
        <v>15</v>
      </c>
      <c r="E31" s="32">
        <v>32</v>
      </c>
      <c r="F31" s="32" t="s">
        <v>26</v>
      </c>
      <c r="G31" s="32" t="s">
        <v>60</v>
      </c>
      <c r="H31" s="32" t="s">
        <v>87</v>
      </c>
      <c r="I31" s="32">
        <v>25</v>
      </c>
      <c r="J31" s="32" t="s">
        <v>88</v>
      </c>
      <c r="K31" s="33">
        <v>35.1</v>
      </c>
      <c r="L31" s="34">
        <v>95.70871261378413</v>
      </c>
      <c r="M31" s="31">
        <v>9</v>
      </c>
      <c r="N31" s="31">
        <v>218.3897</v>
      </c>
      <c r="O31" s="35">
        <v>0.58199999999999996</v>
      </c>
      <c r="P31" s="35">
        <v>6.4666666666666664E-2</v>
      </c>
      <c r="Q31" s="31">
        <v>142</v>
      </c>
      <c r="R31" s="33">
        <v>82.643999999999991</v>
      </c>
      <c r="S31" s="33">
        <v>26.649608475124971</v>
      </c>
      <c r="T31" s="35">
        <v>3.1011337399999999</v>
      </c>
    </row>
    <row r="32" spans="1:20" x14ac:dyDescent="0.25">
      <c r="A32" s="26" t="str">
        <f t="shared" si="0"/>
        <v>FD902Defoliation55To4</v>
      </c>
      <c r="B32" s="30">
        <v>40634</v>
      </c>
      <c r="C32" s="31">
        <v>1</v>
      </c>
      <c r="D32" s="36">
        <v>1</v>
      </c>
      <c r="E32" s="32">
        <v>17</v>
      </c>
      <c r="F32" s="32" t="s">
        <v>26</v>
      </c>
      <c r="G32" s="32" t="s">
        <v>65</v>
      </c>
      <c r="H32" s="32" t="s">
        <v>89</v>
      </c>
      <c r="I32" s="32">
        <v>55</v>
      </c>
      <c r="J32" s="32" t="s">
        <v>86</v>
      </c>
      <c r="K32" s="38">
        <v>5.4285714285714288</v>
      </c>
      <c r="L32" s="34">
        <v>2.873900293255133</v>
      </c>
      <c r="M32" s="36">
        <v>13</v>
      </c>
      <c r="N32" s="31">
        <v>52.489100000000001</v>
      </c>
      <c r="O32" s="37">
        <v>1.8160000000000001</v>
      </c>
      <c r="P32" s="37">
        <v>0.1396923076923077</v>
      </c>
      <c r="Q32" s="36">
        <v>79</v>
      </c>
      <c r="R32" s="38">
        <v>143.464</v>
      </c>
      <c r="S32" s="38">
        <v>345.97659323554797</v>
      </c>
      <c r="T32" s="37">
        <v>0.41466388999999998</v>
      </c>
    </row>
    <row r="33" spans="1:20" x14ac:dyDescent="0.25">
      <c r="A33" s="26" t="str">
        <f t="shared" si="0"/>
        <v>FD902Defoliation55To4</v>
      </c>
      <c r="B33" s="30">
        <v>40634</v>
      </c>
      <c r="C33" s="31">
        <v>1</v>
      </c>
      <c r="D33" s="36">
        <v>1</v>
      </c>
      <c r="E33" s="32">
        <v>84</v>
      </c>
      <c r="F33" s="32" t="s">
        <v>26</v>
      </c>
      <c r="G33" s="32" t="s">
        <v>65</v>
      </c>
      <c r="H33" s="32" t="s">
        <v>89</v>
      </c>
      <c r="I33" s="32">
        <v>55</v>
      </c>
      <c r="J33" s="32" t="s">
        <v>86</v>
      </c>
      <c r="K33" s="38">
        <v>5.4714285714285715</v>
      </c>
      <c r="L33" s="34">
        <v>3.244837758112098</v>
      </c>
      <c r="M33" s="36"/>
      <c r="N33" s="31"/>
      <c r="O33" s="37"/>
      <c r="P33" s="37"/>
      <c r="Q33" s="36"/>
      <c r="R33" s="38"/>
      <c r="S33" s="38"/>
      <c r="T33" s="37"/>
    </row>
    <row r="34" spans="1:20" x14ac:dyDescent="0.25">
      <c r="A34" s="26" t="str">
        <f t="shared" ref="A34:A65" si="1">"FD902Defoliation"&amp;G34</f>
        <v>FD902Defoliation55To4</v>
      </c>
      <c r="B34" s="30">
        <v>40634</v>
      </c>
      <c r="C34" s="31">
        <v>1</v>
      </c>
      <c r="D34" s="36">
        <v>1</v>
      </c>
      <c r="E34" s="32">
        <v>55</v>
      </c>
      <c r="F34" s="32" t="s">
        <v>26</v>
      </c>
      <c r="G34" s="32" t="s">
        <v>65</v>
      </c>
      <c r="H34" s="32" t="s">
        <v>89</v>
      </c>
      <c r="I34" s="32">
        <v>55</v>
      </c>
      <c r="J34" s="32" t="s">
        <v>86</v>
      </c>
      <c r="K34" s="38">
        <v>5.7428571428571429</v>
      </c>
      <c r="L34" s="34">
        <v>1.9884726224783833</v>
      </c>
      <c r="M34" s="36">
        <v>13</v>
      </c>
      <c r="N34" s="31">
        <v>49.246499999999997</v>
      </c>
      <c r="O34" s="37">
        <v>0.47099999999999997</v>
      </c>
      <c r="P34" s="37">
        <v>3.6230769230769226E-2</v>
      </c>
      <c r="Q34" s="36">
        <v>83</v>
      </c>
      <c r="R34" s="38">
        <v>39.092999999999996</v>
      </c>
      <c r="S34" s="38">
        <v>95.641314611190637</v>
      </c>
      <c r="T34" s="37">
        <v>0.40874594999999997</v>
      </c>
    </row>
    <row r="35" spans="1:20" x14ac:dyDescent="0.25">
      <c r="A35" s="26" t="str">
        <f t="shared" si="1"/>
        <v>FD902Defoliation55To4</v>
      </c>
      <c r="B35" s="30">
        <v>40634</v>
      </c>
      <c r="C35" s="31">
        <v>1</v>
      </c>
      <c r="D35" s="36">
        <v>1</v>
      </c>
      <c r="E35" s="32">
        <v>23</v>
      </c>
      <c r="F35" s="32" t="s">
        <v>26</v>
      </c>
      <c r="G35" s="32" t="s">
        <v>65</v>
      </c>
      <c r="H35" s="32" t="s">
        <v>89</v>
      </c>
      <c r="I35" s="32">
        <v>55</v>
      </c>
      <c r="J35" s="32" t="s">
        <v>86</v>
      </c>
      <c r="K35" s="38">
        <v>5.7857142857142856</v>
      </c>
      <c r="L35" s="34">
        <v>1.9461077844311347</v>
      </c>
      <c r="M35" s="36">
        <v>11</v>
      </c>
      <c r="N35" s="31">
        <v>60.2348</v>
      </c>
      <c r="O35" s="37">
        <v>0.54100000000000004</v>
      </c>
      <c r="P35" s="37">
        <v>4.9181818181818188E-2</v>
      </c>
      <c r="Q35" s="36">
        <v>110</v>
      </c>
      <c r="R35" s="38">
        <v>59.510000000000005</v>
      </c>
      <c r="S35" s="38">
        <v>89.815189890229576</v>
      </c>
      <c r="T35" s="37">
        <v>0.66258280000000003</v>
      </c>
    </row>
    <row r="36" spans="1:20" x14ac:dyDescent="0.25">
      <c r="A36" s="26" t="str">
        <f t="shared" si="1"/>
        <v>FD902Defoliation55To4</v>
      </c>
      <c r="B36" s="30">
        <v>40634</v>
      </c>
      <c r="C36" s="31">
        <v>1</v>
      </c>
      <c r="D36" s="36">
        <v>1</v>
      </c>
      <c r="E36" s="32">
        <v>9</v>
      </c>
      <c r="F36" s="32" t="s">
        <v>26</v>
      </c>
      <c r="G36" s="32" t="s">
        <v>65</v>
      </c>
      <c r="H36" s="32" t="s">
        <v>89</v>
      </c>
      <c r="I36" s="32">
        <v>55</v>
      </c>
      <c r="J36" s="32" t="s">
        <v>86</v>
      </c>
      <c r="K36" s="38">
        <v>5.8857142857142861</v>
      </c>
      <c r="L36" s="34">
        <v>2.836468885672943</v>
      </c>
      <c r="M36" s="36">
        <v>8</v>
      </c>
      <c r="N36" s="31">
        <v>34.587400000000002</v>
      </c>
      <c r="O36" s="37">
        <v>0.44500000000000001</v>
      </c>
      <c r="P36" s="37">
        <v>5.5625000000000001E-2</v>
      </c>
      <c r="Q36" s="36">
        <v>115</v>
      </c>
      <c r="R36" s="38">
        <v>51.175000000000004</v>
      </c>
      <c r="S36" s="38">
        <v>128.65956966987977</v>
      </c>
      <c r="T36" s="37">
        <v>0.39775510000000008</v>
      </c>
    </row>
    <row r="37" spans="1:20" x14ac:dyDescent="0.25">
      <c r="A37" s="26" t="str">
        <f t="shared" si="1"/>
        <v>FD902Defoliation55To4</v>
      </c>
      <c r="B37" s="30">
        <v>40641</v>
      </c>
      <c r="C37" s="31">
        <v>1</v>
      </c>
      <c r="D37" s="36">
        <v>8</v>
      </c>
      <c r="E37" s="32">
        <v>17</v>
      </c>
      <c r="F37" s="32" t="s">
        <v>26</v>
      </c>
      <c r="G37" s="32" t="s">
        <v>65</v>
      </c>
      <c r="H37" s="32" t="s">
        <v>89</v>
      </c>
      <c r="I37" s="32">
        <v>55</v>
      </c>
      <c r="J37" s="32" t="s">
        <v>86</v>
      </c>
      <c r="K37" s="38">
        <v>20</v>
      </c>
      <c r="L37" s="34">
        <v>27.862068965517238</v>
      </c>
      <c r="M37" s="36">
        <v>16</v>
      </c>
      <c r="N37" s="31">
        <v>131.0642</v>
      </c>
      <c r="O37" s="37">
        <v>0.55000000000000004</v>
      </c>
      <c r="P37" s="37">
        <v>3.4375000000000003E-2</v>
      </c>
      <c r="Q37" s="36">
        <v>79</v>
      </c>
      <c r="R37" s="38">
        <v>43.45</v>
      </c>
      <c r="S37" s="38">
        <v>41.964167179138165</v>
      </c>
      <c r="T37" s="37">
        <v>1.03540718</v>
      </c>
    </row>
    <row r="38" spans="1:20" x14ac:dyDescent="0.25">
      <c r="A38" s="26" t="str">
        <f t="shared" si="1"/>
        <v>FD902Defoliation55To4</v>
      </c>
      <c r="B38" s="30">
        <v>40641</v>
      </c>
      <c r="C38" s="31">
        <v>1</v>
      </c>
      <c r="D38" s="36">
        <v>8</v>
      </c>
      <c r="E38" s="32">
        <v>84</v>
      </c>
      <c r="F38" s="32" t="s">
        <v>26</v>
      </c>
      <c r="G38" s="32" t="s">
        <v>65</v>
      </c>
      <c r="H38" s="32" t="s">
        <v>89</v>
      </c>
      <c r="I38" s="32">
        <v>55</v>
      </c>
      <c r="J38" s="32" t="s">
        <v>86</v>
      </c>
      <c r="K38" s="38">
        <v>20.3</v>
      </c>
      <c r="L38" s="34">
        <v>51.360946745562131</v>
      </c>
      <c r="M38" s="36"/>
      <c r="N38" s="31"/>
      <c r="O38" s="37"/>
      <c r="P38" s="37"/>
      <c r="Q38" s="36"/>
      <c r="R38" s="38"/>
      <c r="S38" s="38"/>
      <c r="T38" s="37"/>
    </row>
    <row r="39" spans="1:20" x14ac:dyDescent="0.25">
      <c r="A39" s="26" t="str">
        <f t="shared" si="1"/>
        <v>FD902Defoliation55To4</v>
      </c>
      <c r="B39" s="30">
        <v>40641</v>
      </c>
      <c r="C39" s="31">
        <v>1</v>
      </c>
      <c r="D39" s="36">
        <v>8</v>
      </c>
      <c r="E39" s="32">
        <v>55</v>
      </c>
      <c r="F39" s="32" t="s">
        <v>26</v>
      </c>
      <c r="G39" s="32" t="s">
        <v>65</v>
      </c>
      <c r="H39" s="32" t="s">
        <v>89</v>
      </c>
      <c r="I39" s="32">
        <v>55</v>
      </c>
      <c r="J39" s="32" t="s">
        <v>86</v>
      </c>
      <c r="K39" s="38">
        <v>22.2</v>
      </c>
      <c r="L39" s="34">
        <v>58.425832492431887</v>
      </c>
      <c r="M39" s="36">
        <v>16</v>
      </c>
      <c r="N39" s="31">
        <v>173.05889999999999</v>
      </c>
      <c r="O39" s="37">
        <v>0.72399999999999998</v>
      </c>
      <c r="P39" s="37">
        <v>4.5249999999999999E-2</v>
      </c>
      <c r="Q39" s="36">
        <v>83</v>
      </c>
      <c r="R39" s="38">
        <v>60.091999999999999</v>
      </c>
      <c r="S39" s="38">
        <v>41.835467577801545</v>
      </c>
      <c r="T39" s="37">
        <v>1.43638887</v>
      </c>
    </row>
    <row r="40" spans="1:20" x14ac:dyDescent="0.25">
      <c r="A40" s="26" t="str">
        <f t="shared" si="1"/>
        <v>FD902Defoliation55To4</v>
      </c>
      <c r="B40" s="30">
        <v>40641</v>
      </c>
      <c r="C40" s="31">
        <v>1</v>
      </c>
      <c r="D40" s="36">
        <v>8</v>
      </c>
      <c r="E40" s="32">
        <v>23</v>
      </c>
      <c r="F40" s="32" t="s">
        <v>26</v>
      </c>
      <c r="G40" s="32" t="s">
        <v>65</v>
      </c>
      <c r="H40" s="32" t="s">
        <v>89</v>
      </c>
      <c r="I40" s="32">
        <v>55</v>
      </c>
      <c r="J40" s="32" t="s">
        <v>86</v>
      </c>
      <c r="K40" s="38">
        <v>22.5</v>
      </c>
      <c r="L40" s="34">
        <v>30.032502708559051</v>
      </c>
      <c r="M40" s="36">
        <v>19</v>
      </c>
      <c r="N40" s="31">
        <v>215.6404</v>
      </c>
      <c r="O40" s="37">
        <v>0.93200000000000005</v>
      </c>
      <c r="P40" s="37">
        <v>4.9052631578947369E-2</v>
      </c>
      <c r="Q40" s="36">
        <v>110</v>
      </c>
      <c r="R40" s="38">
        <v>102.52000000000001</v>
      </c>
      <c r="S40" s="38">
        <v>43.220101613612293</v>
      </c>
      <c r="T40" s="37">
        <v>2.3720444000000001</v>
      </c>
    </row>
    <row r="41" spans="1:20" x14ac:dyDescent="0.25">
      <c r="A41" s="26" t="str">
        <f t="shared" si="1"/>
        <v>FD902Defoliation55To4</v>
      </c>
      <c r="B41" s="30">
        <v>40641</v>
      </c>
      <c r="C41" s="31">
        <v>1</v>
      </c>
      <c r="D41" s="36">
        <v>8</v>
      </c>
      <c r="E41" s="32">
        <v>9</v>
      </c>
      <c r="F41" s="32" t="s">
        <v>26</v>
      </c>
      <c r="G41" s="32" t="s">
        <v>65</v>
      </c>
      <c r="H41" s="32" t="s">
        <v>89</v>
      </c>
      <c r="I41" s="32">
        <v>55</v>
      </c>
      <c r="J41" s="32" t="s">
        <v>86</v>
      </c>
      <c r="K41" s="38">
        <v>23.2</v>
      </c>
      <c r="L41" s="34">
        <v>22.880658436213992</v>
      </c>
      <c r="M41" s="36">
        <v>23</v>
      </c>
      <c r="N41" s="31">
        <v>230.81209999999999</v>
      </c>
      <c r="O41" s="37">
        <v>1.1419999999999999</v>
      </c>
      <c r="P41" s="37">
        <v>4.9652173913043475E-2</v>
      </c>
      <c r="Q41" s="36">
        <v>115</v>
      </c>
      <c r="R41" s="38">
        <v>131.32999999999998</v>
      </c>
      <c r="S41" s="38">
        <v>49.477475400986343</v>
      </c>
      <c r="T41" s="37">
        <v>2.6543391499999998</v>
      </c>
    </row>
    <row r="42" spans="1:20" x14ac:dyDescent="0.25">
      <c r="A42" s="26" t="str">
        <f t="shared" si="1"/>
        <v>FD902Defoliation55To4</v>
      </c>
      <c r="B42" s="30">
        <v>40648</v>
      </c>
      <c r="C42" s="31">
        <v>1</v>
      </c>
      <c r="D42" s="36">
        <v>15</v>
      </c>
      <c r="E42" s="32">
        <v>84</v>
      </c>
      <c r="F42" s="32" t="s">
        <v>26</v>
      </c>
      <c r="G42" s="32" t="s">
        <v>65</v>
      </c>
      <c r="H42" s="32" t="s">
        <v>89</v>
      </c>
      <c r="I42" s="32">
        <v>55</v>
      </c>
      <c r="J42" s="32" t="s">
        <v>86</v>
      </c>
      <c r="K42" s="38">
        <v>24.150000000000006</v>
      </c>
      <c r="L42" s="34">
        <v>86.181318681318686</v>
      </c>
      <c r="M42" s="36"/>
      <c r="N42" s="31"/>
      <c r="O42" s="37"/>
      <c r="P42" s="37"/>
      <c r="Q42" s="36"/>
      <c r="R42" s="38"/>
      <c r="S42" s="38"/>
      <c r="T42" s="37"/>
    </row>
    <row r="43" spans="1:20" x14ac:dyDescent="0.25">
      <c r="A43" s="26" t="str">
        <f t="shared" si="1"/>
        <v>FD902Defoliation55To4</v>
      </c>
      <c r="B43" s="30">
        <v>40648</v>
      </c>
      <c r="C43" s="31">
        <v>1</v>
      </c>
      <c r="D43" s="36">
        <v>15</v>
      </c>
      <c r="E43" s="32">
        <v>9</v>
      </c>
      <c r="F43" s="32" t="s">
        <v>26</v>
      </c>
      <c r="G43" s="32" t="s">
        <v>65</v>
      </c>
      <c r="H43" s="32" t="s">
        <v>89</v>
      </c>
      <c r="I43" s="32">
        <v>55</v>
      </c>
      <c r="J43" s="32" t="s">
        <v>86</v>
      </c>
      <c r="K43" s="38">
        <v>25.089999999999996</v>
      </c>
      <c r="L43" s="34">
        <v>86.419437340153451</v>
      </c>
      <c r="M43" s="36">
        <v>12</v>
      </c>
      <c r="N43" s="31">
        <v>153.16409999999999</v>
      </c>
      <c r="O43" s="37">
        <v>0.71399999999999997</v>
      </c>
      <c r="P43" s="37">
        <v>5.9499999999999997E-2</v>
      </c>
      <c r="Q43" s="36">
        <v>115</v>
      </c>
      <c r="R43" s="38">
        <v>82.11</v>
      </c>
      <c r="S43" s="38">
        <v>46.616668005100415</v>
      </c>
      <c r="T43" s="37">
        <v>1.7613871499999998</v>
      </c>
    </row>
    <row r="44" spans="1:20" x14ac:dyDescent="0.25">
      <c r="A44" s="26" t="str">
        <f t="shared" si="1"/>
        <v>FD902Defoliation55To4</v>
      </c>
      <c r="B44" s="30">
        <v>40648</v>
      </c>
      <c r="C44" s="31">
        <v>1</v>
      </c>
      <c r="D44" s="36">
        <v>15</v>
      </c>
      <c r="E44" s="32">
        <v>17</v>
      </c>
      <c r="F44" s="32" t="s">
        <v>26</v>
      </c>
      <c r="G44" s="32" t="s">
        <v>65</v>
      </c>
      <c r="H44" s="32" t="s">
        <v>89</v>
      </c>
      <c r="I44" s="32">
        <v>55</v>
      </c>
      <c r="J44" s="32" t="s">
        <v>86</v>
      </c>
      <c r="K44" s="38">
        <v>25.88</v>
      </c>
      <c r="L44" s="34">
        <v>88.888888888888886</v>
      </c>
      <c r="M44" s="36">
        <v>10</v>
      </c>
      <c r="N44" s="31">
        <v>204.1164</v>
      </c>
      <c r="O44" s="37">
        <v>0.70399999999999996</v>
      </c>
      <c r="P44" s="37">
        <v>7.039999999999999E-2</v>
      </c>
      <c r="Q44" s="36">
        <v>79</v>
      </c>
      <c r="R44" s="38">
        <v>55.616</v>
      </c>
      <c r="S44" s="38">
        <v>34.490124262430655</v>
      </c>
      <c r="T44" s="37">
        <v>1.61251956</v>
      </c>
    </row>
    <row r="45" spans="1:20" x14ac:dyDescent="0.25">
      <c r="A45" s="26" t="str">
        <f t="shared" si="1"/>
        <v>FD902Defoliation55To4</v>
      </c>
      <c r="B45" s="30">
        <v>40648</v>
      </c>
      <c r="C45" s="31">
        <v>1</v>
      </c>
      <c r="D45" s="36">
        <v>15</v>
      </c>
      <c r="E45" s="32">
        <v>55</v>
      </c>
      <c r="F45" s="32" t="s">
        <v>26</v>
      </c>
      <c r="G45" s="32" t="s">
        <v>65</v>
      </c>
      <c r="H45" s="32" t="s">
        <v>89</v>
      </c>
      <c r="I45" s="32">
        <v>55</v>
      </c>
      <c r="J45" s="32" t="s">
        <v>86</v>
      </c>
      <c r="K45" s="38">
        <v>29.060000000000002</v>
      </c>
      <c r="L45" s="34">
        <v>92.606516290726816</v>
      </c>
      <c r="M45" s="36">
        <v>16</v>
      </c>
      <c r="N45" s="31">
        <v>244.4896</v>
      </c>
      <c r="O45" s="37">
        <v>1.2609999999999999</v>
      </c>
      <c r="P45" s="37">
        <v>7.8812499999999994E-2</v>
      </c>
      <c r="Q45" s="36">
        <v>83</v>
      </c>
      <c r="R45" s="38">
        <v>104.663</v>
      </c>
      <c r="S45" s="38">
        <v>51.576835988115647</v>
      </c>
      <c r="T45" s="37">
        <v>2.0292636800000001</v>
      </c>
    </row>
    <row r="46" spans="1:20" x14ac:dyDescent="0.25">
      <c r="A46" s="26" t="str">
        <f t="shared" si="1"/>
        <v>FD902Defoliation55To4</v>
      </c>
      <c r="B46" s="30">
        <v>40648</v>
      </c>
      <c r="C46" s="31">
        <v>1</v>
      </c>
      <c r="D46" s="36">
        <v>15</v>
      </c>
      <c r="E46" s="32">
        <v>23</v>
      </c>
      <c r="F46" s="32" t="s">
        <v>26</v>
      </c>
      <c r="G46" s="32" t="s">
        <v>65</v>
      </c>
      <c r="H46" s="32" t="s">
        <v>89</v>
      </c>
      <c r="I46" s="32">
        <v>55</v>
      </c>
      <c r="J46" s="32" t="s">
        <v>86</v>
      </c>
      <c r="K46" s="38">
        <v>31.809999999999988</v>
      </c>
      <c r="L46" s="34">
        <v>89.566360052562416</v>
      </c>
      <c r="M46" s="36">
        <v>21</v>
      </c>
      <c r="N46" s="31">
        <v>321.45209999999997</v>
      </c>
      <c r="O46" s="37">
        <v>1.3160000000000001</v>
      </c>
      <c r="P46" s="37">
        <v>6.2666666666666676E-2</v>
      </c>
      <c r="Q46" s="36">
        <v>110</v>
      </c>
      <c r="R46" s="38">
        <v>144.76000000000002</v>
      </c>
      <c r="S46" s="38">
        <v>40.939225470917755</v>
      </c>
      <c r="T46" s="37">
        <v>3.5359731000000001</v>
      </c>
    </row>
    <row r="47" spans="1:20" x14ac:dyDescent="0.25">
      <c r="A47" s="26" t="str">
        <f t="shared" si="1"/>
        <v>FD902Defoliation55To4</v>
      </c>
      <c r="B47" s="30">
        <v>40655</v>
      </c>
      <c r="C47" s="31">
        <v>1</v>
      </c>
      <c r="D47" s="31">
        <v>22</v>
      </c>
      <c r="E47" s="32">
        <v>9</v>
      </c>
      <c r="F47" s="32" t="s">
        <v>26</v>
      </c>
      <c r="G47" s="32" t="s">
        <v>65</v>
      </c>
      <c r="H47" s="32" t="s">
        <v>89</v>
      </c>
      <c r="I47" s="32">
        <v>55</v>
      </c>
      <c r="J47" s="32" t="s">
        <v>86</v>
      </c>
      <c r="K47" s="33">
        <v>31.1</v>
      </c>
      <c r="L47" s="34">
        <v>89.653179190751445</v>
      </c>
      <c r="M47" s="31">
        <v>10</v>
      </c>
      <c r="N47" s="31">
        <v>774.30680000000007</v>
      </c>
      <c r="O47" s="35">
        <v>1.66</v>
      </c>
      <c r="P47" s="35">
        <v>0.16599999999999998</v>
      </c>
      <c r="Q47" s="31">
        <v>115</v>
      </c>
      <c r="R47" s="33">
        <v>190.89999999999998</v>
      </c>
      <c r="S47" s="33">
        <v>21.438530566953563</v>
      </c>
      <c r="T47" s="35">
        <v>8.9045281999999997</v>
      </c>
    </row>
    <row r="48" spans="1:20" x14ac:dyDescent="0.25">
      <c r="A48" s="26" t="str">
        <f t="shared" si="1"/>
        <v>FD902Defoliation55To4</v>
      </c>
      <c r="B48" s="30">
        <v>40655</v>
      </c>
      <c r="C48" s="31">
        <v>1</v>
      </c>
      <c r="D48" s="31">
        <v>22</v>
      </c>
      <c r="E48" s="32">
        <v>17</v>
      </c>
      <c r="F48" s="32" t="s">
        <v>26</v>
      </c>
      <c r="G48" s="32" t="s">
        <v>65</v>
      </c>
      <c r="H48" s="32" t="s">
        <v>89</v>
      </c>
      <c r="I48" s="32">
        <v>55</v>
      </c>
      <c r="J48" s="32" t="s">
        <v>86</v>
      </c>
      <c r="K48" s="33">
        <v>35.48571428571428</v>
      </c>
      <c r="L48" s="34">
        <v>87.342007434944236</v>
      </c>
      <c r="M48" s="31">
        <v>9</v>
      </c>
      <c r="N48" s="31">
        <v>314.89940000000001</v>
      </c>
      <c r="O48" s="35">
        <v>0.872</v>
      </c>
      <c r="P48" s="35">
        <v>9.6888888888888886E-2</v>
      </c>
      <c r="Q48" s="31">
        <v>79</v>
      </c>
      <c r="R48" s="33">
        <v>68.888000000000005</v>
      </c>
      <c r="S48" s="33">
        <v>27.69138334337887</v>
      </c>
      <c r="T48" s="35">
        <v>2.4877052600000003</v>
      </c>
    </row>
    <row r="49" spans="1:20" x14ac:dyDescent="0.25">
      <c r="A49" s="26" t="str">
        <f t="shared" si="1"/>
        <v>FD902Defoliation55To4</v>
      </c>
      <c r="B49" s="30">
        <v>40655</v>
      </c>
      <c r="C49" s="31">
        <v>1</v>
      </c>
      <c r="D49" s="31">
        <v>22</v>
      </c>
      <c r="E49" s="32">
        <v>55</v>
      </c>
      <c r="F49" s="32" t="s">
        <v>26</v>
      </c>
      <c r="G49" s="32" t="s">
        <v>65</v>
      </c>
      <c r="H49" s="32" t="s">
        <v>89</v>
      </c>
      <c r="I49" s="32">
        <v>55</v>
      </c>
      <c r="J49" s="32" t="s">
        <v>86</v>
      </c>
      <c r="K49" s="33">
        <v>37.75714285714286</v>
      </c>
      <c r="L49" s="34">
        <v>93.320895522388057</v>
      </c>
      <c r="M49" s="31">
        <v>13</v>
      </c>
      <c r="N49" s="31">
        <v>822.95260000000007</v>
      </c>
      <c r="O49" s="35">
        <v>2.62</v>
      </c>
      <c r="P49" s="35">
        <v>0.20153846153846156</v>
      </c>
      <c r="Q49" s="31">
        <v>83</v>
      </c>
      <c r="R49" s="33">
        <v>217.46</v>
      </c>
      <c r="S49" s="33">
        <v>31.836584512886887</v>
      </c>
      <c r="T49" s="35">
        <v>6.8305065800000007</v>
      </c>
    </row>
    <row r="50" spans="1:20" x14ac:dyDescent="0.25">
      <c r="A50" s="26" t="str">
        <f t="shared" si="1"/>
        <v>FD902Defoliation55To4</v>
      </c>
      <c r="B50" s="30">
        <v>40655</v>
      </c>
      <c r="C50" s="31">
        <v>1</v>
      </c>
      <c r="D50" s="31">
        <v>22</v>
      </c>
      <c r="E50" s="32">
        <v>84</v>
      </c>
      <c r="F50" s="32" t="s">
        <v>26</v>
      </c>
      <c r="G50" s="32" t="s">
        <v>65</v>
      </c>
      <c r="H50" s="32" t="s">
        <v>89</v>
      </c>
      <c r="I50" s="32">
        <v>55</v>
      </c>
      <c r="J50" s="32" t="s">
        <v>86</v>
      </c>
      <c r="K50" s="33">
        <v>38.128571428571419</v>
      </c>
      <c r="L50" s="34">
        <v>94</v>
      </c>
      <c r="M50" s="31"/>
      <c r="N50" s="31"/>
      <c r="O50" s="35"/>
      <c r="P50" s="35"/>
      <c r="Q50" s="31"/>
      <c r="R50" s="33"/>
      <c r="S50" s="33"/>
      <c r="T50" s="35"/>
    </row>
    <row r="51" spans="1:20" x14ac:dyDescent="0.25">
      <c r="A51" s="26" t="str">
        <f t="shared" si="1"/>
        <v>FD902Defoliation55To4</v>
      </c>
      <c r="B51" s="30">
        <v>40655</v>
      </c>
      <c r="C51" s="31">
        <v>1</v>
      </c>
      <c r="D51" s="31">
        <v>22</v>
      </c>
      <c r="E51" s="32">
        <v>23</v>
      </c>
      <c r="F51" s="32" t="s">
        <v>26</v>
      </c>
      <c r="G51" s="32" t="s">
        <v>65</v>
      </c>
      <c r="H51" s="32" t="s">
        <v>89</v>
      </c>
      <c r="I51" s="32">
        <v>55</v>
      </c>
      <c r="J51" s="32" t="s">
        <v>86</v>
      </c>
      <c r="K51" s="33">
        <v>38.299999999999997</v>
      </c>
      <c r="L51" s="34">
        <v>84.137931034482762</v>
      </c>
      <c r="M51" s="31">
        <v>10</v>
      </c>
      <c r="N51" s="31">
        <v>413.65350000000001</v>
      </c>
      <c r="O51" s="35">
        <v>1.4670000000000001</v>
      </c>
      <c r="P51" s="35">
        <v>0.1467</v>
      </c>
      <c r="Q51" s="31">
        <v>110</v>
      </c>
      <c r="R51" s="33">
        <v>161.37</v>
      </c>
      <c r="S51" s="33">
        <v>35.464464823819938</v>
      </c>
      <c r="T51" s="35">
        <v>4.5501885</v>
      </c>
    </row>
    <row r="52" spans="1:20" x14ac:dyDescent="0.25">
      <c r="A52" s="26" t="str">
        <f t="shared" si="1"/>
        <v>FD902Defoliation55To4</v>
      </c>
      <c r="B52" s="30">
        <v>40662</v>
      </c>
      <c r="C52" s="31">
        <v>1</v>
      </c>
      <c r="D52" s="31">
        <v>29</v>
      </c>
      <c r="E52" s="32">
        <v>9</v>
      </c>
      <c r="F52" s="32" t="s">
        <v>26</v>
      </c>
      <c r="G52" s="32" t="s">
        <v>65</v>
      </c>
      <c r="H52" s="32" t="s">
        <v>89</v>
      </c>
      <c r="I52" s="32">
        <v>55</v>
      </c>
      <c r="J52" s="32" t="s">
        <v>86</v>
      </c>
      <c r="K52" s="33">
        <v>35.421428571428564</v>
      </c>
      <c r="L52" s="34">
        <v>83.212669683257914</v>
      </c>
      <c r="M52" s="31">
        <v>12</v>
      </c>
      <c r="N52" s="31">
        <v>366.32659999999998</v>
      </c>
      <c r="O52" s="35">
        <v>0.83099999999999996</v>
      </c>
      <c r="P52" s="35">
        <v>6.9249999999999992E-2</v>
      </c>
      <c r="Q52" s="31">
        <v>115</v>
      </c>
      <c r="R52" s="33">
        <v>95.564999999999998</v>
      </c>
      <c r="S52" s="33">
        <v>22.684675368919429</v>
      </c>
      <c r="T52" s="35">
        <v>4.2127559000000003</v>
      </c>
    </row>
    <row r="53" spans="1:20" x14ac:dyDescent="0.25">
      <c r="A53" s="26" t="str">
        <f t="shared" si="1"/>
        <v>FD902Defoliation55To4</v>
      </c>
      <c r="B53" s="30">
        <v>40662</v>
      </c>
      <c r="C53" s="31">
        <v>1</v>
      </c>
      <c r="D53" s="31">
        <v>29</v>
      </c>
      <c r="E53" s="32">
        <v>84</v>
      </c>
      <c r="F53" s="32" t="s">
        <v>26</v>
      </c>
      <c r="G53" s="32" t="s">
        <v>65</v>
      </c>
      <c r="H53" s="32" t="s">
        <v>89</v>
      </c>
      <c r="I53" s="32">
        <v>55</v>
      </c>
      <c r="J53" s="32" t="s">
        <v>86</v>
      </c>
      <c r="K53" s="33">
        <v>44.55714285714285</v>
      </c>
      <c r="L53" s="34">
        <v>96.402116402116405</v>
      </c>
      <c r="M53" s="31"/>
      <c r="N53" s="31"/>
      <c r="O53" s="35"/>
      <c r="P53" s="35"/>
      <c r="Q53" s="31"/>
      <c r="R53" s="33"/>
      <c r="S53" s="33"/>
      <c r="T53" s="35"/>
    </row>
    <row r="54" spans="1:20" x14ac:dyDescent="0.25">
      <c r="A54" s="26" t="str">
        <f t="shared" si="1"/>
        <v>FD902Defoliation55To4</v>
      </c>
      <c r="B54" s="30">
        <v>40662</v>
      </c>
      <c r="C54" s="31">
        <v>1</v>
      </c>
      <c r="D54" s="31">
        <v>29</v>
      </c>
      <c r="E54" s="32">
        <v>23</v>
      </c>
      <c r="F54" s="32" t="s">
        <v>26</v>
      </c>
      <c r="G54" s="32" t="s">
        <v>65</v>
      </c>
      <c r="H54" s="32" t="s">
        <v>89</v>
      </c>
      <c r="I54" s="32">
        <v>55</v>
      </c>
      <c r="J54" s="32" t="s">
        <v>86</v>
      </c>
      <c r="K54" s="33">
        <v>44.800000000000011</v>
      </c>
      <c r="L54" s="34">
        <v>93.333333333333329</v>
      </c>
      <c r="M54" s="31">
        <v>16</v>
      </c>
      <c r="N54" s="31">
        <v>1294.7648000000002</v>
      </c>
      <c r="O54" s="35">
        <v>5.673</v>
      </c>
      <c r="P54" s="35">
        <v>0.3545625</v>
      </c>
      <c r="Q54" s="31">
        <v>110</v>
      </c>
      <c r="R54" s="33">
        <v>624.03</v>
      </c>
      <c r="S54" s="33">
        <v>43.814907541508695</v>
      </c>
      <c r="T54" s="35">
        <v>14.2424128</v>
      </c>
    </row>
    <row r="55" spans="1:20" x14ac:dyDescent="0.25">
      <c r="A55" s="26" t="str">
        <f t="shared" si="1"/>
        <v>FD902Defoliation55To4</v>
      </c>
      <c r="B55" s="30">
        <v>40662</v>
      </c>
      <c r="C55" s="31">
        <v>1</v>
      </c>
      <c r="D55" s="31">
        <v>29</v>
      </c>
      <c r="E55" s="32">
        <v>55</v>
      </c>
      <c r="F55" s="32" t="s">
        <v>26</v>
      </c>
      <c r="G55" s="32" t="s">
        <v>65</v>
      </c>
      <c r="H55" s="32" t="s">
        <v>89</v>
      </c>
      <c r="I55" s="32">
        <v>55</v>
      </c>
      <c r="J55" s="32" t="s">
        <v>86</v>
      </c>
      <c r="K55" s="33">
        <v>45.342857142857135</v>
      </c>
      <c r="L55" s="34">
        <v>96.703703703703709</v>
      </c>
      <c r="M55" s="31">
        <v>19</v>
      </c>
      <c r="N55" s="31">
        <v>1171.0974999999999</v>
      </c>
      <c r="O55" s="35">
        <v>4.4960000000000004</v>
      </c>
      <c r="P55" s="35">
        <v>0.23663157894736844</v>
      </c>
      <c r="Q55" s="31">
        <v>83</v>
      </c>
      <c r="R55" s="33">
        <v>373.16800000000006</v>
      </c>
      <c r="S55" s="33">
        <v>38.391338039744781</v>
      </c>
      <c r="T55" s="35">
        <v>9.7201092499999984</v>
      </c>
    </row>
    <row r="56" spans="1:20" x14ac:dyDescent="0.25">
      <c r="A56" s="26" t="str">
        <f t="shared" si="1"/>
        <v>FD902Defoliation55To4</v>
      </c>
      <c r="B56" s="30">
        <v>40662</v>
      </c>
      <c r="C56" s="31">
        <v>1</v>
      </c>
      <c r="D56" s="31">
        <v>29</v>
      </c>
      <c r="E56" s="32">
        <v>17</v>
      </c>
      <c r="F56" s="32" t="s">
        <v>26</v>
      </c>
      <c r="G56" s="32" t="s">
        <v>65</v>
      </c>
      <c r="H56" s="32" t="s">
        <v>89</v>
      </c>
      <c r="I56" s="32">
        <v>55</v>
      </c>
      <c r="J56" s="32" t="s">
        <v>86</v>
      </c>
      <c r="K56" s="33">
        <v>46.071428571428569</v>
      </c>
      <c r="L56" s="34">
        <v>92.731376975169297</v>
      </c>
      <c r="M56" s="31">
        <v>8</v>
      </c>
      <c r="N56" s="31">
        <v>673.07999999999993</v>
      </c>
      <c r="O56" s="35">
        <v>2.2589999999999999</v>
      </c>
      <c r="P56" s="35">
        <v>0.28237499999999999</v>
      </c>
      <c r="Q56" s="31">
        <v>79</v>
      </c>
      <c r="R56" s="33">
        <v>178.46099999999998</v>
      </c>
      <c r="S56" s="33">
        <v>33.562132287395258</v>
      </c>
      <c r="T56" s="35">
        <v>5.3173319999999995</v>
      </c>
    </row>
    <row r="57" spans="1:20" x14ac:dyDescent="0.25">
      <c r="A57" s="26" t="str">
        <f t="shared" si="1"/>
        <v>FD902Defoliation55To4</v>
      </c>
      <c r="B57" s="30">
        <v>40669</v>
      </c>
      <c r="C57" s="31">
        <v>1</v>
      </c>
      <c r="D57" s="31">
        <v>36</v>
      </c>
      <c r="E57" s="32">
        <v>9</v>
      </c>
      <c r="F57" s="32" t="s">
        <v>26</v>
      </c>
      <c r="G57" s="32" t="s">
        <v>65</v>
      </c>
      <c r="H57" s="32" t="s">
        <v>89</v>
      </c>
      <c r="I57" s="32">
        <v>55</v>
      </c>
      <c r="J57" s="32" t="s">
        <v>86</v>
      </c>
      <c r="K57" s="38">
        <v>38.178571428571438</v>
      </c>
      <c r="L57" s="34">
        <v>97.003058103975533</v>
      </c>
      <c r="M57" s="36"/>
      <c r="N57" s="31"/>
      <c r="O57" s="37"/>
      <c r="P57" s="37"/>
      <c r="Q57" s="36"/>
      <c r="R57" s="38"/>
      <c r="S57" s="38"/>
      <c r="T57" s="37"/>
    </row>
    <row r="58" spans="1:20" x14ac:dyDescent="0.25">
      <c r="A58" s="26" t="str">
        <f t="shared" si="1"/>
        <v>FD902Defoliation55To4</v>
      </c>
      <c r="B58" s="30">
        <v>40669</v>
      </c>
      <c r="C58" s="31">
        <v>1</v>
      </c>
      <c r="D58" s="31">
        <v>36</v>
      </c>
      <c r="E58" s="32">
        <v>84</v>
      </c>
      <c r="F58" s="32" t="s">
        <v>26</v>
      </c>
      <c r="G58" s="32" t="s">
        <v>65</v>
      </c>
      <c r="H58" s="32" t="s">
        <v>89</v>
      </c>
      <c r="I58" s="32">
        <v>55</v>
      </c>
      <c r="J58" s="32" t="s">
        <v>86</v>
      </c>
      <c r="K58" s="38">
        <v>46.385714285714279</v>
      </c>
      <c r="L58" s="34">
        <v>95.541922290388555</v>
      </c>
      <c r="M58" s="36"/>
      <c r="N58" s="31"/>
      <c r="O58" s="37"/>
      <c r="P58" s="37"/>
      <c r="Q58" s="36"/>
      <c r="R58" s="38"/>
      <c r="S58" s="38"/>
      <c r="T58" s="37"/>
    </row>
    <row r="59" spans="1:20" x14ac:dyDescent="0.25">
      <c r="A59" s="26" t="str">
        <f t="shared" si="1"/>
        <v>FD902Defoliation55To4</v>
      </c>
      <c r="B59" s="30">
        <v>40669</v>
      </c>
      <c r="C59" s="31">
        <v>1</v>
      </c>
      <c r="D59" s="31">
        <v>36</v>
      </c>
      <c r="E59" s="32">
        <v>23</v>
      </c>
      <c r="F59" s="32" t="s">
        <v>26</v>
      </c>
      <c r="G59" s="32" t="s">
        <v>65</v>
      </c>
      <c r="H59" s="32" t="s">
        <v>89</v>
      </c>
      <c r="I59" s="32">
        <v>55</v>
      </c>
      <c r="J59" s="32" t="s">
        <v>86</v>
      </c>
      <c r="K59" s="38">
        <v>48.20000000000001</v>
      </c>
      <c r="L59" s="34">
        <v>97.504690431519705</v>
      </c>
      <c r="M59" s="36"/>
      <c r="N59" s="31"/>
      <c r="O59" s="37"/>
      <c r="P59" s="37"/>
      <c r="Q59" s="36"/>
      <c r="R59" s="38"/>
      <c r="S59" s="38"/>
      <c r="T59" s="37"/>
    </row>
    <row r="60" spans="1:20" x14ac:dyDescent="0.25">
      <c r="A60" s="26" t="str">
        <f t="shared" si="1"/>
        <v>FD902Defoliation55To4</v>
      </c>
      <c r="B60" s="30">
        <v>40669</v>
      </c>
      <c r="C60" s="31">
        <v>1</v>
      </c>
      <c r="D60" s="31">
        <v>36</v>
      </c>
      <c r="E60" s="32">
        <v>55</v>
      </c>
      <c r="F60" s="32" t="s">
        <v>26</v>
      </c>
      <c r="G60" s="32" t="s">
        <v>65</v>
      </c>
      <c r="H60" s="32" t="s">
        <v>89</v>
      </c>
      <c r="I60" s="32">
        <v>55</v>
      </c>
      <c r="J60" s="32" t="s">
        <v>86</v>
      </c>
      <c r="K60" s="38">
        <v>49.342857142857149</v>
      </c>
      <c r="L60" s="34">
        <v>96.808080808080803</v>
      </c>
      <c r="M60" s="36"/>
      <c r="N60" s="31"/>
      <c r="O60" s="37"/>
      <c r="P60" s="37"/>
      <c r="Q60" s="36"/>
      <c r="R60" s="38"/>
      <c r="S60" s="38"/>
      <c r="T60" s="37"/>
    </row>
    <row r="61" spans="1:20" x14ac:dyDescent="0.25">
      <c r="A61" s="26" t="str">
        <f t="shared" si="1"/>
        <v>FD902Defoliation55To4</v>
      </c>
      <c r="B61" s="30">
        <v>40669</v>
      </c>
      <c r="C61" s="31">
        <v>1</v>
      </c>
      <c r="D61" s="31">
        <v>36</v>
      </c>
      <c r="E61" s="32">
        <v>17</v>
      </c>
      <c r="F61" s="32" t="s">
        <v>26</v>
      </c>
      <c r="G61" s="32" t="s">
        <v>65</v>
      </c>
      <c r="H61" s="32" t="s">
        <v>89</v>
      </c>
      <c r="I61" s="32">
        <v>55</v>
      </c>
      <c r="J61" s="32" t="s">
        <v>86</v>
      </c>
      <c r="K61" s="38">
        <v>52.057142857142857</v>
      </c>
      <c r="L61" s="34">
        <v>95.851703406813627</v>
      </c>
      <c r="M61" s="36"/>
      <c r="N61" s="31"/>
      <c r="O61" s="37"/>
      <c r="P61" s="37"/>
      <c r="Q61" s="36"/>
      <c r="R61" s="38"/>
      <c r="S61" s="38"/>
      <c r="T61" s="37"/>
    </row>
    <row r="62" spans="1:20" x14ac:dyDescent="0.25">
      <c r="A62" s="26" t="str">
        <f t="shared" si="1"/>
        <v>FD902Defoliation55To4</v>
      </c>
      <c r="B62" s="30">
        <v>40675</v>
      </c>
      <c r="C62" s="31">
        <v>1</v>
      </c>
      <c r="D62" s="31">
        <v>42</v>
      </c>
      <c r="E62" s="32">
        <v>84</v>
      </c>
      <c r="F62" s="32" t="s">
        <v>26</v>
      </c>
      <c r="G62" s="32" t="s">
        <v>65</v>
      </c>
      <c r="H62" s="32" t="s">
        <v>89</v>
      </c>
      <c r="I62" s="32">
        <v>55</v>
      </c>
      <c r="J62" s="32" t="s">
        <v>86</v>
      </c>
      <c r="K62" s="38">
        <v>46.81428571428571</v>
      </c>
      <c r="L62" s="34">
        <v>98.273244781783688</v>
      </c>
      <c r="M62" s="36"/>
      <c r="N62" s="31"/>
      <c r="O62" s="37"/>
      <c r="P62" s="37"/>
      <c r="Q62" s="36"/>
      <c r="R62" s="38"/>
      <c r="S62" s="38"/>
      <c r="T62" s="37"/>
    </row>
    <row r="63" spans="1:20" x14ac:dyDescent="0.25">
      <c r="A63" s="26" t="str">
        <f t="shared" si="1"/>
        <v>FD902Defoliation55To4</v>
      </c>
      <c r="B63" s="30">
        <v>40675</v>
      </c>
      <c r="C63" s="31">
        <v>1</v>
      </c>
      <c r="D63" s="31">
        <v>42</v>
      </c>
      <c r="E63" s="32">
        <v>9</v>
      </c>
      <c r="F63" s="32" t="s">
        <v>26</v>
      </c>
      <c r="G63" s="32" t="s">
        <v>65</v>
      </c>
      <c r="H63" s="32" t="s">
        <v>89</v>
      </c>
      <c r="I63" s="32">
        <v>55</v>
      </c>
      <c r="J63" s="32" t="s">
        <v>86</v>
      </c>
      <c r="K63" s="38">
        <v>49.128571428571441</v>
      </c>
      <c r="L63" s="34">
        <v>98.508946322067601</v>
      </c>
      <c r="M63" s="36">
        <v>14</v>
      </c>
      <c r="N63" s="31">
        <v>1199.7824000000001</v>
      </c>
      <c r="O63" s="37">
        <v>5.476</v>
      </c>
      <c r="P63" s="37">
        <v>0.39114285714285713</v>
      </c>
      <c r="Q63" s="36">
        <v>115</v>
      </c>
      <c r="R63" s="38">
        <v>629.74</v>
      </c>
      <c r="S63" s="38">
        <v>45.641609678555042</v>
      </c>
      <c r="T63" s="37">
        <v>13.797497600000002</v>
      </c>
    </row>
    <row r="64" spans="1:20" x14ac:dyDescent="0.25">
      <c r="A64" s="26" t="str">
        <f t="shared" si="1"/>
        <v>FD902Defoliation55To4</v>
      </c>
      <c r="B64" s="30">
        <v>40675</v>
      </c>
      <c r="C64" s="31">
        <v>1</v>
      </c>
      <c r="D64" s="31">
        <v>42</v>
      </c>
      <c r="E64" s="32">
        <v>55</v>
      </c>
      <c r="F64" s="32" t="s">
        <v>26</v>
      </c>
      <c r="G64" s="32" t="s">
        <v>65</v>
      </c>
      <c r="H64" s="32" t="s">
        <v>89</v>
      </c>
      <c r="I64" s="32">
        <v>55</v>
      </c>
      <c r="J64" s="32" t="s">
        <v>86</v>
      </c>
      <c r="K64" s="38">
        <v>52.25714285714286</v>
      </c>
      <c r="L64" s="34">
        <v>98.290155440414509</v>
      </c>
      <c r="M64" s="36">
        <v>18</v>
      </c>
      <c r="N64" s="31">
        <v>1759.3823636786999</v>
      </c>
      <c r="O64" s="37">
        <v>8.66</v>
      </c>
      <c r="P64" s="37">
        <v>0.4811111111111111</v>
      </c>
      <c r="Q64" s="36">
        <v>83</v>
      </c>
      <c r="R64" s="38">
        <v>718.78</v>
      </c>
      <c r="S64" s="38">
        <v>49.221818854048138</v>
      </c>
      <c r="T64" s="37">
        <v>14.602873618533208</v>
      </c>
    </row>
    <row r="65" spans="1:20" x14ac:dyDescent="0.25">
      <c r="A65" s="26" t="str">
        <f t="shared" si="1"/>
        <v>FD902Defoliation55To4</v>
      </c>
      <c r="B65" s="30">
        <v>40675</v>
      </c>
      <c r="C65" s="31">
        <v>1</v>
      </c>
      <c r="D65" s="31">
        <v>42</v>
      </c>
      <c r="E65" s="32">
        <v>23</v>
      </c>
      <c r="F65" s="32" t="s">
        <v>26</v>
      </c>
      <c r="G65" s="32" t="s">
        <v>65</v>
      </c>
      <c r="H65" s="32" t="s">
        <v>89</v>
      </c>
      <c r="I65" s="32">
        <v>55</v>
      </c>
      <c r="J65" s="32" t="s">
        <v>86</v>
      </c>
      <c r="K65" s="38">
        <v>52.400000000000006</v>
      </c>
      <c r="L65" s="34">
        <v>98.768115942028984</v>
      </c>
      <c r="M65" s="36">
        <v>13</v>
      </c>
      <c r="N65" s="31">
        <v>1023.8559</v>
      </c>
      <c r="O65" s="37">
        <v>4.2699999999999996</v>
      </c>
      <c r="P65" s="37">
        <v>0.32846153846153842</v>
      </c>
      <c r="Q65" s="36">
        <v>110</v>
      </c>
      <c r="R65" s="38">
        <v>469.69999999999993</v>
      </c>
      <c r="S65" s="38">
        <v>41.705087600706307</v>
      </c>
      <c r="T65" s="37">
        <v>11.2624149</v>
      </c>
    </row>
    <row r="66" spans="1:20" x14ac:dyDescent="0.25">
      <c r="A66" s="26" t="str">
        <f t="shared" ref="A66:A101" si="2">"FD902Defoliation"&amp;G66</f>
        <v>FD902Defoliation55To4</v>
      </c>
      <c r="B66" s="30">
        <v>40675</v>
      </c>
      <c r="C66" s="31">
        <v>1</v>
      </c>
      <c r="D66" s="31">
        <v>42</v>
      </c>
      <c r="E66" s="32">
        <v>17</v>
      </c>
      <c r="F66" s="32" t="s">
        <v>26</v>
      </c>
      <c r="G66" s="32" t="s">
        <v>65</v>
      </c>
      <c r="H66" s="32" t="s">
        <v>89</v>
      </c>
      <c r="I66" s="32">
        <v>55</v>
      </c>
      <c r="J66" s="32" t="s">
        <v>86</v>
      </c>
      <c r="K66" s="38">
        <v>52.74285714285714</v>
      </c>
      <c r="L66" s="34">
        <v>99.054054054054049</v>
      </c>
      <c r="M66" s="36">
        <v>16</v>
      </c>
      <c r="N66" s="31">
        <v>907.73609999999996</v>
      </c>
      <c r="O66" s="37">
        <v>3.0289999999999999</v>
      </c>
      <c r="P66" s="37">
        <v>0.18931249999999999</v>
      </c>
      <c r="Q66" s="36">
        <v>79</v>
      </c>
      <c r="R66" s="38">
        <v>239.291</v>
      </c>
      <c r="S66" s="38">
        <v>33.368729083265499</v>
      </c>
      <c r="T66" s="37">
        <v>7.1711151900000001</v>
      </c>
    </row>
    <row r="67" spans="1:20" x14ac:dyDescent="0.25">
      <c r="A67" s="26" t="str">
        <f t="shared" si="2"/>
        <v>FD902Defoliation55To7</v>
      </c>
      <c r="B67" s="30">
        <v>40634</v>
      </c>
      <c r="C67" s="31">
        <v>1</v>
      </c>
      <c r="D67" s="36">
        <v>1</v>
      </c>
      <c r="E67" s="32">
        <v>27</v>
      </c>
      <c r="F67" s="32" t="s">
        <v>26</v>
      </c>
      <c r="G67" s="32" t="s">
        <v>67</v>
      </c>
      <c r="H67" s="32" t="s">
        <v>90</v>
      </c>
      <c r="I67" s="32">
        <v>55</v>
      </c>
      <c r="J67" s="32" t="s">
        <v>88</v>
      </c>
      <c r="K67" s="38">
        <v>8.6285714285714281</v>
      </c>
      <c r="L67" s="34">
        <v>11.454005934718097</v>
      </c>
      <c r="M67" s="36">
        <v>12</v>
      </c>
      <c r="N67" s="31">
        <v>71.123699999999999</v>
      </c>
      <c r="O67" s="37">
        <v>0.497</v>
      </c>
      <c r="P67" s="37">
        <v>4.1416666666666664E-2</v>
      </c>
      <c r="Q67" s="36">
        <v>117</v>
      </c>
      <c r="R67" s="38">
        <v>58.149000000000001</v>
      </c>
      <c r="S67" s="38">
        <v>69.878254365281904</v>
      </c>
      <c r="T67" s="37">
        <v>0.83214728999999987</v>
      </c>
    </row>
    <row r="68" spans="1:20" x14ac:dyDescent="0.25">
      <c r="A68" s="26" t="str">
        <f t="shared" si="2"/>
        <v>FD902Defoliation55To7</v>
      </c>
      <c r="B68" s="30">
        <v>40634</v>
      </c>
      <c r="C68" s="31">
        <v>1</v>
      </c>
      <c r="D68" s="36">
        <v>1</v>
      </c>
      <c r="E68" s="32">
        <v>66</v>
      </c>
      <c r="F68" s="32" t="s">
        <v>26</v>
      </c>
      <c r="G68" s="32" t="s">
        <v>67</v>
      </c>
      <c r="H68" s="32" t="s">
        <v>90</v>
      </c>
      <c r="I68" s="32">
        <v>55</v>
      </c>
      <c r="J68" s="32" t="s">
        <v>88</v>
      </c>
      <c r="K68" s="38">
        <v>8.7857142857142847</v>
      </c>
      <c r="L68" s="34">
        <v>9.037900874635568</v>
      </c>
      <c r="M68" s="36">
        <v>11</v>
      </c>
      <c r="N68" s="31">
        <v>60.148600000000002</v>
      </c>
      <c r="O68" s="37">
        <v>0.77100000000000002</v>
      </c>
      <c r="P68" s="37">
        <v>7.0090909090909093E-2</v>
      </c>
      <c r="Q68" s="36">
        <v>129</v>
      </c>
      <c r="R68" s="38">
        <v>99.459000000000003</v>
      </c>
      <c r="S68" s="38">
        <v>128.18253458933376</v>
      </c>
      <c r="T68" s="37">
        <v>0.77591694</v>
      </c>
    </row>
    <row r="69" spans="1:20" x14ac:dyDescent="0.25">
      <c r="A69" s="26" t="str">
        <f t="shared" si="2"/>
        <v>FD902Defoliation55To7</v>
      </c>
      <c r="B69" s="30">
        <v>40634</v>
      </c>
      <c r="C69" s="31">
        <v>1</v>
      </c>
      <c r="D69" s="36">
        <v>1</v>
      </c>
      <c r="E69" s="32">
        <v>51</v>
      </c>
      <c r="F69" s="32" t="s">
        <v>26</v>
      </c>
      <c r="G69" s="32" t="s">
        <v>67</v>
      </c>
      <c r="H69" s="32" t="s">
        <v>90</v>
      </c>
      <c r="I69" s="32">
        <v>55</v>
      </c>
      <c r="J69" s="32" t="s">
        <v>88</v>
      </c>
      <c r="K69" s="38">
        <v>8.8142857142857132</v>
      </c>
      <c r="L69" s="34">
        <v>9.5196506550218203</v>
      </c>
      <c r="M69" s="36">
        <v>17</v>
      </c>
      <c r="N69" s="31">
        <v>125.15430000000001</v>
      </c>
      <c r="O69" s="37">
        <v>0.38900000000000001</v>
      </c>
      <c r="P69" s="37">
        <v>2.2882352941176472E-2</v>
      </c>
      <c r="Q69" s="36">
        <v>123</v>
      </c>
      <c r="R69" s="38">
        <v>47.847000000000001</v>
      </c>
      <c r="S69" s="38">
        <v>31.081632832431644</v>
      </c>
      <c r="T69" s="37">
        <v>1.53939789</v>
      </c>
    </row>
    <row r="70" spans="1:20" x14ac:dyDescent="0.25">
      <c r="A70" s="26" t="str">
        <f t="shared" si="2"/>
        <v>FD902Defoliation55To7</v>
      </c>
      <c r="B70" s="30">
        <v>40634</v>
      </c>
      <c r="C70" s="31">
        <v>1</v>
      </c>
      <c r="D70" s="36">
        <v>1</v>
      </c>
      <c r="E70" s="32">
        <v>20</v>
      </c>
      <c r="F70" s="32" t="s">
        <v>26</v>
      </c>
      <c r="G70" s="32" t="s">
        <v>67</v>
      </c>
      <c r="H70" s="32" t="s">
        <v>90</v>
      </c>
      <c r="I70" s="32">
        <v>55</v>
      </c>
      <c r="J70" s="32" t="s">
        <v>88</v>
      </c>
      <c r="K70" s="38">
        <v>8.9</v>
      </c>
      <c r="L70" s="34">
        <v>7.8635014836795278</v>
      </c>
      <c r="M70" s="36">
        <v>11</v>
      </c>
      <c r="N70" s="31">
        <v>45.155700000000003</v>
      </c>
      <c r="O70" s="37">
        <v>0.19600000000000001</v>
      </c>
      <c r="P70" s="37">
        <v>1.781818181818182E-2</v>
      </c>
      <c r="Q70" s="36">
        <v>121</v>
      </c>
      <c r="R70" s="38">
        <v>23.716000000000001</v>
      </c>
      <c r="S70" s="38">
        <v>43.405372965096326</v>
      </c>
      <c r="T70" s="37">
        <v>0.54638396999999994</v>
      </c>
    </row>
    <row r="71" spans="1:20" x14ac:dyDescent="0.25">
      <c r="A71" s="26" t="str">
        <f t="shared" si="2"/>
        <v>FD902Defoliation55To7</v>
      </c>
      <c r="B71" s="30">
        <v>40634</v>
      </c>
      <c r="C71" s="31">
        <v>1</v>
      </c>
      <c r="D71" s="36">
        <v>1</v>
      </c>
      <c r="E71" s="32">
        <v>63</v>
      </c>
      <c r="F71" s="32" t="s">
        <v>26</v>
      </c>
      <c r="G71" s="32" t="s">
        <v>67</v>
      </c>
      <c r="H71" s="32" t="s">
        <v>90</v>
      </c>
      <c r="I71" s="32">
        <v>55</v>
      </c>
      <c r="J71" s="32" t="s">
        <v>88</v>
      </c>
      <c r="K71" s="38">
        <v>9.1571428571428584</v>
      </c>
      <c r="L71" s="34">
        <v>12.188841201716755</v>
      </c>
      <c r="M71" s="36"/>
      <c r="N71" s="31"/>
      <c r="O71" s="37"/>
      <c r="P71" s="37"/>
      <c r="Q71" s="36"/>
      <c r="R71" s="38"/>
      <c r="S71" s="38"/>
      <c r="T71" s="37"/>
    </row>
    <row r="72" spans="1:20" x14ac:dyDescent="0.25">
      <c r="A72" s="26" t="str">
        <f t="shared" si="2"/>
        <v>FD902Defoliation55To7</v>
      </c>
      <c r="B72" s="30">
        <v>40641</v>
      </c>
      <c r="C72" s="31">
        <v>1</v>
      </c>
      <c r="D72" s="36">
        <v>8</v>
      </c>
      <c r="E72" s="32">
        <v>27</v>
      </c>
      <c r="F72" s="32" t="s">
        <v>26</v>
      </c>
      <c r="G72" s="32" t="s">
        <v>67</v>
      </c>
      <c r="H72" s="32" t="s">
        <v>90</v>
      </c>
      <c r="I72" s="32">
        <v>55</v>
      </c>
      <c r="J72" s="32" t="s">
        <v>88</v>
      </c>
      <c r="K72" s="38">
        <v>24.4</v>
      </c>
      <c r="L72" s="34">
        <v>38.555211558307533</v>
      </c>
      <c r="M72" s="36">
        <v>10</v>
      </c>
      <c r="N72" s="31">
        <v>67.049300000000002</v>
      </c>
      <c r="O72" s="37">
        <v>0.34499999999999997</v>
      </c>
      <c r="P72" s="37">
        <v>3.4499999999999996E-2</v>
      </c>
      <c r="Q72" s="36">
        <v>117</v>
      </c>
      <c r="R72" s="38">
        <v>40.364999999999995</v>
      </c>
      <c r="S72" s="38">
        <v>51.454675887742297</v>
      </c>
      <c r="T72" s="37">
        <v>0.78447681000000002</v>
      </c>
    </row>
    <row r="73" spans="1:20" x14ac:dyDescent="0.25">
      <c r="A73" s="26" t="str">
        <f t="shared" si="2"/>
        <v>FD902Defoliation55To7</v>
      </c>
      <c r="B73" s="30">
        <v>40641</v>
      </c>
      <c r="C73" s="31">
        <v>1</v>
      </c>
      <c r="D73" s="36">
        <v>8</v>
      </c>
      <c r="E73" s="32">
        <v>66</v>
      </c>
      <c r="F73" s="32" t="s">
        <v>26</v>
      </c>
      <c r="G73" s="32" t="s">
        <v>67</v>
      </c>
      <c r="H73" s="32" t="s">
        <v>90</v>
      </c>
      <c r="I73" s="32">
        <v>55</v>
      </c>
      <c r="J73" s="32" t="s">
        <v>88</v>
      </c>
      <c r="K73" s="38">
        <v>25.5</v>
      </c>
      <c r="L73" s="34">
        <v>52.946768060836504</v>
      </c>
      <c r="M73" s="36">
        <v>9</v>
      </c>
      <c r="N73" s="31">
        <v>114.2765</v>
      </c>
      <c r="O73" s="37">
        <v>0.59499999999999997</v>
      </c>
      <c r="P73" s="37">
        <v>6.6111111111111107E-2</v>
      </c>
      <c r="Q73" s="36">
        <v>129</v>
      </c>
      <c r="R73" s="38">
        <v>76.754999999999995</v>
      </c>
      <c r="S73" s="38">
        <v>52.066697877516376</v>
      </c>
      <c r="T73" s="37">
        <v>1.4741668499999998</v>
      </c>
    </row>
    <row r="74" spans="1:20" x14ac:dyDescent="0.25">
      <c r="A74" s="26" t="str">
        <f t="shared" si="2"/>
        <v>FD902Defoliation55To7</v>
      </c>
      <c r="B74" s="30">
        <v>40641</v>
      </c>
      <c r="C74" s="31">
        <v>1</v>
      </c>
      <c r="D74" s="36">
        <v>8</v>
      </c>
      <c r="E74" s="32">
        <v>51</v>
      </c>
      <c r="F74" s="32" t="s">
        <v>26</v>
      </c>
      <c r="G74" s="32" t="s">
        <v>67</v>
      </c>
      <c r="H74" s="32" t="s">
        <v>90</v>
      </c>
      <c r="I74" s="32">
        <v>55</v>
      </c>
      <c r="J74" s="32" t="s">
        <v>88</v>
      </c>
      <c r="K74" s="38">
        <v>25.7</v>
      </c>
      <c r="L74" s="34">
        <v>40.954400848356308</v>
      </c>
      <c r="M74" s="36">
        <v>13</v>
      </c>
      <c r="N74" s="31">
        <v>103.7411</v>
      </c>
      <c r="O74" s="37">
        <v>0.41299999999999998</v>
      </c>
      <c r="P74" s="37">
        <v>3.1769230769230765E-2</v>
      </c>
      <c r="Q74" s="36">
        <v>123</v>
      </c>
      <c r="R74" s="38">
        <v>50.798999999999999</v>
      </c>
      <c r="S74" s="38">
        <v>39.810643997412782</v>
      </c>
      <c r="T74" s="37">
        <v>1.2760155300000002</v>
      </c>
    </row>
    <row r="75" spans="1:20" x14ac:dyDescent="0.25">
      <c r="A75" s="26" t="str">
        <f t="shared" si="2"/>
        <v>FD902Defoliation55To7</v>
      </c>
      <c r="B75" s="30">
        <v>40641</v>
      </c>
      <c r="C75" s="31">
        <v>1</v>
      </c>
      <c r="D75" s="36">
        <v>8</v>
      </c>
      <c r="E75" s="32">
        <v>20</v>
      </c>
      <c r="F75" s="32" t="s">
        <v>26</v>
      </c>
      <c r="G75" s="32" t="s">
        <v>67</v>
      </c>
      <c r="H75" s="32" t="s">
        <v>90</v>
      </c>
      <c r="I75" s="32">
        <v>55</v>
      </c>
      <c r="J75" s="32" t="s">
        <v>88</v>
      </c>
      <c r="K75" s="38">
        <v>26.3</v>
      </c>
      <c r="L75" s="34">
        <v>51.236203090507729</v>
      </c>
      <c r="M75" s="36">
        <v>8</v>
      </c>
      <c r="N75" s="31">
        <v>78.821700000000007</v>
      </c>
      <c r="O75" s="37">
        <v>0.41199999999999998</v>
      </c>
      <c r="P75" s="37">
        <v>5.1499999999999997E-2</v>
      </c>
      <c r="Q75" s="36">
        <v>121</v>
      </c>
      <c r="R75" s="38">
        <v>49.851999999999997</v>
      </c>
      <c r="S75" s="38">
        <v>52.269869845486703</v>
      </c>
      <c r="T75" s="37">
        <v>0.95374257000000007</v>
      </c>
    </row>
    <row r="76" spans="1:20" x14ac:dyDescent="0.25">
      <c r="A76" s="26" t="str">
        <f t="shared" si="2"/>
        <v>FD902Defoliation55To7</v>
      </c>
      <c r="B76" s="30">
        <v>40641</v>
      </c>
      <c r="C76" s="31">
        <v>1</v>
      </c>
      <c r="D76" s="36">
        <v>8</v>
      </c>
      <c r="E76" s="32">
        <v>63</v>
      </c>
      <c r="F76" s="32" t="s">
        <v>26</v>
      </c>
      <c r="G76" s="32" t="s">
        <v>67</v>
      </c>
      <c r="H76" s="32" t="s">
        <v>90</v>
      </c>
      <c r="I76" s="32">
        <v>55</v>
      </c>
      <c r="J76" s="32" t="s">
        <v>88</v>
      </c>
      <c r="K76" s="38">
        <v>28.1</v>
      </c>
      <c r="L76" s="34">
        <v>48.62385321100917</v>
      </c>
      <c r="M76" s="36"/>
      <c r="N76" s="31"/>
      <c r="O76" s="37"/>
      <c r="P76" s="37"/>
      <c r="Q76" s="36"/>
      <c r="R76" s="38"/>
      <c r="S76" s="38"/>
      <c r="T76" s="37"/>
    </row>
    <row r="77" spans="1:20" x14ac:dyDescent="0.25">
      <c r="A77" s="26" t="str">
        <f t="shared" si="2"/>
        <v>FD902Defoliation55To7</v>
      </c>
      <c r="B77" s="30">
        <v>40648</v>
      </c>
      <c r="C77" s="31">
        <v>1</v>
      </c>
      <c r="D77" s="36">
        <v>15</v>
      </c>
      <c r="E77" s="32">
        <v>51</v>
      </c>
      <c r="F77" s="32" t="s">
        <v>26</v>
      </c>
      <c r="G77" s="32" t="s">
        <v>67</v>
      </c>
      <c r="H77" s="32" t="s">
        <v>90</v>
      </c>
      <c r="I77" s="32">
        <v>55</v>
      </c>
      <c r="J77" s="32" t="s">
        <v>88</v>
      </c>
      <c r="K77" s="38">
        <v>28.780000000000008</v>
      </c>
      <c r="L77" s="34">
        <v>91.848958333333329</v>
      </c>
      <c r="M77" s="36">
        <v>18</v>
      </c>
      <c r="N77" s="31">
        <v>407.5641</v>
      </c>
      <c r="O77" s="37">
        <v>1.2509999999999999</v>
      </c>
      <c r="P77" s="37">
        <v>6.9499999999999992E-2</v>
      </c>
      <c r="Q77" s="36">
        <v>123</v>
      </c>
      <c r="R77" s="38">
        <v>153.87299999999999</v>
      </c>
      <c r="S77" s="38">
        <v>30.69455823022685</v>
      </c>
      <c r="T77" s="37">
        <v>5.0130384299999999</v>
      </c>
    </row>
    <row r="78" spans="1:20" x14ac:dyDescent="0.25">
      <c r="A78" s="26" t="str">
        <f t="shared" si="2"/>
        <v>FD902Defoliation55To7</v>
      </c>
      <c r="B78" s="30">
        <v>40648</v>
      </c>
      <c r="C78" s="31">
        <v>1</v>
      </c>
      <c r="D78" s="36">
        <v>15</v>
      </c>
      <c r="E78" s="32">
        <v>66</v>
      </c>
      <c r="F78" s="32" t="s">
        <v>26</v>
      </c>
      <c r="G78" s="32" t="s">
        <v>67</v>
      </c>
      <c r="H78" s="32" t="s">
        <v>90</v>
      </c>
      <c r="I78" s="32">
        <v>55</v>
      </c>
      <c r="J78" s="32" t="s">
        <v>88</v>
      </c>
      <c r="K78" s="38">
        <v>29.769999999999996</v>
      </c>
      <c r="L78" s="34">
        <v>92.161458333333329</v>
      </c>
      <c r="M78" s="36">
        <v>8</v>
      </c>
      <c r="N78" s="31">
        <v>304.4486</v>
      </c>
      <c r="O78" s="37">
        <v>0.94699999999999995</v>
      </c>
      <c r="P78" s="37">
        <v>0.11837499999999999</v>
      </c>
      <c r="Q78" s="36">
        <v>129</v>
      </c>
      <c r="R78" s="38">
        <v>122.163</v>
      </c>
      <c r="S78" s="38">
        <v>31.105414838498188</v>
      </c>
      <c r="T78" s="37">
        <v>3.9273869400000003</v>
      </c>
    </row>
    <row r="79" spans="1:20" x14ac:dyDescent="0.25">
      <c r="A79" s="26" t="str">
        <f t="shared" si="2"/>
        <v>FD902Defoliation55To7</v>
      </c>
      <c r="B79" s="30">
        <v>40648</v>
      </c>
      <c r="C79" s="31">
        <v>1</v>
      </c>
      <c r="D79" s="36">
        <v>15</v>
      </c>
      <c r="E79" s="32">
        <v>27</v>
      </c>
      <c r="F79" s="32" t="s">
        <v>26</v>
      </c>
      <c r="G79" s="32" t="s">
        <v>67</v>
      </c>
      <c r="H79" s="32" t="s">
        <v>90</v>
      </c>
      <c r="I79" s="32">
        <v>55</v>
      </c>
      <c r="J79" s="32" t="s">
        <v>88</v>
      </c>
      <c r="K79" s="38">
        <v>30.419999999999995</v>
      </c>
      <c r="L79" s="34">
        <v>91.444141689373296</v>
      </c>
      <c r="M79" s="36">
        <v>9</v>
      </c>
      <c r="N79" s="31">
        <v>301.46640000000002</v>
      </c>
      <c r="O79" s="37">
        <v>0.85099999999999998</v>
      </c>
      <c r="P79" s="37">
        <v>9.4555555555555559E-2</v>
      </c>
      <c r="Q79" s="36">
        <v>117</v>
      </c>
      <c r="R79" s="38">
        <v>99.566999999999993</v>
      </c>
      <c r="S79" s="38">
        <v>28.228684855094958</v>
      </c>
      <c r="T79" s="37">
        <v>3.5271568800000002</v>
      </c>
    </row>
    <row r="80" spans="1:20" x14ac:dyDescent="0.25">
      <c r="A80" s="26" t="str">
        <f t="shared" si="2"/>
        <v>FD902Defoliation55To7</v>
      </c>
      <c r="B80" s="30">
        <v>40648</v>
      </c>
      <c r="C80" s="31">
        <v>1</v>
      </c>
      <c r="D80" s="36">
        <v>15</v>
      </c>
      <c r="E80" s="32">
        <v>63</v>
      </c>
      <c r="F80" s="32" t="s">
        <v>26</v>
      </c>
      <c r="G80" s="32" t="s">
        <v>67</v>
      </c>
      <c r="H80" s="32" t="s">
        <v>90</v>
      </c>
      <c r="I80" s="32">
        <v>55</v>
      </c>
      <c r="J80" s="32" t="s">
        <v>88</v>
      </c>
      <c r="K80" s="38">
        <v>30.48</v>
      </c>
      <c r="L80" s="34">
        <v>92.026845637583889</v>
      </c>
      <c r="M80" s="36"/>
      <c r="N80" s="31"/>
      <c r="O80" s="37"/>
      <c r="P80" s="37"/>
      <c r="Q80" s="36"/>
      <c r="R80" s="38"/>
      <c r="S80" s="38"/>
      <c r="T80" s="37"/>
    </row>
    <row r="81" spans="1:20" x14ac:dyDescent="0.25">
      <c r="A81" s="26" t="str">
        <f t="shared" si="2"/>
        <v>FD902Defoliation55To7</v>
      </c>
      <c r="B81" s="30">
        <v>40648</v>
      </c>
      <c r="C81" s="31">
        <v>1</v>
      </c>
      <c r="D81" s="36">
        <v>15</v>
      </c>
      <c r="E81" s="32">
        <v>20</v>
      </c>
      <c r="F81" s="32" t="s">
        <v>26</v>
      </c>
      <c r="G81" s="32" t="s">
        <v>67</v>
      </c>
      <c r="H81" s="32" t="s">
        <v>90</v>
      </c>
      <c r="I81" s="32">
        <v>55</v>
      </c>
      <c r="J81" s="32" t="s">
        <v>88</v>
      </c>
      <c r="K81" s="38">
        <v>32.04</v>
      </c>
      <c r="L81" s="34">
        <v>92.332439678284189</v>
      </c>
      <c r="M81" s="36">
        <v>7</v>
      </c>
      <c r="N81" s="31">
        <v>344.54109999999997</v>
      </c>
      <c r="O81" s="37">
        <v>0.35899999999999999</v>
      </c>
      <c r="P81" s="37">
        <v>5.1285714285714282E-2</v>
      </c>
      <c r="Q81" s="36">
        <v>121</v>
      </c>
      <c r="R81" s="38">
        <v>43.439</v>
      </c>
      <c r="S81" s="38">
        <v>10.419656755028646</v>
      </c>
      <c r="T81" s="37">
        <v>4.1689473100000001</v>
      </c>
    </row>
    <row r="82" spans="1:20" x14ac:dyDescent="0.25">
      <c r="A82" s="26" t="str">
        <f t="shared" si="2"/>
        <v>FD902Defoliation55To7</v>
      </c>
      <c r="B82" s="30">
        <v>40655</v>
      </c>
      <c r="C82" s="31">
        <v>1</v>
      </c>
      <c r="D82" s="31">
        <v>22</v>
      </c>
      <c r="E82" s="32">
        <v>27</v>
      </c>
      <c r="F82" s="32" t="s">
        <v>26</v>
      </c>
      <c r="G82" s="32" t="s">
        <v>67</v>
      </c>
      <c r="H82" s="32" t="s">
        <v>90</v>
      </c>
      <c r="I82" s="32">
        <v>55</v>
      </c>
      <c r="J82" s="32" t="s">
        <v>88</v>
      </c>
      <c r="K82" s="33">
        <v>33.400000000000006</v>
      </c>
      <c r="L82" s="34">
        <v>92.372881355932208</v>
      </c>
      <c r="M82" s="31">
        <v>8</v>
      </c>
      <c r="N82" s="31">
        <v>295.26409999999998</v>
      </c>
      <c r="O82" s="35">
        <v>1.1519999999999999</v>
      </c>
      <c r="P82" s="35">
        <v>0.14399999999999999</v>
      </c>
      <c r="Q82" s="31">
        <v>117</v>
      </c>
      <c r="R82" s="33">
        <v>134.78399999999999</v>
      </c>
      <c r="S82" s="33">
        <v>39.015918291455002</v>
      </c>
      <c r="T82" s="35">
        <v>3.4545899700000002</v>
      </c>
    </row>
    <row r="83" spans="1:20" x14ac:dyDescent="0.25">
      <c r="A83" s="26" t="str">
        <f t="shared" si="2"/>
        <v>FD902Defoliation55To7</v>
      </c>
      <c r="B83" s="30">
        <v>40655</v>
      </c>
      <c r="C83" s="31">
        <v>1</v>
      </c>
      <c r="D83" s="31">
        <v>22</v>
      </c>
      <c r="E83" s="32">
        <v>51</v>
      </c>
      <c r="F83" s="32" t="s">
        <v>26</v>
      </c>
      <c r="G83" s="32" t="s">
        <v>67</v>
      </c>
      <c r="H83" s="32" t="s">
        <v>90</v>
      </c>
      <c r="I83" s="32">
        <v>55</v>
      </c>
      <c r="J83" s="32" t="s">
        <v>88</v>
      </c>
      <c r="K83" s="33">
        <v>34.899999999999991</v>
      </c>
      <c r="L83" s="34">
        <v>84.149305555555557</v>
      </c>
      <c r="M83" s="31">
        <v>4</v>
      </c>
      <c r="N83" s="31">
        <v>197.22450000000001</v>
      </c>
      <c r="O83" s="35">
        <v>0.64800000000000002</v>
      </c>
      <c r="P83" s="35">
        <v>0.16200000000000001</v>
      </c>
      <c r="Q83" s="31">
        <v>123</v>
      </c>
      <c r="R83" s="33">
        <v>79.704000000000008</v>
      </c>
      <c r="S83" s="33">
        <v>32.855958564985592</v>
      </c>
      <c r="T83" s="35">
        <v>2.4258613499999999</v>
      </c>
    </row>
    <row r="84" spans="1:20" x14ac:dyDescent="0.25">
      <c r="A84" s="26" t="str">
        <f t="shared" si="2"/>
        <v>FD902Defoliation55To7</v>
      </c>
      <c r="B84" s="30">
        <v>40655</v>
      </c>
      <c r="C84" s="31">
        <v>1</v>
      </c>
      <c r="D84" s="31">
        <v>22</v>
      </c>
      <c r="E84" s="32">
        <v>20</v>
      </c>
      <c r="F84" s="32" t="s">
        <v>26</v>
      </c>
      <c r="G84" s="32" t="s">
        <v>67</v>
      </c>
      <c r="H84" s="32" t="s">
        <v>90</v>
      </c>
      <c r="I84" s="32">
        <v>55</v>
      </c>
      <c r="J84" s="32" t="s">
        <v>88</v>
      </c>
      <c r="K84" s="33">
        <v>38.071428571428569</v>
      </c>
      <c r="L84" s="34">
        <v>96.180620884289752</v>
      </c>
      <c r="M84" s="31">
        <v>9</v>
      </c>
      <c r="N84" s="31">
        <v>371.77779999999996</v>
      </c>
      <c r="O84" s="35">
        <v>1.423</v>
      </c>
      <c r="P84" s="35">
        <v>0.15811111111111112</v>
      </c>
      <c r="Q84" s="31">
        <v>121</v>
      </c>
      <c r="R84" s="33">
        <v>172.18299999999999</v>
      </c>
      <c r="S84" s="33">
        <v>38.275550611144624</v>
      </c>
      <c r="T84" s="35">
        <v>4.4985113799999983</v>
      </c>
    </row>
    <row r="85" spans="1:20" x14ac:dyDescent="0.25">
      <c r="A85" s="26" t="str">
        <f t="shared" si="2"/>
        <v>FD902Defoliation55To7</v>
      </c>
      <c r="B85" s="30">
        <v>40655</v>
      </c>
      <c r="C85" s="31">
        <v>1</v>
      </c>
      <c r="D85" s="31">
        <v>22</v>
      </c>
      <c r="E85" s="32">
        <v>66</v>
      </c>
      <c r="F85" s="32" t="s">
        <v>26</v>
      </c>
      <c r="G85" s="32" t="s">
        <v>67</v>
      </c>
      <c r="H85" s="32" t="s">
        <v>90</v>
      </c>
      <c r="I85" s="32">
        <v>55</v>
      </c>
      <c r="J85" s="32" t="s">
        <v>88</v>
      </c>
      <c r="K85" s="33">
        <v>40.328571428571436</v>
      </c>
      <c r="L85" s="34">
        <v>94.369098712446359</v>
      </c>
      <c r="M85" s="31">
        <v>9</v>
      </c>
      <c r="N85" s="31">
        <v>281.19760000000002</v>
      </c>
      <c r="O85" s="35">
        <v>1.127</v>
      </c>
      <c r="P85" s="35">
        <v>0.12522222222222223</v>
      </c>
      <c r="Q85" s="31">
        <v>129</v>
      </c>
      <c r="R85" s="33">
        <v>145.38300000000001</v>
      </c>
      <c r="S85" s="33">
        <v>40.078578195546477</v>
      </c>
      <c r="T85" s="35">
        <v>3.6274490400000001</v>
      </c>
    </row>
    <row r="86" spans="1:20" x14ac:dyDescent="0.25">
      <c r="A86" s="26" t="str">
        <f t="shared" si="2"/>
        <v>FD902Defoliation55To7</v>
      </c>
      <c r="B86" s="30">
        <v>40655</v>
      </c>
      <c r="C86" s="31">
        <v>1</v>
      </c>
      <c r="D86" s="31">
        <v>22</v>
      </c>
      <c r="E86" s="32">
        <v>63</v>
      </c>
      <c r="F86" s="32" t="s">
        <v>26</v>
      </c>
      <c r="G86" s="32" t="s">
        <v>67</v>
      </c>
      <c r="H86" s="32" t="s">
        <v>90</v>
      </c>
      <c r="I86" s="32">
        <v>55</v>
      </c>
      <c r="J86" s="32" t="s">
        <v>88</v>
      </c>
      <c r="K86" s="33">
        <v>41.785714285714292</v>
      </c>
      <c r="L86" s="34">
        <v>93.9443535188216</v>
      </c>
      <c r="M86" s="31"/>
      <c r="N86" s="31"/>
      <c r="O86" s="35"/>
      <c r="P86" s="35"/>
      <c r="Q86" s="31"/>
      <c r="R86" s="33"/>
      <c r="S86" s="33"/>
      <c r="T86" s="35"/>
    </row>
    <row r="87" spans="1:20" x14ac:dyDescent="0.25">
      <c r="A87" s="26" t="str">
        <f t="shared" si="2"/>
        <v>FD902Defoliation55To7</v>
      </c>
      <c r="B87" s="30">
        <v>40662</v>
      </c>
      <c r="C87" s="31">
        <v>1</v>
      </c>
      <c r="D87" s="31">
        <v>29</v>
      </c>
      <c r="E87" s="32">
        <v>27</v>
      </c>
      <c r="F87" s="32" t="s">
        <v>26</v>
      </c>
      <c r="G87" s="32" t="s">
        <v>67</v>
      </c>
      <c r="H87" s="32" t="s">
        <v>90</v>
      </c>
      <c r="I87" s="32">
        <v>55</v>
      </c>
      <c r="J87" s="32" t="s">
        <v>88</v>
      </c>
      <c r="K87" s="33">
        <v>40.657142857142844</v>
      </c>
      <c r="L87" s="34">
        <v>96.722090261282659</v>
      </c>
      <c r="M87" s="31">
        <v>8</v>
      </c>
      <c r="N87" s="31">
        <v>393.5763</v>
      </c>
      <c r="O87" s="35">
        <v>1.484</v>
      </c>
      <c r="P87" s="35">
        <v>0.1855</v>
      </c>
      <c r="Q87" s="31">
        <v>117</v>
      </c>
      <c r="R87" s="33">
        <v>173.62799999999999</v>
      </c>
      <c r="S87" s="33">
        <v>37.705522410775245</v>
      </c>
      <c r="T87" s="35">
        <v>4.6048427099999989</v>
      </c>
    </row>
    <row r="88" spans="1:20" x14ac:dyDescent="0.25">
      <c r="A88" s="26" t="str">
        <f t="shared" si="2"/>
        <v>FD902Defoliation55To7</v>
      </c>
      <c r="B88" s="30">
        <v>40662</v>
      </c>
      <c r="C88" s="31">
        <v>1</v>
      </c>
      <c r="D88" s="31">
        <v>29</v>
      </c>
      <c r="E88" s="32">
        <v>20</v>
      </c>
      <c r="F88" s="32" t="s">
        <v>26</v>
      </c>
      <c r="G88" s="32" t="s">
        <v>67</v>
      </c>
      <c r="H88" s="32" t="s">
        <v>90</v>
      </c>
      <c r="I88" s="32">
        <v>55</v>
      </c>
      <c r="J88" s="32" t="s">
        <v>88</v>
      </c>
      <c r="K88" s="33">
        <v>42.500000000000007</v>
      </c>
      <c r="L88" s="34">
        <v>96.937354988399079</v>
      </c>
      <c r="M88" s="31">
        <v>14</v>
      </c>
      <c r="N88" s="31">
        <v>912.11160000000007</v>
      </c>
      <c r="O88" s="35">
        <v>3.0289999999999999</v>
      </c>
      <c r="P88" s="35">
        <v>0.21635714285714286</v>
      </c>
      <c r="Q88" s="31">
        <v>121</v>
      </c>
      <c r="R88" s="33">
        <v>366.50900000000001</v>
      </c>
      <c r="S88" s="33">
        <v>33.20865560749364</v>
      </c>
      <c r="T88" s="35">
        <v>11.036550360000001</v>
      </c>
    </row>
    <row r="89" spans="1:20" x14ac:dyDescent="0.25">
      <c r="A89" s="26" t="str">
        <f t="shared" si="2"/>
        <v>FD902Defoliation55To7</v>
      </c>
      <c r="B89" s="30">
        <v>40662</v>
      </c>
      <c r="C89" s="31">
        <v>1</v>
      </c>
      <c r="D89" s="31">
        <v>29</v>
      </c>
      <c r="E89" s="32">
        <v>51</v>
      </c>
      <c r="F89" s="32" t="s">
        <v>26</v>
      </c>
      <c r="G89" s="32" t="s">
        <v>67</v>
      </c>
      <c r="H89" s="32" t="s">
        <v>90</v>
      </c>
      <c r="I89" s="32">
        <v>55</v>
      </c>
      <c r="J89" s="32" t="s">
        <v>88</v>
      </c>
      <c r="K89" s="33">
        <v>43.528571428571425</v>
      </c>
      <c r="L89" s="34">
        <v>93.619631901840492</v>
      </c>
      <c r="M89" s="31">
        <v>13</v>
      </c>
      <c r="N89" s="31">
        <v>1378.819</v>
      </c>
      <c r="O89" s="35">
        <v>4.976</v>
      </c>
      <c r="P89" s="35">
        <v>0.38276923076923075</v>
      </c>
      <c r="Q89" s="31">
        <v>123</v>
      </c>
      <c r="R89" s="33">
        <v>612.048</v>
      </c>
      <c r="S89" s="33">
        <v>36.088855752640484</v>
      </c>
      <c r="T89" s="35">
        <v>16.9594737</v>
      </c>
    </row>
    <row r="90" spans="1:20" x14ac:dyDescent="0.25">
      <c r="A90" s="26" t="str">
        <f t="shared" si="2"/>
        <v>FD902Defoliation55To7</v>
      </c>
      <c r="B90" s="30">
        <v>40662</v>
      </c>
      <c r="C90" s="31">
        <v>1</v>
      </c>
      <c r="D90" s="31">
        <v>29</v>
      </c>
      <c r="E90" s="32">
        <v>66</v>
      </c>
      <c r="F90" s="32" t="s">
        <v>26</v>
      </c>
      <c r="G90" s="32" t="s">
        <v>67</v>
      </c>
      <c r="H90" s="32" t="s">
        <v>90</v>
      </c>
      <c r="I90" s="32">
        <v>55</v>
      </c>
      <c r="J90" s="32" t="s">
        <v>88</v>
      </c>
      <c r="K90" s="33">
        <v>46.671428571428585</v>
      </c>
      <c r="L90" s="34">
        <v>96.628701594533027</v>
      </c>
      <c r="M90" s="31">
        <v>7</v>
      </c>
      <c r="N90" s="31">
        <v>959.21080000000006</v>
      </c>
      <c r="O90" s="35">
        <v>3.948</v>
      </c>
      <c r="P90" s="35">
        <v>0.56399999999999995</v>
      </c>
      <c r="Q90" s="31">
        <v>129</v>
      </c>
      <c r="R90" s="33">
        <v>509.29199999999997</v>
      </c>
      <c r="S90" s="33">
        <v>41.158835993089319</v>
      </c>
      <c r="T90" s="35">
        <v>12.373819319999999</v>
      </c>
    </row>
    <row r="91" spans="1:20" x14ac:dyDescent="0.25">
      <c r="A91" s="26" t="str">
        <f t="shared" si="2"/>
        <v>FD902Defoliation55To7</v>
      </c>
      <c r="B91" s="30">
        <v>40662</v>
      </c>
      <c r="C91" s="31">
        <v>1</v>
      </c>
      <c r="D91" s="31">
        <v>29</v>
      </c>
      <c r="E91" s="32">
        <v>63</v>
      </c>
      <c r="F91" s="32" t="s">
        <v>26</v>
      </c>
      <c r="G91" s="32" t="s">
        <v>67</v>
      </c>
      <c r="H91" s="32" t="s">
        <v>90</v>
      </c>
      <c r="I91" s="32">
        <v>55</v>
      </c>
      <c r="J91" s="32" t="s">
        <v>88</v>
      </c>
      <c r="K91" s="33">
        <v>48.657142857142865</v>
      </c>
      <c r="L91" s="34">
        <v>95.991189427312776</v>
      </c>
      <c r="M91" s="31"/>
      <c r="N91" s="31"/>
      <c r="O91" s="35"/>
      <c r="P91" s="35"/>
      <c r="Q91" s="31"/>
      <c r="R91" s="33"/>
      <c r="S91" s="33"/>
      <c r="T91" s="35"/>
    </row>
    <row r="92" spans="1:20" x14ac:dyDescent="0.25">
      <c r="A92" s="26" t="str">
        <f t="shared" si="2"/>
        <v>FD902Defoliation55To7</v>
      </c>
      <c r="B92" s="30">
        <v>40669</v>
      </c>
      <c r="C92" s="31">
        <v>1</v>
      </c>
      <c r="D92" s="31">
        <v>36</v>
      </c>
      <c r="E92" s="32">
        <v>20</v>
      </c>
      <c r="F92" s="32" t="s">
        <v>26</v>
      </c>
      <c r="G92" s="32" t="s">
        <v>67</v>
      </c>
      <c r="H92" s="32" t="s">
        <v>90</v>
      </c>
      <c r="I92" s="32">
        <v>55</v>
      </c>
      <c r="J92" s="32" t="s">
        <v>88</v>
      </c>
      <c r="K92" s="38">
        <v>46.171428571428564</v>
      </c>
      <c r="L92" s="34">
        <v>95.515409139213602</v>
      </c>
      <c r="M92" s="31"/>
      <c r="N92" s="31"/>
      <c r="O92" s="37"/>
      <c r="P92" s="37"/>
      <c r="Q92" s="36"/>
      <c r="R92" s="38"/>
      <c r="S92" s="38"/>
      <c r="T92" s="35"/>
    </row>
    <row r="93" spans="1:20" x14ac:dyDescent="0.25">
      <c r="A93" s="26" t="str">
        <f t="shared" si="2"/>
        <v>FD902Defoliation55To7</v>
      </c>
      <c r="B93" s="30">
        <v>40669</v>
      </c>
      <c r="C93" s="31">
        <v>1</v>
      </c>
      <c r="D93" s="31">
        <v>36</v>
      </c>
      <c r="E93" s="32">
        <v>51</v>
      </c>
      <c r="F93" s="32" t="s">
        <v>26</v>
      </c>
      <c r="G93" s="32" t="s">
        <v>67</v>
      </c>
      <c r="H93" s="32" t="s">
        <v>90</v>
      </c>
      <c r="I93" s="32">
        <v>55</v>
      </c>
      <c r="J93" s="32" t="s">
        <v>88</v>
      </c>
      <c r="K93" s="38">
        <v>48.771428571428586</v>
      </c>
      <c r="L93" s="34">
        <v>96.356107660455493</v>
      </c>
      <c r="M93" s="31"/>
      <c r="N93" s="31"/>
      <c r="O93" s="37"/>
      <c r="P93" s="37"/>
      <c r="Q93" s="36"/>
      <c r="R93" s="38"/>
      <c r="S93" s="38"/>
      <c r="T93" s="35"/>
    </row>
    <row r="94" spans="1:20" x14ac:dyDescent="0.25">
      <c r="A94" s="26" t="str">
        <f t="shared" si="2"/>
        <v>FD902Defoliation55To7</v>
      </c>
      <c r="B94" s="30">
        <v>40669</v>
      </c>
      <c r="C94" s="31">
        <v>1</v>
      </c>
      <c r="D94" s="31">
        <v>36</v>
      </c>
      <c r="E94" s="32">
        <v>27</v>
      </c>
      <c r="F94" s="32" t="s">
        <v>26</v>
      </c>
      <c r="G94" s="32" t="s">
        <v>67</v>
      </c>
      <c r="H94" s="32" t="s">
        <v>90</v>
      </c>
      <c r="I94" s="32">
        <v>55</v>
      </c>
      <c r="J94" s="32" t="s">
        <v>88</v>
      </c>
      <c r="K94" s="38">
        <v>50.542857142857137</v>
      </c>
      <c r="L94" s="34">
        <v>96.206261510128911</v>
      </c>
      <c r="M94" s="31"/>
      <c r="N94" s="31"/>
      <c r="O94" s="37"/>
      <c r="P94" s="37"/>
      <c r="Q94" s="36"/>
      <c r="R94" s="38"/>
      <c r="S94" s="38"/>
      <c r="T94" s="35"/>
    </row>
    <row r="95" spans="1:20" x14ac:dyDescent="0.25">
      <c r="A95" s="26" t="str">
        <f t="shared" si="2"/>
        <v>FD902Defoliation55To7</v>
      </c>
      <c r="B95" s="30">
        <v>40669</v>
      </c>
      <c r="C95" s="31">
        <v>1</v>
      </c>
      <c r="D95" s="31">
        <v>36</v>
      </c>
      <c r="E95" s="32">
        <v>66</v>
      </c>
      <c r="F95" s="32" t="s">
        <v>26</v>
      </c>
      <c r="G95" s="32" t="s">
        <v>67</v>
      </c>
      <c r="H95" s="32" t="s">
        <v>90</v>
      </c>
      <c r="I95" s="32">
        <v>55</v>
      </c>
      <c r="J95" s="32" t="s">
        <v>88</v>
      </c>
      <c r="K95" s="38">
        <v>52.142857142857146</v>
      </c>
      <c r="L95" s="34">
        <v>95.455399061032864</v>
      </c>
      <c r="M95" s="31"/>
      <c r="N95" s="31"/>
      <c r="O95" s="37"/>
      <c r="P95" s="37"/>
      <c r="Q95" s="36"/>
      <c r="R95" s="38"/>
      <c r="S95" s="38"/>
      <c r="T95" s="35"/>
    </row>
    <row r="96" spans="1:20" x14ac:dyDescent="0.25">
      <c r="A96" s="26" t="str">
        <f t="shared" si="2"/>
        <v>FD902Defoliation55To7</v>
      </c>
      <c r="B96" s="30">
        <v>40669</v>
      </c>
      <c r="C96" s="31">
        <v>1</v>
      </c>
      <c r="D96" s="31">
        <v>36</v>
      </c>
      <c r="E96" s="32">
        <v>63</v>
      </c>
      <c r="F96" s="32" t="s">
        <v>26</v>
      </c>
      <c r="G96" s="32" t="s">
        <v>67</v>
      </c>
      <c r="H96" s="32" t="s">
        <v>90</v>
      </c>
      <c r="I96" s="32">
        <v>55</v>
      </c>
      <c r="J96" s="32" t="s">
        <v>88</v>
      </c>
      <c r="K96" s="38">
        <v>53.314285714285724</v>
      </c>
      <c r="L96" s="34">
        <v>96.950207468879668</v>
      </c>
      <c r="M96" s="36"/>
      <c r="N96" s="31"/>
      <c r="O96" s="37"/>
      <c r="P96" s="37"/>
      <c r="Q96" s="36"/>
      <c r="R96" s="38"/>
      <c r="S96" s="38"/>
      <c r="T96" s="37"/>
    </row>
    <row r="97" spans="1:20" x14ac:dyDescent="0.25">
      <c r="A97" s="26" t="str">
        <f t="shared" si="2"/>
        <v>FD902Defoliation55To7</v>
      </c>
      <c r="B97" s="30">
        <v>40675</v>
      </c>
      <c r="C97" s="31">
        <v>1</v>
      </c>
      <c r="D97" s="31">
        <v>42</v>
      </c>
      <c r="E97" s="32">
        <v>51</v>
      </c>
      <c r="F97" s="32" t="s">
        <v>26</v>
      </c>
      <c r="G97" s="32" t="s">
        <v>67</v>
      </c>
      <c r="H97" s="32" t="s">
        <v>90</v>
      </c>
      <c r="I97" s="32">
        <v>55</v>
      </c>
      <c r="J97" s="32" t="s">
        <v>88</v>
      </c>
      <c r="K97" s="38">
        <v>49.628571428571441</v>
      </c>
      <c r="L97" s="34">
        <v>98.455672068636801</v>
      </c>
      <c r="M97" s="36">
        <v>12</v>
      </c>
      <c r="N97" s="31">
        <v>1214.7622000000001</v>
      </c>
      <c r="O97" s="37">
        <v>5.3140000000000001</v>
      </c>
      <c r="P97" s="37">
        <v>0.44283333333333336</v>
      </c>
      <c r="Q97" s="36">
        <v>123</v>
      </c>
      <c r="R97" s="38">
        <v>653.62199999999996</v>
      </c>
      <c r="S97" s="38">
        <v>43.745187329668305</v>
      </c>
      <c r="T97" s="37">
        <v>14.94157506</v>
      </c>
    </row>
    <row r="98" spans="1:20" x14ac:dyDescent="0.25">
      <c r="A98" s="26" t="str">
        <f t="shared" si="2"/>
        <v>FD902Defoliation55To7</v>
      </c>
      <c r="B98" s="30">
        <v>40675</v>
      </c>
      <c r="C98" s="31">
        <v>1</v>
      </c>
      <c r="D98" s="31">
        <v>42</v>
      </c>
      <c r="E98" s="32">
        <v>20</v>
      </c>
      <c r="F98" s="32" t="s">
        <v>26</v>
      </c>
      <c r="G98" s="32" t="s">
        <v>67</v>
      </c>
      <c r="H98" s="32" t="s">
        <v>90</v>
      </c>
      <c r="I98" s="32">
        <v>55</v>
      </c>
      <c r="J98" s="32" t="s">
        <v>88</v>
      </c>
      <c r="K98" s="38">
        <v>51.228571428571428</v>
      </c>
      <c r="L98" s="34">
        <v>98.519134775374383</v>
      </c>
      <c r="M98" s="36">
        <v>17</v>
      </c>
      <c r="N98" s="31">
        <v>1943.5443999999998</v>
      </c>
      <c r="O98" s="37">
        <v>8.59</v>
      </c>
      <c r="P98" s="37">
        <v>0.50529411764705878</v>
      </c>
      <c r="Q98" s="36">
        <v>121</v>
      </c>
      <c r="R98" s="38">
        <v>1039.3899999999999</v>
      </c>
      <c r="S98" s="38">
        <v>44.197601042713508</v>
      </c>
      <c r="T98" s="37">
        <v>23.516887239999999</v>
      </c>
    </row>
    <row r="99" spans="1:20" x14ac:dyDescent="0.25">
      <c r="A99" s="26" t="str">
        <f t="shared" si="2"/>
        <v>FD902Defoliation55To7</v>
      </c>
      <c r="B99" s="30">
        <v>40675</v>
      </c>
      <c r="C99" s="31">
        <v>1</v>
      </c>
      <c r="D99" s="31">
        <v>42</v>
      </c>
      <c r="E99" s="32">
        <v>66</v>
      </c>
      <c r="F99" s="32" t="s">
        <v>26</v>
      </c>
      <c r="G99" s="32" t="s">
        <v>67</v>
      </c>
      <c r="H99" s="32" t="s">
        <v>90</v>
      </c>
      <c r="I99" s="32">
        <v>55</v>
      </c>
      <c r="J99" s="32" t="s">
        <v>88</v>
      </c>
      <c r="K99" s="38">
        <v>57.457142857142856</v>
      </c>
      <c r="L99" s="34">
        <v>98.734835355285966</v>
      </c>
      <c r="M99" s="36">
        <v>14</v>
      </c>
      <c r="N99" s="31">
        <v>1141.7392</v>
      </c>
      <c r="O99" s="37">
        <v>5.468</v>
      </c>
      <c r="P99" s="37">
        <v>0.39057142857142857</v>
      </c>
      <c r="Q99" s="36">
        <v>129</v>
      </c>
      <c r="R99" s="38">
        <v>705.37199999999996</v>
      </c>
      <c r="S99" s="38">
        <v>47.891847805523362</v>
      </c>
      <c r="T99" s="37">
        <v>14.728435679999999</v>
      </c>
    </row>
    <row r="100" spans="1:20" x14ac:dyDescent="0.25">
      <c r="A100" s="26" t="str">
        <f t="shared" si="2"/>
        <v>FD902Defoliation55To7</v>
      </c>
      <c r="B100" s="30">
        <v>40675</v>
      </c>
      <c r="C100" s="31">
        <v>1</v>
      </c>
      <c r="D100" s="31">
        <v>42</v>
      </c>
      <c r="E100" s="32">
        <v>63</v>
      </c>
      <c r="F100" s="32" t="s">
        <v>26</v>
      </c>
      <c r="G100" s="32" t="s">
        <v>67</v>
      </c>
      <c r="H100" s="32" t="s">
        <v>90</v>
      </c>
      <c r="I100" s="32">
        <v>55</v>
      </c>
      <c r="J100" s="32" t="s">
        <v>88</v>
      </c>
      <c r="K100" s="38">
        <v>58.885714285714293</v>
      </c>
      <c r="L100" s="34">
        <v>98.554216867469876</v>
      </c>
      <c r="M100" s="36"/>
      <c r="N100" s="31"/>
      <c r="O100" s="37"/>
      <c r="P100" s="37"/>
      <c r="Q100" s="36"/>
      <c r="R100" s="38"/>
      <c r="S100" s="38"/>
      <c r="T100" s="37"/>
    </row>
    <row r="101" spans="1:20" x14ac:dyDescent="0.25">
      <c r="A101" s="26" t="str">
        <f t="shared" si="2"/>
        <v>FD902Defoliation55To7</v>
      </c>
      <c r="B101" s="30">
        <v>40675</v>
      </c>
      <c r="C101" s="31">
        <v>1</v>
      </c>
      <c r="D101" s="31">
        <v>42</v>
      </c>
      <c r="E101" s="32">
        <v>27</v>
      </c>
      <c r="F101" s="32" t="s">
        <v>26</v>
      </c>
      <c r="G101" s="32" t="s">
        <v>67</v>
      </c>
      <c r="H101" s="32" t="s">
        <v>90</v>
      </c>
      <c r="I101" s="32">
        <v>55</v>
      </c>
      <c r="J101" s="32" t="s">
        <v>88</v>
      </c>
      <c r="K101" s="38">
        <v>61.257142857142853</v>
      </c>
      <c r="L101" s="34">
        <v>98.524271844660191</v>
      </c>
      <c r="M101" s="36">
        <v>21</v>
      </c>
      <c r="N101" s="31">
        <v>1811.0994999999998</v>
      </c>
      <c r="O101" s="37">
        <v>6.6159999999999997</v>
      </c>
      <c r="P101" s="37">
        <v>0.31504761904761902</v>
      </c>
      <c r="Q101" s="36">
        <v>117</v>
      </c>
      <c r="R101" s="38">
        <v>774.072</v>
      </c>
      <c r="S101" s="38">
        <v>36.530295546986785</v>
      </c>
      <c r="T101" s="37">
        <v>21.189864150000002</v>
      </c>
    </row>
  </sheetData>
  <sortState ref="A2:T101">
    <sortCondition ref="H2:H101"/>
  </sortState>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workbookViewId="0">
      <selection activeCell="D2" sqref="D2"/>
    </sheetView>
  </sheetViews>
  <sheetFormatPr defaultRowHeight="15" x14ac:dyDescent="0.25"/>
  <cols>
    <col min="1" max="1" width="21.85546875" bestFit="1" customWidth="1"/>
    <col min="2" max="2" width="10" bestFit="1" customWidth="1"/>
  </cols>
  <sheetData>
    <row r="1" spans="1:4" x14ac:dyDescent="0.25">
      <c r="A1" s="23" t="s">
        <v>5</v>
      </c>
      <c r="B1" s="26" t="s">
        <v>10</v>
      </c>
      <c r="C1" s="23" t="s">
        <v>19</v>
      </c>
      <c r="D1" s="25" t="s">
        <v>68</v>
      </c>
    </row>
    <row r="2" spans="1:4" x14ac:dyDescent="0.25">
      <c r="A2" t="str">
        <f>"FD902Defoliation"&amp;C2</f>
        <v>FD902Defoliation15To4</v>
      </c>
      <c r="B2" s="27">
        <v>40506</v>
      </c>
      <c r="C2" s="25" t="s">
        <v>59</v>
      </c>
      <c r="D2" s="7">
        <v>176.66666666666669</v>
      </c>
    </row>
    <row r="3" spans="1:4" x14ac:dyDescent="0.25">
      <c r="A3" t="str">
        <f t="shared" ref="A3:A57" si="0">"FD902Defoliation"&amp;C3</f>
        <v>FD902Defoliation15To4</v>
      </c>
      <c r="B3" s="27">
        <v>40610</v>
      </c>
      <c r="C3" s="25" t="s">
        <v>59</v>
      </c>
      <c r="D3" s="7">
        <v>113.75</v>
      </c>
    </row>
    <row r="4" spans="1:4" x14ac:dyDescent="0.25">
      <c r="A4" t="str">
        <f t="shared" si="0"/>
        <v>FD902Defoliation15To4</v>
      </c>
      <c r="B4" s="27">
        <v>40703</v>
      </c>
      <c r="C4" s="25" t="s">
        <v>59</v>
      </c>
      <c r="D4" s="7">
        <v>90.833333333333343</v>
      </c>
    </row>
    <row r="5" spans="1:4" x14ac:dyDescent="0.25">
      <c r="A5" t="str">
        <f t="shared" si="0"/>
        <v>FD902Defoliation15To4</v>
      </c>
      <c r="B5" s="27">
        <v>40791</v>
      </c>
      <c r="C5" s="25" t="s">
        <v>59</v>
      </c>
      <c r="D5" s="7">
        <v>81.666666666666657</v>
      </c>
    </row>
    <row r="6" spans="1:4" x14ac:dyDescent="0.25">
      <c r="A6" t="str">
        <f t="shared" si="0"/>
        <v>FD902Defoliation15To4</v>
      </c>
      <c r="B6" s="27">
        <v>40883</v>
      </c>
      <c r="C6" s="25" t="s">
        <v>59</v>
      </c>
      <c r="D6" s="7">
        <v>85.833333333333343</v>
      </c>
    </row>
    <row r="7" spans="1:4" x14ac:dyDescent="0.25">
      <c r="A7" t="str">
        <f t="shared" si="0"/>
        <v>FD902Defoliation15To4</v>
      </c>
      <c r="B7" s="27">
        <v>40974</v>
      </c>
      <c r="C7" s="25" t="s">
        <v>59</v>
      </c>
      <c r="D7" s="7">
        <v>69.166666666666657</v>
      </c>
    </row>
    <row r="8" spans="1:4" x14ac:dyDescent="0.25">
      <c r="A8" t="str">
        <f t="shared" si="0"/>
        <v>FD902Defoliation15To4</v>
      </c>
      <c r="B8" s="27">
        <v>41067</v>
      </c>
      <c r="C8" s="25" t="s">
        <v>59</v>
      </c>
      <c r="D8" s="7">
        <v>88.750000000000014</v>
      </c>
    </row>
    <row r="9" spans="1:4" x14ac:dyDescent="0.25">
      <c r="A9" t="str">
        <f t="shared" si="0"/>
        <v>FD902Defoliation15To7</v>
      </c>
      <c r="B9" s="27">
        <v>40506</v>
      </c>
      <c r="C9" s="25" t="s">
        <v>61</v>
      </c>
      <c r="D9" s="7">
        <v>203.64583333333334</v>
      </c>
    </row>
    <row r="10" spans="1:4" x14ac:dyDescent="0.25">
      <c r="A10" t="str">
        <f t="shared" si="0"/>
        <v>FD902Defoliation15To7</v>
      </c>
      <c r="B10" s="27">
        <v>40610</v>
      </c>
      <c r="C10" s="25" t="s">
        <v>61</v>
      </c>
      <c r="D10" s="7">
        <v>129.16666666666663</v>
      </c>
    </row>
    <row r="11" spans="1:4" x14ac:dyDescent="0.25">
      <c r="A11" t="str">
        <f t="shared" si="0"/>
        <v>FD902Defoliation15To7</v>
      </c>
      <c r="B11" s="27">
        <v>40703</v>
      </c>
      <c r="C11" s="25" t="s">
        <v>61</v>
      </c>
      <c r="D11" s="7">
        <v>107.29166666666667</v>
      </c>
    </row>
    <row r="12" spans="1:4" x14ac:dyDescent="0.25">
      <c r="A12" t="str">
        <f t="shared" si="0"/>
        <v>FD902Defoliation15To7</v>
      </c>
      <c r="B12" s="27">
        <v>40791</v>
      </c>
      <c r="C12" s="25" t="s">
        <v>61</v>
      </c>
      <c r="D12" s="7">
        <v>95.833333333333329</v>
      </c>
    </row>
    <row r="13" spans="1:4" x14ac:dyDescent="0.25">
      <c r="A13" t="str">
        <f t="shared" si="0"/>
        <v>FD902Defoliation15To7</v>
      </c>
      <c r="B13" s="27">
        <v>40883</v>
      </c>
      <c r="C13" s="25" t="s">
        <v>61</v>
      </c>
      <c r="D13" s="7">
        <v>88.541666666666671</v>
      </c>
    </row>
    <row r="14" spans="1:4" x14ac:dyDescent="0.25">
      <c r="A14" t="str">
        <f t="shared" si="0"/>
        <v>FD902Defoliation15To7</v>
      </c>
      <c r="B14" s="27">
        <v>40974</v>
      </c>
      <c r="C14" s="25" t="s">
        <v>61</v>
      </c>
      <c r="D14" s="7">
        <v>77.083333333333329</v>
      </c>
    </row>
    <row r="15" spans="1:4" x14ac:dyDescent="0.25">
      <c r="A15" t="str">
        <f t="shared" si="0"/>
        <v>FD902Defoliation15To7</v>
      </c>
      <c r="B15" s="27">
        <v>41067</v>
      </c>
      <c r="C15" s="25" t="s">
        <v>61</v>
      </c>
      <c r="D15" s="7">
        <v>78.645833333333343</v>
      </c>
    </row>
    <row r="16" spans="1:4" x14ac:dyDescent="0.25">
      <c r="A16" t="str">
        <f t="shared" si="0"/>
        <v>FD902Defoliation25To4</v>
      </c>
      <c r="B16" s="27">
        <v>40506</v>
      </c>
      <c r="C16" s="25" t="s">
        <v>62</v>
      </c>
      <c r="D16" s="7">
        <v>195.00000000000003</v>
      </c>
    </row>
    <row r="17" spans="1:4" x14ac:dyDescent="0.25">
      <c r="A17" t="str">
        <f t="shared" si="0"/>
        <v>FD902Defoliation25To4</v>
      </c>
      <c r="B17" s="27">
        <v>40610</v>
      </c>
      <c r="C17" s="25" t="s">
        <v>62</v>
      </c>
      <c r="D17" s="7">
        <v>113.33333333333333</v>
      </c>
    </row>
    <row r="18" spans="1:4" x14ac:dyDescent="0.25">
      <c r="A18" t="str">
        <f t="shared" si="0"/>
        <v>FD902Defoliation25To4</v>
      </c>
      <c r="B18" s="27">
        <v>40703</v>
      </c>
      <c r="C18" s="25" t="s">
        <v>62</v>
      </c>
      <c r="D18" s="7">
        <v>108.33333333333333</v>
      </c>
    </row>
    <row r="19" spans="1:4" x14ac:dyDescent="0.25">
      <c r="A19" t="str">
        <f t="shared" si="0"/>
        <v>FD902Defoliation25To4</v>
      </c>
      <c r="B19" s="27">
        <v>40791</v>
      </c>
      <c r="C19" s="25" t="s">
        <v>62</v>
      </c>
      <c r="D19" s="7">
        <v>108.33333333333333</v>
      </c>
    </row>
    <row r="20" spans="1:4" x14ac:dyDescent="0.25">
      <c r="A20" t="str">
        <f t="shared" si="0"/>
        <v>FD902Defoliation25To4</v>
      </c>
      <c r="B20" s="27">
        <v>40883</v>
      </c>
      <c r="C20" s="25" t="s">
        <v>62</v>
      </c>
      <c r="D20" s="7">
        <v>122.5</v>
      </c>
    </row>
    <row r="21" spans="1:4" x14ac:dyDescent="0.25">
      <c r="A21" t="str">
        <f t="shared" si="0"/>
        <v>FD902Defoliation25To4</v>
      </c>
      <c r="B21" s="27">
        <v>40974</v>
      </c>
      <c r="C21" s="25" t="s">
        <v>62</v>
      </c>
      <c r="D21" s="7">
        <v>74.999999999999986</v>
      </c>
    </row>
    <row r="22" spans="1:4" x14ac:dyDescent="0.25">
      <c r="A22" t="str">
        <f t="shared" si="0"/>
        <v>FD902Defoliation25To4</v>
      </c>
      <c r="B22" s="27">
        <v>41067</v>
      </c>
      <c r="C22" s="25" t="s">
        <v>62</v>
      </c>
      <c r="D22" s="7">
        <v>82.291666666666671</v>
      </c>
    </row>
    <row r="23" spans="1:4" x14ac:dyDescent="0.25">
      <c r="A23" t="str">
        <f t="shared" si="0"/>
        <v>FD902Defoliation25To7</v>
      </c>
      <c r="B23" s="27">
        <v>40506</v>
      </c>
      <c r="C23" s="25" t="s">
        <v>60</v>
      </c>
      <c r="D23" s="7">
        <v>199.58333333333334</v>
      </c>
    </row>
    <row r="24" spans="1:4" x14ac:dyDescent="0.25">
      <c r="A24" t="str">
        <f t="shared" si="0"/>
        <v>FD902Defoliation25To7</v>
      </c>
      <c r="B24" s="27">
        <v>40610</v>
      </c>
      <c r="C24" s="25" t="s">
        <v>60</v>
      </c>
      <c r="D24" s="7">
        <v>125.83333333333334</v>
      </c>
    </row>
    <row r="25" spans="1:4" x14ac:dyDescent="0.25">
      <c r="A25" t="str">
        <f t="shared" si="0"/>
        <v>FD902Defoliation25To7</v>
      </c>
      <c r="B25" s="27">
        <v>40703</v>
      </c>
      <c r="C25" s="25" t="s">
        <v>60</v>
      </c>
      <c r="D25" s="7">
        <v>117.91666666666667</v>
      </c>
    </row>
    <row r="26" spans="1:4" x14ac:dyDescent="0.25">
      <c r="A26" t="str">
        <f t="shared" si="0"/>
        <v>FD902Defoliation25To7</v>
      </c>
      <c r="B26" s="27">
        <v>40791</v>
      </c>
      <c r="C26" s="25" t="s">
        <v>60</v>
      </c>
      <c r="D26" s="7">
        <v>97.500000000000014</v>
      </c>
    </row>
    <row r="27" spans="1:4" x14ac:dyDescent="0.25">
      <c r="A27" t="str">
        <f t="shared" si="0"/>
        <v>FD902Defoliation25To7</v>
      </c>
      <c r="B27" s="27">
        <v>40883</v>
      </c>
      <c r="C27" s="25" t="s">
        <v>60</v>
      </c>
      <c r="D27" s="7">
        <v>114.58333333333333</v>
      </c>
    </row>
    <row r="28" spans="1:4" x14ac:dyDescent="0.25">
      <c r="A28" t="str">
        <f t="shared" si="0"/>
        <v>FD902Defoliation25To7</v>
      </c>
      <c r="B28" s="27">
        <v>40974</v>
      </c>
      <c r="C28" s="25" t="s">
        <v>60</v>
      </c>
      <c r="D28" s="7">
        <v>83.333333333333343</v>
      </c>
    </row>
    <row r="29" spans="1:4" x14ac:dyDescent="0.25">
      <c r="A29" t="str">
        <f t="shared" si="0"/>
        <v>FD902Defoliation25To7</v>
      </c>
      <c r="B29" s="27">
        <v>41067</v>
      </c>
      <c r="C29" s="25" t="s">
        <v>60</v>
      </c>
      <c r="D29" s="7">
        <v>83.333333333333343</v>
      </c>
    </row>
    <row r="30" spans="1:4" x14ac:dyDescent="0.25">
      <c r="A30" t="str">
        <f t="shared" si="0"/>
        <v>FD902Defoliation35To4</v>
      </c>
      <c r="B30" s="27">
        <v>40506</v>
      </c>
      <c r="C30" s="25" t="s">
        <v>63</v>
      </c>
      <c r="D30" s="7">
        <v>199.99999999999997</v>
      </c>
    </row>
    <row r="31" spans="1:4" x14ac:dyDescent="0.25">
      <c r="A31" t="str">
        <f t="shared" si="0"/>
        <v>FD902Defoliation35To4</v>
      </c>
      <c r="B31" s="27">
        <v>40610</v>
      </c>
      <c r="C31" s="25" t="s">
        <v>63</v>
      </c>
      <c r="D31" s="7">
        <v>118.33333333333334</v>
      </c>
    </row>
    <row r="32" spans="1:4" x14ac:dyDescent="0.25">
      <c r="A32" t="str">
        <f t="shared" si="0"/>
        <v>FD902Defoliation35To4</v>
      </c>
      <c r="B32" s="27">
        <v>40703</v>
      </c>
      <c r="C32" s="25" t="s">
        <v>63</v>
      </c>
      <c r="D32" s="7">
        <v>105</v>
      </c>
    </row>
    <row r="33" spans="1:4" x14ac:dyDescent="0.25">
      <c r="A33" t="str">
        <f t="shared" si="0"/>
        <v>FD902Defoliation35To4</v>
      </c>
      <c r="B33" s="27">
        <v>40791</v>
      </c>
      <c r="C33" s="25" t="s">
        <v>63</v>
      </c>
      <c r="D33" s="7">
        <v>101.24999999999997</v>
      </c>
    </row>
    <row r="34" spans="1:4" x14ac:dyDescent="0.25">
      <c r="A34" t="str">
        <f t="shared" si="0"/>
        <v>FD902Defoliation35To4</v>
      </c>
      <c r="B34" s="27">
        <v>40883</v>
      </c>
      <c r="C34" s="25" t="s">
        <v>63</v>
      </c>
      <c r="D34" s="7">
        <v>113.33333333333337</v>
      </c>
    </row>
    <row r="35" spans="1:4" x14ac:dyDescent="0.25">
      <c r="A35" t="str">
        <f t="shared" si="0"/>
        <v>FD902Defoliation35To4</v>
      </c>
      <c r="B35" s="27">
        <v>40974</v>
      </c>
      <c r="C35" s="25" t="s">
        <v>63</v>
      </c>
      <c r="D35" s="7">
        <v>69.583333333333329</v>
      </c>
    </row>
    <row r="36" spans="1:4" x14ac:dyDescent="0.25">
      <c r="A36" t="str">
        <f t="shared" si="0"/>
        <v>FD902Defoliation35To4</v>
      </c>
      <c r="B36" s="27">
        <v>41067</v>
      </c>
      <c r="C36" s="25" t="s">
        <v>63</v>
      </c>
      <c r="D36" s="7">
        <v>70.416666666666657</v>
      </c>
    </row>
    <row r="37" spans="1:4" x14ac:dyDescent="0.25">
      <c r="A37" t="str">
        <f t="shared" si="0"/>
        <v>FD902Defoliation35To7</v>
      </c>
      <c r="B37" s="27">
        <v>40506</v>
      </c>
      <c r="C37" s="25" t="s">
        <v>64</v>
      </c>
      <c r="D37" s="7">
        <v>206.25000000000006</v>
      </c>
    </row>
    <row r="38" spans="1:4" x14ac:dyDescent="0.25">
      <c r="A38" t="str">
        <f t="shared" si="0"/>
        <v>FD902Defoliation35To7</v>
      </c>
      <c r="B38" s="27">
        <v>40610</v>
      </c>
      <c r="C38" s="25" t="s">
        <v>64</v>
      </c>
      <c r="D38" s="7">
        <v>117.91666666666667</v>
      </c>
    </row>
    <row r="39" spans="1:4" x14ac:dyDescent="0.25">
      <c r="A39" t="str">
        <f t="shared" si="0"/>
        <v>FD902Defoliation35To7</v>
      </c>
      <c r="B39" s="27">
        <v>40703</v>
      </c>
      <c r="C39" s="25" t="s">
        <v>64</v>
      </c>
      <c r="D39" s="7">
        <v>117.08333333333334</v>
      </c>
    </row>
    <row r="40" spans="1:4" x14ac:dyDescent="0.25">
      <c r="A40" t="str">
        <f t="shared" si="0"/>
        <v>FD902Defoliation35To7</v>
      </c>
      <c r="B40" s="27">
        <v>40791</v>
      </c>
      <c r="C40" s="25" t="s">
        <v>64</v>
      </c>
      <c r="D40" s="7">
        <v>110.41666666666663</v>
      </c>
    </row>
    <row r="41" spans="1:4" x14ac:dyDescent="0.25">
      <c r="A41" t="str">
        <f t="shared" si="0"/>
        <v>FD902Defoliation35To7</v>
      </c>
      <c r="B41" s="27">
        <v>40883</v>
      </c>
      <c r="C41" s="25" t="s">
        <v>64</v>
      </c>
      <c r="D41" s="7">
        <v>87.916666666666657</v>
      </c>
    </row>
    <row r="42" spans="1:4" x14ac:dyDescent="0.25">
      <c r="A42" t="str">
        <f t="shared" si="0"/>
        <v>FD902Defoliation35To7</v>
      </c>
      <c r="B42" s="27">
        <v>40974</v>
      </c>
      <c r="C42" s="25" t="s">
        <v>64</v>
      </c>
      <c r="D42" s="7">
        <v>81.666666666666671</v>
      </c>
    </row>
    <row r="43" spans="1:4" x14ac:dyDescent="0.25">
      <c r="A43" t="str">
        <f t="shared" si="0"/>
        <v>FD902Defoliation35To7</v>
      </c>
      <c r="B43" s="27">
        <v>41067</v>
      </c>
      <c r="C43" s="25" t="s">
        <v>64</v>
      </c>
      <c r="D43" s="7">
        <v>73.749999999999972</v>
      </c>
    </row>
    <row r="44" spans="1:4" x14ac:dyDescent="0.25">
      <c r="A44" t="str">
        <f t="shared" si="0"/>
        <v>FD902Defoliation55To4</v>
      </c>
      <c r="B44" s="27">
        <v>40506</v>
      </c>
      <c r="C44" s="25" t="s">
        <v>65</v>
      </c>
      <c r="D44" s="7">
        <v>217.91666666666666</v>
      </c>
    </row>
    <row r="45" spans="1:4" x14ac:dyDescent="0.25">
      <c r="A45" t="str">
        <f t="shared" si="0"/>
        <v>FD902Defoliation55To4</v>
      </c>
      <c r="B45" s="27">
        <v>40610</v>
      </c>
      <c r="C45" s="25" t="s">
        <v>65</v>
      </c>
      <c r="D45" s="7">
        <v>105</v>
      </c>
    </row>
    <row r="46" spans="1:4" x14ac:dyDescent="0.25">
      <c r="A46" t="str">
        <f t="shared" si="0"/>
        <v>FD902Defoliation55To4</v>
      </c>
      <c r="B46" s="27">
        <v>40703</v>
      </c>
      <c r="C46" s="25" t="s">
        <v>65</v>
      </c>
      <c r="D46" s="7">
        <v>93.333333333333329</v>
      </c>
    </row>
    <row r="47" spans="1:4" x14ac:dyDescent="0.25">
      <c r="A47" t="str">
        <f t="shared" si="0"/>
        <v>FD902Defoliation55To4</v>
      </c>
      <c r="B47" s="27">
        <v>40791</v>
      </c>
      <c r="C47" s="25" t="s">
        <v>65</v>
      </c>
      <c r="D47" s="7">
        <v>99.583333333333329</v>
      </c>
    </row>
    <row r="48" spans="1:4" x14ac:dyDescent="0.25">
      <c r="A48" t="str">
        <f t="shared" si="0"/>
        <v>FD902Defoliation55To4</v>
      </c>
      <c r="B48" s="27">
        <v>40883</v>
      </c>
      <c r="C48" s="25" t="s">
        <v>65</v>
      </c>
      <c r="D48" s="7">
        <v>89.583333333333329</v>
      </c>
    </row>
    <row r="49" spans="1:4" x14ac:dyDescent="0.25">
      <c r="A49" t="str">
        <f t="shared" si="0"/>
        <v>FD902Defoliation55To4</v>
      </c>
      <c r="B49" s="27">
        <v>40974</v>
      </c>
      <c r="C49" s="25" t="s">
        <v>65</v>
      </c>
      <c r="D49" s="7">
        <v>65.416666666666671</v>
      </c>
    </row>
    <row r="50" spans="1:4" x14ac:dyDescent="0.25">
      <c r="A50" t="str">
        <f t="shared" si="0"/>
        <v>FD902Defoliation55To4</v>
      </c>
      <c r="B50" s="27">
        <v>41067</v>
      </c>
      <c r="C50" s="25" t="s">
        <v>65</v>
      </c>
      <c r="D50" s="7">
        <v>52.5</v>
      </c>
    </row>
    <row r="51" spans="1:4" x14ac:dyDescent="0.25">
      <c r="A51" t="str">
        <f t="shared" si="0"/>
        <v>FD902Defoliation55To7</v>
      </c>
      <c r="B51" s="27">
        <v>40506</v>
      </c>
      <c r="C51" s="25" t="s">
        <v>67</v>
      </c>
      <c r="D51" s="7">
        <v>183.33333333333331</v>
      </c>
    </row>
    <row r="52" spans="1:4" x14ac:dyDescent="0.25">
      <c r="A52" t="str">
        <f t="shared" si="0"/>
        <v>FD902Defoliation55To7</v>
      </c>
      <c r="B52" s="27">
        <v>40610</v>
      </c>
      <c r="C52" s="25" t="s">
        <v>67</v>
      </c>
      <c r="D52" s="7">
        <v>114.58333333333334</v>
      </c>
    </row>
    <row r="53" spans="1:4" x14ac:dyDescent="0.25">
      <c r="A53" t="str">
        <f t="shared" si="0"/>
        <v>FD902Defoliation55To7</v>
      </c>
      <c r="B53" s="27">
        <v>40703</v>
      </c>
      <c r="C53" s="25" t="s">
        <v>67</v>
      </c>
      <c r="D53" s="7">
        <v>85.416666666666643</v>
      </c>
    </row>
    <row r="54" spans="1:4" x14ac:dyDescent="0.25">
      <c r="A54" t="str">
        <f t="shared" si="0"/>
        <v>FD902Defoliation55To7</v>
      </c>
      <c r="B54" s="27">
        <v>40791</v>
      </c>
      <c r="C54" s="25" t="s">
        <v>67</v>
      </c>
      <c r="D54" s="7">
        <v>98.958333333333329</v>
      </c>
    </row>
    <row r="55" spans="1:4" x14ac:dyDescent="0.25">
      <c r="A55" t="str">
        <f t="shared" si="0"/>
        <v>FD902Defoliation55To7</v>
      </c>
      <c r="B55" s="27">
        <v>40883</v>
      </c>
      <c r="C55" s="25" t="s">
        <v>67</v>
      </c>
      <c r="D55" s="7">
        <v>71.354166666666671</v>
      </c>
    </row>
    <row r="56" spans="1:4" x14ac:dyDescent="0.25">
      <c r="A56" t="str">
        <f t="shared" si="0"/>
        <v>FD902Defoliation55To7</v>
      </c>
      <c r="B56" s="27">
        <v>40974</v>
      </c>
      <c r="C56" s="25" t="s">
        <v>67</v>
      </c>
      <c r="D56" s="7">
        <v>66.666666666666671</v>
      </c>
    </row>
    <row r="57" spans="1:4" x14ac:dyDescent="0.25">
      <c r="A57" t="str">
        <f t="shared" si="0"/>
        <v>FD902Defoliation55To7</v>
      </c>
      <c r="B57" s="27">
        <v>41067</v>
      </c>
      <c r="C57" s="25" t="s">
        <v>67</v>
      </c>
      <c r="D57" s="7">
        <v>60.416666666666664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C17aObserved</vt:lpstr>
      <vt:lpstr>ScottFarmEstablishment</vt:lpstr>
      <vt:lpstr>D9aObserved</vt:lpstr>
      <vt:lpstr>C38Observed</vt:lpstr>
      <vt:lpstr>FD902Observed</vt:lpstr>
      <vt:lpstr>FD902LightInterception</vt:lpstr>
      <vt:lpstr>FD902LeafArea</vt:lpstr>
      <vt:lpstr>FD902Density</vt:lpstr>
    </vt:vector>
  </TitlesOfParts>
  <Company>AgResearch Limited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McAuliffe, Russel</dc:creator>
  <cp:lastModifiedBy>McAuliffe, Russel</cp:lastModifiedBy>
  <dcterms:created xsi:type="dcterms:W3CDTF">2016-05-04T22:49:22Z</dcterms:created>
  <dcterms:modified xsi:type="dcterms:W3CDTF">2016-05-26T04:13:09Z</dcterms:modified>
</cp:coreProperties>
</file>