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D21B3ACF-0C6F-4AD6-AA00-7529144A1B16}" xr6:coauthVersionLast="34" xr6:coauthVersionMax="34" xr10:uidLastSave="{00000000-0000-0000-0000-000000000000}"/>
  <bookViews>
    <workbookView xWindow="120" yWindow="138" windowWidth="15420" windowHeight="9300" xr2:uid="{00000000-000D-0000-FFFF-FFFF00000000}"/>
  </bookViews>
  <sheets>
    <sheet name="Observed" sheetId="14" r:id="rId1"/>
    <sheet name="ObservedET" sheetId="15" r:id="rId2"/>
    <sheet name="ObservedSW" sheetId="16" r:id="rId3"/>
    <sheet name="FACTS2017N" sheetId="22" r:id="rId4"/>
    <sheet name="ObservedST" sheetId="17" r:id="rId5"/>
    <sheet name="ObservedLeafSize" sheetId="21" r:id="rId6"/>
    <sheet name="FACTS2015" sheetId="20" r:id="rId7"/>
    <sheet name="GattonDalby" sheetId="19" r:id="rId8"/>
    <sheet name="Griffith" sheetId="18" r:id="rId9"/>
    <sheet name="ObservedOLD" sheetId="13" r:id="rId10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Q174" i="14" l="1"/>
  <c r="Q175" i="14"/>
  <c r="Q176" i="14"/>
  <c r="Q177" i="14"/>
  <c r="Q178" i="14"/>
  <c r="Q180" i="14"/>
  <c r="Q181" i="14"/>
  <c r="Q182" i="14"/>
  <c r="Q183" i="14"/>
  <c r="Q173" i="14"/>
  <c r="AM174" i="14" l="1"/>
  <c r="AM175" i="14"/>
  <c r="AM176" i="14"/>
  <c r="AM177" i="14"/>
  <c r="AM178" i="14"/>
  <c r="AM180" i="14"/>
  <c r="AM181" i="14"/>
  <c r="AM182" i="14"/>
  <c r="AM183" i="14"/>
  <c r="AM173" i="14"/>
  <c r="AD177" i="14"/>
  <c r="AD178" i="14"/>
  <c r="AD180" i="14"/>
  <c r="AD181" i="14"/>
  <c r="AD182" i="14"/>
  <c r="AD183" i="14"/>
  <c r="AI173" i="14"/>
  <c r="AI174" i="14"/>
  <c r="AI175" i="14"/>
  <c r="AI176" i="14"/>
  <c r="AI177" i="14"/>
  <c r="AI178" i="14"/>
  <c r="AI180" i="14"/>
  <c r="AI181" i="14"/>
  <c r="AI182" i="14"/>
  <c r="AI183" i="14"/>
  <c r="AJ183" i="14"/>
  <c r="AJ182" i="14"/>
  <c r="AJ181" i="14"/>
  <c r="AJ180" i="14"/>
  <c r="AJ178" i="14"/>
  <c r="AJ177" i="14"/>
  <c r="AK177" i="14"/>
  <c r="AK178" i="14"/>
  <c r="AK180" i="14"/>
  <c r="AK181" i="14"/>
  <c r="AK182" i="14"/>
  <c r="AK183" i="14"/>
  <c r="AL180" i="14"/>
  <c r="AL181" i="14"/>
  <c r="AL182" i="14"/>
  <c r="AL183" i="14"/>
  <c r="AJ3" i="19"/>
  <c r="AJ4" i="19"/>
  <c r="AJ5" i="19"/>
  <c r="AJ6" i="19"/>
  <c r="AJ7" i="19"/>
  <c r="AJ9" i="19"/>
  <c r="AJ10" i="19"/>
  <c r="AJ11" i="19"/>
  <c r="AJ12" i="19"/>
  <c r="AM2" i="19"/>
  <c r="AM3" i="19"/>
  <c r="AM4" i="19"/>
  <c r="AM5" i="19"/>
  <c r="AM6" i="19"/>
  <c r="AM7" i="19"/>
  <c r="AM9" i="19"/>
  <c r="AM10" i="19"/>
  <c r="AM11" i="19"/>
  <c r="AM12" i="19"/>
  <c r="AP6" i="19"/>
  <c r="AP7" i="19"/>
  <c r="AP9" i="19"/>
  <c r="AP10" i="19"/>
  <c r="AP11" i="19"/>
  <c r="AP12" i="19"/>
  <c r="AS9" i="19"/>
  <c r="AS10" i="19"/>
  <c r="AS11" i="19"/>
  <c r="AS12" i="19"/>
  <c r="AJ2" i="19"/>
  <c r="W181" i="14"/>
  <c r="W182" i="14"/>
  <c r="W183" i="14"/>
  <c r="W180" i="14"/>
  <c r="Q16" i="19" l="1"/>
  <c r="Q17" i="19"/>
  <c r="Q18" i="19"/>
  <c r="Q15" i="19"/>
  <c r="H184" i="14" l="1"/>
  <c r="M27" i="14" l="1"/>
  <c r="M28" i="14"/>
  <c r="M29" i="14"/>
  <c r="M35" i="14"/>
  <c r="M36" i="14"/>
  <c r="M37" i="14"/>
  <c r="X234" i="14" l="1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X9" i="14" s="1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<sst xmlns="http://schemas.openxmlformats.org/spreadsheetml/2006/main" count="2110" uniqueCount="290">
  <si>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</si>
  <si>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</si>
  <si>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</si>
  <si>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</si>
  <si>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</si>
  <si>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</si>
  <si>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</si>
  <si>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</si>
  <si>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</si>
  <si>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</si>
  <si>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</si>
  <si>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</si>
  <si>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</si>
  <si>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</si>
  <si>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</si>
  <si>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</si>
  <si>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</si>
  <si>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</si>
  <si>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</si>
  <si>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</si>
  <si>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</si>
  <si>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</si>
  <si>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</si>
  <si>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</si>
  <si>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</si>
  <si>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</si>
  <si>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</si>
  <si>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</si>
  <si>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</si>
  <si>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</si>
  <si>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</si>
  <si>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</si>
  <si>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</si>
  <si>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</si>
  <si>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</si>
  <si>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</si>
  <si>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</si>
  <si>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</si>
  <si>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</si>
  <si>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</si>
  <si>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</si>
  <si>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</si>
  <si>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</si>
  <si>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</si>
  <si>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</si>
  <si>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</si>
  <si>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</si>
  <si>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</si>
  <si>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</si>
  <si>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</si>
  <si>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</si>
  <si>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</si>
  <si>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</si>
  <si>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</si>
  <si>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</si>
  <si>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</si>
  <si>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</si>
  <si>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</si>
  <si>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</si>
  <si>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</si>
  <si>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</si>
  <si>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</si>
  <si>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</si>
  <si>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</si>
  <si>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</si>
  <si>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</si>
  <si>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</si>
  <si>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</si>
  <si>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</si>
  <si>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</si>
  <si>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</si>
  <si>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</si>
  <si>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</si>
  <si>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</si>
  <si>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</si>
  <si>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</si>
  <si>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</si>
  <si>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</si>
  <si>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</si>
  <si>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</si>
  <si>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</si>
  <si>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</si>
  <si>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</si>
  <si>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</si>
  <si>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</si>
  <si>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</si>
  <si>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</si>
  <si>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</si>
  <si>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</si>
  <si>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</si>
  <si>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</si>
  <si>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</si>
  <si>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</si>
  <si>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</si>
  <si>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</si>
  <si>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</si>
  <si>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</si>
  <si>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</si>
  <si>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</si>
  <si>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</si>
  <si>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</si>
  <si>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</si>
  <si>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</si>
  <si>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</si>
  <si>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</si>
  <si>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</si>
  <si>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</si>
  <si>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</si>
  <si>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</si>
  <si>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</si>
  <si>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</si>
  <si>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</si>
  <si>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</si>
  <si>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</si>
  <si>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</si>
  <si>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</si>
  <si>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</si>
  <si>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</si>
  <si>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</si>
  <si>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</si>
  <si>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</si>
  <si>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</si>
  <si>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</si>
  <si>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</si>
  <si>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</si>
  <si>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</si>
  <si>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</si>
  <si>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</si>
  <si>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</si>
  <si>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</si>
  <si>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</si>
  <si>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</si>
  <si>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</si>
  <si>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</si>
  <si>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</si>
  <si>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</si>
  <si>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</si>
  <si>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</si>
  <si>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</si>
  <si>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</si>
  <si>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</si>
  <si>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</si>
  <si>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</si>
  <si>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</si>
  <si>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</si>
  <si>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</si>
  <si>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</si>
  <si>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</si>
  <si>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</si>
  <si>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</si>
  <si>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</si>
  <si>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</si>
  <si>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</si>
  <si>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</si>
  <si>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</si>
  <si>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</si>
  <si>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</si>
  <si>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</si>
  <si>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</si>
  <si>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</si>
  <si>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</si>
  <si>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</si>
  <si>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</si>
  <si>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</si>
  <si>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</si>
  <si>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</si>
  <si>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</si>
  <si>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</si>
  <si>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</si>
  <si>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</si>
  <si>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</si>
  <si>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</si>
  <si>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</si>
  <si>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</si>
  <si>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</si>
  <si>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</si>
  <si>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</si>
  <si>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</si>
  <si>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</si>
  <si>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</si>
  <si>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</si>
  <si>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</si>
  <si>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</si>
  <si>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</si>
  <si>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</si>
  <si>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</si>
  <si>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</si>
  <si>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</si>
  <si>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</si>
  <si>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</si>
  <si>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</si>
  <si>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</si>
  <si>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</si>
  <si>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</si>
  <si>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</si>
  <si>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</si>
  <si>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</si>
  <si>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</si>
  <si>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</si>
  <si>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</si>
  <si>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</si>
  <si>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</si>
  <si>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</si>
  <si>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</si>
  <si>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</si>
  <si>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</si>
  <si>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</si>
  <si>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</si>
  <si>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</si>
  <si>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</si>
  <si>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</si>
  <si>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</si>
  <si>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</si>
  <si>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</si>
  <si>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</si>
  <si>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</si>
  <si>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</si>
  <si>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</si>
  <si>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</si>
  <si>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</si>
  <si>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</si>
  <si>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</si>
  <si>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</si>
  <si>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</si>
  <si>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</si>
  <si>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</si>
  <si>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</si>
  <si>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</si>
  <si>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</si>
  <si>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</si>
  <si>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</si>
  <si>
    <t>Soybean.Leaf.CohortSize(1)</t>
  </si>
  <si>
    <t>Soybean.Leaf.CohortSize(2)</t>
  </si>
  <si>
    <t>Soybean.Leaf.CohortSize(3)</t>
  </si>
  <si>
    <t>Soybean.Leaf.CohortSize(4)</t>
  </si>
  <si>
    <t>Soybean.Leaf.CohortSize(5)</t>
  </si>
  <si>
    <t>Soybean.Leaf.CohortSize(6)</t>
  </si>
  <si>
    <t>Soybean.Leaf.CohortSize(7)</t>
  </si>
  <si>
    <t>Soybean.Leaf.CohortSize(8)</t>
  </si>
  <si>
    <t>Soybean.Leaf.CohortSize(9)</t>
  </si>
  <si>
    <t>Soybean.Leaf.CohortSize(10)</t>
  </si>
  <si>
    <t>Soybean.Leaf.CohortSize(11)</t>
  </si>
  <si>
    <t>Soybean.Leaf.CohortSize(12)</t>
  </si>
  <si>
    <t>Soybean.Leaf.CohortSize(13)</t>
  </si>
  <si>
    <t>Soybean.Leaf.CohortSize(14)</t>
  </si>
  <si>
    <t>Soybean.Leaf.CohortSize(15)</t>
  </si>
  <si>
    <t>Soybean.Leaf.CohortSize(16)</t>
  </si>
  <si>
    <t>Soybean.Leaf.CohortSize(17)</t>
  </si>
  <si>
    <t>Soybean.Leaf.CohortSize(18)</t>
  </si>
  <si>
    <t>Grain</t>
  </si>
  <si>
    <t>Stem</t>
  </si>
  <si>
    <t>Leaf</t>
  </si>
  <si>
    <t>Shell</t>
  </si>
  <si>
    <t>NodeNo</t>
  </si>
  <si>
    <t>StemN%</t>
  </si>
  <si>
    <t>Nconc</t>
  </si>
  <si>
    <t>LeafN%</t>
  </si>
  <si>
    <t>ShellN%</t>
  </si>
  <si>
    <t>GrainN%</t>
  </si>
  <si>
    <t>SN01lbs</t>
  </si>
  <si>
    <t>SN12lbs</t>
  </si>
  <si>
    <t>SN02lbs</t>
  </si>
  <si>
    <t>SN01lbserror</t>
  </si>
  <si>
    <t>SN12lbserror</t>
  </si>
  <si>
    <t>SN02lbserror</t>
  </si>
  <si>
    <t>NO3_01kg</t>
  </si>
  <si>
    <t>NO3_01kgerror</t>
  </si>
  <si>
    <t>NO3_01ppm</t>
  </si>
  <si>
    <t>NO3_01ppmerror</t>
  </si>
  <si>
    <t>NO3_12kg</t>
  </si>
  <si>
    <t>NO3_12kgerror</t>
  </si>
  <si>
    <t>NO3_12ppm</t>
  </si>
  <si>
    <t>NO3_12ppmerror</t>
  </si>
  <si>
    <t>NO3_02kg</t>
  </si>
  <si>
    <t>NO3_02kgerror</t>
  </si>
  <si>
    <t>NO3_02ppm</t>
  </si>
  <si>
    <t>NO3_02ppmerror</t>
  </si>
  <si>
    <t>NH4_01kg</t>
  </si>
  <si>
    <t>NH4_01kgerror</t>
  </si>
  <si>
    <t>NH4_01ppm</t>
  </si>
  <si>
    <t>NH4_01ppmerror</t>
  </si>
  <si>
    <t>NH4_12kg</t>
  </si>
  <si>
    <t>NH4_12kgerror</t>
  </si>
  <si>
    <t>NH4_12ppm</t>
  </si>
  <si>
    <t>NH4_12ppmerror</t>
  </si>
  <si>
    <t>NH4_02kg</t>
  </si>
  <si>
    <t>NH4_02kgerror</t>
  </si>
  <si>
    <t>NH4_02ppm</t>
  </si>
  <si>
    <t>NH4_02ppmerror</t>
  </si>
  <si>
    <t>(day)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</si>
</sst>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Observed!$Z$1</c:f>
              <c:strCache>
                <c:ptCount val="1"/>
                <c:pt idx="0">
                  <c:v>Soybean.AboveGround.Wt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Observed!$N$2:$N$234</c:f>
              <c:numCache>
                <c:formatCode>General</c:formatCode>
                <c:ptCount val="232"/>
                <c:pt idx="0">
                  <c:v>0.18906666699999999</c:v>
                </c:pt>
                <c:pt idx="1">
                  <c:v>1.063767667</c:v>
                </c:pt>
                <c:pt idx="2">
                  <c:v>2.6299103330000002</c:v>
                </c:pt>
                <c:pt idx="3">
                  <c:v>3.5467477330000001</c:v>
                </c:pt>
                <c:pt idx="4">
                  <c:v>4.4898179999999996</c:v>
                </c:pt>
                <c:pt idx="5">
                  <c:v>4.4933822670000003</c:v>
                </c:pt>
                <c:pt idx="6">
                  <c:v>3.3484526670000001</c:v>
                </c:pt>
                <c:pt idx="11">
                  <c:v>0.56501726699999999</c:v>
                </c:pt>
                <c:pt idx="12">
                  <c:v>1.333144933</c:v>
                </c:pt>
                <c:pt idx="13">
                  <c:v>2.870000133</c:v>
                </c:pt>
                <c:pt idx="14">
                  <c:v>4.6754084669999996</c:v>
                </c:pt>
                <c:pt idx="15">
                  <c:v>5.2218760670000002</c:v>
                </c:pt>
                <c:pt idx="16">
                  <c:v>4.4241513330000002</c:v>
                </c:pt>
                <c:pt idx="21">
                  <c:v>0.35698686699999999</c:v>
                </c:pt>
                <c:pt idx="22">
                  <c:v>0.95810446699999996</c:v>
                </c:pt>
                <c:pt idx="23">
                  <c:v>1.6910712000000001</c:v>
                </c:pt>
                <c:pt idx="24">
                  <c:v>3.3258197329999999</c:v>
                </c:pt>
                <c:pt idx="25">
                  <c:v>4.2919714000000004</c:v>
                </c:pt>
                <c:pt idx="26">
                  <c:v>3.6318666670000002</c:v>
                </c:pt>
                <c:pt idx="30">
                  <c:v>0.31231700000000001</c:v>
                </c:pt>
                <c:pt idx="31">
                  <c:v>0.89610920000000005</c:v>
                </c:pt>
                <c:pt idx="32">
                  <c:v>3.1892269999999998</c:v>
                </c:pt>
                <c:pt idx="33">
                  <c:v>3.7738070669999999</c:v>
                </c:pt>
                <c:pt idx="34">
                  <c:v>4.0960799999999997</c:v>
                </c:pt>
                <c:pt idx="113">
                  <c:v>0.36252640515873402</c:v>
                </c:pt>
                <c:pt idx="114">
                  <c:v>1.65706142168406</c:v>
                </c:pt>
                <c:pt idx="115">
                  <c:v>2.4005498337359299</c:v>
                </c:pt>
                <c:pt idx="116">
                  <c:v>3.4464468005538702</c:v>
                </c:pt>
                <c:pt idx="117">
                  <c:v>4.6297213434540403</c:v>
                </c:pt>
                <c:pt idx="118">
                  <c:v>5.1806062321228197</c:v>
                </c:pt>
                <c:pt idx="119">
                  <c:v>5.1828298244372704</c:v>
                </c:pt>
                <c:pt idx="120">
                  <c:v>3.7833008217184299</c:v>
                </c:pt>
                <c:pt idx="121">
                  <c:v>2.2463942429173498</c:v>
                </c:pt>
                <c:pt idx="122">
                  <c:v>4.95254651856189E-2</c:v>
                </c:pt>
                <c:pt idx="125">
                  <c:v>1.8509991004558299</c:v>
                </c:pt>
                <c:pt idx="126">
                  <c:v>3.7213232395718499</c:v>
                </c:pt>
                <c:pt idx="127">
                  <c:v>5.5654898472796299</c:v>
                </c:pt>
                <c:pt idx="128">
                  <c:v>5.5681177291058104</c:v>
                </c:pt>
                <c:pt idx="129">
                  <c:v>5.1029017879703602</c:v>
                </c:pt>
                <c:pt idx="131">
                  <c:v>0.43436865139126002</c:v>
                </c:pt>
                <c:pt idx="133">
                  <c:v>0.44868050010612398</c:v>
                </c:pt>
                <c:pt idx="134">
                  <c:v>1.7156834008833699</c:v>
                </c:pt>
                <c:pt idx="135">
                  <c:v>2.2107359079836999</c:v>
                </c:pt>
                <c:pt idx="136">
                  <c:v>3.7524535319742398</c:v>
                </c:pt>
                <c:pt idx="137">
                  <c:v>4.3584835100415402</c:v>
                </c:pt>
                <c:pt idx="138">
                  <c:v>4.4146797521705201</c:v>
                </c:pt>
                <c:pt idx="139">
                  <c:v>3.64782340634128</c:v>
                </c:pt>
                <c:pt idx="140">
                  <c:v>3.0998494021568801</c:v>
                </c:pt>
                <c:pt idx="141">
                  <c:v>0.38039600157672898</c:v>
                </c:pt>
                <c:pt idx="144">
                  <c:v>1.7981584612741099</c:v>
                </c:pt>
                <c:pt idx="145">
                  <c:v>2.5412425838142698</c:v>
                </c:pt>
                <c:pt idx="146">
                  <c:v>4.3573110704575502</c:v>
                </c:pt>
                <c:pt idx="147">
                  <c:v>4.6620240754404199</c:v>
                </c:pt>
                <c:pt idx="148">
                  <c:v>6.1475050283507997</c:v>
                </c:pt>
                <c:pt idx="149">
                  <c:v>3.9776832189530902</c:v>
                </c:pt>
                <c:pt idx="150">
                  <c:v>3.45724133051678</c:v>
                </c:pt>
                <c:pt idx="151">
                  <c:v>2.1673152144250398</c:v>
                </c:pt>
                <c:pt idx="153">
                  <c:v>0.59010097130555095</c:v>
                </c:pt>
                <c:pt idx="154">
                  <c:v>0.865826418298143</c:v>
                </c:pt>
                <c:pt idx="155">
                  <c:v>2.1045694822062</c:v>
                </c:pt>
                <c:pt idx="156">
                  <c:v>2.71019517076178</c:v>
                </c:pt>
                <c:pt idx="157">
                  <c:v>4.0585815502481299</c:v>
                </c:pt>
                <c:pt idx="158">
                  <c:v>3.5103245434055301</c:v>
                </c:pt>
                <c:pt idx="159">
                  <c:v>3.7322794853394501</c:v>
                </c:pt>
                <c:pt idx="160">
                  <c:v>2.5796905163787698</c:v>
                </c:pt>
                <c:pt idx="161">
                  <c:v>0.24532287571129699</c:v>
                </c:pt>
                <c:pt idx="164">
                  <c:v>1.96698976136811</c:v>
                </c:pt>
                <c:pt idx="166">
                  <c:v>3.9774810741972302</c:v>
                </c:pt>
                <c:pt idx="167">
                  <c:v>4.1717421845783704</c:v>
                </c:pt>
                <c:pt idx="168">
                  <c:v>3.4043602623838898</c:v>
                </c:pt>
                <c:pt idx="169">
                  <c:v>1.2348618845955499</c:v>
                </c:pt>
                <c:pt idx="171">
                  <c:v>2.3992699392924401</c:v>
                </c:pt>
                <c:pt idx="172">
                  <c:v>4.4933666527109004</c:v>
                </c:pt>
                <c:pt idx="173">
                  <c:v>6.89652239899518</c:v>
                </c:pt>
                <c:pt idx="174">
                  <c:v>7.4025800711743699</c:v>
                </c:pt>
                <c:pt idx="175">
                  <c:v>9.0776768892610402</c:v>
                </c:pt>
                <c:pt idx="176">
                  <c:v>8.6793227967343505</c:v>
                </c:pt>
                <c:pt idx="177">
                  <c:v>7.1780275277370702</c:v>
                </c:pt>
                <c:pt idx="178">
                  <c:v>5.12502616705045</c:v>
                </c:pt>
                <c:pt idx="179">
                  <c:v>4.8364559346870397</c:v>
                </c:pt>
                <c:pt idx="180">
                  <c:v>3.1582975716977102</c:v>
                </c:pt>
                <c:pt idx="181">
                  <c:v>0.53109953945990995</c:v>
                </c:pt>
                <c:pt idx="183">
                  <c:v>0.92121101109482895</c:v>
                </c:pt>
                <c:pt idx="184">
                  <c:v>4.33777737073477</c:v>
                </c:pt>
                <c:pt idx="185">
                  <c:v>5.1295399832530801</c:v>
                </c:pt>
                <c:pt idx="186">
                  <c:v>6.9137141511408799</c:v>
                </c:pt>
                <c:pt idx="187">
                  <c:v>6.4919667155118201</c:v>
                </c:pt>
                <c:pt idx="188">
                  <c:v>3.2030039773916599</c:v>
                </c:pt>
                <c:pt idx="189">
                  <c:v>6.2223937617751703</c:v>
                </c:pt>
                <c:pt idx="190">
                  <c:v>0.25</c:v>
                </c:pt>
                <c:pt idx="191">
                  <c:v>0.74</c:v>
                </c:pt>
                <c:pt idx="192">
                  <c:v>1.29</c:v>
                </c:pt>
                <c:pt idx="193">
                  <c:v>2.3199999999999998</c:v>
                </c:pt>
                <c:pt idx="194">
                  <c:v>3.81</c:v>
                </c:pt>
                <c:pt idx="195">
                  <c:v>5.96</c:v>
                </c:pt>
                <c:pt idx="196">
                  <c:v>5.61</c:v>
                </c:pt>
                <c:pt idx="197">
                  <c:v>4.4400000000000004</c:v>
                </c:pt>
                <c:pt idx="198">
                  <c:v>1.68</c:v>
                </c:pt>
                <c:pt idx="199">
                  <c:v>0</c:v>
                </c:pt>
                <c:pt idx="201">
                  <c:v>0.12</c:v>
                </c:pt>
                <c:pt idx="202">
                  <c:v>0.31</c:v>
                </c:pt>
                <c:pt idx="203">
                  <c:v>0.99</c:v>
                </c:pt>
                <c:pt idx="204">
                  <c:v>1.48</c:v>
                </c:pt>
                <c:pt idx="205">
                  <c:v>3.02</c:v>
                </c:pt>
                <c:pt idx="206">
                  <c:v>6.93</c:v>
                </c:pt>
                <c:pt idx="207">
                  <c:v>4.17</c:v>
                </c:pt>
                <c:pt idx="208">
                  <c:v>4.97</c:v>
                </c:pt>
                <c:pt idx="209">
                  <c:v>1.67</c:v>
                </c:pt>
                <c:pt idx="210">
                  <c:v>0</c:v>
                </c:pt>
                <c:pt idx="212">
                  <c:v>0.12</c:v>
                </c:pt>
                <c:pt idx="213">
                  <c:v>0.74</c:v>
                </c:pt>
                <c:pt idx="214">
                  <c:v>1.33</c:v>
                </c:pt>
                <c:pt idx="216">
                  <c:v>4.1500000000000004</c:v>
                </c:pt>
                <c:pt idx="217">
                  <c:v>7.22</c:v>
                </c:pt>
                <c:pt idx="218">
                  <c:v>6</c:v>
                </c:pt>
                <c:pt idx="219">
                  <c:v>3.25</c:v>
                </c:pt>
                <c:pt idx="220">
                  <c:v>2.1</c:v>
                </c:pt>
                <c:pt idx="221">
                  <c:v>0</c:v>
                </c:pt>
                <c:pt idx="223">
                  <c:v>0.42</c:v>
                </c:pt>
                <c:pt idx="225">
                  <c:v>3.06</c:v>
                </c:pt>
                <c:pt idx="226">
                  <c:v>5.91</c:v>
                </c:pt>
                <c:pt idx="227">
                  <c:v>7.32</c:v>
                </c:pt>
                <c:pt idx="228">
                  <c:v>4.9800000000000004</c:v>
                </c:pt>
                <c:pt idx="229">
                  <c:v>4.49</c:v>
                </c:pt>
                <c:pt idx="230">
                  <c:v>2.0299999999999998</c:v>
                </c:pt>
                <c:pt idx="231">
                  <c:v>0</c:v>
                </c:pt>
              </c:numCache>
            </c:numRef>
          </c:xVal>
          <c:yVal>
            <c:numRef>
              <c:f>Observed!$Q$2:$Q$234</c:f>
              <c:numCache>
                <c:formatCode>General</c:formatCode>
                <c:ptCount val="232"/>
                <c:pt idx="0">
                  <c:v>25549.549594594591</c:v>
                </c:pt>
                <c:pt idx="1">
                  <c:v>36597.511475160842</c:v>
                </c:pt>
                <c:pt idx="2">
                  <c:v>28900.113549450551</c:v>
                </c:pt>
                <c:pt idx="3">
                  <c:v>24895.281227212148</c:v>
                </c:pt>
                <c:pt idx="4">
                  <c:v>26139.052973774684</c:v>
                </c:pt>
                <c:pt idx="5">
                  <c:v>24667.679467369173</c:v>
                </c:pt>
                <c:pt idx="6">
                  <c:v>20837.10095400504</c:v>
                </c:pt>
                <c:pt idx="11">
                  <c:v>32534.583506231364</c:v>
                </c:pt>
                <c:pt idx="12">
                  <c:v>22053.679619520262</c:v>
                </c:pt>
                <c:pt idx="13">
                  <c:v>26956.795229506322</c:v>
                </c:pt>
                <c:pt idx="14">
                  <c:v>28080.531333333329</c:v>
                </c:pt>
                <c:pt idx="15">
                  <c:v>29404.110969086094</c:v>
                </c:pt>
                <c:pt idx="16">
                  <c:v>25290.981152460987</c:v>
                </c:pt>
                <c:pt idx="21">
                  <c:v>38626.581584072701</c:v>
                </c:pt>
                <c:pt idx="22">
                  <c:v>22093.108384158866</c:v>
                </c:pt>
                <c:pt idx="23">
                  <c:v>23411.230273346162</c:v>
                </c:pt>
                <c:pt idx="24">
                  <c:v>27807.857299331106</c:v>
                </c:pt>
                <c:pt idx="25">
                  <c:v>27164.949043826888</c:v>
                </c:pt>
                <c:pt idx="26">
                  <c:v>24385.309188606949</c:v>
                </c:pt>
                <c:pt idx="30">
                  <c:v>17914.933081819298</c:v>
                </c:pt>
                <c:pt idx="31">
                  <c:v>23205.244710987896</c:v>
                </c:pt>
                <c:pt idx="32">
                  <c:v>32992.00344713821</c:v>
                </c:pt>
                <c:pt idx="33">
                  <c:v>27495.194297040794</c:v>
                </c:pt>
                <c:pt idx="34">
                  <c:v>26138.517819676141</c:v>
                </c:pt>
                <c:pt idx="171">
                  <c:v>34347.929212067291</c:v>
                </c:pt>
                <c:pt idx="172">
                  <c:v>37909.06206031816</c:v>
                </c:pt>
                <c:pt idx="173">
                  <c:v>41267.383030936362</c:v>
                </c:pt>
                <c:pt idx="174">
                  <c:v>37324.808003524799</c:v>
                </c:pt>
                <c:pt idx="175">
                  <c:v>40020.288634721081</c:v>
                </c:pt>
                <c:pt idx="176">
                  <c:v>35094.659940056139</c:v>
                </c:pt>
                <c:pt idx="178">
                  <c:v>32069.620549677846</c:v>
                </c:pt>
                <c:pt idx="179">
                  <c:v>31745.807010921511</c:v>
                </c:pt>
                <c:pt idx="180">
                  <c:v>34102.758793628491</c:v>
                </c:pt>
                <c:pt idx="181">
                  <c:v>45955.10799080845</c:v>
                </c:pt>
                <c:pt idx="190">
                  <c:v>23992.322456813821</c:v>
                </c:pt>
                <c:pt idx="191">
                  <c:v>38845.144356955381</c:v>
                </c:pt>
                <c:pt idx="192">
                  <c:v>25313.97174254317</c:v>
                </c:pt>
                <c:pt idx="193">
                  <c:v>26429.710640236957</c:v>
                </c:pt>
                <c:pt idx="194">
                  <c:v>31127.450980392154</c:v>
                </c:pt>
                <c:pt idx="195">
                  <c:v>33927.249957306318</c:v>
                </c:pt>
                <c:pt idx="196">
                  <c:v>33850.238339467811</c:v>
                </c:pt>
                <c:pt idx="197">
                  <c:v>30498.694875669731</c:v>
                </c:pt>
                <c:pt idx="198">
                  <c:v>27568.099770265835</c:v>
                </c:pt>
                <c:pt idx="201">
                  <c:v>21126.760563380281</c:v>
                </c:pt>
                <c:pt idx="202">
                  <c:v>35267.349260523326</c:v>
                </c:pt>
                <c:pt idx="203">
                  <c:v>25621.118012422361</c:v>
                </c:pt>
                <c:pt idx="204">
                  <c:v>29365.079365079368</c:v>
                </c:pt>
                <c:pt idx="205">
                  <c:v>29320.388349514564</c:v>
                </c:pt>
                <c:pt idx="206">
                  <c:v>50170.129588069212</c:v>
                </c:pt>
                <c:pt idx="207">
                  <c:v>31117.080814864563</c:v>
                </c:pt>
                <c:pt idx="208">
                  <c:v>39410.038854967883</c:v>
                </c:pt>
                <c:pt idx="209">
                  <c:v>24598.615407276477</c:v>
                </c:pt>
                <c:pt idx="212">
                  <c:v>11583.011583011583</c:v>
                </c:pt>
                <c:pt idx="213">
                  <c:v>27850.95972901769</c:v>
                </c:pt>
                <c:pt idx="214">
                  <c:v>23745.759685770397</c:v>
                </c:pt>
                <c:pt idx="216">
                  <c:v>27430.762112499178</c:v>
                </c:pt>
                <c:pt idx="217">
                  <c:v>42279.088832933179</c:v>
                </c:pt>
                <c:pt idx="218">
                  <c:v>35194.74425152511</c:v>
                </c:pt>
                <c:pt idx="219">
                  <c:v>20429.972340960521</c:v>
                </c:pt>
                <c:pt idx="220">
                  <c:v>27678.9244760775</c:v>
                </c:pt>
                <c:pt idx="223">
                  <c:v>25862.068965517243</c:v>
                </c:pt>
                <c:pt idx="225">
                  <c:v>32387.806943268417</c:v>
                </c:pt>
                <c:pt idx="226">
                  <c:v>43475.062527585702</c:v>
                </c:pt>
                <c:pt idx="227">
                  <c:v>42620.087336244542</c:v>
                </c:pt>
                <c:pt idx="228">
                  <c:v>24619.339529365236</c:v>
                </c:pt>
                <c:pt idx="229">
                  <c:v>40035.666518056176</c:v>
                </c:pt>
                <c:pt idx="230">
                  <c:v>53491.436100131745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7E-4EAE-9D25-E3F3B757E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476240"/>
        <c:axId val="413474928"/>
      </c:scatterChart>
      <c:valAx>
        <c:axId val="41347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4928"/>
        <c:crosses val="autoZero"/>
        <c:crossBetween val="midCat"/>
      </c:valAx>
      <c:valAx>
        <c:axId val="41347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76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609600</xdr:colOff>
      <xdr:row>2</xdr:row>
      <xdr:rowOff>131445</xdr:rowOff>
    </xdr:from>
    <xdr:to>
      <xdr:col>25</xdr:col>
      <xdr:colOff>944880</xdr:colOff>
      <xdr:row>17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DC901-49D1-4580-8B2B-A4A6E82CBC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Z249"/>
  <sheetViews>
    <sheetView tabSelected="1" topLeftCell="S1" workbookViewId="0">
      <selection activeCell="V14" sqref="V14"/>
    </sheetView>
  </sheetViews>
  <sheetFormatPr defaultRowHeight="14.4" x14ac:dyDescent="0.55000000000000004"/>
  <cols>
    <col min="1" max="1" width="43.3125" bestFit="1" customWidth="1"/>
    <col min="2" max="2" width="10.2617187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78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</row>
    <row r="2" spans="1:78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78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78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78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78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78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78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78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78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78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78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78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78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78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78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25" x14ac:dyDescent="0.55000000000000004">
      <c r="A65" t="s">
        <v>112</v>
      </c>
      <c r="D65" s="4" t="s">
        <v>60</v>
      </c>
      <c r="E65" s="4"/>
      <c r="G65" s="5">
        <v>52</v>
      </c>
    </row>
    <row r="66" spans="1:25" x14ac:dyDescent="0.55000000000000004">
      <c r="A66" t="s">
        <v>113</v>
      </c>
      <c r="D66" s="4" t="s">
        <v>60</v>
      </c>
      <c r="E66" s="4"/>
      <c r="G66" s="5">
        <v>52</v>
      </c>
    </row>
    <row r="67" spans="1:25" x14ac:dyDescent="0.55000000000000004">
      <c r="A67" t="s">
        <v>114</v>
      </c>
      <c r="D67" s="4" t="s">
        <v>60</v>
      </c>
      <c r="E67" s="4"/>
      <c r="G67" s="5">
        <v>42</v>
      </c>
    </row>
    <row r="68" spans="1:25" x14ac:dyDescent="0.55000000000000004">
      <c r="A68" t="s">
        <v>115</v>
      </c>
      <c r="D68" s="4" t="s">
        <v>60</v>
      </c>
      <c r="E68" s="4"/>
      <c r="G68" s="5">
        <v>42</v>
      </c>
    </row>
    <row r="69" spans="1:25" x14ac:dyDescent="0.55000000000000004">
      <c r="A69" t="s">
        <v>116</v>
      </c>
      <c r="D69" s="4" t="s">
        <v>60</v>
      </c>
      <c r="E69" s="4"/>
      <c r="G69" s="5">
        <v>56</v>
      </c>
    </row>
    <row r="70" spans="1:25" x14ac:dyDescent="0.55000000000000004">
      <c r="A70" t="s">
        <v>117</v>
      </c>
      <c r="D70" s="4" t="s">
        <v>60</v>
      </c>
      <c r="E70" s="4"/>
      <c r="G70" s="5">
        <v>55</v>
      </c>
    </row>
    <row r="71" spans="1:25" x14ac:dyDescent="0.55000000000000004">
      <c r="A71" t="s">
        <v>118</v>
      </c>
      <c r="D71" s="4" t="s">
        <v>60</v>
      </c>
      <c r="E71" s="4"/>
      <c r="G71" s="5">
        <v>39</v>
      </c>
    </row>
    <row r="72" spans="1:25" x14ac:dyDescent="0.55000000000000004">
      <c r="A72" t="s">
        <v>119</v>
      </c>
      <c r="D72" s="4" t="s">
        <v>60</v>
      </c>
      <c r="E72" s="4"/>
      <c r="G72" s="5">
        <v>40</v>
      </c>
    </row>
    <row r="73" spans="1:25" x14ac:dyDescent="0.55000000000000004">
      <c r="A73" t="s">
        <v>120</v>
      </c>
      <c r="D73" s="4" t="s">
        <v>60</v>
      </c>
      <c r="E73" s="4"/>
      <c r="G73" s="5">
        <v>58</v>
      </c>
    </row>
    <row r="74" spans="1:25" x14ac:dyDescent="0.55000000000000004">
      <c r="A74" t="s">
        <v>121</v>
      </c>
      <c r="D74" s="4" t="s">
        <v>60</v>
      </c>
      <c r="E74" s="4"/>
      <c r="G74" s="5">
        <v>60</v>
      </c>
    </row>
    <row r="75" spans="1:25" x14ac:dyDescent="0.55000000000000004">
      <c r="A75" t="s">
        <v>122</v>
      </c>
      <c r="D75" s="4" t="s">
        <v>60</v>
      </c>
      <c r="E75" s="4"/>
      <c r="G75" s="5">
        <v>38</v>
      </c>
    </row>
    <row r="76" spans="1:25" x14ac:dyDescent="0.55000000000000004">
      <c r="A76" t="s">
        <v>123</v>
      </c>
      <c r="D76" s="4" t="s">
        <v>60</v>
      </c>
      <c r="E76" s="4"/>
      <c r="G76" s="5">
        <v>41</v>
      </c>
    </row>
    <row r="77" spans="1:25" x14ac:dyDescent="0.55000000000000004">
      <c r="A77" t="s">
        <v>124</v>
      </c>
      <c r="D77" s="4" t="s">
        <v>60</v>
      </c>
      <c r="E77" s="4"/>
      <c r="G77" s="5">
        <v>55</v>
      </c>
    </row>
    <row r="78" spans="1:25" x14ac:dyDescent="0.55000000000000004">
      <c r="A78" t="s">
        <v>125</v>
      </c>
      <c r="D78" s="4" t="s">
        <v>60</v>
      </c>
      <c r="E78" s="4"/>
      <c r="G78" s="5">
        <v>58</v>
      </c>
    </row>
    <row r="79" spans="1:25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Y79" s="5">
        <v>430</v>
      </c>
    </row>
    <row r="80" spans="1:25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Y80" s="5">
        <v>410</v>
      </c>
    </row>
    <row r="81" spans="1:25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Y81" s="5">
        <v>400</v>
      </c>
    </row>
    <row r="82" spans="1:25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Y82" s="5">
        <v>410</v>
      </c>
    </row>
    <row r="83" spans="1:25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Y83" s="5">
        <v>320</v>
      </c>
    </row>
    <row r="84" spans="1:25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Y84" s="5">
        <v>300</v>
      </c>
    </row>
    <row r="85" spans="1:25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Y85" s="5">
        <v>440</v>
      </c>
    </row>
    <row r="86" spans="1:25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Y86" s="5">
        <v>440</v>
      </c>
    </row>
    <row r="87" spans="1:25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Y87" s="5">
        <v>440</v>
      </c>
    </row>
    <row r="88" spans="1:25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Y88" s="5">
        <v>420</v>
      </c>
    </row>
    <row r="89" spans="1:25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Y89" s="5">
        <v>390</v>
      </c>
    </row>
    <row r="90" spans="1:25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Y90" s="5">
        <v>390</v>
      </c>
    </row>
    <row r="91" spans="1:25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Y91" s="5">
        <v>470</v>
      </c>
    </row>
    <row r="92" spans="1:25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Y92" s="5">
        <v>460</v>
      </c>
    </row>
    <row r="93" spans="1:25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Y93" s="5">
        <v>420</v>
      </c>
    </row>
    <row r="94" spans="1:25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Y94" s="5">
        <v>440</v>
      </c>
    </row>
    <row r="95" spans="1:25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Y95" s="5">
        <v>350</v>
      </c>
    </row>
    <row r="96" spans="1:25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Y96" s="5">
        <v>340</v>
      </c>
    </row>
    <row r="97" spans="1:25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Y97" s="5">
        <v>380</v>
      </c>
    </row>
    <row r="98" spans="1:25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Y98" s="5">
        <v>410</v>
      </c>
    </row>
    <row r="99" spans="1:25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Y99" s="5">
        <v>450</v>
      </c>
    </row>
    <row r="100" spans="1:25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Y100" s="5">
        <v>430</v>
      </c>
    </row>
    <row r="101" spans="1:25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Y101" s="5">
        <v>410</v>
      </c>
    </row>
    <row r="102" spans="1:25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Y102" s="5">
        <v>390</v>
      </c>
    </row>
    <row r="103" spans="1:25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Y103" s="5">
        <v>430</v>
      </c>
    </row>
    <row r="104" spans="1:25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Y104" s="5">
        <v>410</v>
      </c>
    </row>
    <row r="105" spans="1:25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Y105" s="5">
        <v>450</v>
      </c>
    </row>
    <row r="106" spans="1:25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Y106" s="5">
        <v>440</v>
      </c>
    </row>
    <row r="107" spans="1:25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Y107" s="5">
        <v>360</v>
      </c>
    </row>
    <row r="108" spans="1:25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Y108" s="5">
        <v>340</v>
      </c>
    </row>
    <row r="109" spans="1:25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Y109" s="5">
        <v>370</v>
      </c>
    </row>
    <row r="110" spans="1:25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Y110" s="5">
        <v>380</v>
      </c>
    </row>
    <row r="111" spans="1:25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Y111" s="5">
        <v>440</v>
      </c>
    </row>
    <row r="112" spans="1:25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Y112" s="5">
        <v>400</v>
      </c>
    </row>
    <row r="113" spans="1:26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Y113" s="5">
        <v>380</v>
      </c>
    </row>
    <row r="114" spans="1:26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Y114" s="5">
        <v>390</v>
      </c>
    </row>
    <row r="115" spans="1:26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26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26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26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26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26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26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26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26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26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26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26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26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26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55000000000000004">
      <c r="A173" s="13" t="s">
        <v>196</v>
      </c>
      <c r="B173" s="10">
        <v>32910</v>
      </c>
      <c r="C173" s="10"/>
      <c r="K173">
        <v>8.0331262939958599</v>
      </c>
      <c r="N173" s="9">
        <v>2.3992699392924401</v>
      </c>
      <c r="O173" s="9">
        <v>0.75403949730700104</v>
      </c>
      <c r="Q173" s="9">
        <f>N173*1000000/R173</f>
        <v>34347.929212067291</v>
      </c>
      <c r="R173">
        <v>69.851953067654406</v>
      </c>
      <c r="U173">
        <v>48.445563673732003</v>
      </c>
      <c r="W173"/>
      <c r="Z173" s="9">
        <v>132.81249999999901</v>
      </c>
      <c r="AA173" s="9">
        <v>4.9420394788277998E-2</v>
      </c>
      <c r="AC173" s="9">
        <v>2.3045519285614699E-2</v>
      </c>
      <c r="AG173" s="9">
        <v>3.9160491133475621</v>
      </c>
      <c r="AI173" s="9">
        <f t="shared" ref="AI173:AI182" si="6">AC173*U173</f>
        <v>1.1164531719454658</v>
      </c>
      <c r="AM173" s="9">
        <f>AL173+AK173+AI173+AG173</f>
        <v>5.0325022852930275</v>
      </c>
    </row>
    <row r="174" spans="1:39" s="9" customFormat="1" x14ac:dyDescent="0.55000000000000004">
      <c r="A174" s="13" t="s">
        <v>196</v>
      </c>
      <c r="B174" s="10">
        <v>32918</v>
      </c>
      <c r="C174" s="10"/>
      <c r="K174">
        <v>10.559006211180099</v>
      </c>
      <c r="N174" s="9">
        <v>4.4933666527109004</v>
      </c>
      <c r="O174" s="9">
        <v>0.85816876122082508</v>
      </c>
      <c r="Q174" s="9">
        <f t="shared" ref="Q174:Q183" si="7">N174*1000000/R174</f>
        <v>37909.06206031816</v>
      </c>
      <c r="R174">
        <v>118.53014578839699</v>
      </c>
      <c r="U174">
        <v>118.518853116212</v>
      </c>
      <c r="W174"/>
      <c r="Z174" s="9">
        <v>253.90624999999901</v>
      </c>
      <c r="AA174" s="9">
        <v>4.6919910395909994E-2</v>
      </c>
      <c r="AC174" s="9">
        <v>1.5711852826302001E-2</v>
      </c>
      <c r="AG174" s="9">
        <v>6.1736657480250612</v>
      </c>
      <c r="AI174" s="9">
        <f t="shared" si="6"/>
        <v>1.8621507773040271</v>
      </c>
      <c r="AM174" s="9">
        <f t="shared" ref="AM174:AM183" si="8">AL174+AK174+AI174+AG174</f>
        <v>8.0358165253290892</v>
      </c>
    </row>
    <row r="175" spans="1:39" s="9" customFormat="1" x14ac:dyDescent="0.55000000000000004">
      <c r="A175" s="13" t="s">
        <v>196</v>
      </c>
      <c r="B175" s="10">
        <v>32925</v>
      </c>
      <c r="C175" s="10"/>
      <c r="K175">
        <v>12.919254658385</v>
      </c>
      <c r="N175" s="9">
        <v>6.89652239899518</v>
      </c>
      <c r="O175" s="9">
        <v>0.90484739676840209</v>
      </c>
      <c r="Q175" s="9">
        <f t="shared" si="7"/>
        <v>41267.383030936362</v>
      </c>
      <c r="R175">
        <v>167.11799713166101</v>
      </c>
      <c r="U175">
        <v>208.636635687102</v>
      </c>
      <c r="W175"/>
      <c r="Z175" s="9">
        <v>394.53125</v>
      </c>
      <c r="AA175" s="9">
        <v>5.0953862051852095E-2</v>
      </c>
      <c r="AC175" s="9">
        <v>1.37114653124075E-2</v>
      </c>
      <c r="AG175" s="9">
        <v>8.9302120153173785</v>
      </c>
      <c r="AI175" s="9">
        <f t="shared" si="6"/>
        <v>2.8607139931210996</v>
      </c>
      <c r="AM175" s="9">
        <f t="shared" si="8"/>
        <v>11.790926008438479</v>
      </c>
    </row>
    <row r="176" spans="1:39" s="9" customFormat="1" x14ac:dyDescent="0.55000000000000004">
      <c r="A176" s="13" t="s">
        <v>196</v>
      </c>
      <c r="B176" s="10">
        <v>32932</v>
      </c>
      <c r="C176" s="10"/>
      <c r="K176">
        <v>14.699792960662499</v>
      </c>
      <c r="N176" s="9">
        <v>7.4025800711743699</v>
      </c>
      <c r="O176" s="9">
        <v>0.913824057450628</v>
      </c>
      <c r="Q176" s="9">
        <f t="shared" si="7"/>
        <v>37324.808003524799</v>
      </c>
      <c r="R176">
        <v>198.32868451661699</v>
      </c>
      <c r="U176">
        <v>309.48019829932298</v>
      </c>
      <c r="W176"/>
      <c r="Z176" s="9">
        <v>523.4375</v>
      </c>
      <c r="AA176" s="9">
        <v>5.2916993843967794E-2</v>
      </c>
      <c r="AC176" s="9">
        <v>1.84369593076418E-2</v>
      </c>
      <c r="AG176" s="9">
        <v>11.046021146306742</v>
      </c>
      <c r="AI176" s="9">
        <f t="shared" si="6"/>
        <v>5.7058738225655325</v>
      </c>
      <c r="AM176" s="9">
        <f t="shared" si="8"/>
        <v>16.751894968872275</v>
      </c>
    </row>
    <row r="177" spans="1:39" s="9" customFormat="1" x14ac:dyDescent="0.55000000000000004">
      <c r="A177" s="13" t="s">
        <v>196</v>
      </c>
      <c r="B177" s="10">
        <v>32939</v>
      </c>
      <c r="C177" s="10"/>
      <c r="K177">
        <v>16.687370600413999</v>
      </c>
      <c r="N177" s="9">
        <v>9.0776768892610402</v>
      </c>
      <c r="O177" s="9">
        <v>0.913824057450628</v>
      </c>
      <c r="Q177" s="9">
        <f t="shared" si="7"/>
        <v>40020.288634721081</v>
      </c>
      <c r="R177">
        <v>226.826872042731</v>
      </c>
      <c r="U177">
        <v>386.26133501970497</v>
      </c>
      <c r="V177" s="9">
        <v>2.9723991507431702</v>
      </c>
      <c r="W177">
        <v>1.8791006515873501</v>
      </c>
      <c r="Z177" s="9">
        <v>636.71875</v>
      </c>
      <c r="AA177" s="9">
        <v>5.2293980277582301E-2</v>
      </c>
      <c r="AC177" s="9">
        <v>1.6436571793747402E-2</v>
      </c>
      <c r="AD177" s="9">
        <f t="shared" ref="AD177:AD182" si="9">AJ177/V177</f>
        <v>2.9790741444624208E-2</v>
      </c>
      <c r="AE177" s="9">
        <v>4.7123593137604801E-2</v>
      </c>
      <c r="AG177" s="9">
        <v>12.257539548342988</v>
      </c>
      <c r="AI177" s="9">
        <f t="shared" si="6"/>
        <v>6.3488121642000985</v>
      </c>
      <c r="AJ177" s="9">
        <f>AK177+AL177</f>
        <v>8.8549974570010362E-2</v>
      </c>
      <c r="AK177" s="9">
        <f t="shared" ref="AK177:AK182" si="10">AE177*W177</f>
        <v>8.8549974570010362E-2</v>
      </c>
      <c r="AM177" s="9">
        <f t="shared" si="8"/>
        <v>18.694901687113095</v>
      </c>
    </row>
    <row r="178" spans="1:39" s="9" customFormat="1" x14ac:dyDescent="0.55000000000000004">
      <c r="A178" s="13" t="s">
        <v>196</v>
      </c>
      <c r="B178" s="10">
        <v>32946</v>
      </c>
      <c r="C178" s="10"/>
      <c r="K178">
        <v>17.267080745341602</v>
      </c>
      <c r="N178" s="9">
        <v>8.6793227967343505</v>
      </c>
      <c r="O178" s="9">
        <v>0.93357271095152594</v>
      </c>
      <c r="Q178" s="9">
        <f t="shared" si="7"/>
        <v>35094.659940056139</v>
      </c>
      <c r="R178">
        <v>247.31177938635599</v>
      </c>
      <c r="U178">
        <v>467.02652648696198</v>
      </c>
      <c r="V178" s="9">
        <v>57.961783439490397</v>
      </c>
      <c r="W178">
        <v>54.462299413910301</v>
      </c>
      <c r="Z178" s="9">
        <v>781.25</v>
      </c>
      <c r="AA178" s="9">
        <v>4.9266748928388102E-2</v>
      </c>
      <c r="AC178" s="9">
        <v>1.3922762362203101E-2</v>
      </c>
      <c r="AD178" s="9">
        <f t="shared" si="9"/>
        <v>4.1108223174517358E-2</v>
      </c>
      <c r="AE178" s="9">
        <v>4.3749638830251902E-2</v>
      </c>
      <c r="AG178" s="9">
        <v>12.504532393962936</v>
      </c>
      <c r="AI178" s="9">
        <f t="shared" si="6"/>
        <v>6.5022993451231237</v>
      </c>
      <c r="AJ178" s="9">
        <f>AK178+AL178</f>
        <v>2.3827059292236155</v>
      </c>
      <c r="AK178" s="9">
        <f t="shared" si="10"/>
        <v>2.3827059292236155</v>
      </c>
      <c r="AM178" s="9">
        <f t="shared" si="8"/>
        <v>21.389537668309675</v>
      </c>
    </row>
    <row r="179" spans="1:39" s="9" customFormat="1" x14ac:dyDescent="0.55000000000000004">
      <c r="A179" s="13" t="s">
        <v>196</v>
      </c>
      <c r="B179" s="10">
        <v>32954</v>
      </c>
      <c r="C179" s="10"/>
      <c r="K179"/>
      <c r="N179" s="9">
        <v>7.1780275277370702</v>
      </c>
      <c r="O179" s="9">
        <v>0.94075403949730696</v>
      </c>
      <c r="R179"/>
      <c r="U179"/>
      <c r="W179"/>
      <c r="Z179" s="9">
        <v>968.75</v>
      </c>
      <c r="AG179" s="9">
        <v>11.473119542148565</v>
      </c>
    </row>
    <row r="180" spans="1:39" s="9" customFormat="1" x14ac:dyDescent="0.55000000000000004">
      <c r="A180" s="13" t="s">
        <v>196</v>
      </c>
      <c r="B180" s="10">
        <v>32962</v>
      </c>
      <c r="C180" s="10"/>
      <c r="K180">
        <v>17.681159420289799</v>
      </c>
      <c r="N180" s="9">
        <v>5.12502616705045</v>
      </c>
      <c r="O180" s="9">
        <v>0.95332136445242299</v>
      </c>
      <c r="Q180" s="9">
        <f t="shared" si="7"/>
        <v>32069.620549677846</v>
      </c>
      <c r="R180">
        <v>159.80937969351601</v>
      </c>
      <c r="U180">
        <v>423.71009451966597</v>
      </c>
      <c r="V180" s="9">
        <v>307.64331210191</v>
      </c>
      <c r="W180">
        <f>V180-Y180</f>
        <v>170.116492134531</v>
      </c>
      <c r="Y180">
        <v>137.526819967379</v>
      </c>
      <c r="Z180" s="9">
        <v>914.06249999999898</v>
      </c>
      <c r="AA180" s="9">
        <v>4.5457419361417901E-2</v>
      </c>
      <c r="AC180" s="9">
        <v>1.11516980926838E-2</v>
      </c>
      <c r="AD180" s="9">
        <f t="shared" si="9"/>
        <v>4.2859155115258465E-2</v>
      </c>
      <c r="AE180" s="9">
        <v>2.5287389142132598E-2</v>
      </c>
      <c r="AF180" s="9">
        <v>6.4594895014327802E-2</v>
      </c>
      <c r="AG180" s="9">
        <v>7.6942300660613334</v>
      </c>
      <c r="AI180" s="9">
        <f t="shared" si="6"/>
        <v>4.7250870529058311</v>
      </c>
      <c r="AJ180" s="9">
        <f>AK180+AL180</f>
        <v>13.185332433547632</v>
      </c>
      <c r="AK180" s="9">
        <f t="shared" si="10"/>
        <v>4.3018019361004249</v>
      </c>
      <c r="AL180" s="9">
        <f t="shared" ref="AL180:AL182" si="11">AF180*Y180</f>
        <v>8.8835304974472074</v>
      </c>
      <c r="AM180" s="9">
        <f t="shared" si="8"/>
        <v>25.604649552514797</v>
      </c>
    </row>
    <row r="181" spans="1:39" s="9" customFormat="1" x14ac:dyDescent="0.55000000000000004">
      <c r="A181" s="13" t="s">
        <v>196</v>
      </c>
      <c r="B181" s="10">
        <v>32972</v>
      </c>
      <c r="C181" s="10"/>
      <c r="K181">
        <v>17.474120082815698</v>
      </c>
      <c r="N181" s="9">
        <v>4.8364559346870397</v>
      </c>
      <c r="O181" s="9">
        <v>0.955116696588868</v>
      </c>
      <c r="Q181" s="9">
        <f t="shared" si="7"/>
        <v>31745.807010921511</v>
      </c>
      <c r="R181">
        <v>152.34944044809299</v>
      </c>
      <c r="U181">
        <v>424.27472812891699</v>
      </c>
      <c r="V181" s="9">
        <v>471.12526539278099</v>
      </c>
      <c r="W181">
        <f t="shared" ref="W181:W183" si="12">V181-Y181</f>
        <v>180.37706296232898</v>
      </c>
      <c r="Y181">
        <v>290.74820243045201</v>
      </c>
      <c r="Z181" s="9">
        <v>1062.5</v>
      </c>
      <c r="AA181" s="9">
        <v>3.2803798995863095E-2</v>
      </c>
      <c r="AC181" s="9">
        <v>9.5284907693510505E-3</v>
      </c>
      <c r="AD181" s="9">
        <f t="shared" si="9"/>
        <v>4.5171985703309839E-2</v>
      </c>
      <c r="AE181" s="9">
        <v>1.8145168143638399E-2</v>
      </c>
      <c r="AF181" s="9">
        <v>6.1939133124619704E-2</v>
      </c>
      <c r="AG181" s="9">
        <v>5.2080804155383014</v>
      </c>
      <c r="AI181" s="9">
        <f t="shared" si="6"/>
        <v>4.0426978306453121</v>
      </c>
      <c r="AJ181" s="9">
        <f>AK181+AL181</f>
        <v>21.281663752790756</v>
      </c>
      <c r="AK181" s="9">
        <f t="shared" si="10"/>
        <v>3.2729721367071094</v>
      </c>
      <c r="AL181" s="9">
        <f t="shared" si="11"/>
        <v>18.008691616083645</v>
      </c>
      <c r="AM181" s="9">
        <f t="shared" si="8"/>
        <v>30.53244199897437</v>
      </c>
    </row>
    <row r="182" spans="1:39" s="9" customFormat="1" x14ac:dyDescent="0.55000000000000004">
      <c r="A182" s="13" t="s">
        <v>196</v>
      </c>
      <c r="B182" s="10">
        <v>32981</v>
      </c>
      <c r="C182" s="10"/>
      <c r="K182">
        <v>17.432712215320901</v>
      </c>
      <c r="N182" s="9">
        <v>3.1582975716977102</v>
      </c>
      <c r="O182" s="9">
        <v>0.93177737881507994</v>
      </c>
      <c r="Q182" s="9">
        <f t="shared" si="7"/>
        <v>34102.758793628491</v>
      </c>
      <c r="R182">
        <v>92.611204589341995</v>
      </c>
      <c r="U182">
        <v>383.26425982180098</v>
      </c>
      <c r="V182" s="9">
        <v>536.51804670912895</v>
      </c>
      <c r="W182">
        <f t="shared" si="12"/>
        <v>186.79945536043493</v>
      </c>
      <c r="Y182">
        <v>349.71859134869402</v>
      </c>
      <c r="Z182" s="9">
        <v>1031.25</v>
      </c>
      <c r="AA182" s="9">
        <v>3.1337772746895601E-2</v>
      </c>
      <c r="AC182" s="9">
        <v>8.0643680974087587E-3</v>
      </c>
      <c r="AD182" s="9">
        <f t="shared" si="9"/>
        <v>4.7172946533704185E-2</v>
      </c>
      <c r="AE182" s="9">
        <v>1.5820900595887599E-2</v>
      </c>
      <c r="AF182" s="9">
        <v>6.3919397109962195E-2</v>
      </c>
      <c r="AG182" s="9">
        <v>3.1717735677342116</v>
      </c>
      <c r="AI182" s="9">
        <f t="shared" si="6"/>
        <v>3.0907840697839135</v>
      </c>
      <c r="AJ182" s="9">
        <f>AK182+AL182</f>
        <v>25.309137131777145</v>
      </c>
      <c r="AK182" s="9">
        <f t="shared" si="10"/>
        <v>2.955335614623384</v>
      </c>
      <c r="AL182" s="9">
        <f t="shared" si="11"/>
        <v>22.353801517153762</v>
      </c>
      <c r="AM182" s="9">
        <f t="shared" si="8"/>
        <v>31.57169476929527</v>
      </c>
    </row>
    <row r="183" spans="1:39" s="9" customFormat="1" x14ac:dyDescent="0.55000000000000004">
      <c r="A183" s="13" t="s">
        <v>196</v>
      </c>
      <c r="B183" s="10">
        <v>32993</v>
      </c>
      <c r="C183" s="10"/>
      <c r="K183">
        <v>17.474120082815698</v>
      </c>
      <c r="N183" s="9">
        <v>0.53109953945990995</v>
      </c>
      <c r="O183" s="9">
        <v>0.70017953321364401</v>
      </c>
      <c r="Q183" s="9">
        <f t="shared" si="7"/>
        <v>45955.10799080845</v>
      </c>
      <c r="R183">
        <v>11.5569207141486</v>
      </c>
      <c r="U183">
        <v>291.51807392183201</v>
      </c>
      <c r="V183" s="9">
        <v>603.39702760084901</v>
      </c>
      <c r="W183">
        <f t="shared" si="12"/>
        <v>178.31237528410901</v>
      </c>
      <c r="Y183">
        <v>425.08465231674001</v>
      </c>
      <c r="Z183" s="9">
        <v>933.59375</v>
      </c>
      <c r="AA183" s="9">
        <v>2.7666588484038801E-2</v>
      </c>
      <c r="AC183" s="9">
        <v>6.1191843172447198E-3</v>
      </c>
      <c r="AD183" s="9">
        <f>AJ183/V183</f>
        <v>4.8229783625103446E-2</v>
      </c>
      <c r="AE183" s="9">
        <v>1.09428484990635E-2</v>
      </c>
      <c r="AF183" s="9">
        <v>6.3870719926032396E-2</v>
      </c>
      <c r="AG183" s="9">
        <v>0.61886837353163826</v>
      </c>
      <c r="AI183" s="9">
        <f>AC183*U183</f>
        <v>1.7838528261358615</v>
      </c>
      <c r="AJ183" s="9">
        <f>AK183+AL183</f>
        <v>29.10170808121952</v>
      </c>
      <c r="AK183" s="9">
        <f>AE183*W183</f>
        <v>1.9512453082421599</v>
      </c>
      <c r="AL183" s="9">
        <f>AF183*Y183</f>
        <v>27.15046277297736</v>
      </c>
      <c r="AM183" s="9">
        <f t="shared" si="8"/>
        <v>31.50442928088702</v>
      </c>
    </row>
    <row r="184" spans="1:39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G184" s="9">
        <v>47</v>
      </c>
      <c r="H184" s="14">
        <f>B184-DATE(1990,1,9)</f>
        <v>118</v>
      </c>
      <c r="Y184" s="9">
        <v>407</v>
      </c>
      <c r="Z184" s="9">
        <v>874.99999999999898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13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13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13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13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13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13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13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13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13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13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13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13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13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13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13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13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13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13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13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13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13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13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13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13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13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6" hidden="1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13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13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6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6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13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6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13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6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13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6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13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6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13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6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13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6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6" x14ac:dyDescent="0.55000000000000004">
      <c r="A235" t="s">
        <v>228</v>
      </c>
      <c r="B235" s="4">
        <v>42289</v>
      </c>
      <c r="C235" s="4"/>
      <c r="Y235">
        <v>365.9</v>
      </c>
    </row>
    <row r="236" spans="1:36" x14ac:dyDescent="0.55000000000000004">
      <c r="B236" s="4"/>
      <c r="C236" s="12"/>
    </row>
    <row r="237" spans="1:36" x14ac:dyDescent="0.55000000000000004">
      <c r="B237" s="4"/>
      <c r="C237" s="12"/>
    </row>
    <row r="238" spans="1:36" x14ac:dyDescent="0.55000000000000004">
      <c r="B238" s="4"/>
      <c r="C238" s="12"/>
    </row>
    <row r="239" spans="1:36" x14ac:dyDescent="0.55000000000000004">
      <c r="B239" s="4"/>
      <c r="C239" s="12"/>
    </row>
    <row r="240" spans="1:36" x14ac:dyDescent="0.55000000000000004">
      <c r="B240" s="4"/>
      <c r="C240" s="12"/>
    </row>
    <row r="241" spans="2:3" x14ac:dyDescent="0.55000000000000004">
      <c r="B241" s="4"/>
      <c r="C241" s="12"/>
    </row>
    <row r="242" spans="2:3" x14ac:dyDescent="0.55000000000000004">
      <c r="B242" s="4"/>
      <c r="C242" s="12"/>
    </row>
    <row r="243" spans="2:3" x14ac:dyDescent="0.55000000000000004">
      <c r="B243" s="4"/>
      <c r="C243" s="12"/>
    </row>
    <row r="244" spans="2:3" x14ac:dyDescent="0.55000000000000004">
      <c r="B244" s="4"/>
      <c r="C244" s="12"/>
    </row>
    <row r="245" spans="2:3" x14ac:dyDescent="0.55000000000000004">
      <c r="B245" s="4"/>
      <c r="C245" s="12"/>
    </row>
    <row r="246" spans="2:3" x14ac:dyDescent="0.55000000000000004">
      <c r="B246" s="4"/>
      <c r="C246" s="12"/>
    </row>
    <row r="247" spans="2:3" x14ac:dyDescent="0.55000000000000004">
      <c r="B247" s="4"/>
      <c r="C247" s="12"/>
    </row>
    <row r="248" spans="2:3" x14ac:dyDescent="0.55000000000000004">
      <c r="B248" s="4"/>
      <c r="C248" s="12"/>
    </row>
    <row r="249" spans="2:3" x14ac:dyDescent="0.55000000000000004">
      <c r="B249" s="4"/>
      <c r="C249" s="12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workbookViewId="0">
      <selection activeCell="E1" sqref="E1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AC6CC-44CB-4FCE-B6C5-EB62C8EDED80}">
  <dimension ref="A1:AF15"/>
  <sheetViews>
    <sheetView workbookViewId="0"/>
  </sheetViews>
  <sheetFormatPr defaultRowHeight="14.4" x14ac:dyDescent="0.55000000000000004"/>
  <cols>
    <col min="1" max="1" width="12.05078125" bestFit="1" customWidth="1"/>
  </cols>
  <sheetData>
    <row r="1" spans="1:32" x14ac:dyDescent="0.55000000000000004">
      <c r="A1" t="s">
        <v>104</v>
      </c>
      <c r="B1" t="s">
        <v>199</v>
      </c>
      <c r="C1" t="s">
        <v>259</v>
      </c>
      <c r="D1" t="s">
        <v>260</v>
      </c>
      <c r="E1" t="s">
        <v>261</v>
      </c>
      <c r="F1" t="s">
        <v>262</v>
      </c>
      <c r="G1" t="s">
        <v>263</v>
      </c>
      <c r="H1" t="s">
        <v>264</v>
      </c>
      <c r="I1" t="s">
        <v>265</v>
      </c>
      <c r="J1" t="s">
        <v>266</v>
      </c>
      <c r="K1" t="s">
        <v>267</v>
      </c>
      <c r="L1" t="s">
        <v>268</v>
      </c>
      <c r="M1" t="s">
        <v>269</v>
      </c>
      <c r="N1" t="s">
        <v>270</v>
      </c>
      <c r="O1" t="s">
        <v>271</v>
      </c>
      <c r="P1" t="s">
        <v>272</v>
      </c>
      <c r="Q1" t="s">
        <v>273</v>
      </c>
      <c r="R1" t="s">
        <v>274</v>
      </c>
      <c r="S1" t="s">
        <v>275</v>
      </c>
      <c r="T1" t="s">
        <v>276</v>
      </c>
      <c r="U1" t="s">
        <v>277</v>
      </c>
      <c r="V1" t="s">
        <v>278</v>
      </c>
      <c r="W1" t="s">
        <v>279</v>
      </c>
      <c r="X1" t="s">
        <v>280</v>
      </c>
      <c r="Y1" t="s">
        <v>281</v>
      </c>
      <c r="Z1" t="s">
        <v>282</v>
      </c>
      <c r="AA1" t="s">
        <v>283</v>
      </c>
      <c r="AB1" t="s">
        <v>284</v>
      </c>
      <c r="AC1" t="s">
        <v>285</v>
      </c>
      <c r="AD1" t="s">
        <v>286</v>
      </c>
      <c r="AE1" t="s">
        <v>287</v>
      </c>
      <c r="AF1" t="s">
        <v>288</v>
      </c>
    </row>
    <row r="2" spans="1:32" x14ac:dyDescent="0.55000000000000004">
      <c r="A2" t="s">
        <v>105</v>
      </c>
      <c r="B2" t="s">
        <v>289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</row>
    <row r="3" spans="1:32" x14ac:dyDescent="0.55000000000000004">
      <c r="A3" s="4">
        <v>42788</v>
      </c>
      <c r="B3">
        <v>53</v>
      </c>
      <c r="C3">
        <v>7.51</v>
      </c>
      <c r="D3">
        <v>5.51</v>
      </c>
      <c r="E3">
        <v>13.02</v>
      </c>
      <c r="F3">
        <v>0.98</v>
      </c>
      <c r="G3">
        <v>0.55000000000000004</v>
      </c>
      <c r="H3">
        <v>1.52</v>
      </c>
      <c r="I3">
        <v>8.42</v>
      </c>
      <c r="J3">
        <v>1.1000000000000001</v>
      </c>
      <c r="K3">
        <v>2.16</v>
      </c>
      <c r="L3">
        <v>0.28000000000000003</v>
      </c>
      <c r="M3">
        <v>6.17</v>
      </c>
      <c r="N3">
        <v>0.61</v>
      </c>
      <c r="O3">
        <v>1.65</v>
      </c>
      <c r="P3">
        <v>0.16</v>
      </c>
      <c r="Q3">
        <v>14.59</v>
      </c>
      <c r="R3">
        <v>1.7</v>
      </c>
      <c r="S3">
        <v>3.8</v>
      </c>
      <c r="T3">
        <v>0.44</v>
      </c>
      <c r="U3">
        <v>13.12</v>
      </c>
      <c r="V3">
        <v>0.75</v>
      </c>
      <c r="W3">
        <v>3.36</v>
      </c>
      <c r="X3">
        <v>0.19</v>
      </c>
      <c r="Y3">
        <v>13.18</v>
      </c>
      <c r="Z3">
        <v>0.35</v>
      </c>
      <c r="AA3">
        <v>3.51</v>
      </c>
      <c r="AB3">
        <v>0.09</v>
      </c>
      <c r="AC3">
        <v>26.3</v>
      </c>
      <c r="AD3">
        <v>0.46</v>
      </c>
      <c r="AE3">
        <v>5.67</v>
      </c>
      <c r="AF3">
        <v>0.22</v>
      </c>
    </row>
    <row r="4" spans="1:32" x14ac:dyDescent="0.55000000000000004">
      <c r="A4" s="4">
        <v>42814</v>
      </c>
      <c r="B4">
        <v>79</v>
      </c>
      <c r="C4">
        <v>8.73</v>
      </c>
      <c r="D4">
        <v>4.49</v>
      </c>
      <c r="E4">
        <v>13.22</v>
      </c>
      <c r="F4">
        <v>1.76</v>
      </c>
      <c r="G4">
        <v>1.18</v>
      </c>
      <c r="H4">
        <v>2.89</v>
      </c>
      <c r="I4">
        <v>9.7799999999999994</v>
      </c>
      <c r="J4">
        <v>1.97</v>
      </c>
      <c r="K4">
        <v>2.5099999999999998</v>
      </c>
      <c r="L4">
        <v>0.51</v>
      </c>
      <c r="M4">
        <v>5.03</v>
      </c>
      <c r="N4">
        <v>1.32</v>
      </c>
      <c r="O4">
        <v>1.34</v>
      </c>
      <c r="P4">
        <v>0.35</v>
      </c>
      <c r="Q4">
        <v>14.81</v>
      </c>
      <c r="R4">
        <v>3.24</v>
      </c>
      <c r="S4">
        <v>3.85</v>
      </c>
      <c r="T4">
        <v>0.84</v>
      </c>
      <c r="U4">
        <v>18.440000000000001</v>
      </c>
      <c r="V4">
        <v>0.51</v>
      </c>
      <c r="W4">
        <v>4.7300000000000004</v>
      </c>
      <c r="X4">
        <v>0.13</v>
      </c>
      <c r="Y4">
        <v>16.649999999999999</v>
      </c>
      <c r="Z4">
        <v>0.89</v>
      </c>
      <c r="AA4">
        <v>4.4400000000000004</v>
      </c>
      <c r="AB4">
        <v>0.24</v>
      </c>
      <c r="AC4">
        <v>35.090000000000003</v>
      </c>
      <c r="AD4">
        <v>0.81</v>
      </c>
      <c r="AE4">
        <v>6.95</v>
      </c>
      <c r="AF4">
        <v>0.27</v>
      </c>
    </row>
    <row r="5" spans="1:32" x14ac:dyDescent="0.55000000000000004">
      <c r="A5" s="4">
        <v>42838</v>
      </c>
      <c r="B5">
        <v>103</v>
      </c>
      <c r="C5">
        <v>4</v>
      </c>
      <c r="D5" t="s">
        <v>99</v>
      </c>
      <c r="E5" t="s">
        <v>99</v>
      </c>
      <c r="F5">
        <v>0.25</v>
      </c>
      <c r="G5" t="s">
        <v>99</v>
      </c>
      <c r="H5" t="s">
        <v>99</v>
      </c>
      <c r="I5">
        <v>4.4800000000000004</v>
      </c>
      <c r="J5">
        <v>0.28000000000000003</v>
      </c>
      <c r="K5">
        <v>1.1499999999999999</v>
      </c>
      <c r="L5">
        <v>7.0000000000000007E-2</v>
      </c>
      <c r="M5" t="s">
        <v>99</v>
      </c>
      <c r="N5" t="s">
        <v>99</v>
      </c>
      <c r="O5" t="s">
        <v>99</v>
      </c>
      <c r="P5" t="s">
        <v>99</v>
      </c>
      <c r="Q5" t="s">
        <v>99</v>
      </c>
      <c r="R5" t="s">
        <v>99</v>
      </c>
      <c r="S5" t="s">
        <v>99</v>
      </c>
      <c r="T5" t="s">
        <v>99</v>
      </c>
      <c r="U5">
        <v>23.44</v>
      </c>
      <c r="V5">
        <v>0.19</v>
      </c>
      <c r="W5">
        <v>6.01</v>
      </c>
      <c r="X5">
        <v>0.05</v>
      </c>
      <c r="Y5" t="s">
        <v>99</v>
      </c>
      <c r="Z5" t="s">
        <v>99</v>
      </c>
      <c r="AA5" t="s">
        <v>99</v>
      </c>
      <c r="AB5" t="s">
        <v>99</v>
      </c>
      <c r="AC5" t="s">
        <v>99</v>
      </c>
      <c r="AD5" t="s">
        <v>99</v>
      </c>
      <c r="AE5" t="s">
        <v>99</v>
      </c>
      <c r="AF5" t="s">
        <v>99</v>
      </c>
    </row>
    <row r="6" spans="1:32" x14ac:dyDescent="0.55000000000000004">
      <c r="A6" s="4">
        <v>42858</v>
      </c>
      <c r="B6">
        <v>123</v>
      </c>
      <c r="C6">
        <v>3.46</v>
      </c>
      <c r="D6">
        <v>4.9400000000000004</v>
      </c>
      <c r="E6">
        <v>8.4</v>
      </c>
      <c r="F6">
        <v>1</v>
      </c>
      <c r="G6">
        <v>1.1399999999999999</v>
      </c>
      <c r="H6">
        <v>2.14</v>
      </c>
      <c r="I6">
        <v>3.88</v>
      </c>
      <c r="J6">
        <v>1.1200000000000001</v>
      </c>
      <c r="K6">
        <v>0.99</v>
      </c>
      <c r="L6">
        <v>0.28999999999999998</v>
      </c>
      <c r="M6">
        <v>5.53</v>
      </c>
      <c r="N6">
        <v>1.28</v>
      </c>
      <c r="O6">
        <v>1.48</v>
      </c>
      <c r="P6">
        <v>0.34</v>
      </c>
      <c r="Q6">
        <v>9.41</v>
      </c>
      <c r="R6">
        <v>2.4</v>
      </c>
      <c r="S6">
        <v>2.4700000000000002</v>
      </c>
      <c r="T6">
        <v>0.63</v>
      </c>
      <c r="U6">
        <v>2.77</v>
      </c>
      <c r="V6">
        <v>0.17</v>
      </c>
      <c r="W6">
        <v>0.71</v>
      </c>
      <c r="X6">
        <v>0.04</v>
      </c>
      <c r="Y6">
        <v>2.14</v>
      </c>
      <c r="Z6">
        <v>0.22</v>
      </c>
      <c r="AA6">
        <v>0.56999999999999995</v>
      </c>
      <c r="AB6">
        <v>0.06</v>
      </c>
      <c r="AC6">
        <v>4.91</v>
      </c>
      <c r="AD6">
        <v>0.28000000000000003</v>
      </c>
      <c r="AE6">
        <v>1.56</v>
      </c>
      <c r="AF6">
        <v>0.33</v>
      </c>
    </row>
    <row r="7" spans="1:32" x14ac:dyDescent="0.55000000000000004">
      <c r="A7" s="4">
        <v>42871</v>
      </c>
      <c r="B7">
        <v>136</v>
      </c>
      <c r="C7">
        <v>7.06</v>
      </c>
      <c r="D7" t="s">
        <v>99</v>
      </c>
      <c r="E7" t="s">
        <v>99</v>
      </c>
      <c r="F7">
        <v>0.27</v>
      </c>
      <c r="G7" t="s">
        <v>99</v>
      </c>
      <c r="H7" t="s">
        <v>99</v>
      </c>
      <c r="I7">
        <v>7.9</v>
      </c>
      <c r="J7">
        <v>0.31</v>
      </c>
      <c r="K7">
        <v>2.0299999999999998</v>
      </c>
      <c r="L7">
        <v>0.08</v>
      </c>
      <c r="M7" t="s">
        <v>99</v>
      </c>
      <c r="N7" t="s">
        <v>99</v>
      </c>
      <c r="O7" t="s">
        <v>99</v>
      </c>
      <c r="P7" t="s">
        <v>99</v>
      </c>
      <c r="Q7" t="s">
        <v>99</v>
      </c>
      <c r="R7" t="s">
        <v>99</v>
      </c>
      <c r="S7" t="s">
        <v>99</v>
      </c>
      <c r="T7" t="s">
        <v>99</v>
      </c>
      <c r="U7">
        <v>7.34</v>
      </c>
      <c r="V7">
        <v>0.79</v>
      </c>
      <c r="W7">
        <v>1.88</v>
      </c>
      <c r="X7">
        <v>0.2</v>
      </c>
      <c r="Y7" t="s">
        <v>99</v>
      </c>
      <c r="Z7" t="s">
        <v>99</v>
      </c>
      <c r="AA7" t="s">
        <v>99</v>
      </c>
      <c r="AB7" t="s">
        <v>99</v>
      </c>
      <c r="AC7" t="s">
        <v>99</v>
      </c>
      <c r="AD7" t="s">
        <v>99</v>
      </c>
      <c r="AE7" t="s">
        <v>99</v>
      </c>
      <c r="AF7" t="s">
        <v>99</v>
      </c>
    </row>
    <row r="8" spans="1:32" x14ac:dyDescent="0.55000000000000004">
      <c r="A8" s="4">
        <v>42887</v>
      </c>
      <c r="B8">
        <v>152</v>
      </c>
      <c r="C8">
        <v>7.3</v>
      </c>
      <c r="D8">
        <v>6.11</v>
      </c>
      <c r="E8">
        <v>13.42</v>
      </c>
      <c r="F8">
        <v>0.74</v>
      </c>
      <c r="G8">
        <v>0.2</v>
      </c>
      <c r="H8">
        <v>0.57999999999999996</v>
      </c>
      <c r="I8">
        <v>8.18</v>
      </c>
      <c r="J8">
        <v>0.83</v>
      </c>
      <c r="K8">
        <v>2.1</v>
      </c>
      <c r="L8">
        <v>0.21</v>
      </c>
      <c r="M8">
        <v>6.85</v>
      </c>
      <c r="N8">
        <v>0.22</v>
      </c>
      <c r="O8">
        <v>1.83</v>
      </c>
      <c r="P8">
        <v>0.06</v>
      </c>
      <c r="Q8">
        <v>15.03</v>
      </c>
      <c r="R8">
        <v>0.65</v>
      </c>
      <c r="S8">
        <v>3.92</v>
      </c>
      <c r="T8">
        <v>0.16</v>
      </c>
      <c r="U8">
        <v>5.44</v>
      </c>
      <c r="V8">
        <v>0.13</v>
      </c>
      <c r="W8">
        <v>1.4</v>
      </c>
      <c r="X8">
        <v>0.03</v>
      </c>
      <c r="Y8">
        <v>5.59</v>
      </c>
      <c r="Z8">
        <v>0.53</v>
      </c>
      <c r="AA8">
        <v>1.49</v>
      </c>
      <c r="AB8">
        <v>0.14000000000000001</v>
      </c>
      <c r="AC8">
        <v>11.03</v>
      </c>
      <c r="AD8">
        <v>0.65</v>
      </c>
      <c r="AE8">
        <v>3.59</v>
      </c>
      <c r="AF8">
        <v>0.22</v>
      </c>
    </row>
    <row r="9" spans="1:32" x14ac:dyDescent="0.55000000000000004">
      <c r="A9" s="4">
        <v>42898</v>
      </c>
      <c r="B9">
        <v>163</v>
      </c>
      <c r="C9">
        <v>9.65</v>
      </c>
      <c r="D9" t="s">
        <v>99</v>
      </c>
      <c r="E9" t="s">
        <v>99</v>
      </c>
      <c r="F9">
        <v>1.42</v>
      </c>
      <c r="G9" t="s">
        <v>99</v>
      </c>
      <c r="H9" t="s">
        <v>99</v>
      </c>
      <c r="I9">
        <v>10.8</v>
      </c>
      <c r="J9">
        <v>1.59</v>
      </c>
      <c r="K9">
        <v>2.77</v>
      </c>
      <c r="L9">
        <v>0.41</v>
      </c>
      <c r="M9" t="s">
        <v>99</v>
      </c>
      <c r="N9" t="s">
        <v>99</v>
      </c>
      <c r="O9" t="s">
        <v>99</v>
      </c>
      <c r="P9" t="s">
        <v>99</v>
      </c>
      <c r="Q9" t="s">
        <v>99</v>
      </c>
      <c r="R9" t="s">
        <v>99</v>
      </c>
      <c r="S9" t="s">
        <v>99</v>
      </c>
      <c r="T9" t="s">
        <v>99</v>
      </c>
      <c r="U9">
        <v>7.33</v>
      </c>
      <c r="V9">
        <v>0.55000000000000004</v>
      </c>
      <c r="W9">
        <v>1.88</v>
      </c>
      <c r="X9">
        <v>0.14000000000000001</v>
      </c>
      <c r="Y9" t="s">
        <v>99</v>
      </c>
      <c r="Z9" t="s">
        <v>99</v>
      </c>
      <c r="AA9" t="s">
        <v>99</v>
      </c>
      <c r="AB9" t="s">
        <v>99</v>
      </c>
      <c r="AC9" t="s">
        <v>99</v>
      </c>
      <c r="AD9" t="s">
        <v>99</v>
      </c>
      <c r="AE9" t="s">
        <v>99</v>
      </c>
      <c r="AF9" t="s">
        <v>99</v>
      </c>
    </row>
    <row r="10" spans="1:32" x14ac:dyDescent="0.55000000000000004">
      <c r="A10" s="4">
        <v>42916</v>
      </c>
      <c r="B10">
        <v>181</v>
      </c>
      <c r="C10">
        <v>13.4</v>
      </c>
      <c r="D10" t="s">
        <v>99</v>
      </c>
      <c r="E10" t="s">
        <v>99</v>
      </c>
      <c r="F10">
        <v>0.98</v>
      </c>
      <c r="G10" t="s">
        <v>99</v>
      </c>
      <c r="H10" t="s">
        <v>99</v>
      </c>
      <c r="I10">
        <v>15.01</v>
      </c>
      <c r="J10">
        <v>1.1000000000000001</v>
      </c>
      <c r="K10">
        <v>3.85</v>
      </c>
      <c r="L10">
        <v>0.28000000000000003</v>
      </c>
      <c r="M10" t="s">
        <v>99</v>
      </c>
      <c r="N10" t="s">
        <v>99</v>
      </c>
      <c r="O10" t="s">
        <v>99</v>
      </c>
      <c r="P10" t="s">
        <v>99</v>
      </c>
      <c r="Q10" t="s">
        <v>99</v>
      </c>
      <c r="R10" t="s">
        <v>99</v>
      </c>
      <c r="S10" t="s">
        <v>99</v>
      </c>
      <c r="T10" t="s">
        <v>99</v>
      </c>
      <c r="U10">
        <v>5.22</v>
      </c>
      <c r="V10">
        <v>0.63</v>
      </c>
      <c r="W10">
        <v>1.34</v>
      </c>
      <c r="X10">
        <v>0.16</v>
      </c>
      <c r="Y10" t="s">
        <v>99</v>
      </c>
      <c r="Z10" t="s">
        <v>99</v>
      </c>
      <c r="AA10" t="s">
        <v>99</v>
      </c>
      <c r="AB10" t="s">
        <v>99</v>
      </c>
      <c r="AC10" t="s">
        <v>99</v>
      </c>
      <c r="AD10" t="s">
        <v>99</v>
      </c>
      <c r="AE10" t="s">
        <v>99</v>
      </c>
      <c r="AF10" t="s">
        <v>99</v>
      </c>
    </row>
    <row r="11" spans="1:32" x14ac:dyDescent="0.55000000000000004">
      <c r="A11" s="4">
        <v>42934</v>
      </c>
      <c r="B11">
        <v>199</v>
      </c>
      <c r="C11">
        <v>7.29</v>
      </c>
      <c r="D11">
        <v>8.61</v>
      </c>
      <c r="E11">
        <v>15.9</v>
      </c>
      <c r="F11">
        <v>0.62</v>
      </c>
      <c r="G11">
        <v>1.71</v>
      </c>
      <c r="H11">
        <v>2.13</v>
      </c>
      <c r="I11">
        <v>8.17</v>
      </c>
      <c r="J11">
        <v>0.7</v>
      </c>
      <c r="K11">
        <v>2.09</v>
      </c>
      <c r="L11">
        <v>0.18</v>
      </c>
      <c r="M11">
        <v>9.65</v>
      </c>
      <c r="N11">
        <v>1.91</v>
      </c>
      <c r="O11">
        <v>2.57</v>
      </c>
      <c r="P11">
        <v>0.51</v>
      </c>
      <c r="Q11">
        <v>17.809999999999999</v>
      </c>
      <c r="R11">
        <v>2.38</v>
      </c>
      <c r="S11">
        <v>4.67</v>
      </c>
      <c r="T11">
        <v>0.63</v>
      </c>
      <c r="U11">
        <v>2.66</v>
      </c>
      <c r="V11">
        <v>0.22</v>
      </c>
      <c r="W11">
        <v>0.68</v>
      </c>
      <c r="X11">
        <v>0.06</v>
      </c>
      <c r="Y11">
        <v>2.2599999999999998</v>
      </c>
      <c r="Z11">
        <v>0.19</v>
      </c>
      <c r="AA11">
        <v>0.6</v>
      </c>
      <c r="AB11">
        <v>0.05</v>
      </c>
      <c r="AC11">
        <v>4.92</v>
      </c>
      <c r="AD11">
        <v>0.4</v>
      </c>
      <c r="AE11">
        <v>2.69</v>
      </c>
      <c r="AF11">
        <v>0.22</v>
      </c>
    </row>
    <row r="12" spans="1:32" x14ac:dyDescent="0.55000000000000004">
      <c r="A12" s="4">
        <v>42948</v>
      </c>
      <c r="B12">
        <v>213</v>
      </c>
      <c r="C12">
        <v>14.95</v>
      </c>
      <c r="D12" t="s">
        <v>99</v>
      </c>
      <c r="E12" t="s">
        <v>99</v>
      </c>
      <c r="F12">
        <v>3.92</v>
      </c>
      <c r="G12" t="s">
        <v>99</v>
      </c>
      <c r="H12" t="s">
        <v>99</v>
      </c>
      <c r="I12">
        <v>16.739999999999998</v>
      </c>
      <c r="J12">
        <v>4.3899999999999997</v>
      </c>
      <c r="K12">
        <v>4.29</v>
      </c>
      <c r="L12">
        <v>1.1299999999999999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>
        <v>3.98</v>
      </c>
      <c r="V12">
        <v>0.32</v>
      </c>
      <c r="W12">
        <v>1.02</v>
      </c>
      <c r="X12">
        <v>0.08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</row>
    <row r="13" spans="1:32" x14ac:dyDescent="0.55000000000000004">
      <c r="A13" s="4">
        <v>42964</v>
      </c>
      <c r="B13">
        <v>229</v>
      </c>
      <c r="C13">
        <v>9.93</v>
      </c>
      <c r="D13">
        <v>2.44</v>
      </c>
      <c r="E13">
        <v>12.38</v>
      </c>
      <c r="F13">
        <v>1.36</v>
      </c>
      <c r="G13">
        <v>0.49</v>
      </c>
      <c r="H13">
        <v>1.84</v>
      </c>
      <c r="I13">
        <v>11.13</v>
      </c>
      <c r="J13">
        <v>1.52</v>
      </c>
      <c r="K13">
        <v>2.85</v>
      </c>
      <c r="L13">
        <v>0.39</v>
      </c>
      <c r="M13">
        <v>2.74</v>
      </c>
      <c r="N13">
        <v>0.55000000000000004</v>
      </c>
      <c r="O13">
        <v>0.73</v>
      </c>
      <c r="P13">
        <v>0.15</v>
      </c>
      <c r="Q13">
        <v>13.86</v>
      </c>
      <c r="R13">
        <v>2.06</v>
      </c>
      <c r="S13">
        <v>3.58</v>
      </c>
      <c r="T13">
        <v>0.53</v>
      </c>
      <c r="U13">
        <v>6.41</v>
      </c>
      <c r="V13">
        <v>0.48</v>
      </c>
      <c r="W13">
        <v>1.64</v>
      </c>
      <c r="X13">
        <v>0.12</v>
      </c>
      <c r="Y13">
        <v>5.86</v>
      </c>
      <c r="Z13">
        <v>0.28999999999999998</v>
      </c>
      <c r="AA13">
        <v>1.56</v>
      </c>
      <c r="AB13">
        <v>0.08</v>
      </c>
      <c r="AC13">
        <v>12.28</v>
      </c>
      <c r="AD13">
        <v>0.77</v>
      </c>
      <c r="AE13">
        <v>4.42</v>
      </c>
      <c r="AF13">
        <v>0.36</v>
      </c>
    </row>
    <row r="14" spans="1:32" x14ac:dyDescent="0.55000000000000004">
      <c r="A14" s="4">
        <v>42978</v>
      </c>
      <c r="B14">
        <v>243</v>
      </c>
      <c r="C14">
        <v>9.2100000000000009</v>
      </c>
      <c r="D14" t="s">
        <v>99</v>
      </c>
      <c r="E14" t="s">
        <v>99</v>
      </c>
      <c r="F14">
        <v>1.3</v>
      </c>
      <c r="G14" t="s">
        <v>99</v>
      </c>
      <c r="H14" t="s">
        <v>99</v>
      </c>
      <c r="I14">
        <v>10.31</v>
      </c>
      <c r="J14">
        <v>1.46</v>
      </c>
      <c r="K14">
        <v>2.64</v>
      </c>
      <c r="L14">
        <v>0.37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>
        <v>2.93</v>
      </c>
      <c r="V14">
        <v>0.09</v>
      </c>
      <c r="W14">
        <v>0.75</v>
      </c>
      <c r="X14">
        <v>0.02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</row>
    <row r="15" spans="1:32" x14ac:dyDescent="0.55000000000000004">
      <c r="A15" s="4">
        <v>43020</v>
      </c>
      <c r="B15">
        <v>285</v>
      </c>
      <c r="C15">
        <v>6.39</v>
      </c>
      <c r="D15" t="s">
        <v>99</v>
      </c>
      <c r="E15" t="s">
        <v>99</v>
      </c>
      <c r="F15">
        <v>0.47</v>
      </c>
      <c r="G15" t="s">
        <v>99</v>
      </c>
      <c r="H15" t="s">
        <v>99</v>
      </c>
      <c r="I15">
        <v>7.16</v>
      </c>
      <c r="J15">
        <v>0.52</v>
      </c>
      <c r="K15">
        <v>1.83</v>
      </c>
      <c r="L15">
        <v>0.13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>
        <v>2.8</v>
      </c>
      <c r="V15">
        <v>0.31</v>
      </c>
      <c r="W15">
        <v>0.72</v>
      </c>
      <c r="X15">
        <v>0.08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F16" sqref="F16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E2E0-CDCC-446C-A164-3F4A54155EF5}">
  <dimension ref="A1:T9"/>
  <sheetViews>
    <sheetView workbookViewId="0">
      <selection activeCell="C2" sqref="C2:T9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3" max="3" width="22.5234375" bestFit="1" customWidth="1"/>
    <col min="20" max="20" width="23.5234375" bestFit="1" customWidth="1"/>
  </cols>
  <sheetData>
    <row r="1" spans="1:20" x14ac:dyDescent="0.55000000000000004">
      <c r="A1" s="3" t="s">
        <v>0</v>
      </c>
      <c r="B1" t="s">
        <v>1</v>
      </c>
      <c r="C1" t="s">
        <v>231</v>
      </c>
      <c r="D1" t="s">
        <v>232</v>
      </c>
      <c r="E1" t="s">
        <v>233</v>
      </c>
      <c r="F1" t="s">
        <v>234</v>
      </c>
      <c r="G1" t="s">
        <v>235</v>
      </c>
      <c r="H1" t="s">
        <v>236</v>
      </c>
      <c r="I1" t="s">
        <v>237</v>
      </c>
      <c r="J1" t="s">
        <v>238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</row>
    <row r="2" spans="1:20" x14ac:dyDescent="0.55000000000000004">
      <c r="A2" t="s">
        <v>225</v>
      </c>
      <c r="B2" s="4">
        <v>42171</v>
      </c>
      <c r="C2">
        <v>2585.7777777777778</v>
      </c>
      <c r="D2">
        <v>3276.4444444444453</v>
      </c>
      <c r="E2">
        <v>4878</v>
      </c>
      <c r="F2">
        <v>5588.5555555555557</v>
      </c>
      <c r="G2">
        <v>1782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55000000000000004">
      <c r="A3" t="s">
        <v>225</v>
      </c>
      <c r="B3" s="4">
        <v>42178</v>
      </c>
      <c r="C3">
        <v>2332.3333333333339</v>
      </c>
      <c r="D3">
        <v>5384.6666666666661</v>
      </c>
      <c r="E3">
        <v>4736</v>
      </c>
      <c r="F3">
        <v>6562</v>
      </c>
      <c r="G3">
        <v>8576.2222222222226</v>
      </c>
      <c r="H3">
        <v>6007.333333333333</v>
      </c>
      <c r="I3">
        <v>1040.6666666666665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55000000000000004">
      <c r="A4" t="s">
        <v>225</v>
      </c>
      <c r="B4" s="4">
        <v>42192</v>
      </c>
      <c r="C4">
        <v>935.33333333333337</v>
      </c>
      <c r="D4">
        <v>9300.6666666666679</v>
      </c>
      <c r="E4">
        <v>5176.2222222222217</v>
      </c>
      <c r="F4">
        <v>6191.1111111111122</v>
      </c>
      <c r="G4">
        <v>6276.3333333333339</v>
      </c>
      <c r="H4">
        <v>8161.8888888888887</v>
      </c>
      <c r="I4">
        <v>10968.333333333334</v>
      </c>
      <c r="J4">
        <v>7173.9999999999991</v>
      </c>
      <c r="K4">
        <v>1787.1111111111113</v>
      </c>
      <c r="L4">
        <v>127.8888888888889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55000000000000004">
      <c r="A5" t="s">
        <v>225</v>
      </c>
      <c r="B5" s="4">
        <v>42199</v>
      </c>
      <c r="C5">
        <v>86.222222222222229</v>
      </c>
      <c r="D5">
        <v>12666.333333333334</v>
      </c>
      <c r="E5">
        <v>8064.6666666666661</v>
      </c>
      <c r="F5">
        <v>7700.1111111111113</v>
      </c>
      <c r="G5">
        <v>10223</v>
      </c>
      <c r="H5">
        <v>9552.2222222222208</v>
      </c>
      <c r="I5">
        <v>11182.111111111113</v>
      </c>
      <c r="J5">
        <v>11966.555555555555</v>
      </c>
      <c r="K5">
        <v>10949.888888888889</v>
      </c>
      <c r="L5">
        <v>7770.3333333333321</v>
      </c>
      <c r="M5">
        <v>3396.8888888888891</v>
      </c>
      <c r="N5">
        <v>941.44444444444457</v>
      </c>
      <c r="O5">
        <v>43.55555555555555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55000000000000004">
      <c r="A6" t="s">
        <v>225</v>
      </c>
      <c r="B6" s="4">
        <v>42212</v>
      </c>
      <c r="C6">
        <v>0</v>
      </c>
      <c r="D6">
        <v>10218</v>
      </c>
      <c r="E6">
        <v>8441.8888888888887</v>
      </c>
      <c r="F6">
        <v>13397.333333333332</v>
      </c>
      <c r="G6">
        <v>16539.999999999996</v>
      </c>
      <c r="H6">
        <v>12401.333333333336</v>
      </c>
      <c r="I6">
        <v>10322.666666666668</v>
      </c>
      <c r="J6">
        <v>9364.3333333333339</v>
      </c>
      <c r="K6">
        <v>10396.888888888891</v>
      </c>
      <c r="L6">
        <v>10632.777777777777</v>
      </c>
      <c r="M6">
        <v>10337.111111111111</v>
      </c>
      <c r="N6">
        <v>8293.6666666666661</v>
      </c>
      <c r="O6">
        <v>5608.1111111111095</v>
      </c>
      <c r="P6">
        <v>2227.9999999999995</v>
      </c>
      <c r="Q6">
        <v>428.8888888888888</v>
      </c>
      <c r="R6">
        <v>22.333333333333329</v>
      </c>
      <c r="S6">
        <v>0</v>
      </c>
      <c r="T6">
        <v>0</v>
      </c>
    </row>
    <row r="7" spans="1:20" x14ac:dyDescent="0.55000000000000004">
      <c r="A7" t="s">
        <v>225</v>
      </c>
      <c r="B7" s="4">
        <v>42227</v>
      </c>
      <c r="C7">
        <v>0</v>
      </c>
      <c r="D7">
        <v>15342.666666666664</v>
      </c>
      <c r="E7">
        <v>14616.555555555555</v>
      </c>
      <c r="F7">
        <v>11407.222222222224</v>
      </c>
      <c r="G7">
        <v>13858.333333333338</v>
      </c>
      <c r="H7">
        <v>3766.9999999999995</v>
      </c>
      <c r="I7">
        <v>9522.4444444444453</v>
      </c>
      <c r="J7">
        <v>11303.333333333334</v>
      </c>
      <c r="K7">
        <v>10941.666666666666</v>
      </c>
      <c r="L7">
        <v>11092.888888888887</v>
      </c>
      <c r="M7">
        <v>10834.222222222223</v>
      </c>
      <c r="N7">
        <v>10465.888888888891</v>
      </c>
      <c r="O7">
        <v>8351.4444444444453</v>
      </c>
      <c r="P7">
        <v>5673.3333333333321</v>
      </c>
      <c r="Q7">
        <v>3726.3333333333335</v>
      </c>
      <c r="R7">
        <v>2170.7777777777774</v>
      </c>
      <c r="S7">
        <v>1162.5555555555557</v>
      </c>
      <c r="T7">
        <v>578.77777777777771</v>
      </c>
    </row>
    <row r="8" spans="1:20" x14ac:dyDescent="0.55000000000000004">
      <c r="A8" t="s">
        <v>225</v>
      </c>
      <c r="B8" s="4">
        <v>42248</v>
      </c>
      <c r="C8">
        <v>1042.2222222222222</v>
      </c>
      <c r="D8">
        <v>11076.444444444443</v>
      </c>
      <c r="E8">
        <v>9900.8888888888887</v>
      </c>
      <c r="F8">
        <v>12730.111111111108</v>
      </c>
      <c r="G8">
        <v>3879.6666666666661</v>
      </c>
      <c r="H8">
        <v>1126</v>
      </c>
      <c r="I8">
        <v>6307.333333333333</v>
      </c>
      <c r="J8">
        <v>9563.1111111111131</v>
      </c>
      <c r="K8">
        <v>11285.555555555555</v>
      </c>
      <c r="L8">
        <v>11992.333333333334</v>
      </c>
      <c r="M8">
        <v>12068.444444444442</v>
      </c>
      <c r="N8">
        <v>11217.111111111109</v>
      </c>
      <c r="O8">
        <v>9172.2222222222226</v>
      </c>
      <c r="P8">
        <v>7021.0000000000009</v>
      </c>
      <c r="Q8">
        <v>4822.4444444444443</v>
      </c>
      <c r="R8">
        <v>2447.0000000000005</v>
      </c>
      <c r="S8">
        <v>1145.5555555555557</v>
      </c>
      <c r="T8">
        <v>370.55555555555549</v>
      </c>
    </row>
    <row r="9" spans="1:20" x14ac:dyDescent="0.55000000000000004">
      <c r="A9" t="s">
        <v>225</v>
      </c>
      <c r="B9" s="4">
        <v>42258</v>
      </c>
      <c r="C9">
        <v>0</v>
      </c>
      <c r="D9">
        <v>7154.666666666667</v>
      </c>
      <c r="E9">
        <v>2574.2222222222226</v>
      </c>
      <c r="F9">
        <v>6313.3333333333321</v>
      </c>
      <c r="G9">
        <v>8734.2222222222226</v>
      </c>
      <c r="H9">
        <v>0</v>
      </c>
      <c r="I9">
        <v>0</v>
      </c>
      <c r="J9">
        <v>2473.4444444444443</v>
      </c>
      <c r="K9">
        <v>173</v>
      </c>
      <c r="L9">
        <v>358.33333333333337</v>
      </c>
      <c r="M9">
        <v>3779.8888888888891</v>
      </c>
      <c r="N9">
        <v>5722.333333333333</v>
      </c>
      <c r="O9">
        <v>6809.2222222222217</v>
      </c>
      <c r="P9">
        <v>3192.8888888888891</v>
      </c>
      <c r="Q9">
        <v>2544.4444444444448</v>
      </c>
      <c r="R9">
        <v>1927</v>
      </c>
      <c r="S9">
        <v>738.99999999999989</v>
      </c>
      <c r="T9">
        <v>302.4444444444444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AS20"/>
  <sheetViews>
    <sheetView topLeftCell="AE1" workbookViewId="0">
      <selection activeCell="AS12" sqref="AS9:AS12"/>
    </sheetView>
  </sheetViews>
  <sheetFormatPr defaultRowHeight="14.4" x14ac:dyDescent="0.55000000000000004"/>
  <cols>
    <col min="1" max="1" width="10.15625" bestFit="1" customWidth="1"/>
  </cols>
  <sheetData>
    <row r="1" spans="1:45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  <c r="V1" t="s">
        <v>191</v>
      </c>
      <c r="W1" t="s">
        <v>249</v>
      </c>
      <c r="Z1" t="s">
        <v>191</v>
      </c>
      <c r="AA1" t="s">
        <v>250</v>
      </c>
      <c r="AB1" t="s">
        <v>191</v>
      </c>
      <c r="AC1" t="s">
        <v>251</v>
      </c>
      <c r="AD1" t="s">
        <v>191</v>
      </c>
      <c r="AE1" t="s">
        <v>252</v>
      </c>
      <c r="AF1" t="s">
        <v>191</v>
      </c>
      <c r="AG1" t="s">
        <v>253</v>
      </c>
      <c r="AH1" t="s">
        <v>191</v>
      </c>
      <c r="AI1" t="s">
        <v>254</v>
      </c>
      <c r="AJ1" t="s">
        <v>255</v>
      </c>
      <c r="AK1" t="s">
        <v>191</v>
      </c>
      <c r="AL1" t="s">
        <v>256</v>
      </c>
      <c r="AN1" t="s">
        <v>191</v>
      </c>
      <c r="AO1" t="s">
        <v>257</v>
      </c>
      <c r="AQ1" t="s">
        <v>191</v>
      </c>
      <c r="AR1" t="s">
        <v>258</v>
      </c>
    </row>
    <row r="2" spans="1:45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  <c r="Y2">
        <v>27.971530249110302</v>
      </c>
      <c r="Z2">
        <v>28.1454044470543</v>
      </c>
      <c r="AA2">
        <v>48.445563673732003</v>
      </c>
      <c r="AB2">
        <v>27.7479023861416</v>
      </c>
      <c r="AC2">
        <v>69.851953067654406</v>
      </c>
      <c r="AF2">
        <v>30.019064018203</v>
      </c>
      <c r="AG2">
        <v>8.0331262939958599</v>
      </c>
      <c r="AH2">
        <v>28.5259175411223</v>
      </c>
      <c r="AI2">
        <v>2.30455192856147</v>
      </c>
      <c r="AJ2">
        <f>AI2/100</f>
        <v>2.3045519285614699E-2</v>
      </c>
      <c r="AK2">
        <v>28.084967520216999</v>
      </c>
      <c r="AL2">
        <v>4.9420394788277999</v>
      </c>
      <c r="AM2">
        <f t="shared" ref="AM2:AM7" si="0">AL2/100</f>
        <v>4.9420394788277998E-2</v>
      </c>
    </row>
    <row r="3" spans="1:45" x14ac:dyDescent="0.55000000000000004">
      <c r="A3" s="4">
        <f t="shared" ref="A3:A20" si="1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2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3">P3/100*M3</f>
        <v>6.1736657480250612</v>
      </c>
      <c r="Y3">
        <v>36.085409252669002</v>
      </c>
      <c r="Z3">
        <v>35.858751256309702</v>
      </c>
      <c r="AA3">
        <v>118.518853116212</v>
      </c>
      <c r="AB3">
        <v>36.061115941865303</v>
      </c>
      <c r="AC3">
        <v>118.53014578839699</v>
      </c>
      <c r="AF3">
        <v>35.736629563577402</v>
      </c>
      <c r="AG3">
        <v>10.559006211180099</v>
      </c>
      <c r="AH3">
        <v>36.492795300884097</v>
      </c>
      <c r="AI3">
        <v>1.5711852826302</v>
      </c>
      <c r="AJ3">
        <f t="shared" ref="AJ3:AJ7" si="4">AI3/100</f>
        <v>1.5711852826302001E-2</v>
      </c>
      <c r="AK3">
        <v>36.608233650482802</v>
      </c>
      <c r="AL3">
        <v>4.6919910395909996</v>
      </c>
      <c r="AM3">
        <f t="shared" si="0"/>
        <v>4.6919910395909994E-2</v>
      </c>
    </row>
    <row r="4" spans="1:45" x14ac:dyDescent="0.55000000000000004">
      <c r="A4" s="4">
        <f t="shared" si="1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2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3"/>
        <v>8.9302120153173785</v>
      </c>
      <c r="Y4">
        <v>42.918149466192098</v>
      </c>
      <c r="Z4">
        <v>42.769414926654001</v>
      </c>
      <c r="AA4">
        <v>208.636635687102</v>
      </c>
      <c r="AB4">
        <v>42.7554120131446</v>
      </c>
      <c r="AC4">
        <v>167.11799713166101</v>
      </c>
      <c r="AF4">
        <v>43.436033044298199</v>
      </c>
      <c r="AG4">
        <v>12.919254658385</v>
      </c>
      <c r="AH4">
        <v>43.311408205096797</v>
      </c>
      <c r="AI4">
        <v>1.37114653124075</v>
      </c>
      <c r="AJ4">
        <f t="shared" si="4"/>
        <v>1.37114653124075E-2</v>
      </c>
      <c r="AK4">
        <v>43.412569727006598</v>
      </c>
      <c r="AL4">
        <v>5.0953862051852097</v>
      </c>
      <c r="AM4">
        <f t="shared" si="0"/>
        <v>5.0953862051852095E-2</v>
      </c>
    </row>
    <row r="5" spans="1:45" x14ac:dyDescent="0.55000000000000004">
      <c r="A5" s="4">
        <f t="shared" si="1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2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3"/>
        <v>11.046021146306742</v>
      </c>
      <c r="Y5">
        <v>49.964412811387902</v>
      </c>
      <c r="Z5">
        <v>49.886056937653102</v>
      </c>
      <c r="AA5">
        <v>309.48019829932298</v>
      </c>
      <c r="AB5">
        <v>50.050929951554401</v>
      </c>
      <c r="AC5">
        <v>198.32868451661699</v>
      </c>
      <c r="AF5">
        <v>50.349097021503397</v>
      </c>
      <c r="AG5">
        <v>14.699792960662499</v>
      </c>
      <c r="AH5">
        <v>50.3033825883888</v>
      </c>
      <c r="AI5">
        <v>1.84369593076418</v>
      </c>
      <c r="AJ5">
        <f t="shared" si="4"/>
        <v>1.84369593076418E-2</v>
      </c>
      <c r="AK5">
        <v>50.032530771662501</v>
      </c>
      <c r="AL5">
        <v>5.2916993843967797</v>
      </c>
      <c r="AM5">
        <f t="shared" si="0"/>
        <v>5.2916993843967794E-2</v>
      </c>
    </row>
    <row r="6" spans="1:45" x14ac:dyDescent="0.55000000000000004">
      <c r="A6" s="4">
        <f t="shared" si="1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2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3"/>
        <v>12.257539548342988</v>
      </c>
      <c r="S6">
        <v>56.874452863223297</v>
      </c>
      <c r="T6">
        <v>2.9723991507431702</v>
      </c>
      <c r="Y6">
        <v>57.437722419928797</v>
      </c>
      <c r="Z6">
        <v>57.804026966901098</v>
      </c>
      <c r="AA6">
        <v>386.26133501970497</v>
      </c>
      <c r="AB6">
        <v>56.7384504195227</v>
      </c>
      <c r="AC6">
        <v>226.826872042731</v>
      </c>
      <c r="AD6">
        <v>57.674387090217103</v>
      </c>
      <c r="AE6">
        <v>1.8791006515873501</v>
      </c>
      <c r="AF6">
        <v>56.864071500317699</v>
      </c>
      <c r="AG6">
        <v>16.687370600413999</v>
      </c>
      <c r="AH6">
        <v>57.121995492601499</v>
      </c>
      <c r="AI6">
        <v>1.6436571793747401</v>
      </c>
      <c r="AJ6">
        <f t="shared" si="4"/>
        <v>1.6436571793747402E-2</v>
      </c>
      <c r="AK6">
        <v>56.658610456756399</v>
      </c>
      <c r="AL6">
        <v>5.2293980277582301</v>
      </c>
      <c r="AM6">
        <f t="shared" si="0"/>
        <v>5.2293980277582301E-2</v>
      </c>
      <c r="AN6">
        <v>56.860117681851001</v>
      </c>
      <c r="AO6">
        <v>4.71235931376048</v>
      </c>
      <c r="AP6">
        <f>AO6/100</f>
        <v>4.7123593137604801E-2</v>
      </c>
    </row>
    <row r="7" spans="1:45" x14ac:dyDescent="0.55000000000000004">
      <c r="A7" s="4">
        <f t="shared" si="1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2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3"/>
        <v>12.504532393962936</v>
      </c>
      <c r="S7" s="9">
        <v>64.297602157354007</v>
      </c>
      <c r="T7">
        <v>57.961783439490397</v>
      </c>
      <c r="Y7">
        <v>64.483985765124501</v>
      </c>
      <c r="Z7">
        <v>65.116258060144702</v>
      </c>
      <c r="AA7">
        <v>467.02652648696198</v>
      </c>
      <c r="AB7">
        <v>63.827990017277799</v>
      </c>
      <c r="AC7">
        <v>247.31177938635599</v>
      </c>
      <c r="AD7">
        <v>63.9653089110476</v>
      </c>
      <c r="AE7">
        <v>54.462299413910301</v>
      </c>
      <c r="AF7">
        <v>64.581104073140196</v>
      </c>
      <c r="AG7">
        <v>17.267080745341602</v>
      </c>
      <c r="AH7">
        <v>64.320372013338599</v>
      </c>
      <c r="AI7">
        <v>1.39227623622031</v>
      </c>
      <c r="AJ7">
        <f t="shared" si="4"/>
        <v>1.3922762362203101E-2</v>
      </c>
      <c r="AK7">
        <v>64.236750594018005</v>
      </c>
      <c r="AL7">
        <v>4.9266748928388102</v>
      </c>
      <c r="AM7">
        <f t="shared" si="0"/>
        <v>4.9266748928388102E-2</v>
      </c>
      <c r="AN7">
        <v>64.249803693619199</v>
      </c>
      <c r="AO7">
        <v>4.37496388302519</v>
      </c>
      <c r="AP7">
        <f>AO7/100</f>
        <v>4.3749638830251902E-2</v>
      </c>
    </row>
    <row r="8" spans="1:45" x14ac:dyDescent="0.55000000000000004">
      <c r="A8" s="4">
        <f t="shared" si="1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2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3"/>
        <v>11.473119542148565</v>
      </c>
      <c r="Y8">
        <v>71.530249110320199</v>
      </c>
    </row>
    <row r="9" spans="1:45" x14ac:dyDescent="0.55000000000000004">
      <c r="A9" s="4">
        <f t="shared" si="1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2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3"/>
        <v>7.6942300660613334</v>
      </c>
      <c r="S9" s="9">
        <v>79.977862971795403</v>
      </c>
      <c r="T9">
        <v>307.64331210191</v>
      </c>
      <c r="V9">
        <v>80.079207920792001</v>
      </c>
      <c r="W9">
        <v>137.526819967379</v>
      </c>
      <c r="Y9">
        <v>79.857651245551594</v>
      </c>
      <c r="Z9">
        <v>80.885797206192905</v>
      </c>
      <c r="AA9">
        <v>423.71009451966597</v>
      </c>
      <c r="AB9">
        <v>79.784987521597202</v>
      </c>
      <c r="AC9">
        <v>159.80937969351601</v>
      </c>
      <c r="AD9">
        <v>79.583526249816501</v>
      </c>
      <c r="AE9">
        <v>162.476708863618</v>
      </c>
      <c r="AF9">
        <v>79.626509234774403</v>
      </c>
      <c r="AG9">
        <v>17.681159420289799</v>
      </c>
      <c r="AH9">
        <v>80.225981786846901</v>
      </c>
      <c r="AI9">
        <v>1.1151698092683799</v>
      </c>
      <c r="AJ9">
        <f>AI9/100</f>
        <v>1.11516980926838E-2</v>
      </c>
      <c r="AK9">
        <v>79.766267935264693</v>
      </c>
      <c r="AL9">
        <v>4.5457419361417903</v>
      </c>
      <c r="AM9">
        <f>AL9/100</f>
        <v>4.5457419361417901E-2</v>
      </c>
      <c r="AN9">
        <v>80.003263274900306</v>
      </c>
      <c r="AO9">
        <v>2.5287389142132599</v>
      </c>
      <c r="AP9">
        <f>AO9/100</f>
        <v>2.5287389142132598E-2</v>
      </c>
      <c r="AQ9">
        <v>79.720989996022794</v>
      </c>
      <c r="AR9">
        <v>6.4594895014327802</v>
      </c>
      <c r="AS9">
        <f>AR9/100</f>
        <v>6.4594895014327802E-2</v>
      </c>
    </row>
    <row r="10" spans="1:45" x14ac:dyDescent="0.55000000000000004">
      <c r="A10" s="4">
        <f t="shared" si="1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2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3"/>
        <v>5.2080804155383014</v>
      </c>
      <c r="S10" s="9">
        <v>90.303377909258302</v>
      </c>
      <c r="T10">
        <v>471.12526539278099</v>
      </c>
      <c r="V10">
        <v>90.297029702970207</v>
      </c>
      <c r="W10">
        <v>290.74820243045201</v>
      </c>
      <c r="Y10">
        <v>89.679715302491104</v>
      </c>
      <c r="Z10">
        <v>91.004031483969996</v>
      </c>
      <c r="AA10">
        <v>424.27472812891699</v>
      </c>
      <c r="AB10">
        <v>90.102876243605493</v>
      </c>
      <c r="AC10">
        <v>152.34944044809299</v>
      </c>
      <c r="AD10">
        <v>89.907738868248401</v>
      </c>
      <c r="AE10">
        <v>173.7671225142</v>
      </c>
      <c r="AF10">
        <v>89.133509624254302</v>
      </c>
      <c r="AG10">
        <v>17.474120082815698</v>
      </c>
      <c r="AH10">
        <v>90.261367924047207</v>
      </c>
      <c r="AI10">
        <v>0.95284907693510501</v>
      </c>
      <c r="AJ10">
        <f>AI10/100</f>
        <v>9.5284907693510505E-3</v>
      </c>
      <c r="AK10">
        <v>90.206300160104405</v>
      </c>
      <c r="AL10">
        <v>3.2803798995863098</v>
      </c>
      <c r="AM10">
        <f>AL10/100</f>
        <v>3.2803798995863095E-2</v>
      </c>
      <c r="AN10">
        <v>89.862432567483495</v>
      </c>
      <c r="AO10">
        <v>1.8145168143638399</v>
      </c>
      <c r="AP10">
        <f>AO10/100</f>
        <v>1.8145168143638399E-2</v>
      </c>
      <c r="AQ10">
        <v>89.948093533616799</v>
      </c>
      <c r="AR10">
        <v>6.1939133124619703</v>
      </c>
      <c r="AS10">
        <f>AR10/100</f>
        <v>6.1939133124619704E-2</v>
      </c>
    </row>
    <row r="11" spans="1:45" x14ac:dyDescent="0.55000000000000004">
      <c r="A11" s="4">
        <f t="shared" si="1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2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3"/>
        <v>3.1717735677342116</v>
      </c>
      <c r="S11" s="9">
        <v>99.438323220736294</v>
      </c>
      <c r="T11">
        <v>536.51804670912895</v>
      </c>
      <c r="V11">
        <v>99.564356435643504</v>
      </c>
      <c r="W11">
        <v>349.71859134869402</v>
      </c>
      <c r="Y11">
        <v>98.861209964412794</v>
      </c>
      <c r="Z11">
        <v>100.09643942046</v>
      </c>
      <c r="AA11">
        <v>383.26425982180098</v>
      </c>
      <c r="AB11">
        <v>99.593689654783006</v>
      </c>
      <c r="AC11">
        <v>92.611204589341995</v>
      </c>
      <c r="AD11">
        <v>99.420234210021107</v>
      </c>
      <c r="AE11">
        <v>178.315810870326</v>
      </c>
      <c r="AF11">
        <v>98.638870098189898</v>
      </c>
      <c r="AG11">
        <v>17.432712215320901</v>
      </c>
      <c r="AH11">
        <v>98.971456542356194</v>
      </c>
      <c r="AI11">
        <v>0.80643680974087595</v>
      </c>
      <c r="AJ11">
        <f>AI11/100</f>
        <v>8.0643680974087587E-3</v>
      </c>
      <c r="AK11">
        <v>98.727118834194997</v>
      </c>
      <c r="AL11">
        <v>3.1337772746895598</v>
      </c>
      <c r="AM11">
        <f>AL11/100</f>
        <v>3.1337772746895601E-2</v>
      </c>
      <c r="AN11">
        <v>98.763830676823602</v>
      </c>
      <c r="AO11">
        <v>1.5820900595887599</v>
      </c>
      <c r="AP11">
        <f>AO11/100</f>
        <v>1.5820900595887599E-2</v>
      </c>
      <c r="AQ11">
        <v>98.271484076238195</v>
      </c>
      <c r="AR11">
        <v>6.3919397109962199</v>
      </c>
      <c r="AS11">
        <f>AR11/100</f>
        <v>6.3919397109962195E-2</v>
      </c>
    </row>
    <row r="12" spans="1:45" x14ac:dyDescent="0.55000000000000004">
      <c r="A12" s="4">
        <f t="shared" si="1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2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3"/>
        <v>0.61886837353163826</v>
      </c>
      <c r="S12" s="9">
        <v>111.607248870508</v>
      </c>
      <c r="T12">
        <v>603.39702760084901</v>
      </c>
      <c r="V12">
        <v>111.683168316831</v>
      </c>
      <c r="W12">
        <v>425.08465231674001</v>
      </c>
      <c r="Y12">
        <v>110.818505338078</v>
      </c>
      <c r="Z12">
        <v>112.004788093006</v>
      </c>
      <c r="AA12">
        <v>291.51807392183201</v>
      </c>
      <c r="AB12">
        <v>111.100922611317</v>
      </c>
      <c r="AC12">
        <v>11.5569207141486</v>
      </c>
      <c r="AD12">
        <v>110.749946359807</v>
      </c>
      <c r="AE12">
        <v>170.91233498582699</v>
      </c>
      <c r="AF12">
        <v>107.153311604452</v>
      </c>
      <c r="AG12">
        <v>17.474120082815698</v>
      </c>
      <c r="AH12">
        <v>111.278897828902</v>
      </c>
      <c r="AI12">
        <v>0.61191843172447202</v>
      </c>
      <c r="AJ12">
        <f>AI12/100</f>
        <v>6.1191843172447198E-3</v>
      </c>
      <c r="AK12">
        <v>110.849369270148</v>
      </c>
      <c r="AL12">
        <v>2.7666588484038801</v>
      </c>
      <c r="AM12">
        <f>AL12/100</f>
        <v>2.7666588484038801E-2</v>
      </c>
      <c r="AN12">
        <v>110.88893647831399</v>
      </c>
      <c r="AO12">
        <v>1.09428484990635</v>
      </c>
      <c r="AP12">
        <f>AO12/100</f>
        <v>1.09428484990635E-2</v>
      </c>
      <c r="AQ12">
        <v>110.57443835979601</v>
      </c>
      <c r="AR12">
        <v>6.3870719926032402</v>
      </c>
      <c r="AS12">
        <f>AR12/100</f>
        <v>6.3870719926032396E-2</v>
      </c>
    </row>
    <row r="13" spans="1:45" x14ac:dyDescent="0.55000000000000004">
      <c r="A13" s="4">
        <f t="shared" si="1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2"/>
        <v>0.69299820466786299</v>
      </c>
      <c r="O13">
        <v>28.137931034482701</v>
      </c>
      <c r="P13">
        <v>83.057309373482198</v>
      </c>
      <c r="Q13">
        <f>P13/100*M14</f>
        <v>1.9065185251761465</v>
      </c>
      <c r="Y13">
        <v>117.65124555160099</v>
      </c>
    </row>
    <row r="14" spans="1:45" x14ac:dyDescent="0.55000000000000004">
      <c r="A14" s="4">
        <f t="shared" si="1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45" x14ac:dyDescent="0.55000000000000004">
      <c r="A15" s="4">
        <f t="shared" si="1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45" x14ac:dyDescent="0.55000000000000004">
      <c r="A16" s="4">
        <f t="shared" si="1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5">P16/100*M16</f>
        <v>8.843865722194078</v>
      </c>
    </row>
    <row r="17" spans="1:17" x14ac:dyDescent="0.55000000000000004">
      <c r="A17" s="4">
        <f t="shared" si="1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5"/>
        <v>11.644907747634676</v>
      </c>
    </row>
    <row r="18" spans="1:17" x14ac:dyDescent="0.55000000000000004">
      <c r="A18" s="4">
        <f t="shared" si="1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5"/>
        <v>10.102107285650909</v>
      </c>
    </row>
    <row r="19" spans="1:17" x14ac:dyDescent="0.55000000000000004">
      <c r="A19" s="4">
        <f t="shared" si="1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1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Observed</vt:lpstr>
      <vt:lpstr>ObservedET</vt:lpstr>
      <vt:lpstr>ObservedSW</vt:lpstr>
      <vt:lpstr>FACTS2017N</vt:lpstr>
      <vt:lpstr>ObservedST</vt:lpstr>
      <vt:lpstr>ObservedLeafSize</vt:lpstr>
      <vt:lpstr>FACTS2015</vt:lpstr>
      <vt:lpstr>GattonDalby</vt:lpstr>
      <vt:lpstr>Griffith</vt:lpstr>
      <vt:lpstr>ObservedOLD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2018-07-11T03:17:46Z</dcterms:modified>
</cp:coreProperties>
</file>