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UnderVC\ApsimX\Tests\Simulation\SoilNitrogenPatch\"/>
    </mc:Choice>
  </mc:AlternateContent>
  <xr:revisionPtr revIDLastSave="0" documentId="13_ncr:1_{C70BC5EF-D4AE-4D7B-B6C5-EBBA8738A802}" xr6:coauthVersionLast="47" xr6:coauthVersionMax="47" xr10:uidLastSave="{00000000-0000-0000-0000-000000000000}"/>
  <bookViews>
    <workbookView xWindow="6405" yWindow="1350" windowWidth="29655" windowHeight="18525" xr2:uid="{0CEA60F6-DC99-4D2D-8C90-8D88CAF277DA}"/>
  </bookViews>
  <sheets>
    <sheet name="ARC from Robyn" sheetId="1" r:id="rId1"/>
    <sheet name="Marcondes et 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G8" i="1" s="1"/>
  <c r="B4" i="1"/>
  <c r="D36" i="1" s="1"/>
  <c r="H36" i="1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6" i="2"/>
  <c r="B7" i="2"/>
  <c r="C7" i="2"/>
  <c r="D7" i="2" s="1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 s="1"/>
  <c r="D12" i="2" s="1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 s="1"/>
  <c r="B18" i="2"/>
  <c r="C18" i="2" s="1"/>
  <c r="D18" i="2" s="1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 s="1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 s="1"/>
  <c r="D28" i="2" s="1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 s="1"/>
  <c r="B34" i="2"/>
  <c r="C34" i="2" s="1"/>
  <c r="D34" i="2" s="1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 s="1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 s="1"/>
  <c r="D44" i="2" s="1"/>
  <c r="B45" i="2"/>
  <c r="C45" i="2"/>
  <c r="D45" i="2"/>
  <c r="D6" i="2"/>
  <c r="C6" i="2"/>
  <c r="B6" i="2"/>
  <c r="D22" i="1"/>
  <c r="H22" i="1" s="1"/>
  <c r="D23" i="1"/>
  <c r="H23" i="1" s="1"/>
  <c r="D24" i="1"/>
  <c r="H24" i="1" s="1"/>
  <c r="D29" i="1"/>
  <c r="D30" i="1"/>
  <c r="H30" i="1" s="1"/>
  <c r="D31" i="1"/>
  <c r="H31" i="1" s="1"/>
  <c r="D35" i="1"/>
  <c r="H35" i="1" s="1"/>
  <c r="C13" i="1"/>
  <c r="G13" i="1" s="1"/>
  <c r="C14" i="1"/>
  <c r="C15" i="1"/>
  <c r="G15" i="1" s="1"/>
  <c r="C16" i="1"/>
  <c r="G16" i="1" s="1"/>
  <c r="C17" i="1"/>
  <c r="G17" i="1" s="1"/>
  <c r="C18" i="1"/>
  <c r="G18" i="1" s="1"/>
  <c r="C19" i="1"/>
  <c r="G19" i="1" s="1"/>
  <c r="C36" i="1"/>
  <c r="G36" i="1" s="1"/>
  <c r="C37" i="1"/>
  <c r="G37" i="1" s="1"/>
  <c r="C45" i="1"/>
  <c r="G45" i="1" s="1"/>
  <c r="C46" i="1"/>
  <c r="G46" i="1" s="1"/>
  <c r="C47" i="1"/>
  <c r="G47" i="1" s="1"/>
  <c r="D8" i="1"/>
  <c r="H8" i="1" s="1"/>
  <c r="B9" i="1"/>
  <c r="B10" i="1"/>
  <c r="B11" i="1"/>
  <c r="B12" i="1"/>
  <c r="B13" i="1"/>
  <c r="B14" i="1"/>
  <c r="B15" i="1"/>
  <c r="B16" i="1"/>
  <c r="B17" i="1"/>
  <c r="B18" i="1"/>
  <c r="D18" i="1" s="1"/>
  <c r="H18" i="1" s="1"/>
  <c r="B19" i="1"/>
  <c r="D19" i="1" s="1"/>
  <c r="H19" i="1" s="1"/>
  <c r="B20" i="1"/>
  <c r="D20" i="1" s="1"/>
  <c r="H20" i="1" s="1"/>
  <c r="B21" i="1"/>
  <c r="D21" i="1" s="1"/>
  <c r="H21" i="1" s="1"/>
  <c r="B22" i="1"/>
  <c r="C22" i="1" s="1"/>
  <c r="G22" i="1" s="1"/>
  <c r="B23" i="1"/>
  <c r="C23" i="1" s="1"/>
  <c r="G23" i="1" s="1"/>
  <c r="B24" i="1"/>
  <c r="C24" i="1" s="1"/>
  <c r="G24" i="1" s="1"/>
  <c r="B25" i="1"/>
  <c r="B26" i="1"/>
  <c r="B27" i="1"/>
  <c r="B28" i="1"/>
  <c r="B29" i="1"/>
  <c r="B30" i="1"/>
  <c r="B31" i="1"/>
  <c r="B32" i="1"/>
  <c r="B33" i="1"/>
  <c r="B34" i="1"/>
  <c r="D34" i="1" s="1"/>
  <c r="H34" i="1" s="1"/>
  <c r="B35" i="1"/>
  <c r="B36" i="1"/>
  <c r="B37" i="1"/>
  <c r="B38" i="1"/>
  <c r="C38" i="1" s="1"/>
  <c r="G38" i="1" s="1"/>
  <c r="B39" i="1"/>
  <c r="C39" i="1" s="1"/>
  <c r="G39" i="1" s="1"/>
  <c r="B40" i="1"/>
  <c r="D40" i="1" s="1"/>
  <c r="H40" i="1" s="1"/>
  <c r="B41" i="1"/>
  <c r="B42" i="1"/>
  <c r="B43" i="1"/>
  <c r="B44" i="1"/>
  <c r="B45" i="1"/>
  <c r="B46" i="1"/>
  <c r="B47" i="1"/>
  <c r="B8" i="1"/>
  <c r="D33" i="1" l="1"/>
  <c r="H33" i="1" s="1"/>
  <c r="D17" i="1"/>
  <c r="H17" i="1" s="1"/>
  <c r="C35" i="1"/>
  <c r="G35" i="1" s="1"/>
  <c r="D46" i="1"/>
  <c r="H46" i="1" s="1"/>
  <c r="D32" i="1"/>
  <c r="H32" i="1" s="1"/>
  <c r="C34" i="1"/>
  <c r="G34" i="1" s="1"/>
  <c r="I34" i="1" s="1"/>
  <c r="J34" i="1" s="1"/>
  <c r="D16" i="1"/>
  <c r="H16" i="1" s="1"/>
  <c r="I16" i="1" s="1"/>
  <c r="J16" i="1" s="1"/>
  <c r="D47" i="1"/>
  <c r="H47" i="1" s="1"/>
  <c r="I47" i="1" s="1"/>
  <c r="J47" i="1" s="1"/>
  <c r="C33" i="1"/>
  <c r="G33" i="1" s="1"/>
  <c r="I33" i="1" s="1"/>
  <c r="J33" i="1" s="1"/>
  <c r="D45" i="1"/>
  <c r="H45" i="1" s="1"/>
  <c r="I45" i="1" s="1"/>
  <c r="J45" i="1" s="1"/>
  <c r="D15" i="1"/>
  <c r="C32" i="1"/>
  <c r="G32" i="1" s="1"/>
  <c r="D39" i="1"/>
  <c r="H39" i="1" s="1"/>
  <c r="I39" i="1" s="1"/>
  <c r="J39" i="1" s="1"/>
  <c r="D14" i="1"/>
  <c r="H14" i="1" s="1"/>
  <c r="C31" i="1"/>
  <c r="G31" i="1" s="1"/>
  <c r="I31" i="1" s="1"/>
  <c r="J31" i="1" s="1"/>
  <c r="D38" i="1"/>
  <c r="H38" i="1" s="1"/>
  <c r="I38" i="1" s="1"/>
  <c r="J38" i="1" s="1"/>
  <c r="D13" i="1"/>
  <c r="H13" i="1" s="1"/>
  <c r="C44" i="1"/>
  <c r="G44" i="1" s="1"/>
  <c r="C28" i="1"/>
  <c r="G28" i="1" s="1"/>
  <c r="D12" i="1"/>
  <c r="H12" i="1" s="1"/>
  <c r="C30" i="1"/>
  <c r="G30" i="1" s="1"/>
  <c r="D9" i="1"/>
  <c r="H9" i="1" s="1"/>
  <c r="I9" i="1" s="1"/>
  <c r="J9" i="1" s="1"/>
  <c r="C43" i="1"/>
  <c r="G43" i="1" s="1"/>
  <c r="D27" i="1"/>
  <c r="H27" i="1" s="1"/>
  <c r="D11" i="1"/>
  <c r="H11" i="1" s="1"/>
  <c r="C29" i="1"/>
  <c r="G29" i="1" s="1"/>
  <c r="D37" i="1"/>
  <c r="H37" i="1" s="1"/>
  <c r="I37" i="1" s="1"/>
  <c r="J37" i="1" s="1"/>
  <c r="D42" i="1"/>
  <c r="H42" i="1" s="1"/>
  <c r="D26" i="1"/>
  <c r="H26" i="1" s="1"/>
  <c r="D10" i="1"/>
  <c r="H10" i="1" s="1"/>
  <c r="C21" i="1"/>
  <c r="G21" i="1" s="1"/>
  <c r="I21" i="1" s="1"/>
  <c r="J21" i="1" s="1"/>
  <c r="D41" i="1"/>
  <c r="H41" i="1" s="1"/>
  <c r="C25" i="1"/>
  <c r="G25" i="1" s="1"/>
  <c r="C9" i="1"/>
  <c r="G9" i="1" s="1"/>
  <c r="C20" i="1"/>
  <c r="G20" i="1" s="1"/>
  <c r="I36" i="1"/>
  <c r="J36" i="1" s="1"/>
  <c r="I35" i="1"/>
  <c r="J35" i="1" s="1"/>
  <c r="E15" i="1"/>
  <c r="E37" i="1"/>
  <c r="G14" i="1"/>
  <c r="I20" i="1"/>
  <c r="J20" i="1" s="1"/>
  <c r="E24" i="1"/>
  <c r="E23" i="1"/>
  <c r="E22" i="1"/>
  <c r="E20" i="1"/>
  <c r="E36" i="1"/>
  <c r="E35" i="1"/>
  <c r="E19" i="1"/>
  <c r="E34" i="1"/>
  <c r="E18" i="1"/>
  <c r="E33" i="1"/>
  <c r="E17" i="1"/>
  <c r="H15" i="1"/>
  <c r="I15" i="1" s="1"/>
  <c r="J15" i="1" s="1"/>
  <c r="E8" i="1"/>
  <c r="I24" i="1"/>
  <c r="J24" i="1" s="1"/>
  <c r="E13" i="1"/>
  <c r="E46" i="1"/>
  <c r="H29" i="1"/>
  <c r="I23" i="1"/>
  <c r="J23" i="1" s="1"/>
  <c r="I22" i="1"/>
  <c r="J22" i="1" s="1"/>
  <c r="I46" i="1"/>
  <c r="J46" i="1" s="1"/>
  <c r="E9" i="1"/>
  <c r="I32" i="1"/>
  <c r="J32" i="1" s="1"/>
  <c r="I44" i="1"/>
  <c r="J44" i="1" s="1"/>
  <c r="I43" i="1"/>
  <c r="J43" i="1" s="1"/>
  <c r="I19" i="1"/>
  <c r="J19" i="1" s="1"/>
  <c r="I17" i="1"/>
  <c r="J17" i="1" s="1"/>
  <c r="D28" i="1"/>
  <c r="H28" i="1" s="1"/>
  <c r="I28" i="1" s="1"/>
  <c r="J28" i="1" s="1"/>
  <c r="I18" i="1"/>
  <c r="J18" i="1" s="1"/>
  <c r="D44" i="1"/>
  <c r="H44" i="1" s="1"/>
  <c r="I30" i="1"/>
  <c r="J30" i="1" s="1"/>
  <c r="D43" i="1"/>
  <c r="H43" i="1" s="1"/>
  <c r="C12" i="1"/>
  <c r="C27" i="1"/>
  <c r="C11" i="1"/>
  <c r="C42" i="1"/>
  <c r="C10" i="1"/>
  <c r="C41" i="1"/>
  <c r="C40" i="1"/>
  <c r="D25" i="1"/>
  <c r="H25" i="1" s="1"/>
  <c r="I25" i="1" s="1"/>
  <c r="J25" i="1" s="1"/>
  <c r="C26" i="1"/>
  <c r="I8" i="1"/>
  <c r="J8" i="1" s="1"/>
  <c r="I13" i="1"/>
  <c r="J13" i="1" s="1"/>
  <c r="E31" i="1" l="1"/>
  <c r="E38" i="1"/>
  <c r="E45" i="1"/>
  <c r="E47" i="1"/>
  <c r="E14" i="1"/>
  <c r="I14" i="1"/>
  <c r="J14" i="1" s="1"/>
  <c r="E39" i="1"/>
  <c r="I29" i="1"/>
  <c r="J29" i="1" s="1"/>
  <c r="E21" i="1"/>
  <c r="E29" i="1"/>
  <c r="E16" i="1"/>
  <c r="E32" i="1"/>
  <c r="E30" i="1"/>
  <c r="E25" i="1"/>
  <c r="E44" i="1"/>
  <c r="G40" i="1"/>
  <c r="I40" i="1" s="1"/>
  <c r="J40" i="1" s="1"/>
  <c r="E40" i="1"/>
  <c r="G42" i="1"/>
  <c r="I42" i="1" s="1"/>
  <c r="J42" i="1" s="1"/>
  <c r="E42" i="1"/>
  <c r="G11" i="1"/>
  <c r="I11" i="1" s="1"/>
  <c r="J11" i="1" s="1"/>
  <c r="E11" i="1"/>
  <c r="G10" i="1"/>
  <c r="I10" i="1" s="1"/>
  <c r="J10" i="1" s="1"/>
  <c r="E10" i="1"/>
  <c r="G12" i="1"/>
  <c r="I12" i="1" s="1"/>
  <c r="J12" i="1" s="1"/>
  <c r="E12" i="1"/>
  <c r="G26" i="1"/>
  <c r="I26" i="1" s="1"/>
  <c r="J26" i="1" s="1"/>
  <c r="E26" i="1"/>
  <c r="G41" i="1"/>
  <c r="I41" i="1" s="1"/>
  <c r="J41" i="1" s="1"/>
  <c r="E41" i="1"/>
  <c r="G27" i="1"/>
  <c r="I27" i="1" s="1"/>
  <c r="J27" i="1" s="1"/>
  <c r="E27" i="1"/>
  <c r="E43" i="1"/>
  <c r="E28" i="1"/>
</calcChain>
</file>

<file path=xl/sharedStrings.xml><?xml version="1.0" encoding="utf-8"?>
<sst xmlns="http://schemas.openxmlformats.org/spreadsheetml/2006/main" count="33" uniqueCount="29">
  <si>
    <t>Pr</t>
  </si>
  <si>
    <t>SWB</t>
  </si>
  <si>
    <t>A</t>
  </si>
  <si>
    <t>B</t>
  </si>
  <si>
    <t>C</t>
  </si>
  <si>
    <t>t</t>
  </si>
  <si>
    <t>Protein (g sheep, kg cattle)</t>
  </si>
  <si>
    <t>Scaled birth weight</t>
  </si>
  <si>
    <t>Param</t>
  </si>
  <si>
    <t>days after conception</t>
  </si>
  <si>
    <t>t (weeks)</t>
  </si>
  <si>
    <t>t (days)</t>
  </si>
  <si>
    <t>Calf</t>
  </si>
  <si>
    <t>Uterus</t>
  </si>
  <si>
    <t>N</t>
  </si>
  <si>
    <t>Pr(day)</t>
  </si>
  <si>
    <t>dPr/dt (F)</t>
  </si>
  <si>
    <t>Pr tot (day)</t>
  </si>
  <si>
    <t>N by day</t>
  </si>
  <si>
    <t>Days</t>
  </si>
  <si>
    <t>Weeks</t>
  </si>
  <si>
    <t>CP</t>
  </si>
  <si>
    <t>CP (day)</t>
  </si>
  <si>
    <t>N per day</t>
  </si>
  <si>
    <t>https://www.sciencedirect.com/science/article/pii/S002203022300588X</t>
  </si>
  <si>
    <t>SCA utilises  ARC (1980)</t>
  </si>
  <si>
    <t>Pr Calf</t>
  </si>
  <si>
    <t>Pr Uterus</t>
  </si>
  <si>
    <t>Pr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</si>
</sst>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'ARC from Robyn'!$C$7</c:f>
              <c:strCache>
                <c:ptCount val="1"/>
                <c:pt idx="0">
                  <c:v>Pr Calf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from Robyn'!$A$8:$A$47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'ARC from Robyn'!$C$8:$C$47</c:f>
              <c:numCache>
                <c:formatCode>General</c:formatCode>
                <c:ptCount val="40"/>
                <c:pt idx="0">
                  <c:v>6.801222499401326E-5</c:v>
                </c:pt>
                <c:pt idx="1">
                  <c:v>1.1694963390665244E-4</c:v>
                </c:pt>
                <c:pt idx="2">
                  <c:v>1.9711061015858003E-4</c:v>
                </c:pt>
                <c:pt idx="3">
                  <c:v>3.2586818873865859E-4</c:v>
                </c:pt>
                <c:pt idx="4">
                  <c:v>5.2881583501794484E-4</c:v>
                </c:pt>
                <c:pt idx="5">
                  <c:v>8.4293813413467136E-4</c:v>
                </c:pt>
                <c:pt idx="6">
                  <c:v>1.3206962350561075E-3</c:v>
                </c:pt>
                <c:pt idx="7">
                  <c:v>2.035179749598973E-3</c:v>
                </c:pt>
                <c:pt idx="8">
                  <c:v>3.0864666142974592E-3</c:v>
                </c:pt>
                <c:pt idx="9">
                  <c:v>4.6093099255578628E-3</c:v>
                </c:pt>
                <c:pt idx="10">
                  <c:v>6.7822346306760008E-3</c:v>
                </c:pt>
                <c:pt idx="11">
                  <c:v>9.8380767700469163E-3</c:v>
                </c:pt>
                <c:pt idx="12">
                  <c:v>1.4075934382809088E-2</c:v>
                </c:pt>
                <c:pt idx="13">
                  <c:v>1.9874424073124966E-2</c:v>
                </c:pt>
                <c:pt idx="14">
                  <c:v>2.7706053649323156E-2</c:v>
                </c:pt>
                <c:pt idx="15">
                  <c:v>3.8152433331449742E-2</c:v>
                </c:pt>
                <c:pt idx="16">
                  <c:v>5.1919960751586745E-2</c:v>
                </c:pt>
                <c:pt idx="17">
                  <c:v>6.9855533827244479E-2</c:v>
                </c:pt>
                <c:pt idx="18">
                  <c:v>9.2961776155498846E-2</c:v>
                </c:pt>
                <c:pt idx="19">
                  <c:v>0.12241120710999331</c:v>
                </c:pt>
                <c:pt idx="20">
                  <c:v>0.1595587578323498</c:v>
                </c:pt>
                <c:pt idx="21">
                  <c:v>0.20595202818678859</c:v>
                </c:pt>
                <c:pt idx="22">
                  <c:v>0.26333870048840585</c:v>
                </c:pt>
                <c:pt idx="23">
                  <c:v>0.3336705738508271</c:v>
                </c:pt>
                <c:pt idx="24">
                  <c:v>0.4191037571419699</c:v>
                </c:pt>
                <c:pt idx="25">
                  <c:v>0.52199465606193418</c:v>
                </c:pt>
                <c:pt idx="26">
                  <c:v>0.64489150668751249</c:v>
                </c:pt>
                <c:pt idx="27">
                  <c:v>0.79052133881471387</c:v>
                </c:pt>
                <c:pt idx="28">
                  <c:v>0.96177239169730955</c:v>
                </c:pt>
                <c:pt idx="29">
                  <c:v>1.1616721460996831</c:v>
                </c:pt>
                <c:pt idx="30">
                  <c:v>1.3933612737606456</c:v>
                </c:pt>
                <c:pt idx="31">
                  <c:v>1.6600639325924096</c:v>
                </c:pt>
                <c:pt idx="32">
                  <c:v>1.9650549480984005</c:v>
                </c:pt>
                <c:pt idx="33">
                  <c:v>2.3116245144007945</c:v>
                </c:pt>
                <c:pt idx="34">
                  <c:v>2.703041118834955</c:v>
                </c:pt>
                <c:pt idx="35">
                  <c:v>3.1425134403857591</c:v>
                </c:pt>
                <c:pt idx="36">
                  <c:v>3.6331519935904493</c:v>
                </c:pt>
                <c:pt idx="37">
                  <c:v>4.1779312863227629</c:v>
                </c:pt>
                <c:pt idx="38">
                  <c:v>4.7796532335225521</c:v>
                </c:pt>
                <c:pt idx="39">
                  <c:v>5.440912521714206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9-463B-92A8-F4035E64D925}"/>
            </c:ext>
          </c:extLst>
        </c:ser>
        <c:ser>
          <c:idx val="1"/>
          <c:order val="1"/>
          <c:tx>
            <c:strRef>
              <c:f>'ARC from Robyn'!$D$7</c:f>
              <c:strCache>
                <c:ptCount val="1"/>
                <c:pt idx="0">
                  <c:v>Pr Uterus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 from Robyn'!$A$8:$A$47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'ARC from Robyn'!$D$8:$D$47</c:f>
              <c:numCache>
                <c:formatCode>General</c:formatCode>
                <c:ptCount val="40"/>
                <c:pt idx="0">
                  <c:v>9.7230654201753142E-3</c:v>
                </c:pt>
                <c:pt idx="1">
                  <c:v>1.2287663178814686E-2</c:v>
                </c:pt>
                <c:pt idx="2">
                  <c:v>1.5462788886750765E-2</c:v>
                </c:pt>
                <c:pt idx="3">
                  <c:v>1.9377260065973095E-2</c:v>
                </c:pt>
                <c:pt idx="4">
                  <c:v>2.4183318083505614E-2</c:v>
                </c:pt>
                <c:pt idx="5">
                  <c:v>3.0060122989741526E-2</c:v>
                </c:pt>
                <c:pt idx="6">
                  <c:v>3.7217632310038634E-2</c:v>
                </c:pt>
                <c:pt idx="7">
                  <c:v>4.5900884270609579E-2</c:v>
                </c:pt>
                <c:pt idx="8">
                  <c:v>5.6394703854019748E-2</c:v>
                </c:pt>
                <c:pt idx="9">
                  <c:v>6.9028847475679306E-2</c:v>
                </c:pt>
                <c:pt idx="10">
                  <c:v>8.4183598939493787E-2</c:v>
                </c:pt>
                <c:pt idx="11">
                  <c:v>0.10229582566649324</c:v>
                </c:pt>
                <c:pt idx="12">
                  <c:v>0.12386550000295146</c:v>
                </c:pt>
                <c:pt idx="13">
                  <c:v>0.14946268572300453</c:v>
                </c:pt>
                <c:pt idx="14">
                  <c:v>0.17973498467474197</c:v>
                </c:pt>
                <c:pt idx="15">
                  <c:v>0.21541543291884618</c:v>
                </c:pt>
                <c:pt idx="16">
                  <c:v>0.25733082972662075</c:v>
                </c:pt>
                <c:pt idx="17">
                  <c:v>0.3064104765016652</c:v>
                </c:pt>
                <c:pt idx="18">
                  <c:v>0.36369529613816781</c:v>
                </c:pt>
                <c:pt idx="19">
                  <c:v>0.43034729660938909</c:v>
                </c:pt>
                <c:pt idx="20">
                  <c:v>0.50765933578049882</c:v>
                </c:pt>
                <c:pt idx="21">
                  <c:v>0.59706513765502311</c:v>
                </c:pt>
                <c:pt idx="22">
                  <c:v>0.70014950359276529</c:v>
                </c:pt>
                <c:pt idx="23">
                  <c:v>0.81865865558148732</c:v>
                </c:pt>
                <c:pt idx="24">
                  <c:v>0.95451064250799922</c:v>
                </c:pt>
                <c:pt idx="25">
                  <c:v>1.1098057346592547</c:v>
                </c:pt>
                <c:pt idx="26">
                  <c:v>1.286836726490596</c:v>
                </c:pt>
                <c:pt idx="27">
                  <c:v>1.4880990631216289</c:v>
                </c:pt>
                <c:pt idx="28">
                  <c:v>1.7163007021495973</c:v>
                </c:pt>
                <c:pt idx="29">
                  <c:v>1.9743716192863507</c:v>
                </c:pt>
                <c:pt idx="30">
                  <c:v>2.2654728640994213</c:v>
                </c:pt>
                <c:pt idx="31">
                  <c:v>2.5930050708304533</c:v>
                </c:pt>
                <c:pt idx="32">
                  <c:v>2.9606163289232574</c:v>
                </c:pt>
                <c:pt idx="33">
                  <c:v>3.3722093185537796</c:v>
                </c:pt>
                <c:pt idx="34">
                  <c:v>3.831947618135997</c:v>
                </c:pt>
                <c:pt idx="35">
                  <c:v>4.3442610934874448</c:v>
                </c:pt>
                <c:pt idx="36">
                  <c:v>4.9138502820679975</c:v>
                </c:pt>
                <c:pt idx="37">
                  <c:v>5.5456896904322104</c:v>
                </c:pt>
                <c:pt idx="38">
                  <c:v>6.2450299287233157</c:v>
                </c:pt>
                <c:pt idx="39">
                  <c:v>7.0173986126343495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9-463B-92A8-F4035E64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09648"/>
        <c:axId val="766905328"/>
      </c:scatterChart>
      <c:valAx>
        <c:axId val="766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5328"/>
        <c:crosses val="autoZero"/>
        <c:crossBetween val="midCat"/>
      </c:valAx>
      <c:valAx>
        <c:axId val="766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'ARC from Robyn'!$C$7</c:f>
              <c:strCache>
                <c:ptCount val="1"/>
                <c:pt idx="0">
                  <c:v>Pr Calf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 from Robyn'!$A$8:$A$47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'ARC from Robyn'!$C$8:$C$47</c:f>
              <c:numCache>
                <c:formatCode>General</c:formatCode>
                <c:ptCount val="40"/>
                <c:pt idx="0">
                  <c:v>6.801222499401326E-5</c:v>
                </c:pt>
                <c:pt idx="1">
                  <c:v>1.1694963390665244E-4</c:v>
                </c:pt>
                <c:pt idx="2">
                  <c:v>1.9711061015858003E-4</c:v>
                </c:pt>
                <c:pt idx="3">
                  <c:v>3.2586818873865859E-4</c:v>
                </c:pt>
                <c:pt idx="4">
                  <c:v>5.2881583501794484E-4</c:v>
                </c:pt>
                <c:pt idx="5">
                  <c:v>8.4293813413467136E-4</c:v>
                </c:pt>
                <c:pt idx="6">
                  <c:v>1.3206962350561075E-3</c:v>
                </c:pt>
                <c:pt idx="7">
                  <c:v>2.035179749598973E-3</c:v>
                </c:pt>
                <c:pt idx="8">
                  <c:v>3.0864666142974592E-3</c:v>
                </c:pt>
                <c:pt idx="9">
                  <c:v>4.6093099255578628E-3</c:v>
                </c:pt>
                <c:pt idx="10">
                  <c:v>6.7822346306760008E-3</c:v>
                </c:pt>
                <c:pt idx="11">
                  <c:v>9.8380767700469163E-3</c:v>
                </c:pt>
                <c:pt idx="12">
                  <c:v>1.4075934382809088E-2</c:v>
                </c:pt>
                <c:pt idx="13">
                  <c:v>1.9874424073124966E-2</c:v>
                </c:pt>
                <c:pt idx="14">
                  <c:v>2.7706053649323156E-2</c:v>
                </c:pt>
                <c:pt idx="15">
                  <c:v>3.8152433331449742E-2</c:v>
                </c:pt>
                <c:pt idx="16">
                  <c:v>5.1919960751586745E-2</c:v>
                </c:pt>
                <c:pt idx="17">
                  <c:v>6.9855533827244479E-2</c:v>
                </c:pt>
                <c:pt idx="18">
                  <c:v>9.2961776155498846E-2</c:v>
                </c:pt>
                <c:pt idx="19">
                  <c:v>0.12241120710999331</c:v>
                </c:pt>
                <c:pt idx="20">
                  <c:v>0.1595587578323498</c:v>
                </c:pt>
                <c:pt idx="21">
                  <c:v>0.20595202818678859</c:v>
                </c:pt>
                <c:pt idx="22">
                  <c:v>0.26333870048840585</c:v>
                </c:pt>
                <c:pt idx="23">
                  <c:v>0.3336705738508271</c:v>
                </c:pt>
                <c:pt idx="24">
                  <c:v>0.4191037571419699</c:v>
                </c:pt>
                <c:pt idx="25">
                  <c:v>0.52199465606193418</c:v>
                </c:pt>
                <c:pt idx="26">
                  <c:v>0.64489150668751249</c:v>
                </c:pt>
                <c:pt idx="27">
                  <c:v>0.79052133881471387</c:v>
                </c:pt>
                <c:pt idx="28">
                  <c:v>0.96177239169730955</c:v>
                </c:pt>
                <c:pt idx="29">
                  <c:v>1.1616721460996831</c:v>
                </c:pt>
                <c:pt idx="30">
                  <c:v>1.3933612737606456</c:v>
                </c:pt>
                <c:pt idx="31">
                  <c:v>1.6600639325924096</c:v>
                </c:pt>
                <c:pt idx="32">
                  <c:v>1.9650549480984005</c:v>
                </c:pt>
                <c:pt idx="33">
                  <c:v>2.3116245144007945</c:v>
                </c:pt>
                <c:pt idx="34">
                  <c:v>2.703041118834955</c:v>
                </c:pt>
                <c:pt idx="35">
                  <c:v>3.1425134403857591</c:v>
                </c:pt>
                <c:pt idx="36">
                  <c:v>3.6331519935904493</c:v>
                </c:pt>
                <c:pt idx="37">
                  <c:v>4.1779312863227629</c:v>
                </c:pt>
                <c:pt idx="38">
                  <c:v>4.7796532335225521</c:v>
                </c:pt>
                <c:pt idx="39">
                  <c:v>5.440912521714206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9-463B-92A8-F4035E64D925}"/>
            </c:ext>
          </c:extLst>
        </c:ser>
        <c:ser>
          <c:idx val="1"/>
          <c:order val="1"/>
          <c:tx>
            <c:strRef>
              <c:f>'ARC from Robyn'!$D$7</c:f>
              <c:strCache>
                <c:ptCount val="1"/>
                <c:pt idx="0">
                  <c:v>Pr Uterus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'ARC from Robyn'!$A$8:$A$47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'ARC from Robyn'!$D$8:$D$47</c:f>
              <c:numCache>
                <c:formatCode>General</c:formatCode>
                <c:ptCount val="40"/>
                <c:pt idx="0">
                  <c:v>9.7230654201753142E-3</c:v>
                </c:pt>
                <c:pt idx="1">
                  <c:v>1.2287663178814686E-2</c:v>
                </c:pt>
                <c:pt idx="2">
                  <c:v>1.5462788886750765E-2</c:v>
                </c:pt>
                <c:pt idx="3">
                  <c:v>1.9377260065973095E-2</c:v>
                </c:pt>
                <c:pt idx="4">
                  <c:v>2.4183318083505614E-2</c:v>
                </c:pt>
                <c:pt idx="5">
                  <c:v>3.0060122989741526E-2</c:v>
                </c:pt>
                <c:pt idx="6">
                  <c:v>3.7217632310038634E-2</c:v>
                </c:pt>
                <c:pt idx="7">
                  <c:v>4.5900884270609579E-2</c:v>
                </c:pt>
                <c:pt idx="8">
                  <c:v>5.6394703854019748E-2</c:v>
                </c:pt>
                <c:pt idx="9">
                  <c:v>6.9028847475679306E-2</c:v>
                </c:pt>
                <c:pt idx="10">
                  <c:v>8.4183598939493787E-2</c:v>
                </c:pt>
                <c:pt idx="11">
                  <c:v>0.10229582566649324</c:v>
                </c:pt>
                <c:pt idx="12">
                  <c:v>0.12386550000295146</c:v>
                </c:pt>
                <c:pt idx="13">
                  <c:v>0.14946268572300453</c:v>
                </c:pt>
                <c:pt idx="14">
                  <c:v>0.17973498467474197</c:v>
                </c:pt>
                <c:pt idx="15">
                  <c:v>0.21541543291884618</c:v>
                </c:pt>
                <c:pt idx="16">
                  <c:v>0.25733082972662075</c:v>
                </c:pt>
                <c:pt idx="17">
                  <c:v>0.3064104765016652</c:v>
                </c:pt>
                <c:pt idx="18">
                  <c:v>0.36369529613816781</c:v>
                </c:pt>
                <c:pt idx="19">
                  <c:v>0.43034729660938909</c:v>
                </c:pt>
                <c:pt idx="20">
                  <c:v>0.50765933578049882</c:v>
                </c:pt>
                <c:pt idx="21">
                  <c:v>0.59706513765502311</c:v>
                </c:pt>
                <c:pt idx="22">
                  <c:v>0.70014950359276529</c:v>
                </c:pt>
                <c:pt idx="23">
                  <c:v>0.81865865558148732</c:v>
                </c:pt>
                <c:pt idx="24">
                  <c:v>0.95451064250799922</c:v>
                </c:pt>
                <c:pt idx="25">
                  <c:v>1.1098057346592547</c:v>
                </c:pt>
                <c:pt idx="26">
                  <c:v>1.286836726490596</c:v>
                </c:pt>
                <c:pt idx="27">
                  <c:v>1.4880990631216289</c:v>
                </c:pt>
                <c:pt idx="28">
                  <c:v>1.7163007021495973</c:v>
                </c:pt>
                <c:pt idx="29">
                  <c:v>1.9743716192863507</c:v>
                </c:pt>
                <c:pt idx="30">
                  <c:v>2.2654728640994213</c:v>
                </c:pt>
                <c:pt idx="31">
                  <c:v>2.5930050708304533</c:v>
                </c:pt>
                <c:pt idx="32">
                  <c:v>2.9606163289232574</c:v>
                </c:pt>
                <c:pt idx="33">
                  <c:v>3.3722093185537796</c:v>
                </c:pt>
                <c:pt idx="34">
                  <c:v>3.831947618135997</c:v>
                </c:pt>
                <c:pt idx="35">
                  <c:v>4.3442610934874448</c:v>
                </c:pt>
                <c:pt idx="36">
                  <c:v>4.9138502820679975</c:v>
                </c:pt>
                <c:pt idx="37">
                  <c:v>5.5456896904322104</c:v>
                </c:pt>
                <c:pt idx="38">
                  <c:v>6.2450299287233157</c:v>
                </c:pt>
                <c:pt idx="39">
                  <c:v>7.0173986126343495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9-463B-92A8-F4035E64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09648"/>
        <c:axId val="766905328"/>
      </c:scatterChart>
      <c:valAx>
        <c:axId val="766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5328"/>
        <c:crosses val="autoZero"/>
        <c:crossBetween val="midCat"/>
      </c:valAx>
      <c:valAx>
        <c:axId val="766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27</xdr:row>
      <xdr:rowOff>119062</xdr:rowOff>
    </xdr:from>
    <xdr:to>
      <xdr:col>18</xdr:col>
      <xdr:colOff>590550</xdr:colOff>
      <xdr:row>42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BB721-4069-2F93-5EEA-A7DA13360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6</xdr:row>
      <xdr:rowOff>9525</xdr:rowOff>
    </xdr:from>
    <xdr:to>
      <xdr:col>29</xdr:col>
      <xdr:colOff>390525</xdr:colOff>
      <xdr:row>30</xdr:row>
      <xdr:rowOff>57150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4753977-EEB3-881C-277A-095481F90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2475" y="1152525"/>
          <a:ext cx="5886450" cy="461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485775</xdr:colOff>
      <xdr:row>8</xdr:row>
      <xdr:rowOff>157162</xdr:rowOff>
    </xdr:from>
    <xdr:to>
      <xdr:col>19</xdr:col>
      <xdr:colOff>180975</xdr:colOff>
      <xdr:row>23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4F9473-0406-DBAC-290B-1AB73DD2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24</xdr:col>
      <xdr:colOff>543852</xdr:colOff>
      <xdr:row>31</xdr:row>
      <xdr:rowOff>105534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143C59-33BD-F3DD-7A97-56FAC305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571500"/>
          <a:ext cx="6639852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76B0-0A8D-4B1C-BFE0-6F62A35A78FB}">
  <dimension ref="A2:S47"/>
  <sheetViews>
    <sheetView tabSelected="1" topLeftCell="A2" workbookViewId="0">
      <selection activeCell="C8" sqref="C8"/>
    </sheetView>
  </sheetViews>
  <sheetFormatPr defaultRowHeight="15" x14ac:dyDescent="0.25"/>
  <cols>
    <col min="3" max="3" width="12" bestFit="1" customWidth="1"/>
  </cols>
  <sheetData>
    <row r="2" spans="1:19" x14ac:dyDescent="0.25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9</v>
      </c>
      <c r="S2" s="1" t="s">
        <v>25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9" x14ac:dyDescent="0.25">
      <c r="B4">
        <f>H4/40</f>
        <v>0.75</v>
      </c>
      <c r="C4">
        <v>5.3579999999999997</v>
      </c>
      <c r="D4">
        <v>15.228999999999999</v>
      </c>
      <c r="E4">
        <v>5.3800000000000002E-3</v>
      </c>
      <c r="G4" t="s">
        <v>12</v>
      </c>
      <c r="H4">
        <v>30</v>
      </c>
    </row>
    <row r="5" spans="1:19" x14ac:dyDescent="0.25">
      <c r="C5">
        <v>8.5359999999999996</v>
      </c>
      <c r="D5">
        <v>13.12</v>
      </c>
      <c r="E5">
        <v>2.6199999999999999E-3</v>
      </c>
      <c r="G5" t="s">
        <v>13</v>
      </c>
    </row>
    <row r="7" spans="1:19" x14ac:dyDescent="0.25">
      <c r="A7" t="s">
        <v>10</v>
      </c>
      <c r="B7" t="s">
        <v>11</v>
      </c>
      <c r="C7" t="s">
        <v>26</v>
      </c>
      <c r="D7" t="s">
        <v>27</v>
      </c>
      <c r="E7" t="s">
        <v>28</v>
      </c>
      <c r="G7" t="s">
        <v>16</v>
      </c>
      <c r="H7" t="s">
        <v>15</v>
      </c>
      <c r="I7" t="s">
        <v>17</v>
      </c>
      <c r="J7" t="s">
        <v>18</v>
      </c>
    </row>
    <row r="8" spans="1:19" x14ac:dyDescent="0.25">
      <c r="A8">
        <v>1</v>
      </c>
      <c r="B8">
        <f>7*A8</f>
        <v>7</v>
      </c>
      <c r="C8">
        <f>$B$4*EXP($C$4-$D$4*EXP(-1*$E$4*$B8))</f>
        <v>6.801222499401326E-5</v>
      </c>
      <c r="D8">
        <f>$B$4*EXP($C$5-$D$5*EXP(-1*$E$5*$B8))</f>
        <v>9.7230654201753142E-3</v>
      </c>
      <c r="E8">
        <f>C8+D8</f>
        <v>9.7910776451693281E-3</v>
      </c>
      <c r="G8">
        <f>C8*($D$4*$E$4*EXP(-1*$E$4*$A8))</f>
        <v>5.5424800797046528E-6</v>
      </c>
      <c r="H8">
        <f>D8*($D$4*$E$4*EXP(-1*$E$4*$A8))</f>
        <v>7.9235602731318462E-4</v>
      </c>
      <c r="I8">
        <f>G8+H8</f>
        <v>7.9789850739288932E-4</v>
      </c>
      <c r="J8">
        <f>I8/6.25</f>
        <v>1.2766376118286229E-4</v>
      </c>
    </row>
    <row r="9" spans="1:19" x14ac:dyDescent="0.25">
      <c r="A9">
        <v>2</v>
      </c>
      <c r="B9">
        <f t="shared" ref="B9:B47" si="0">7*A9</f>
        <v>14</v>
      </c>
      <c r="C9">
        <f t="shared" ref="C9:C47" si="1">$B$4*EXP($C$4-$D$4*EXP(-1*$E$4*$B9))</f>
        <v>1.1694963390665244E-4</v>
      </c>
      <c r="D9">
        <f t="shared" ref="D9:D47" si="2">$B$4*EXP($C$5-$D$5*EXP(-1*$E$5*$B9))</f>
        <v>1.2287663178814686E-2</v>
      </c>
      <c r="E9">
        <f t="shared" ref="E9:E47" si="3">C9+D9</f>
        <v>1.2404612812721339E-2</v>
      </c>
      <c r="G9">
        <f>C9*($D$4*$E$4*EXP(-1*$E$4*$A9))</f>
        <v>9.4793709894872624E-6</v>
      </c>
      <c r="H9">
        <f>D9*($D$4*$E$4*EXP(-1*$E$4*$A9))</f>
        <v>9.9597847359504297E-4</v>
      </c>
      <c r="I9">
        <f t="shared" ref="I9:I47" si="4">G9+H9</f>
        <v>1.0054578445845303E-3</v>
      </c>
      <c r="J9">
        <f t="shared" ref="J9:J47" si="5">I9/6.25</f>
        <v>1.6087325513352484E-4</v>
      </c>
    </row>
    <row r="10" spans="1:19" x14ac:dyDescent="0.25">
      <c r="A10">
        <v>3</v>
      </c>
      <c r="B10">
        <f t="shared" si="0"/>
        <v>21</v>
      </c>
      <c r="C10">
        <f t="shared" si="1"/>
        <v>1.9711061015858003E-4</v>
      </c>
      <c r="D10">
        <f t="shared" si="2"/>
        <v>1.5462788886750765E-2</v>
      </c>
      <c r="E10">
        <f t="shared" si="3"/>
        <v>1.5659899496909345E-2</v>
      </c>
      <c r="G10">
        <f>C10*($D$4*$E$4*EXP(-1*$E$4*$A10))</f>
        <v>1.5891106992681293E-5</v>
      </c>
      <c r="H10">
        <f>D10*($D$4*$E$4*EXP(-1*$E$4*$A10))</f>
        <v>1.2466139311674374E-3</v>
      </c>
      <c r="I10">
        <f t="shared" si="4"/>
        <v>1.2625050381601186E-3</v>
      </c>
      <c r="J10">
        <f t="shared" si="5"/>
        <v>2.0200080610561897E-4</v>
      </c>
    </row>
    <row r="11" spans="1:19" x14ac:dyDescent="0.25">
      <c r="A11">
        <v>4</v>
      </c>
      <c r="B11">
        <f t="shared" si="0"/>
        <v>28</v>
      </c>
      <c r="C11">
        <f t="shared" si="1"/>
        <v>3.2586818873865859E-4</v>
      </c>
      <c r="D11">
        <f t="shared" si="2"/>
        <v>1.9377260065973095E-2</v>
      </c>
      <c r="E11">
        <f t="shared" si="3"/>
        <v>1.9703128254711755E-2</v>
      </c>
      <c r="G11">
        <f>C11*($D$4*$E$4*EXP(-1*$E$4*$A11))</f>
        <v>2.6130613829907702E-5</v>
      </c>
      <c r="H11">
        <f>D11*($D$4*$E$4*EXP(-1*$E$4*$A11))</f>
        <v>1.5538175169093036E-3</v>
      </c>
      <c r="I11">
        <f t="shared" si="4"/>
        <v>1.5799481307392114E-3</v>
      </c>
      <c r="J11">
        <f t="shared" si="5"/>
        <v>2.5279170091827382E-4</v>
      </c>
    </row>
    <row r="12" spans="1:19" x14ac:dyDescent="0.25">
      <c r="A12">
        <v>5</v>
      </c>
      <c r="B12">
        <f t="shared" si="0"/>
        <v>35</v>
      </c>
      <c r="C12">
        <f t="shared" si="1"/>
        <v>5.2881583501794484E-4</v>
      </c>
      <c r="D12">
        <f t="shared" si="2"/>
        <v>2.4183318083505614E-2</v>
      </c>
      <c r="E12">
        <f t="shared" si="3"/>
        <v>2.471213391852356E-2</v>
      </c>
      <c r="G12">
        <f>C12*($D$4*$E$4*EXP(-1*$E$4*$A12))</f>
        <v>4.2176990914111152E-5</v>
      </c>
      <c r="H12">
        <f>D12*($D$4*$E$4*EXP(-1*$E$4*$A12))</f>
        <v>1.9287992520996731E-3</v>
      </c>
      <c r="I12">
        <f t="shared" si="4"/>
        <v>1.9709762430137842E-3</v>
      </c>
      <c r="J12">
        <f t="shared" si="5"/>
        <v>3.1535619888220544E-4</v>
      </c>
    </row>
    <row r="13" spans="1:19" x14ac:dyDescent="0.25">
      <c r="A13">
        <v>6</v>
      </c>
      <c r="B13">
        <f t="shared" si="0"/>
        <v>42</v>
      </c>
      <c r="C13">
        <f t="shared" si="1"/>
        <v>8.4293813413467136E-4</v>
      </c>
      <c r="D13">
        <f t="shared" si="2"/>
        <v>3.0060122989741526E-2</v>
      </c>
      <c r="E13">
        <f t="shared" si="3"/>
        <v>3.0903061123876197E-2</v>
      </c>
      <c r="G13">
        <f>C13*($D$4*$E$4*EXP(-1*$E$4*$A13))</f>
        <v>6.6869848309820785E-5</v>
      </c>
      <c r="H13">
        <f>D13*($D$4*$E$4*EXP(-1*$E$4*$A13))</f>
        <v>2.384654084444859E-3</v>
      </c>
      <c r="I13">
        <f t="shared" si="4"/>
        <v>2.4515239327546796E-3</v>
      </c>
      <c r="J13">
        <f t="shared" si="5"/>
        <v>3.9224382924074873E-4</v>
      </c>
    </row>
    <row r="14" spans="1:19" x14ac:dyDescent="0.25">
      <c r="A14">
        <v>7</v>
      </c>
      <c r="B14">
        <f t="shared" si="0"/>
        <v>49</v>
      </c>
      <c r="C14">
        <f t="shared" si="1"/>
        <v>1.3206962350561075E-3</v>
      </c>
      <c r="D14">
        <f t="shared" si="2"/>
        <v>3.7217632310038634E-2</v>
      </c>
      <c r="E14">
        <f t="shared" si="3"/>
        <v>3.8538328545094744E-2</v>
      </c>
      <c r="G14">
        <f>C14*($D$4*$E$4*EXP(-1*$E$4*$A14))</f>
        <v>1.0420800266608693E-4</v>
      </c>
      <c r="H14">
        <f>D14*($D$4*$E$4*EXP(-1*$E$4*$A14))</f>
        <v>2.9366140555592505E-3</v>
      </c>
      <c r="I14">
        <f t="shared" si="4"/>
        <v>3.0408220582253376E-3</v>
      </c>
      <c r="J14">
        <f t="shared" si="5"/>
        <v>4.8653152931605399E-4</v>
      </c>
    </row>
    <row r="15" spans="1:19" x14ac:dyDescent="0.25">
      <c r="A15">
        <v>8</v>
      </c>
      <c r="B15">
        <f t="shared" si="0"/>
        <v>56</v>
      </c>
      <c r="C15">
        <f t="shared" si="1"/>
        <v>2.035179749598973E-3</v>
      </c>
      <c r="D15">
        <f t="shared" si="2"/>
        <v>4.5900884270609579E-2</v>
      </c>
      <c r="E15">
        <f t="shared" si="3"/>
        <v>4.7936064020208551E-2</v>
      </c>
      <c r="G15">
        <f>C15*($D$4*$E$4*EXP(-1*$E$4*$A15))</f>
        <v>1.5972187526488432E-4</v>
      </c>
      <c r="H15">
        <f>D15*($D$4*$E$4*EXP(-1*$E$4*$A15))</f>
        <v>3.602323241208951E-3</v>
      </c>
      <c r="I15">
        <f t="shared" si="4"/>
        <v>3.7620451164738352E-3</v>
      </c>
      <c r="J15">
        <f t="shared" si="5"/>
        <v>6.0192721863581359E-4</v>
      </c>
    </row>
    <row r="16" spans="1:19" x14ac:dyDescent="0.25">
      <c r="A16">
        <v>9</v>
      </c>
      <c r="B16">
        <f t="shared" si="0"/>
        <v>63</v>
      </c>
      <c r="C16">
        <f t="shared" si="1"/>
        <v>3.0864666142974592E-3</v>
      </c>
      <c r="D16">
        <f t="shared" si="2"/>
        <v>5.6394703854019748E-2</v>
      </c>
      <c r="E16">
        <f t="shared" si="3"/>
        <v>5.9481170468317204E-2</v>
      </c>
      <c r="G16">
        <f>C16*($D$4*$E$4*EXP(-1*$E$4*$A16))</f>
        <v>2.40927684741692E-4</v>
      </c>
      <c r="H16">
        <f>D16*($D$4*$E$4*EXP(-1*$E$4*$A16))</f>
        <v>4.4021358819509001E-3</v>
      </c>
      <c r="I16">
        <f t="shared" si="4"/>
        <v>4.6430635666925924E-3</v>
      </c>
      <c r="J16">
        <f t="shared" si="5"/>
        <v>7.4289017067081479E-4</v>
      </c>
    </row>
    <row r="17" spans="1:10" x14ac:dyDescent="0.25">
      <c r="A17">
        <v>10</v>
      </c>
      <c r="B17">
        <f t="shared" si="0"/>
        <v>70</v>
      </c>
      <c r="C17">
        <f t="shared" si="1"/>
        <v>4.6093099255578628E-3</v>
      </c>
      <c r="D17">
        <f t="shared" si="2"/>
        <v>6.9028847475679306E-2</v>
      </c>
      <c r="E17">
        <f t="shared" si="3"/>
        <v>7.3638157401237164E-2</v>
      </c>
      <c r="G17">
        <f>C17*($D$4*$E$4*EXP(-1*$E$4*$A17))</f>
        <v>3.5786937090685604E-4</v>
      </c>
      <c r="H17">
        <f>D17*($D$4*$E$4*EXP(-1*$E$4*$A17))</f>
        <v>5.3594378810526266E-3</v>
      </c>
      <c r="I17">
        <f t="shared" si="4"/>
        <v>5.7173072519594824E-3</v>
      </c>
      <c r="J17">
        <f t="shared" si="5"/>
        <v>9.1476916031351719E-4</v>
      </c>
    </row>
    <row r="18" spans="1:10" x14ac:dyDescent="0.25">
      <c r="A18">
        <v>11</v>
      </c>
      <c r="B18">
        <f t="shared" si="0"/>
        <v>77</v>
      </c>
      <c r="C18">
        <f t="shared" si="1"/>
        <v>6.7822346306760008E-3</v>
      </c>
      <c r="D18">
        <f t="shared" si="2"/>
        <v>8.4183598939493787E-2</v>
      </c>
      <c r="E18">
        <f t="shared" si="3"/>
        <v>9.0965833570169782E-2</v>
      </c>
      <c r="G18">
        <f>C18*($D$4*$E$4*EXP(-1*$E$4*$A18))</f>
        <v>5.2375107211785784E-4</v>
      </c>
      <c r="H18">
        <f>D18*($D$4*$E$4*EXP(-1*$E$4*$A18))</f>
        <v>6.5009915758259384E-3</v>
      </c>
      <c r="I18">
        <f t="shared" si="4"/>
        <v>7.0247426479437963E-3</v>
      </c>
      <c r="J18">
        <f t="shared" si="5"/>
        <v>1.1239588236710075E-3</v>
      </c>
    </row>
    <row r="19" spans="1:10" x14ac:dyDescent="0.25">
      <c r="A19">
        <v>12</v>
      </c>
      <c r="B19">
        <f t="shared" si="0"/>
        <v>84</v>
      </c>
      <c r="C19">
        <f t="shared" si="1"/>
        <v>9.8380767700469163E-3</v>
      </c>
      <c r="D19">
        <f t="shared" si="2"/>
        <v>0.10229582566649324</v>
      </c>
      <c r="E19">
        <f t="shared" si="3"/>
        <v>0.11213390243654016</v>
      </c>
      <c r="G19">
        <f>C19*($D$4*$E$4*EXP(-1*$E$4*$A19))</f>
        <v>7.5565892789874046E-4</v>
      </c>
      <c r="H19">
        <f>D19*($D$4*$E$4*EXP(-1*$E$4*$A19))</f>
        <v>7.8573033895211319E-3</v>
      </c>
      <c r="I19">
        <f t="shared" si="4"/>
        <v>8.6129623174198717E-3</v>
      </c>
      <c r="J19">
        <f t="shared" si="5"/>
        <v>1.3780739707871794E-3</v>
      </c>
    </row>
    <row r="20" spans="1:10" x14ac:dyDescent="0.25">
      <c r="A20">
        <v>13</v>
      </c>
      <c r="B20">
        <f t="shared" si="0"/>
        <v>91</v>
      </c>
      <c r="C20">
        <f t="shared" si="1"/>
        <v>1.4075934382809088E-2</v>
      </c>
      <c r="D20">
        <f t="shared" si="2"/>
        <v>0.12386550000295146</v>
      </c>
      <c r="E20">
        <f t="shared" si="3"/>
        <v>0.13794143438576056</v>
      </c>
      <c r="G20">
        <f>C20*($D$4*$E$4*EXP(-1*$E$4*$A20))</f>
        <v>1.0753660958394081E-3</v>
      </c>
      <c r="H20">
        <f>D20*($D$4*$E$4*EXP(-1*$E$4*$A20))</f>
        <v>9.4630136461880589E-3</v>
      </c>
      <c r="I20">
        <f t="shared" si="4"/>
        <v>1.0538379742027468E-2</v>
      </c>
      <c r="J20">
        <f t="shared" si="5"/>
        <v>1.6861407587243948E-3</v>
      </c>
    </row>
    <row r="21" spans="1:10" x14ac:dyDescent="0.25">
      <c r="A21">
        <v>14</v>
      </c>
      <c r="B21">
        <f t="shared" si="0"/>
        <v>98</v>
      </c>
      <c r="C21">
        <f t="shared" si="1"/>
        <v>1.9874424073124966E-2</v>
      </c>
      <c r="D21">
        <f t="shared" si="2"/>
        <v>0.14946268572300453</v>
      </c>
      <c r="E21">
        <f t="shared" si="3"/>
        <v>0.16933710979612948</v>
      </c>
      <c r="G21">
        <f>C21*($D$4*$E$4*EXP(-1*$E$4*$A21))</f>
        <v>1.5102093486828666E-3</v>
      </c>
      <c r="H21">
        <f>D21*($D$4*$E$4*EXP(-1*$E$4*$A21))</f>
        <v>1.1357307483609483E-2</v>
      </c>
      <c r="I21">
        <f t="shared" si="4"/>
        <v>1.2867516832292349E-2</v>
      </c>
      <c r="J21">
        <f t="shared" si="5"/>
        <v>2.0588026931667759E-3</v>
      </c>
    </row>
    <row r="22" spans="1:10" x14ac:dyDescent="0.25">
      <c r="A22">
        <v>15</v>
      </c>
      <c r="B22">
        <f t="shared" si="0"/>
        <v>105</v>
      </c>
      <c r="C22">
        <f t="shared" si="1"/>
        <v>2.7706053649323156E-2</v>
      </c>
      <c r="D22">
        <f t="shared" si="2"/>
        <v>0.17973498467474197</v>
      </c>
      <c r="E22">
        <f t="shared" si="3"/>
        <v>0.20744103832406513</v>
      </c>
      <c r="G22">
        <f>C22*($D$4*$E$4*EXP(-1*$E$4*$A22))</f>
        <v>2.0940197260457677E-3</v>
      </c>
      <c r="H22">
        <f>D22*($D$4*$E$4*EXP(-1*$E$4*$A22))</f>
        <v>1.3584345433426169E-2</v>
      </c>
      <c r="I22">
        <f t="shared" si="4"/>
        <v>1.5678365159471935E-2</v>
      </c>
      <c r="J22">
        <f t="shared" si="5"/>
        <v>2.5085384255155098E-3</v>
      </c>
    </row>
    <row r="23" spans="1:10" x14ac:dyDescent="0.25">
      <c r="A23">
        <v>16</v>
      </c>
      <c r="B23">
        <f t="shared" si="0"/>
        <v>112</v>
      </c>
      <c r="C23">
        <f t="shared" si="1"/>
        <v>3.8152433331449742E-2</v>
      </c>
      <c r="D23">
        <f t="shared" si="2"/>
        <v>0.21541543291884618</v>
      </c>
      <c r="E23">
        <f t="shared" si="3"/>
        <v>0.25356786625029593</v>
      </c>
      <c r="G23">
        <f>C23*($D$4*$E$4*EXP(-1*$E$4*$A23))</f>
        <v>2.8680837935215618E-3</v>
      </c>
      <c r="H23">
        <f>D23*($D$4*$E$4*EXP(-1*$E$4*$A23))</f>
        <v>1.6193711857421314E-2</v>
      </c>
      <c r="I23">
        <f t="shared" si="4"/>
        <v>1.9061795650942875E-2</v>
      </c>
      <c r="J23">
        <f t="shared" si="5"/>
        <v>3.0498873041508601E-3</v>
      </c>
    </row>
    <row r="24" spans="1:10" x14ac:dyDescent="0.25">
      <c r="A24">
        <v>17</v>
      </c>
      <c r="B24">
        <f t="shared" si="0"/>
        <v>119</v>
      </c>
      <c r="C24">
        <f t="shared" si="1"/>
        <v>5.1919960751586745E-2</v>
      </c>
      <c r="D24">
        <f t="shared" si="2"/>
        <v>0.25733082972662075</v>
      </c>
      <c r="E24">
        <f t="shared" si="3"/>
        <v>0.30925079047820747</v>
      </c>
      <c r="G24">
        <f>C24*($D$4*$E$4*EXP(-1*$E$4*$A24))</f>
        <v>3.8821064915905063E-3</v>
      </c>
      <c r="H24">
        <f>D24*($D$4*$E$4*EXP(-1*$E$4*$A24))</f>
        <v>1.9240879039716056E-2</v>
      </c>
      <c r="I24">
        <f t="shared" si="4"/>
        <v>2.3122985531306563E-2</v>
      </c>
      <c r="J24">
        <f t="shared" si="5"/>
        <v>3.6996776850090501E-3</v>
      </c>
    </row>
    <row r="25" spans="1:10" x14ac:dyDescent="0.25">
      <c r="A25">
        <v>18</v>
      </c>
      <c r="B25">
        <f t="shared" si="0"/>
        <v>126</v>
      </c>
      <c r="C25">
        <f t="shared" si="1"/>
        <v>6.9855533827244479E-2</v>
      </c>
      <c r="D25">
        <f t="shared" si="2"/>
        <v>0.3064104765016652</v>
      </c>
      <c r="E25">
        <f t="shared" si="3"/>
        <v>0.37626601032890966</v>
      </c>
      <c r="G25">
        <f>C25*($D$4*$E$4*EXP(-1*$E$4*$A25))</f>
        <v>5.19514173460603E-3</v>
      </c>
      <c r="H25">
        <f>D25*($D$4*$E$4*EXP(-1*$E$4*$A25))</f>
        <v>2.2787684341959498E-2</v>
      </c>
      <c r="I25">
        <f t="shared" si="4"/>
        <v>2.7982826076565527E-2</v>
      </c>
      <c r="J25">
        <f t="shared" si="5"/>
        <v>4.477252172250484E-3</v>
      </c>
    </row>
    <row r="26" spans="1:10" x14ac:dyDescent="0.25">
      <c r="A26">
        <v>19</v>
      </c>
      <c r="B26">
        <f t="shared" si="0"/>
        <v>133</v>
      </c>
      <c r="C26">
        <f t="shared" si="1"/>
        <v>9.2961776155498846E-2</v>
      </c>
      <c r="D26">
        <f t="shared" si="2"/>
        <v>0.36369529613816781</v>
      </c>
      <c r="E26">
        <f t="shared" si="3"/>
        <v>0.45665707229366664</v>
      </c>
      <c r="G26">
        <f>C26*($D$4*$E$4*EXP(-1*$E$4*$A26))</f>
        <v>6.876453226712871E-3</v>
      </c>
      <c r="H26">
        <f>D26*($D$4*$E$4*EXP(-1*$E$4*$A26))</f>
        <v>2.6902817438494722E-2</v>
      </c>
      <c r="I26">
        <f t="shared" si="4"/>
        <v>3.3779270665207591E-2</v>
      </c>
      <c r="J26">
        <f t="shared" si="5"/>
        <v>5.4046833064332143E-3</v>
      </c>
    </row>
    <row r="27" spans="1:10" x14ac:dyDescent="0.25">
      <c r="A27">
        <v>20</v>
      </c>
      <c r="B27">
        <f t="shared" si="0"/>
        <v>140</v>
      </c>
      <c r="C27">
        <f t="shared" si="1"/>
        <v>0.12241120710999331</v>
      </c>
      <c r="D27">
        <f t="shared" si="2"/>
        <v>0.43034729660938909</v>
      </c>
      <c r="E27">
        <f t="shared" si="3"/>
        <v>0.5527585037193824</v>
      </c>
      <c r="G27">
        <f>C27*($D$4*$E$4*EXP(-1*$E$4*$A27))</f>
        <v>9.0062657297743879E-3</v>
      </c>
      <c r="H27">
        <f>D27*($D$4*$E$4*EXP(-1*$E$4*$A27))</f>
        <v>3.166231426728397E-2</v>
      </c>
      <c r="I27">
        <f t="shared" si="4"/>
        <v>4.0668579997058356E-2</v>
      </c>
      <c r="J27">
        <f t="shared" si="5"/>
        <v>6.5069727995293366E-3</v>
      </c>
    </row>
    <row r="28" spans="1:10" x14ac:dyDescent="0.25">
      <c r="A28">
        <v>21</v>
      </c>
      <c r="B28">
        <f t="shared" si="0"/>
        <v>147</v>
      </c>
      <c r="C28">
        <f t="shared" si="1"/>
        <v>0.1595587578323498</v>
      </c>
      <c r="D28">
        <f t="shared" si="2"/>
        <v>0.50765933578049882</v>
      </c>
      <c r="E28">
        <f t="shared" si="3"/>
        <v>0.66721809361284867</v>
      </c>
      <c r="G28">
        <f>C28*($D$4*$E$4*EXP(-1*$E$4*$A28))</f>
        <v>1.1676366505113727E-2</v>
      </c>
      <c r="H28">
        <f>D28*($D$4*$E$4*EXP(-1*$E$4*$A28))</f>
        <v>3.715005396660153E-2</v>
      </c>
      <c r="I28">
        <f t="shared" si="4"/>
        <v>4.8826420471715259E-2</v>
      </c>
      <c r="J28">
        <f t="shared" si="5"/>
        <v>7.8122272754744416E-3</v>
      </c>
    </row>
    <row r="29" spans="1:10" x14ac:dyDescent="0.25">
      <c r="A29">
        <v>22</v>
      </c>
      <c r="B29">
        <f t="shared" si="0"/>
        <v>154</v>
      </c>
      <c r="C29">
        <f t="shared" si="1"/>
        <v>0.20595202818678859</v>
      </c>
      <c r="D29">
        <f t="shared" si="2"/>
        <v>0.59706513765502311</v>
      </c>
      <c r="E29">
        <f t="shared" si="3"/>
        <v>0.80301716584181171</v>
      </c>
      <c r="G29">
        <f>C29*($D$4*$E$4*EXP(-1*$E$4*$A29))</f>
        <v>1.4990518014444293E-2</v>
      </c>
      <c r="H29">
        <f>D29*($D$4*$E$4*EXP(-1*$E$4*$A29))</f>
        <v>4.3458254723749451E-2</v>
      </c>
      <c r="I29">
        <f t="shared" si="4"/>
        <v>5.8448772738193745E-2</v>
      </c>
      <c r="J29">
        <f t="shared" si="5"/>
        <v>9.3518036381109986E-3</v>
      </c>
    </row>
    <row r="30" spans="1:10" x14ac:dyDescent="0.25">
      <c r="A30">
        <v>23</v>
      </c>
      <c r="B30">
        <f t="shared" si="0"/>
        <v>161</v>
      </c>
      <c r="C30">
        <f t="shared" si="1"/>
        <v>0.26333870048840585</v>
      </c>
      <c r="D30">
        <f t="shared" si="2"/>
        <v>0.70014950359276529</v>
      </c>
      <c r="E30">
        <f t="shared" si="3"/>
        <v>0.9634882040811712</v>
      </c>
      <c r="G30">
        <f>C30*($D$4*$E$4*EXP(-1*$E$4*$A30))</f>
        <v>1.906464625103213E-2</v>
      </c>
      <c r="H30">
        <f>D30*($D$4*$E$4*EXP(-1*$E$4*$A30))</f>
        <v>5.068796414684025E-2</v>
      </c>
      <c r="I30">
        <f t="shared" si="4"/>
        <v>6.975261039787238E-2</v>
      </c>
      <c r="J30">
        <f t="shared" si="5"/>
        <v>1.1160417663659581E-2</v>
      </c>
    </row>
    <row r="31" spans="1:10" x14ac:dyDescent="0.25">
      <c r="A31">
        <v>24</v>
      </c>
      <c r="B31">
        <f t="shared" si="0"/>
        <v>168</v>
      </c>
      <c r="C31">
        <f t="shared" si="1"/>
        <v>0.3336705738508271</v>
      </c>
      <c r="D31">
        <f t="shared" si="2"/>
        <v>0.81865865558148732</v>
      </c>
      <c r="E31">
        <f t="shared" si="3"/>
        <v>1.1523292294323144</v>
      </c>
      <c r="G31">
        <f>C31*($D$4*$E$4*EXP(-1*$E$4*$A31))</f>
        <v>2.4026774206671184E-2</v>
      </c>
      <c r="H31">
        <f>D31*($D$4*$E$4*EXP(-1*$E$4*$A31))</f>
        <v>5.8949539490368907E-2</v>
      </c>
      <c r="I31">
        <f t="shared" si="4"/>
        <v>8.2976313697040088E-2</v>
      </c>
      <c r="J31">
        <f t="shared" si="5"/>
        <v>1.3276210191526415E-2</v>
      </c>
    </row>
    <row r="32" spans="1:10" x14ac:dyDescent="0.25">
      <c r="A32">
        <v>25</v>
      </c>
      <c r="B32">
        <f t="shared" si="0"/>
        <v>175</v>
      </c>
      <c r="C32">
        <f t="shared" si="1"/>
        <v>0.4191037571419699</v>
      </c>
      <c r="D32">
        <f t="shared" si="2"/>
        <v>0.95451064250799922</v>
      </c>
      <c r="E32">
        <f t="shared" si="3"/>
        <v>1.373614399649969</v>
      </c>
      <c r="G32">
        <f>C32*($D$4*$E$4*EXP(-1*$E$4*$A32))</f>
        <v>3.0016676775815605E-2</v>
      </c>
      <c r="H32">
        <f>D32*($D$4*$E$4*EXP(-1*$E$4*$A32))</f>
        <v>6.8363112825860897E-2</v>
      </c>
      <c r="I32">
        <f t="shared" si="4"/>
        <v>9.8379789601676509E-2</v>
      </c>
      <c r="J32">
        <f t="shared" si="5"/>
        <v>1.5740766336268242E-2</v>
      </c>
    </row>
    <row r="33" spans="1:10" x14ac:dyDescent="0.25">
      <c r="A33">
        <v>26</v>
      </c>
      <c r="B33">
        <f t="shared" si="0"/>
        <v>182</v>
      </c>
      <c r="C33">
        <f t="shared" si="1"/>
        <v>0.52199465606193418</v>
      </c>
      <c r="D33">
        <f t="shared" si="2"/>
        <v>1.1098057346592547</v>
      </c>
      <c r="E33">
        <f t="shared" si="3"/>
        <v>1.6318003907211889</v>
      </c>
      <c r="G33">
        <f>C33*($D$4*$E$4*EXP(-1*$E$4*$A33))</f>
        <v>3.7185241565954381E-2</v>
      </c>
      <c r="H33">
        <f>D33*($D$4*$E$4*EXP(-1*$E$4*$A33))</f>
        <v>7.9059036055896717E-2</v>
      </c>
      <c r="I33">
        <f t="shared" si="4"/>
        <v>0.11624427762185111</v>
      </c>
      <c r="J33">
        <f t="shared" si="5"/>
        <v>1.8599084419496176E-2</v>
      </c>
    </row>
    <row r="34" spans="1:10" x14ac:dyDescent="0.25">
      <c r="A34">
        <v>27</v>
      </c>
      <c r="B34">
        <f t="shared" si="0"/>
        <v>189</v>
      </c>
      <c r="C34">
        <f t="shared" si="1"/>
        <v>0.64489150668751249</v>
      </c>
      <c r="D34">
        <f t="shared" si="2"/>
        <v>1.286836726490596</v>
      </c>
      <c r="E34">
        <f t="shared" si="3"/>
        <v>1.9317282331781085</v>
      </c>
      <c r="G34">
        <f>C34*($D$4*$E$4*EXP(-1*$E$4*$A34))</f>
        <v>4.569352925233789E-2</v>
      </c>
      <c r="H34">
        <f>D34*($D$4*$E$4*EXP(-1*$E$4*$A34))</f>
        <v>9.1178300528266781E-2</v>
      </c>
      <c r="I34">
        <f t="shared" si="4"/>
        <v>0.13687182978060466</v>
      </c>
      <c r="J34">
        <f t="shared" si="5"/>
        <v>2.1899492764896746E-2</v>
      </c>
    </row>
    <row r="35" spans="1:10" x14ac:dyDescent="0.25">
      <c r="A35">
        <v>28</v>
      </c>
      <c r="B35">
        <f t="shared" si="0"/>
        <v>196</v>
      </c>
      <c r="C35">
        <f t="shared" si="1"/>
        <v>0.79052133881471387</v>
      </c>
      <c r="D35">
        <f t="shared" si="2"/>
        <v>1.4880990631216289</v>
      </c>
      <c r="E35">
        <f t="shared" si="3"/>
        <v>2.278620401936343</v>
      </c>
      <c r="G35">
        <f>C35*($D$4*$E$4*EXP(-1*$E$4*$A35))</f>
        <v>5.5711536858794923E-2</v>
      </c>
      <c r="H35">
        <f>D35*($D$4*$E$4*EXP(-1*$E$4*$A35))</f>
        <v>0.10487292592119429</v>
      </c>
      <c r="I35">
        <f t="shared" si="4"/>
        <v>0.16058446277998922</v>
      </c>
      <c r="J35">
        <f t="shared" si="5"/>
        <v>2.5693514044798277E-2</v>
      </c>
    </row>
    <row r="36" spans="1:10" x14ac:dyDescent="0.25">
      <c r="A36">
        <v>29</v>
      </c>
      <c r="B36">
        <f t="shared" si="0"/>
        <v>203</v>
      </c>
      <c r="C36">
        <f t="shared" si="1"/>
        <v>0.96177239169730955</v>
      </c>
      <c r="D36">
        <f t="shared" si="2"/>
        <v>1.7163007021495973</v>
      </c>
      <c r="E36">
        <f t="shared" si="3"/>
        <v>2.6780730938469066</v>
      </c>
      <c r="G36">
        <f>C36*($D$4*$E$4*EXP(-1*$E$4*$A36))</f>
        <v>6.7416677210304088E-2</v>
      </c>
      <c r="H36">
        <f>D36*($D$4*$E$4*EXP(-1*$E$4*$A36))</f>
        <v>0.12030631304402552</v>
      </c>
      <c r="I36">
        <f t="shared" si="4"/>
        <v>0.18772299025432959</v>
      </c>
      <c r="J36">
        <f t="shared" si="5"/>
        <v>3.0035678440692735E-2</v>
      </c>
    </row>
    <row r="37" spans="1:10" x14ac:dyDescent="0.25">
      <c r="A37">
        <v>30</v>
      </c>
      <c r="B37">
        <f t="shared" si="0"/>
        <v>210</v>
      </c>
      <c r="C37">
        <f t="shared" si="1"/>
        <v>1.1616721460996831</v>
      </c>
      <c r="D37">
        <f t="shared" si="2"/>
        <v>1.9743716192863507</v>
      </c>
      <c r="E37">
        <f t="shared" si="3"/>
        <v>3.1360437653860336</v>
      </c>
      <c r="G37">
        <f>C37*($D$4*$E$4*EXP(-1*$E$4*$A37))</f>
        <v>8.0991997334215055E-2</v>
      </c>
      <c r="H37">
        <f>D37*($D$4*$E$4*EXP(-1*$E$4*$A37))</f>
        <v>0.13765355523318903</v>
      </c>
      <c r="I37">
        <f t="shared" si="4"/>
        <v>0.21864555256740409</v>
      </c>
      <c r="J37">
        <f t="shared" si="5"/>
        <v>3.4983288410784658E-2</v>
      </c>
    </row>
    <row r="38" spans="1:10" x14ac:dyDescent="0.25">
      <c r="A38">
        <v>31</v>
      </c>
      <c r="B38">
        <f t="shared" si="0"/>
        <v>217</v>
      </c>
      <c r="C38">
        <f t="shared" si="1"/>
        <v>1.3933612737606456</v>
      </c>
      <c r="D38">
        <f t="shared" si="2"/>
        <v>2.2654728640994213</v>
      </c>
      <c r="E38">
        <f t="shared" si="3"/>
        <v>3.6588341378600671</v>
      </c>
      <c r="G38">
        <f>C38*($D$4*$E$4*EXP(-1*$E$4*$A38))</f>
        <v>9.6624167360977328E-2</v>
      </c>
      <c r="H38">
        <f>D38*($D$4*$E$4*EXP(-1*$E$4*$A38))</f>
        <v>0.15710170312232902</v>
      </c>
      <c r="I38">
        <f t="shared" si="4"/>
        <v>0.25372587048330636</v>
      </c>
      <c r="J38">
        <f t="shared" si="5"/>
        <v>4.0596139277329017E-2</v>
      </c>
    </row>
    <row r="39" spans="1:10" x14ac:dyDescent="0.25">
      <c r="A39">
        <v>32</v>
      </c>
      <c r="B39">
        <f t="shared" si="0"/>
        <v>224</v>
      </c>
      <c r="C39">
        <f t="shared" si="1"/>
        <v>1.6600639325924096</v>
      </c>
      <c r="D39">
        <f t="shared" si="2"/>
        <v>2.5930050708304533</v>
      </c>
      <c r="E39">
        <f t="shared" si="3"/>
        <v>4.2530690034228629</v>
      </c>
      <c r="G39">
        <f>C39*($D$4*$E$4*EXP(-1*$E$4*$A39))</f>
        <v>0.11450127911935272</v>
      </c>
      <c r="H39">
        <f>D39*($D$4*$E$4*EXP(-1*$E$4*$A39))</f>
        <v>0.1788499777291121</v>
      </c>
      <c r="I39">
        <f t="shared" si="4"/>
        <v>0.2933512568484648</v>
      </c>
      <c r="J39">
        <f t="shared" si="5"/>
        <v>4.6936201095754367E-2</v>
      </c>
    </row>
    <row r="40" spans="1:10" x14ac:dyDescent="0.25">
      <c r="A40">
        <v>33</v>
      </c>
      <c r="B40">
        <f t="shared" si="0"/>
        <v>231</v>
      </c>
      <c r="C40">
        <f t="shared" si="1"/>
        <v>1.9650549480984005</v>
      </c>
      <c r="D40">
        <f t="shared" si="2"/>
        <v>2.9606163289232574</v>
      </c>
      <c r="E40">
        <f t="shared" si="3"/>
        <v>4.9256712770216584</v>
      </c>
      <c r="G40">
        <f>C40*($D$4*$E$4*EXP(-1*$E$4*$A40))</f>
        <v>0.13481049983318452</v>
      </c>
      <c r="H40">
        <f>D40*($D$4*$E$4*EXP(-1*$E$4*$A40))</f>
        <v>0.203109927029097</v>
      </c>
      <c r="I40">
        <f t="shared" si="4"/>
        <v>0.33792042686228152</v>
      </c>
      <c r="J40">
        <f t="shared" si="5"/>
        <v>5.4067268297965043E-2</v>
      </c>
    </row>
    <row r="41" spans="1:10" x14ac:dyDescent="0.25">
      <c r="A41">
        <v>34</v>
      </c>
      <c r="B41">
        <f t="shared" si="0"/>
        <v>238</v>
      </c>
      <c r="C41">
        <f t="shared" si="1"/>
        <v>2.3116245144007945</v>
      </c>
      <c r="D41">
        <f t="shared" si="2"/>
        <v>3.3722093185537796</v>
      </c>
      <c r="E41">
        <f t="shared" si="3"/>
        <v>5.6838338329545746</v>
      </c>
      <c r="G41">
        <f>C41*($D$4*$E$4*EXP(-1*$E$4*$A41))</f>
        <v>0.15773563088775461</v>
      </c>
      <c r="H41">
        <f>D41*($D$4*$E$4*EXP(-1*$E$4*$A41))</f>
        <v>0.23010552147805285</v>
      </c>
      <c r="I41">
        <f t="shared" si="4"/>
        <v>0.38784115236580746</v>
      </c>
      <c r="J41">
        <f t="shared" si="5"/>
        <v>6.2054584378529197E-2</v>
      </c>
    </row>
    <row r="42" spans="1:10" x14ac:dyDescent="0.25">
      <c r="A42">
        <v>35</v>
      </c>
      <c r="B42">
        <f t="shared" si="0"/>
        <v>245</v>
      </c>
      <c r="C42">
        <f t="shared" si="1"/>
        <v>2.703041118834955</v>
      </c>
      <c r="D42">
        <f t="shared" si="2"/>
        <v>3.831947618135997</v>
      </c>
      <c r="E42">
        <f t="shared" si="3"/>
        <v>6.5349887369709521</v>
      </c>
      <c r="G42">
        <f>C42*($D$4*$E$4*EXP(-1*$E$4*$A42))</f>
        <v>0.18345462441381136</v>
      </c>
      <c r="H42">
        <f>D42*($D$4*$E$4*EXP(-1*$E$4*$A42))</f>
        <v>0.26007318429604032</v>
      </c>
      <c r="I42">
        <f t="shared" si="4"/>
        <v>0.44352780870985165</v>
      </c>
      <c r="J42">
        <f t="shared" si="5"/>
        <v>7.0964449393576268E-2</v>
      </c>
    </row>
    <row r="43" spans="1:10" x14ac:dyDescent="0.25">
      <c r="A43">
        <v>36</v>
      </c>
      <c r="B43">
        <f t="shared" si="0"/>
        <v>252</v>
      </c>
      <c r="C43">
        <f t="shared" si="1"/>
        <v>3.1425134403857591</v>
      </c>
      <c r="D43">
        <f t="shared" si="2"/>
        <v>4.3442610934874448</v>
      </c>
      <c r="E43">
        <f t="shared" si="3"/>
        <v>7.4867745338732039</v>
      </c>
      <c r="G43">
        <f>C43*($D$4*$E$4*EXP(-1*$E$4*$A43))</f>
        <v>0.21213711139656924</v>
      </c>
      <c r="H43">
        <f>D43*($D$4*$E$4*EXP(-1*$E$4*$A43))</f>
        <v>0.29326175273630634</v>
      </c>
      <c r="I43">
        <f t="shared" si="4"/>
        <v>0.5053988641328756</v>
      </c>
      <c r="J43">
        <f t="shared" si="5"/>
        <v>8.0863818261260101E-2</v>
      </c>
    </row>
    <row r="44" spans="1:10" x14ac:dyDescent="0.25">
      <c r="A44">
        <v>37</v>
      </c>
      <c r="B44">
        <f t="shared" si="0"/>
        <v>259</v>
      </c>
      <c r="C44">
        <f t="shared" si="1"/>
        <v>3.6331519935904493</v>
      </c>
      <c r="D44">
        <f t="shared" si="2"/>
        <v>4.9138502820679975</v>
      </c>
      <c r="E44">
        <f t="shared" si="3"/>
        <v>8.5470022756584463</v>
      </c>
      <c r="G44">
        <f>C44*($D$4*$E$4*EXP(-1*$E$4*$A44))</f>
        <v>0.24394199420023857</v>
      </c>
      <c r="H44">
        <f>D44*($D$4*$E$4*EXP(-1*$E$4*$A44))</f>
        <v>0.32993236702559936</v>
      </c>
      <c r="I44">
        <f t="shared" si="4"/>
        <v>0.5738743612258379</v>
      </c>
      <c r="J44">
        <f t="shared" si="5"/>
        <v>9.1819897796134059E-2</v>
      </c>
    </row>
    <row r="45" spans="1:10" x14ac:dyDescent="0.25">
      <c r="A45">
        <v>38</v>
      </c>
      <c r="B45">
        <f t="shared" si="0"/>
        <v>266</v>
      </c>
      <c r="C45">
        <f t="shared" si="1"/>
        <v>4.1779312863227629</v>
      </c>
      <c r="D45">
        <f t="shared" si="2"/>
        <v>5.5456896904322104</v>
      </c>
      <c r="E45">
        <f t="shared" si="3"/>
        <v>9.7236209767549724</v>
      </c>
      <c r="G45">
        <f>C45*($D$4*$E$4*EXP(-1*$E$4*$A45))</f>
        <v>0.27901515392631904</v>
      </c>
      <c r="H45">
        <f>D45*($D$4*$E$4*EXP(-1*$E$4*$A45))</f>
        <v>0.37035828417499872</v>
      </c>
      <c r="I45">
        <f t="shared" si="4"/>
        <v>0.64937343810131776</v>
      </c>
      <c r="J45">
        <f t="shared" si="5"/>
        <v>0.10389975009621084</v>
      </c>
    </row>
    <row r="46" spans="1:10" x14ac:dyDescent="0.25">
      <c r="A46">
        <v>39</v>
      </c>
      <c r="B46">
        <f t="shared" si="0"/>
        <v>273</v>
      </c>
      <c r="C46">
        <f t="shared" si="1"/>
        <v>4.7796532335225521</v>
      </c>
      <c r="D46">
        <f t="shared" si="2"/>
        <v>6.2450299287233157</v>
      </c>
      <c r="E46">
        <f t="shared" si="3"/>
        <v>11.024683162245868</v>
      </c>
      <c r="G46">
        <f>C46*($D$4*$E$4*EXP(-1*$E$4*$A46))</f>
        <v>0.31748731907913974</v>
      </c>
      <c r="H46">
        <f>D46*($D$4*$E$4*EXP(-1*$E$4*$A46))</f>
        <v>0.41482461441624607</v>
      </c>
      <c r="I46">
        <f t="shared" si="4"/>
        <v>0.73231193349538581</v>
      </c>
      <c r="J46">
        <f t="shared" si="5"/>
        <v>0.11716990935926173</v>
      </c>
    </row>
    <row r="47" spans="1:10" x14ac:dyDescent="0.25">
      <c r="A47">
        <v>40</v>
      </c>
      <c r="B47">
        <f t="shared" si="0"/>
        <v>280</v>
      </c>
      <c r="C47">
        <f t="shared" si="1"/>
        <v>5.440912521714206</v>
      </c>
      <c r="D47">
        <f t="shared" si="2"/>
        <v>7.0173986126343495</v>
      </c>
      <c r="E47">
        <f t="shared" si="3"/>
        <v>12.458311134348556</v>
      </c>
      <c r="G47">
        <f>C47*($D$4*$E$4*EXP(-1*$E$4*$A47))</f>
        <v>0.35947213682616602</v>
      </c>
      <c r="H47">
        <f>D47*($D$4*$E$4*EXP(-1*$E$4*$A47))</f>
        <v>0.46362797861155258</v>
      </c>
      <c r="I47">
        <f t="shared" si="4"/>
        <v>0.82310011543771866</v>
      </c>
      <c r="J47">
        <f t="shared" si="5"/>
        <v>0.13169601847003498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D5C-D932-4BA7-B275-96E92A2A42CA}">
  <dimension ref="A1:O45"/>
  <sheetViews>
    <sheetView workbookViewId="0">
      <selection activeCell="O1" sqref="O1"/>
    </sheetView>
  </sheetViews>
  <sheetFormatPr defaultRowHeight="15" x14ac:dyDescent="0.25"/>
  <sheetData>
    <row r="1" spans="1:15" x14ac:dyDescent="0.25">
      <c r="O1" t="s">
        <v>24</v>
      </c>
    </row>
    <row r="2" spans="1:15" x14ac:dyDescent="0.25">
      <c r="B2" t="s">
        <v>2</v>
      </c>
      <c r="C2">
        <v>4.9000000000000002E-2</v>
      </c>
    </row>
    <row r="3" spans="1:15" x14ac:dyDescent="0.25">
      <c r="B3" t="s">
        <v>3</v>
      </c>
      <c r="C3">
        <v>1.78E-2</v>
      </c>
    </row>
    <row r="5" spans="1:15" x14ac:dyDescent="0.25">
      <c r="A5" t="s">
        <v>20</v>
      </c>
      <c r="B5" t="s">
        <v>19</v>
      </c>
      <c r="C5" t="s">
        <v>21</v>
      </c>
      <c r="D5" t="s">
        <v>14</v>
      </c>
      <c r="F5" t="s">
        <v>22</v>
      </c>
      <c r="G5" t="s">
        <v>23</v>
      </c>
    </row>
    <row r="6" spans="1:15" x14ac:dyDescent="0.25">
      <c r="A6">
        <v>1</v>
      </c>
      <c r="B6">
        <f>7*A6</f>
        <v>7</v>
      </c>
      <c r="C6">
        <f>$C$2*EXP($C$3*$B6)</f>
        <v>5.5502068931944121E-2</v>
      </c>
      <c r="D6">
        <f>C6/6.25</f>
        <v>8.880331029111059E-3</v>
      </c>
      <c r="F6">
        <f>$C$2*$C$3*EXP($C$3*$B6)</f>
        <v>9.8793682698860544E-4</v>
      </c>
      <c r="G6">
        <f>F6/6.25</f>
        <v>1.5806989231817686E-4</v>
      </c>
    </row>
    <row r="7" spans="1:15" x14ac:dyDescent="0.25">
      <c r="A7">
        <v>2</v>
      </c>
      <c r="B7">
        <f t="shared" ref="B7:B45" si="0">7*A7</f>
        <v>14</v>
      </c>
      <c r="C7">
        <f t="shared" ref="C7:C45" si="1">$C$2*EXP($C$3*$B7)</f>
        <v>6.2866931749515853E-2</v>
      </c>
      <c r="D7">
        <f t="shared" ref="D7:D45" si="2">C7/6.25</f>
        <v>1.0058709079922536E-2</v>
      </c>
      <c r="F7">
        <f t="shared" ref="F7:F45" si="3">$C$2*$C$3*EXP($C$3*$B7)</f>
        <v>1.119031385141382E-3</v>
      </c>
      <c r="G7">
        <f t="shared" ref="G7:G45" si="4">F7/6.25</f>
        <v>1.7904502162262114E-4</v>
      </c>
    </row>
    <row r="8" spans="1:15" x14ac:dyDescent="0.25">
      <c r="A8">
        <v>3</v>
      </c>
      <c r="B8">
        <f t="shared" si="0"/>
        <v>21</v>
      </c>
      <c r="C8">
        <f t="shared" si="1"/>
        <v>7.1209077132682749E-2</v>
      </c>
      <c r="D8">
        <f t="shared" si="2"/>
        <v>1.1393452341229239E-2</v>
      </c>
      <c r="F8">
        <f t="shared" si="3"/>
        <v>1.2675215729617529E-3</v>
      </c>
      <c r="G8">
        <f t="shared" si="4"/>
        <v>2.0280345167388047E-4</v>
      </c>
    </row>
    <row r="9" spans="1:15" x14ac:dyDescent="0.25">
      <c r="A9">
        <v>4</v>
      </c>
      <c r="B9">
        <f t="shared" si="0"/>
        <v>28</v>
      </c>
      <c r="C9">
        <f t="shared" si="1"/>
        <v>8.0658185869352708E-2</v>
      </c>
      <c r="D9">
        <f t="shared" si="2"/>
        <v>1.2905309739096434E-2</v>
      </c>
      <c r="F9">
        <f t="shared" si="3"/>
        <v>1.4357157084744785E-3</v>
      </c>
      <c r="G9">
        <f t="shared" si="4"/>
        <v>2.2971451335591656E-4</v>
      </c>
    </row>
    <row r="10" spans="1:15" x14ac:dyDescent="0.25">
      <c r="A10">
        <v>5</v>
      </c>
      <c r="B10">
        <f t="shared" si="0"/>
        <v>35</v>
      </c>
      <c r="C10">
        <f t="shared" si="1"/>
        <v>9.1361146776456639E-2</v>
      </c>
      <c r="D10">
        <f t="shared" si="2"/>
        <v>1.4617783484233062E-2</v>
      </c>
      <c r="F10">
        <f t="shared" si="3"/>
        <v>1.6262284126209283E-3</v>
      </c>
      <c r="G10">
        <f t="shared" si="4"/>
        <v>2.6019654601934852E-4</v>
      </c>
    </row>
    <row r="11" spans="1:15" x14ac:dyDescent="0.25">
      <c r="A11">
        <v>6</v>
      </c>
      <c r="B11">
        <f t="shared" si="0"/>
        <v>42</v>
      </c>
      <c r="C11">
        <f t="shared" si="1"/>
        <v>0.10348434012425227</v>
      </c>
      <c r="D11">
        <f t="shared" si="2"/>
        <v>1.6557494419880362E-2</v>
      </c>
      <c r="F11">
        <f t="shared" si="3"/>
        <v>1.8420212542116904E-3</v>
      </c>
      <c r="G11">
        <f t="shared" si="4"/>
        <v>2.9472340067387048E-4</v>
      </c>
    </row>
    <row r="12" spans="1:15" x14ac:dyDescent="0.25">
      <c r="A12">
        <v>7</v>
      </c>
      <c r="B12">
        <f t="shared" si="0"/>
        <v>49</v>
      </c>
      <c r="C12">
        <f t="shared" si="1"/>
        <v>0.11721622406026527</v>
      </c>
      <c r="D12">
        <f t="shared" si="2"/>
        <v>1.8754595849642442E-2</v>
      </c>
      <c r="F12">
        <f t="shared" si="3"/>
        <v>2.0864487882727221E-3</v>
      </c>
      <c r="G12">
        <f t="shared" si="4"/>
        <v>3.3383180612363555E-4</v>
      </c>
    </row>
    <row r="13" spans="1:15" x14ac:dyDescent="0.25">
      <c r="A13">
        <v>8</v>
      </c>
      <c r="B13">
        <f t="shared" si="0"/>
        <v>56</v>
      </c>
      <c r="C13">
        <f t="shared" si="1"/>
        <v>0.13277026423949084</v>
      </c>
      <c r="D13">
        <f t="shared" si="2"/>
        <v>2.1243242278318534E-2</v>
      </c>
      <c r="F13">
        <f t="shared" si="3"/>
        <v>2.3633107034629368E-3</v>
      </c>
      <c r="G13">
        <f t="shared" si="4"/>
        <v>3.7812971255406989E-4</v>
      </c>
    </row>
    <row r="14" spans="1:15" x14ac:dyDescent="0.25">
      <c r="A14">
        <v>9</v>
      </c>
      <c r="B14">
        <f t="shared" si="0"/>
        <v>63</v>
      </c>
      <c r="C14">
        <f t="shared" si="1"/>
        <v>0.15038825220270724</v>
      </c>
      <c r="D14">
        <f t="shared" si="2"/>
        <v>2.4062120352433158E-2</v>
      </c>
      <c r="F14">
        <f t="shared" si="3"/>
        <v>2.6769108892081886E-3</v>
      </c>
      <c r="G14">
        <f t="shared" si="4"/>
        <v>4.2830574227331017E-4</v>
      </c>
    </row>
    <row r="15" spans="1:15" x14ac:dyDescent="0.25">
      <c r="A15">
        <v>10</v>
      </c>
      <c r="B15">
        <f t="shared" si="0"/>
        <v>70</v>
      </c>
      <c r="C15">
        <f t="shared" si="1"/>
        <v>0.17034406408794395</v>
      </c>
      <c r="D15">
        <f t="shared" si="2"/>
        <v>2.7255050254071031E-2</v>
      </c>
      <c r="F15">
        <f t="shared" si="3"/>
        <v>3.0321243407654022E-3</v>
      </c>
      <c r="G15">
        <f t="shared" si="4"/>
        <v>4.8513989452246434E-4</v>
      </c>
    </row>
    <row r="16" spans="1:15" x14ac:dyDescent="0.25">
      <c r="A16">
        <v>11</v>
      </c>
      <c r="B16">
        <f t="shared" si="0"/>
        <v>77</v>
      </c>
      <c r="C16">
        <f t="shared" si="1"/>
        <v>0.19294791810523615</v>
      </c>
      <c r="D16">
        <f t="shared" si="2"/>
        <v>3.0871666896837784E-2</v>
      </c>
      <c r="F16">
        <f t="shared" si="3"/>
        <v>3.4344729422732035E-3</v>
      </c>
      <c r="G16">
        <f t="shared" si="4"/>
        <v>5.4951567076371257E-4</v>
      </c>
    </row>
    <row r="17" spans="1:7" x14ac:dyDescent="0.25">
      <c r="A17">
        <v>12</v>
      </c>
      <c r="B17">
        <f t="shared" si="0"/>
        <v>84</v>
      </c>
      <c r="C17">
        <f t="shared" si="1"/>
        <v>0.21855119695820255</v>
      </c>
      <c r="D17">
        <f t="shared" si="2"/>
        <v>3.4968191513312409E-2</v>
      </c>
      <c r="F17">
        <f t="shared" si="3"/>
        <v>3.8902113058560056E-3</v>
      </c>
      <c r="G17">
        <f t="shared" si="4"/>
        <v>6.2243380893696086E-4</v>
      </c>
    </row>
    <row r="18" spans="1:7" x14ac:dyDescent="0.25">
      <c r="A18">
        <v>13</v>
      </c>
      <c r="B18">
        <f t="shared" si="0"/>
        <v>91</v>
      </c>
      <c r="C18">
        <f t="shared" si="1"/>
        <v>0.24755191017822556</v>
      </c>
      <c r="D18">
        <f t="shared" si="2"/>
        <v>3.960830562851609E-2</v>
      </c>
      <c r="F18">
        <f t="shared" si="3"/>
        <v>4.4064240011724154E-3</v>
      </c>
      <c r="G18">
        <f t="shared" si="4"/>
        <v>7.0502784018758649E-4</v>
      </c>
    </row>
    <row r="19" spans="1:7" x14ac:dyDescent="0.25">
      <c r="A19">
        <v>14</v>
      </c>
      <c r="B19">
        <f t="shared" si="0"/>
        <v>98</v>
      </c>
      <c r="C19">
        <f t="shared" si="1"/>
        <v>0.28040088128461865</v>
      </c>
      <c r="D19">
        <f t="shared" si="2"/>
        <v>4.4864141005538982E-2</v>
      </c>
      <c r="F19">
        <f t="shared" si="3"/>
        <v>4.9911356868662113E-3</v>
      </c>
      <c r="G19">
        <f t="shared" si="4"/>
        <v>7.9858170989859382E-4</v>
      </c>
    </row>
    <row r="20" spans="1:7" x14ac:dyDescent="0.25">
      <c r="A20">
        <v>15</v>
      </c>
      <c r="B20">
        <f t="shared" si="0"/>
        <v>105</v>
      </c>
      <c r="C20">
        <f t="shared" si="1"/>
        <v>0.31760875595177107</v>
      </c>
      <c r="D20">
        <f t="shared" si="2"/>
        <v>5.0817400952283369E-2</v>
      </c>
      <c r="F20">
        <f t="shared" si="3"/>
        <v>5.6534358559415252E-3</v>
      </c>
      <c r="G20">
        <f t="shared" si="4"/>
        <v>9.04549736950644E-4</v>
      </c>
    </row>
    <row r="21" spans="1:7" x14ac:dyDescent="0.25">
      <c r="A21">
        <v>16</v>
      </c>
      <c r="B21">
        <f t="shared" si="0"/>
        <v>112</v>
      </c>
      <c r="C21">
        <f t="shared" si="1"/>
        <v>0.35975394012702483</v>
      </c>
      <c r="D21">
        <f t="shared" si="2"/>
        <v>5.7560630420323972E-2</v>
      </c>
      <c r="F21">
        <f t="shared" si="3"/>
        <v>6.403620134261042E-3</v>
      </c>
      <c r="G21">
        <f t="shared" si="4"/>
        <v>1.0245792214817668E-3</v>
      </c>
    </row>
    <row r="22" spans="1:7" x14ac:dyDescent="0.25">
      <c r="A22">
        <v>17</v>
      </c>
      <c r="B22">
        <f t="shared" si="0"/>
        <v>119</v>
      </c>
      <c r="C22">
        <f t="shared" si="1"/>
        <v>0.40749159149935965</v>
      </c>
      <c r="D22">
        <f t="shared" si="2"/>
        <v>6.5198654639897546E-2</v>
      </c>
      <c r="F22">
        <f t="shared" si="3"/>
        <v>7.2533503286886019E-3</v>
      </c>
      <c r="G22">
        <f t="shared" si="4"/>
        <v>1.1605360525901763E-3</v>
      </c>
    </row>
    <row r="23" spans="1:7" x14ac:dyDescent="0.25">
      <c r="A23">
        <v>18</v>
      </c>
      <c r="B23">
        <f t="shared" si="0"/>
        <v>126</v>
      </c>
      <c r="C23">
        <f t="shared" si="1"/>
        <v>0.46156380409357295</v>
      </c>
      <c r="D23">
        <f t="shared" si="2"/>
        <v>7.3850208654971675E-2</v>
      </c>
      <c r="F23">
        <f t="shared" si="3"/>
        <v>8.2158357128655993E-3</v>
      </c>
      <c r="G23">
        <f t="shared" si="4"/>
        <v>1.3145337140584958E-3</v>
      </c>
    </row>
    <row r="24" spans="1:7" x14ac:dyDescent="0.25">
      <c r="A24">
        <v>19</v>
      </c>
      <c r="B24">
        <f t="shared" si="0"/>
        <v>133</v>
      </c>
      <c r="C24">
        <f t="shared" si="1"/>
        <v>0.52281114431207831</v>
      </c>
      <c r="D24">
        <f t="shared" si="2"/>
        <v>8.3649783089932525E-2</v>
      </c>
      <c r="F24">
        <f t="shared" si="3"/>
        <v>9.3060383687549944E-3</v>
      </c>
      <c r="G24">
        <f t="shared" si="4"/>
        <v>1.4889661390007991E-3</v>
      </c>
    </row>
    <row r="25" spans="1:7" x14ac:dyDescent="0.25">
      <c r="A25">
        <v>20</v>
      </c>
      <c r="B25">
        <f t="shared" si="0"/>
        <v>140</v>
      </c>
      <c r="C25">
        <f t="shared" si="1"/>
        <v>0.59218571775505213</v>
      </c>
      <c r="D25">
        <f t="shared" si="2"/>
        <v>9.4749714840808338E-2</v>
      </c>
      <c r="F25">
        <f t="shared" si="3"/>
        <v>1.0540905776039926E-2</v>
      </c>
      <c r="G25">
        <f t="shared" si="4"/>
        <v>1.6865449241663883E-3</v>
      </c>
    </row>
    <row r="26" spans="1:7" x14ac:dyDescent="0.25">
      <c r="A26">
        <v>21</v>
      </c>
      <c r="B26">
        <f t="shared" si="0"/>
        <v>147</v>
      </c>
      <c r="C26">
        <f t="shared" si="1"/>
        <v>0.67076596994599402</v>
      </c>
      <c r="D26">
        <f t="shared" si="2"/>
        <v>0.10732255519135904</v>
      </c>
      <c r="F26">
        <f t="shared" si="3"/>
        <v>1.1939634265038693E-2</v>
      </c>
      <c r="G26">
        <f t="shared" si="4"/>
        <v>1.910341482406191E-3</v>
      </c>
    </row>
    <row r="27" spans="1:7" x14ac:dyDescent="0.25">
      <c r="A27">
        <v>22</v>
      </c>
      <c r="B27">
        <f t="shared" si="0"/>
        <v>154</v>
      </c>
      <c r="C27">
        <f t="shared" si="1"/>
        <v>0.75977345104377381</v>
      </c>
      <c r="D27">
        <f t="shared" si="2"/>
        <v>0.12156375216700381</v>
      </c>
      <c r="F27">
        <f t="shared" si="3"/>
        <v>1.3523967428579173E-2</v>
      </c>
      <c r="G27">
        <f t="shared" si="4"/>
        <v>2.1638347885726676E-3</v>
      </c>
    </row>
    <row r="28" spans="1:7" x14ac:dyDescent="0.25">
      <c r="A28">
        <v>23</v>
      </c>
      <c r="B28">
        <f t="shared" si="0"/>
        <v>161</v>
      </c>
      <c r="C28">
        <f t="shared" si="1"/>
        <v>0.86059180515291023</v>
      </c>
      <c r="D28">
        <f t="shared" si="2"/>
        <v>0.13769468882446564</v>
      </c>
      <c r="F28">
        <f t="shared" si="3"/>
        <v>1.5318534131721802E-2</v>
      </c>
      <c r="G28">
        <f t="shared" si="4"/>
        <v>2.4509654610754884E-3</v>
      </c>
    </row>
    <row r="29" spans="1:7" x14ac:dyDescent="0.25">
      <c r="A29">
        <v>24</v>
      </c>
      <c r="B29">
        <f t="shared" si="0"/>
        <v>168</v>
      </c>
      <c r="C29">
        <f t="shared" si="1"/>
        <v>0.9747882794257765</v>
      </c>
      <c r="D29">
        <f t="shared" si="2"/>
        <v>0.15596612470812424</v>
      </c>
      <c r="F29">
        <f t="shared" si="3"/>
        <v>1.7351231373778822E-2</v>
      </c>
      <c r="G29">
        <f t="shared" si="4"/>
        <v>2.7761970198046117E-3</v>
      </c>
    </row>
    <row r="30" spans="1:7" x14ac:dyDescent="0.25">
      <c r="A30">
        <v>25</v>
      </c>
      <c r="B30">
        <f t="shared" si="0"/>
        <v>175</v>
      </c>
      <c r="C30">
        <f t="shared" si="1"/>
        <v>1.1041380873212372</v>
      </c>
      <c r="D30">
        <f t="shared" si="2"/>
        <v>0.17666209397139795</v>
      </c>
      <c r="F30">
        <f t="shared" si="3"/>
        <v>1.9653657954318025E-2</v>
      </c>
      <c r="G30">
        <f t="shared" si="4"/>
        <v>3.1445852726908839E-3</v>
      </c>
    </row>
    <row r="31" spans="1:7" x14ac:dyDescent="0.25">
      <c r="A31">
        <v>26</v>
      </c>
      <c r="B31">
        <f t="shared" si="0"/>
        <v>182</v>
      </c>
      <c r="C31">
        <f t="shared" si="1"/>
        <v>1.2506520047528213</v>
      </c>
      <c r="D31">
        <f t="shared" si="2"/>
        <v>0.20010432076045143</v>
      </c>
      <c r="F31">
        <f t="shared" si="3"/>
        <v>2.2261605684600221E-2</v>
      </c>
      <c r="G31">
        <f t="shared" si="4"/>
        <v>3.5618569095360354E-3</v>
      </c>
    </row>
    <row r="32" spans="1:7" x14ac:dyDescent="0.25">
      <c r="A32">
        <v>27</v>
      </c>
      <c r="B32">
        <f t="shared" si="0"/>
        <v>189</v>
      </c>
      <c r="C32">
        <f t="shared" si="1"/>
        <v>1.4166076281156161</v>
      </c>
      <c r="D32">
        <f t="shared" si="2"/>
        <v>0.22665722049849857</v>
      </c>
      <c r="F32">
        <f t="shared" si="3"/>
        <v>2.5215615780457969E-2</v>
      </c>
      <c r="G32">
        <f t="shared" si="4"/>
        <v>4.0344985248732751E-3</v>
      </c>
    </row>
    <row r="33" spans="1:7" x14ac:dyDescent="0.25">
      <c r="A33">
        <v>28</v>
      </c>
      <c r="B33">
        <f t="shared" si="0"/>
        <v>196</v>
      </c>
      <c r="C33">
        <f t="shared" si="1"/>
        <v>1.6045847801059345</v>
      </c>
      <c r="D33">
        <f t="shared" si="2"/>
        <v>0.25673356481694953</v>
      </c>
      <c r="F33">
        <f t="shared" si="3"/>
        <v>2.8561609085885634E-2</v>
      </c>
      <c r="G33">
        <f t="shared" si="4"/>
        <v>4.5698574537417014E-3</v>
      </c>
    </row>
    <row r="34" spans="1:7" x14ac:dyDescent="0.25">
      <c r="A34">
        <v>29</v>
      </c>
      <c r="B34">
        <f t="shared" si="0"/>
        <v>203</v>
      </c>
      <c r="C34">
        <f t="shared" si="1"/>
        <v>1.8175056137262851</v>
      </c>
      <c r="D34">
        <f t="shared" si="2"/>
        <v>0.29080089819620558</v>
      </c>
      <c r="F34">
        <f t="shared" si="3"/>
        <v>3.2351599924327873E-2</v>
      </c>
      <c r="G34">
        <f t="shared" si="4"/>
        <v>5.1762559878924599E-3</v>
      </c>
    </row>
    <row r="35" spans="1:7" x14ac:dyDescent="0.25">
      <c r="A35">
        <v>30</v>
      </c>
      <c r="B35">
        <f t="shared" si="0"/>
        <v>210</v>
      </c>
      <c r="C35">
        <f t="shared" si="1"/>
        <v>2.0586800379026871</v>
      </c>
      <c r="D35">
        <f t="shared" si="2"/>
        <v>0.32938880606442994</v>
      </c>
      <c r="F35">
        <f t="shared" si="3"/>
        <v>3.664450467466783E-2</v>
      </c>
      <c r="G35">
        <f t="shared" si="4"/>
        <v>5.8631207479468532E-3</v>
      </c>
    </row>
    <row r="36" spans="1:7" x14ac:dyDescent="0.25">
      <c r="A36">
        <v>31</v>
      </c>
      <c r="B36">
        <f t="shared" si="0"/>
        <v>217</v>
      </c>
      <c r="C36">
        <f t="shared" si="1"/>
        <v>2.3318571708671896</v>
      </c>
      <c r="D36">
        <f t="shared" si="2"/>
        <v>0.37309714733875032</v>
      </c>
      <c r="F36">
        <f t="shared" si="3"/>
        <v>4.1507057641435974E-2</v>
      </c>
      <c r="G36">
        <f t="shared" si="4"/>
        <v>6.6411292226297557E-3</v>
      </c>
    </row>
    <row r="37" spans="1:7" x14ac:dyDescent="0.25">
      <c r="A37">
        <v>32</v>
      </c>
      <c r="B37">
        <f t="shared" si="0"/>
        <v>224</v>
      </c>
      <c r="C37">
        <f t="shared" si="1"/>
        <v>2.6412836211616111</v>
      </c>
      <c r="D37">
        <f t="shared" si="2"/>
        <v>0.42260537938585779</v>
      </c>
      <c r="F37">
        <f t="shared" si="3"/>
        <v>4.7014848456676681E-2</v>
      </c>
      <c r="G37">
        <f t="shared" si="4"/>
        <v>7.5223757530682687E-3</v>
      </c>
    </row>
    <row r="38" spans="1:7" x14ac:dyDescent="0.25">
      <c r="A38">
        <v>33</v>
      </c>
      <c r="B38">
        <f t="shared" si="0"/>
        <v>231</v>
      </c>
      <c r="C38">
        <f t="shared" si="1"/>
        <v>2.9917695022556456</v>
      </c>
      <c r="D38">
        <f t="shared" si="2"/>
        <v>0.47868312036090332</v>
      </c>
      <c r="F38">
        <f t="shared" si="3"/>
        <v>5.3253497140150499E-2</v>
      </c>
      <c r="G38">
        <f t="shared" si="4"/>
        <v>8.5205595424240801E-3</v>
      </c>
    </row>
    <row r="39" spans="1:7" x14ac:dyDescent="0.25">
      <c r="A39">
        <v>34</v>
      </c>
      <c r="B39">
        <f t="shared" si="0"/>
        <v>238</v>
      </c>
      <c r="C39">
        <f t="shared" si="1"/>
        <v>3.3887632069934899</v>
      </c>
      <c r="D39">
        <f t="shared" si="2"/>
        <v>0.54220211311895838</v>
      </c>
      <c r="F39">
        <f t="shared" si="3"/>
        <v>6.0319985084484121E-2</v>
      </c>
      <c r="G39">
        <f t="shared" si="4"/>
        <v>9.6511976135174593E-3</v>
      </c>
    </row>
    <row r="40" spans="1:7" x14ac:dyDescent="0.25">
      <c r="A40">
        <v>35</v>
      </c>
      <c r="B40">
        <f t="shared" si="0"/>
        <v>245</v>
      </c>
      <c r="C40">
        <f t="shared" si="1"/>
        <v>3.8384361042569122</v>
      </c>
      <c r="D40">
        <f t="shared" si="2"/>
        <v>0.61414977668110593</v>
      </c>
      <c r="F40">
        <f t="shared" si="3"/>
        <v>6.8324162655773041E-2</v>
      </c>
      <c r="G40">
        <f t="shared" si="4"/>
        <v>1.0931866024923687E-2</v>
      </c>
    </row>
    <row r="41" spans="1:7" x14ac:dyDescent="0.25">
      <c r="A41">
        <v>36</v>
      </c>
      <c r="B41">
        <f t="shared" si="0"/>
        <v>252</v>
      </c>
      <c r="C41">
        <f t="shared" si="1"/>
        <v>4.3477784744761259</v>
      </c>
      <c r="D41">
        <f t="shared" si="2"/>
        <v>0.69564455591618013</v>
      </c>
      <c r="F41">
        <f t="shared" si="3"/>
        <v>7.7390456845675054E-2</v>
      </c>
      <c r="G41">
        <f t="shared" si="4"/>
        <v>1.2382473095308009E-2</v>
      </c>
    </row>
    <row r="42" spans="1:7" x14ac:dyDescent="0.25">
      <c r="A42">
        <v>37</v>
      </c>
      <c r="B42">
        <f t="shared" si="0"/>
        <v>259</v>
      </c>
      <c r="C42">
        <f t="shared" si="1"/>
        <v>4.9247081753305464</v>
      </c>
      <c r="D42">
        <f t="shared" si="2"/>
        <v>0.78795330805288744</v>
      </c>
      <c r="F42">
        <f t="shared" si="3"/>
        <v>8.7659805520883732E-2</v>
      </c>
      <c r="G42">
        <f t="shared" si="4"/>
        <v>1.4025568883341397E-2</v>
      </c>
    </row>
    <row r="43" spans="1:7" x14ac:dyDescent="0.25">
      <c r="A43">
        <v>38</v>
      </c>
      <c r="B43">
        <f t="shared" si="0"/>
        <v>266</v>
      </c>
      <c r="C43">
        <f t="shared" si="1"/>
        <v>5.5781937268756066</v>
      </c>
      <c r="D43">
        <f t="shared" si="2"/>
        <v>0.892510996300097</v>
      </c>
      <c r="F43">
        <f t="shared" si="3"/>
        <v>9.9291848338385794E-2</v>
      </c>
      <c r="G43">
        <f t="shared" si="4"/>
        <v>1.5886695734141726E-2</v>
      </c>
    </row>
    <row r="44" spans="1:7" x14ac:dyDescent="0.25">
      <c r="A44">
        <v>39</v>
      </c>
      <c r="B44">
        <f t="shared" si="0"/>
        <v>273</v>
      </c>
      <c r="C44">
        <f t="shared" si="1"/>
        <v>6.3183937294854733</v>
      </c>
      <c r="D44">
        <f t="shared" si="2"/>
        <v>1.0109429967176757</v>
      </c>
      <c r="F44">
        <f t="shared" si="3"/>
        <v>0.11246740838484143</v>
      </c>
      <c r="G44">
        <f t="shared" si="4"/>
        <v>1.7994785341574629E-2</v>
      </c>
    </row>
    <row r="45" spans="1:7" x14ac:dyDescent="0.25">
      <c r="A45">
        <v>40</v>
      </c>
      <c r="B45">
        <f t="shared" si="0"/>
        <v>280</v>
      </c>
      <c r="C45">
        <f t="shared" si="1"/>
        <v>7.1568147818993095</v>
      </c>
      <c r="D45">
        <f t="shared" si="2"/>
        <v>1.1450903651038895</v>
      </c>
      <c r="F45">
        <f t="shared" si="3"/>
        <v>0.12739130311780772</v>
      </c>
      <c r="G45">
        <f t="shared" si="4"/>
        <v>2.0382608498849236E-2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 from Robyn</vt:lpstr>
      <vt:lpstr>Marcondes et 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Snow</dc:creator>
  <cp:lastModifiedBy>Val Snow</cp:lastModifiedBy>
  <dcterms:created xsi:type="dcterms:W3CDTF">2025-08-20T23:03:27Z</dcterms:created>
  <dcterms:modified xsi:type="dcterms:W3CDTF">2025-08-21T00:29:22Z</dcterms:modified>
</cp:coreProperties>
</file>