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UnderVC\ApsimX\Tests\Simulation\SoilNitrogenPatch\"/>
    </mc:Choice>
  </mc:AlternateContent>
  <xr:revisionPtr revIDLastSave="0" documentId="8_{66829199-6CAB-4C6A-AA63-56BB0E5817D8}" xr6:coauthVersionLast="47" xr6:coauthVersionMax="47" xr10:uidLastSave="{00000000-0000-0000-0000-000000000000}"/>
  <bookViews>
    <workbookView xWindow="1785" yWindow="0" windowWidth="38040" windowHeight="21000" activeTab="1" xr2:uid="{4D7A34B9-F399-49ED-8EFB-93F74E449795}"/>
  </bookViews>
  <sheets>
    <sheet name="Woods Parameter" sheetId="1" r:id="rId1"/>
    <sheet name="Prgnancy parameter" sheetId="2" r:id="rId2"/>
    <sheet name="Sheet3" sheetId="3" r:id="rId3"/>
  </sheets>
  <definedNames>
    <definedName name="solver_adj" localSheetId="1" hidden="1">'Prgnancy parameter'!$T$2:$U$2,'Prgnancy parameter'!$N$4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'Prgnancy parameter'!$S$22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2" i="2" l="1"/>
  <c r="N4" i="2"/>
  <c r="O4" i="2" s="1"/>
  <c r="P4" i="2" s="1"/>
  <c r="Q4" i="2" s="1"/>
  <c r="U2" i="2"/>
  <c r="T2" i="2"/>
  <c r="R25" i="1"/>
  <c r="O3" i="1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G6" i="2" s="1"/>
  <c r="F13" i="2"/>
  <c r="F6" i="2" s="1"/>
  <c r="H12" i="2"/>
  <c r="H6" i="2" s="1"/>
  <c r="G12" i="2"/>
  <c r="F12" i="2"/>
  <c r="H11" i="2"/>
  <c r="G11" i="2"/>
  <c r="F11" i="2"/>
  <c r="H10" i="2"/>
  <c r="G10" i="2"/>
  <c r="F10" i="2"/>
  <c r="H9" i="2"/>
  <c r="G9" i="2"/>
  <c r="F9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6" i="2" s="1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3" i="2"/>
  <c r="E12" i="2"/>
  <c r="E11" i="2"/>
  <c r="E10" i="2"/>
  <c r="E9" i="2"/>
  <c r="K7" i="1"/>
  <c r="K6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I7" i="1" s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G7" i="1" s="1"/>
  <c r="F11" i="1"/>
  <c r="C14" i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13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1" i="1"/>
  <c r="E7" i="1" s="1"/>
  <c r="O3" i="2" l="1"/>
  <c r="O18" i="2" s="1"/>
  <c r="O24" i="2" s="1"/>
  <c r="P3" i="2"/>
  <c r="P18" i="2" s="1"/>
  <c r="P24" i="2" s="1"/>
  <c r="Q3" i="2"/>
  <c r="Q17" i="2" s="1"/>
  <c r="Q23" i="2" s="1"/>
  <c r="N3" i="2"/>
  <c r="N18" i="2" s="1"/>
  <c r="N24" i="2" s="1"/>
  <c r="O19" i="2"/>
  <c r="O25" i="2" s="1"/>
  <c r="O16" i="2"/>
  <c r="O22" i="2" s="1"/>
  <c r="N17" i="2"/>
  <c r="N23" i="2" s="1"/>
  <c r="H7" i="1"/>
  <c r="F7" i="1"/>
  <c r="P19" i="2" l="1"/>
  <c r="P25" i="2" s="1"/>
  <c r="P17" i="2"/>
  <c r="P23" i="2" s="1"/>
  <c r="P16" i="2"/>
  <c r="P22" i="2" s="1"/>
  <c r="Q19" i="2"/>
  <c r="Q25" i="2" s="1"/>
  <c r="N19" i="2"/>
  <c r="N25" i="2" s="1"/>
  <c r="Q16" i="2"/>
  <c r="Q22" i="2" s="1"/>
  <c r="O17" i="2"/>
  <c r="O23" i="2" s="1"/>
  <c r="N16" i="2"/>
  <c r="N22" i="2" s="1"/>
  <c r="Q18" i="2"/>
  <c r="Q24" i="2" s="1"/>
  <c r="S22" i="2" l="1"/>
</calcChain>
</file>

<file path=xl/sharedStrings.xml><?xml version="1.0" encoding="utf-8"?>
<sst xmlns="http://schemas.openxmlformats.org/spreadsheetml/2006/main" count="30" uniqueCount="14">
  <si>
    <t>P0</t>
  </si>
  <si>
    <t>P1</t>
  </si>
  <si>
    <t>P2</t>
  </si>
  <si>
    <t>P3</t>
  </si>
  <si>
    <t>Wlact</t>
  </si>
  <si>
    <t>MS</t>
  </si>
  <si>
    <t>WeeksBefore</t>
  </si>
  <si>
    <t>Epreg</t>
  </si>
  <si>
    <t>A</t>
  </si>
  <si>
    <t>B</t>
  </si>
  <si>
    <t>DairyNZ</t>
  </si>
  <si>
    <t>Fitted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</si>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</sst>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2821522309711287E-3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'Woods Parameter'!$F$2:$I$2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</c:numCache>
            </c:numRef>
          </c:xVal>
          <c:yVal>
            <c:numRef>
              <c:f>'Woods Parameter'!$F$7:$I$7</c:f>
              <c:numCache>
                <c:formatCode>General</c:formatCode>
                <c:ptCount val="4"/>
                <c:pt idx="0">
                  <c:v>43.648359398877474</c:v>
                </c:pt>
                <c:pt idx="1">
                  <c:v>218.24179699438741</c:v>
                </c:pt>
                <c:pt idx="2">
                  <c:v>327.36269549158118</c:v>
                </c:pt>
                <c:pt idx="3">
                  <c:v>436.48359398877483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28-4154-8403-08E88A0D0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54208"/>
        <c:axId val="538254928"/>
      </c:scatterChart>
      <c:valAx>
        <c:axId val="5382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54928"/>
        <c:crosses val="autoZero"/>
        <c:crossBetween val="midCat"/>
      </c:valAx>
      <c:valAx>
        <c:axId val="5382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5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'Prgnancy parameter'!$E$8</c:f>
              <c:strCache>
                <c:ptCount val="1"/>
                <c:pt idx="0">
                  <c:v>Epreg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'Prgnancy parameter'!$D$9:$D$49</c:f>
              <c:numCache>
                <c:formatCode>General</c:formatCode>
                <c:ptCount val="41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</c:numCache>
            </c:numRef>
          </c:xVal>
          <c:yVal>
            <c:numRef>
              <c:f>'Prgnancy parameter'!$E$9:$E$49</c:f>
              <c:numCache>
                <c:formatCode>General</c:formatCode>
                <c:ptCount val="41"/>
                <c:pt idx="0">
                  <c:v>0.24656015365722544</c:v>
                </c:pt>
                <c:pt idx="1">
                  <c:v>0.28219716541600681</c:v>
                </c:pt>
                <c:pt idx="2">
                  <c:v>0.32298503625829234</c:v>
                </c:pt>
                <c:pt idx="3">
                  <c:v>0.36966825479265886</c:v>
                </c:pt>
                <c:pt idx="4">
                  <c:v>0.42309891561715207</c:v>
                </c:pt>
                <c:pt idx="5">
                  <c:v>0.48425227234298329</c:v>
                </c:pt>
                <c:pt idx="6">
                  <c:v>0.55424453860225542</c:v>
                </c:pt>
                <c:pt idx="7">
                  <c:v>0.63435326195610331</c:v>
                </c:pt>
                <c:pt idx="8">
                  <c:v>0.72604064258200529</c:v>
                </c:pt>
                <c:pt idx="9">
                  <c:v>0.83098022236917035</c:v>
                </c:pt>
                <c:pt idx="10">
                  <c:v>0.95108743156995024</c:v>
                </c:pt>
                <c:pt idx="11">
                  <c:v>1.0885545505660223</c:v>
                </c:pt>
                <c:pt idx="12">
                  <c:v>1.2458907248958253</c:v>
                </c:pt>
                <c:pt idx="13">
                  <c:v>1.4259677639253958</c:v>
                </c:pt>
                <c:pt idx="14">
                  <c:v>1.6320725591118073</c:v>
                </c:pt>
                <c:pt idx="15">
                  <c:v>1.8679670786338487</c:v>
                </c:pt>
                <c:pt idx="16">
                  <c:v>2.1379570334537039</c:v>
                </c:pt>
                <c:pt idx="17">
                  <c:v>2.4469704681503774</c:v>
                </c:pt>
                <c:pt idx="18">
                  <c:v>2.8006477110194643</c:v>
                </c:pt>
                <c:pt idx="19">
                  <c:v>3.2054443252710882</c:v>
                </c:pt>
                <c:pt idx="20">
                  <c:v>3.6687489404629394</c:v>
                </c:pt>
                <c:pt idx="21">
                  <c:v>4.1990181149097436</c:v>
                </c:pt>
                <c:pt idx="22">
                  <c:v>4.8059306906717181</c:v>
                </c:pt>
                <c:pt idx="23">
                  <c:v>5.5005644585167008</c:v>
                </c:pt>
                <c:pt idx="24">
                  <c:v>6.2955983574678331</c:v>
                </c:pt>
                <c:pt idx="25">
                  <c:v>7.2055438996236489</c:v>
                </c:pt>
                <c:pt idx="26">
                  <c:v>8.2470100443774843</c:v>
                </c:pt>
                <c:pt idx="27">
                  <c:v>9.4390063567047964</c:v>
                </c:pt>
                <c:pt idx="28">
                  <c:v>10.803289982974524</c:v>
                </c:pt>
                <c:pt idx="29">
                  <c:v>12.36476277752843</c:v>
                </c:pt>
                <c:pt idx="30">
                  <c:v>14.151925828659218</c:v>
                </c:pt>
                <c:pt idx="31">
                  <c:v>16.197399680311932</c:v>
                </c:pt>
                <c:pt idx="32">
                  <c:v>18.538519744957227</c:v>
                </c:pt>
                <c:pt idx="33">
                  <c:v>21.218017775526697</c:v>
                </c:pt>
                <c:pt idx="34">
                  <c:v>24.284801835110358</c:v>
                </c:pt>
                <c:pt idx="35">
                  <c:v>27.79484900096611</c:v>
                </c:pt>
                <c:pt idx="36">
                  <c:v>31.812227097096095</c:v>
                </c:pt>
                <c:pt idx="37">
                  <c:v>36.410264104764117</c:v>
                </c:pt>
                <c:pt idx="38">
                  <c:v>41.672886595848816</c:v>
                </c:pt>
                <c:pt idx="39">
                  <c:v>47.6961516190498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D-4AFC-99B0-A415033434AC}"/>
            </c:ext>
          </c:extLst>
        </c:ser>
        <c:ser>
          <c:idx val="1"/>
          <c:order val="1"/>
          <c:tx>
            <c:strRef>
              <c:f>'Prgnancy parameter'!$F$8</c:f>
              <c:strCache>
                <c:ptCount val="1"/>
                <c:pt idx="0">
                  <c:v>Epreg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'Prgnancy parameter'!$D$9:$D$49</c:f>
              <c:numCache>
                <c:formatCode>General</c:formatCode>
                <c:ptCount val="41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</c:numCache>
            </c:numRef>
          </c:xVal>
          <c:yVal>
            <c:numRef>
              <c:f>'Prgnancy parameter'!$F$9:$F$49</c:f>
              <c:numCache>
                <c:formatCode>General</c:formatCode>
                <c:ptCount val="41"/>
                <c:pt idx="0">
                  <c:v>0.24605612387563938</c:v>
                </c:pt>
                <c:pt idx="1">
                  <c:v>0.28274902189896972</c:v>
                </c:pt>
                <c:pt idx="2">
                  <c:v>0.32491371531655333</c:v>
                </c:pt>
                <c:pt idx="3">
                  <c:v>0.37336618069196159</c:v>
                </c:pt>
                <c:pt idx="4">
                  <c:v>0.42904407635943392</c:v>
                </c:pt>
                <c:pt idx="5">
                  <c:v>0.49302488810841261</c:v>
                </c:pt>
                <c:pt idx="6">
                  <c:v>0.56654678082695742</c:v>
                </c:pt>
                <c:pt idx="7">
                  <c:v>0.65103255962771733</c:v>
                </c:pt>
                <c:pt idx="8">
                  <c:v>0.74811720415524408</c:v>
                </c:pt>
                <c:pt idx="9">
                  <c:v>0.85967950892210832</c:v>
                </c:pt>
                <c:pt idx="10">
                  <c:v>0.98787844198165919</c:v>
                </c:pt>
                <c:pt idx="11">
                  <c:v>1.135194925555137</c:v>
                </c:pt>
                <c:pt idx="12">
                  <c:v>1.3044798471572066</c:v>
                </c:pt>
                <c:pt idx="13">
                  <c:v>1.4990092303373657</c:v>
                </c:pt>
                <c:pt idx="14">
                  <c:v>1.7225476327085216</c:v>
                </c:pt>
                <c:pt idx="15">
                  <c:v>1.9794209981495203</c:v>
                </c:pt>
                <c:pt idx="16">
                  <c:v>2.2746003730268054</c:v>
                </c:pt>
                <c:pt idx="17">
                  <c:v>2.6137981065222933</c:v>
                </c:pt>
                <c:pt idx="18">
                  <c:v>3.0035783967485563</c:v>
                </c:pt>
                <c:pt idx="19">
                  <c:v>3.4514843219539553</c:v>
                </c:pt>
                <c:pt idx="20">
                  <c:v>3.9661838151418927</c:v>
                </c:pt>
                <c:pt idx="21">
                  <c:v>4.5576374070237931</c:v>
                </c:pt>
                <c:pt idx="22">
                  <c:v>5.2372909834889798</c:v>
                </c:pt>
                <c:pt idx="23">
                  <c:v>6.0182972878587684</c:v>
                </c:pt>
                <c:pt idx="24">
                  <c:v>6.9157704544648464</c:v>
                </c:pt>
                <c:pt idx="25">
                  <c:v>7.9470784993184411</c:v>
                </c:pt>
                <c:pt idx="26">
                  <c:v>9.1321794281873032</c:v>
                </c:pt>
                <c:pt idx="27">
                  <c:v>10.494007466487171</c:v>
                </c:pt>
                <c:pt idx="28">
                  <c:v>12.058916885358183</c:v>
                </c:pt>
                <c:pt idx="29">
                  <c:v>13.857192012905498</c:v>
                </c:pt>
                <c:pt idx="30">
                  <c:v>15.923633300407177</c:v>
                </c:pt>
                <c:pt idx="31">
                  <c:v>18.298230785117834</c:v>
                </c:pt>
                <c:pt idx="32">
                  <c:v>21.026937982606793</c:v>
                </c:pt>
                <c:pt idx="33">
                  <c:v>24.162561185094646</c:v>
                </c:pt>
                <c:pt idx="34">
                  <c:v>27.765781375603925</c:v>
                </c:pt>
                <c:pt idx="35">
                  <c:v>31.906328534137725</c:v>
                </c:pt>
                <c:pt idx="36">
                  <c:v>36.664331061210355</c:v>
                </c:pt>
                <c:pt idx="37">
                  <c:v>42.131866432947575</c:v>
                </c:pt>
                <c:pt idx="38">
                  <c:v>48.414743096232982</c:v>
                </c:pt>
                <c:pt idx="39">
                  <c:v>55.634548087364479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D-4AFC-99B0-A415033434AC}"/>
            </c:ext>
          </c:extLst>
        </c:ser>
        <c:ser>
          <c:idx val="2"/>
          <c:order val="2"/>
          <c:tx>
            <c:strRef>
              <c:f>'Prgnancy parameter'!$G$8</c:f>
              <c:strCache>
                <c:ptCount val="1"/>
                <c:pt idx="0">
                  <c:v>Epreg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'Prgnancy parameter'!$D$9:$D$49</c:f>
              <c:numCache>
                <c:formatCode>General</c:formatCode>
                <c:ptCount val="41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</c:numCache>
            </c:numRef>
          </c:xVal>
          <c:yVal>
            <c:numRef>
              <c:f>'Prgnancy parameter'!$G$9:$G$49</c:f>
              <c:numCache>
                <c:formatCode>General</c:formatCode>
                <c:ptCount val="41"/>
                <c:pt idx="0">
                  <c:v>0.23664426044769815</c:v>
                </c:pt>
                <c:pt idx="1">
                  <c:v>0.27302353567172244</c:v>
                </c:pt>
                <c:pt idx="2">
                  <c:v>0.31499538966068946</c:v>
                </c:pt>
                <c:pt idx="3">
                  <c:v>0.3634195684389348</c:v>
                </c:pt>
                <c:pt idx="4">
                  <c:v>0.41928798661659933</c:v>
                </c:pt>
                <c:pt idx="5">
                  <c:v>0.48374504564010989</c:v>
                </c:pt>
                <c:pt idx="6">
                  <c:v>0.55811107556327944</c:v>
                </c:pt>
                <c:pt idx="7">
                  <c:v>0.64390938051722602</c:v>
                </c:pt>
                <c:pt idx="8">
                  <c:v>0.7428974418750226</c:v>
                </c:pt>
                <c:pt idx="9">
                  <c:v>0.85710291827265628</c:v>
                </c:pt>
                <c:pt idx="10">
                  <c:v>0.98886517990607015</c:v>
                </c:pt>
                <c:pt idx="11">
                  <c:v>1.140883227887455</c:v>
                </c:pt>
                <c:pt idx="12">
                  <c:v>1.3162709802346708</c:v>
                </c:pt>
                <c:pt idx="13">
                  <c:v>1.5186210569648715</c:v>
                </c:pt>
                <c:pt idx="14">
                  <c:v>1.7520783708579089</c:v>
                </c:pt>
                <c:pt idx="15">
                  <c:v>2.0214250313132012</c:v>
                </c:pt>
                <c:pt idx="16">
                  <c:v>2.3321783004596894</c:v>
                </c:pt>
                <c:pt idx="17">
                  <c:v>2.6907036080391298</c:v>
                </c:pt>
                <c:pt idx="18">
                  <c:v>3.1043449400450034</c:v>
                </c:pt>
                <c:pt idx="19">
                  <c:v>3.5815752719810052</c:v>
                </c:pt>
                <c:pt idx="20">
                  <c:v>4.1321701281945318</c:v>
                </c:pt>
                <c:pt idx="21">
                  <c:v>4.7674078224520908</c:v>
                </c:pt>
                <c:pt idx="22">
                  <c:v>5.5003004814586358</c:v>
                </c:pt>
                <c:pt idx="23">
                  <c:v>6.3458605835767354</c:v>
                </c:pt>
                <c:pt idx="24">
                  <c:v>7.3214084724901385</c:v>
                </c:pt>
                <c:pt idx="25">
                  <c:v>8.4469271448818937</c:v>
                </c:pt>
                <c:pt idx="26">
                  <c:v>9.7454715795518307</c:v>
                </c:pt>
                <c:pt idx="27">
                  <c:v>11.243640992618072</c:v>
                </c:pt>
                <c:pt idx="28">
                  <c:v>12.972123692417075</c:v>
                </c:pt>
                <c:pt idx="29">
                  <c:v>14.966325694839304</c:v>
                </c:pt>
                <c:pt idx="30">
                  <c:v>17.267095975575867</c:v>
                </c:pt>
                <c:pt idx="31">
                  <c:v>19.921563215249108</c:v>
                </c:pt>
                <c:pt idx="32">
                  <c:v>22.984101177206242</c:v>
                </c:pt>
                <c:pt idx="33">
                  <c:v>26.517442492649675</c:v>
                </c:pt>
                <c:pt idx="34">
                  <c:v>30.593963667734549</c:v>
                </c:pt>
                <c:pt idx="35">
                  <c:v>35.297167634552501</c:v>
                </c:pt>
                <c:pt idx="36">
                  <c:v>40.723394214384186</c:v>
                </c:pt>
                <c:pt idx="37">
                  <c:v>46.983793530128224</c:v>
                </c:pt>
                <c:pt idx="38">
                  <c:v>54.206602791031614</c:v>
                </c:pt>
                <c:pt idx="39">
                  <c:v>62.539773087085109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7D-4AFC-99B0-A415033434AC}"/>
            </c:ext>
          </c:extLst>
        </c:ser>
        <c:ser>
          <c:idx val="3"/>
          <c:order val="3"/>
          <c:tx>
            <c:strRef>
              <c:f>'Prgnancy parameter'!$H$8</c:f>
              <c:strCache>
                <c:ptCount val="1"/>
                <c:pt idx="0">
                  <c:v>Epreg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'Prgnancy parameter'!$D$9:$D$49</c:f>
              <c:numCache>
                <c:formatCode>General</c:formatCode>
                <c:ptCount val="41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</c:numCache>
            </c:numRef>
          </c:xVal>
          <c:yVal>
            <c:numRef>
              <c:f>'Prgnancy parameter'!$H$9:$H$49</c:f>
              <c:numCache>
                <c:formatCode>General</c:formatCode>
                <c:ptCount val="41"/>
                <c:pt idx="0">
                  <c:v>0.26014046185427897</c:v>
                </c:pt>
                <c:pt idx="1">
                  <c:v>0.29983182167287353</c:v>
                </c:pt>
                <c:pt idx="2">
                  <c:v>0.34557915614846535</c:v>
                </c:pt>
                <c:pt idx="3">
                  <c:v>0.39830646559784461</c:v>
                </c:pt>
                <c:pt idx="4">
                  <c:v>0.45907873120938381</c:v>
                </c:pt>
                <c:pt idx="5">
                  <c:v>0.52912342543193192</c:v>
                </c:pt>
                <c:pt idx="6">
                  <c:v>0.60985530434675617</c:v>
                </c:pt>
                <c:pt idx="7">
                  <c:v>0.70290498277649904</c:v>
                </c:pt>
                <c:pt idx="8">
                  <c:v>0.81015186928849858</c:v>
                </c:pt>
                <c:pt idx="9">
                  <c:v>0.93376212631052791</c:v>
                </c:pt>
                <c:pt idx="10">
                  <c:v>1.0762324220737751</c:v>
                </c:pt>
                <c:pt idx="11">
                  <c:v>1.2404403580806558</c:v>
                </c:pt>
                <c:pt idx="12">
                  <c:v>1.4297025906266443</c:v>
                </c:pt>
                <c:pt idx="13">
                  <c:v>1.6478418203091312</c:v>
                </c:pt>
                <c:pt idx="14">
                  <c:v>1.8992640025710157</c:v>
                </c:pt>
                <c:pt idx="15">
                  <c:v>2.1890473387702785</c:v>
                </c:pt>
                <c:pt idx="16">
                  <c:v>2.5230448452086986</c:v>
                </c:pt>
                <c:pt idx="17">
                  <c:v>2.9080025717992082</c:v>
                </c:pt>
                <c:pt idx="18">
                  <c:v>3.3516958581413223</c:v>
                </c:pt>
                <c:pt idx="19">
                  <c:v>3.8630863790918855</c:v>
                </c:pt>
                <c:pt idx="20">
                  <c:v>4.452503151822679</c:v>
                </c:pt>
                <c:pt idx="21">
                  <c:v>5.1318511603282344</c:v>
                </c:pt>
                <c:pt idx="22">
                  <c:v>5.9148518111618591</c:v>
                </c:pt>
                <c:pt idx="23">
                  <c:v>6.8173200771019689</c:v>
                </c:pt>
                <c:pt idx="24">
                  <c:v>7.8574839264702216</c:v>
                </c:pt>
                <c:pt idx="25">
                  <c:v>9.0563524899044339</c:v>
                </c:pt>
                <c:pt idx="26">
                  <c:v>10.438140400783816</c:v>
                </c:pt>
                <c:pt idx="27">
                  <c:v>12.030756880094119</c:v>
                </c:pt>
                <c:pt idx="28">
                  <c:v>13.866369444222395</c:v>
                </c:pt>
                <c:pt idx="29">
                  <c:v>15.98205362139778</c:v>
                </c:pt>
                <c:pt idx="30">
                  <c:v>18.420541799689353</c:v>
                </c:pt>
                <c:pt idx="31">
                  <c:v>21.23108633172177</c:v>
                </c:pt>
                <c:pt idx="32">
                  <c:v>24.470454329015688</c:v>
                </c:pt>
                <c:pt idx="33">
                  <c:v>28.20407423871475</c:v>
                </c:pt>
                <c:pt idx="34">
                  <c:v>32.507357361146731</c:v>
                </c:pt>
                <c:pt idx="35">
                  <c:v>37.467221000105226</c:v>
                </c:pt>
                <c:pt idx="36">
                  <c:v>43.183844010296575</c:v>
                </c:pt>
                <c:pt idx="37">
                  <c:v>49.772690200332448</c:v>
                </c:pt>
                <c:pt idx="38">
                  <c:v>57.366840459769804</c:v>
                </c:pt>
                <c:pt idx="39">
                  <c:v>66.11968071427853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7D-4AFC-99B0-A41503343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96016"/>
        <c:axId val="453192776"/>
      </c:scatterChart>
      <c:valAx>
        <c:axId val="4531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92776"/>
        <c:crosses val="autoZero"/>
        <c:crossBetween val="midCat"/>
      </c:valAx>
      <c:valAx>
        <c:axId val="4531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9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'Prgnancy parameter'!$N$8</c:f>
              <c:strCache>
                <c:ptCount val="1"/>
                <c:pt idx="0">
                  <c:v>Epreg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'Prgnancy parameter'!$M$9:$M$12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'Prgnancy parameter'!$N$9:$N$12</c:f>
              <c:numCache>
                <c:formatCode>General</c:formatCode>
                <c:ptCount val="4"/>
                <c:pt idx="0">
                  <c:v>11</c:v>
                </c:pt>
                <c:pt idx="1">
                  <c:v>18</c:v>
                </c:pt>
                <c:pt idx="2">
                  <c:v>32</c:v>
                </c:pt>
                <c:pt idx="3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F-4596-AC82-DF0F3AEEF2CF}"/>
            </c:ext>
          </c:extLst>
        </c:ser>
        <c:ser>
          <c:idx val="1"/>
          <c:order val="1"/>
          <c:tx>
            <c:strRef>
              <c:f>'Prgnancy parameter'!$O$8</c:f>
              <c:strCache>
                <c:ptCount val="1"/>
                <c:pt idx="0">
                  <c:v>Epreg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'Prgnancy parameter'!$M$9:$M$12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'Prgnancy parameter'!$O$9:$O$12</c:f>
              <c:numCache>
                <c:formatCode>General</c:formatCode>
                <c:ptCount val="4"/>
                <c:pt idx="0">
                  <c:v>12</c:v>
                </c:pt>
                <c:pt idx="1">
                  <c:v>21</c:v>
                </c:pt>
                <c:pt idx="2">
                  <c:v>37</c:v>
                </c:pt>
                <c:pt idx="3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F-4596-AC82-DF0F3AEEF2CF}"/>
            </c:ext>
          </c:extLst>
        </c:ser>
        <c:ser>
          <c:idx val="2"/>
          <c:order val="2"/>
          <c:tx>
            <c:strRef>
              <c:f>'Prgnancy parameter'!$P$8</c:f>
              <c:strCache>
                <c:ptCount val="1"/>
                <c:pt idx="0">
                  <c:v>Epreg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'Prgnancy parameter'!$M$9:$M$12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'Prgnancy parameter'!$P$9:$P$12</c:f>
              <c:numCache>
                <c:formatCode>General</c:formatCode>
                <c:ptCount val="4"/>
                <c:pt idx="0">
                  <c:v>13</c:v>
                </c:pt>
                <c:pt idx="1">
                  <c:v>23</c:v>
                </c:pt>
                <c:pt idx="2">
                  <c:v>41</c:v>
                </c:pt>
                <c:pt idx="3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3F-4596-AC82-DF0F3AEEF2CF}"/>
            </c:ext>
          </c:extLst>
        </c:ser>
        <c:ser>
          <c:idx val="3"/>
          <c:order val="3"/>
          <c:tx>
            <c:strRef>
              <c:f>'Prgnancy parameter'!$Q$8</c:f>
              <c:strCache>
                <c:ptCount val="1"/>
                <c:pt idx="0">
                  <c:v>Epreg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'Prgnancy parameter'!$M$9:$M$12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'Prgnancy parameter'!$Q$9:$Q$12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44</c:v>
                </c:pt>
                <c:pt idx="3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3F-4596-AC82-DF0F3AEEF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60320"/>
        <c:axId val="446658160"/>
      </c:scatterChart>
      <c:valAx>
        <c:axId val="4466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58160"/>
        <c:crosses val="autoZero"/>
        <c:crossBetween val="midCat"/>
      </c:valAx>
      <c:valAx>
        <c:axId val="4466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'Prgnancy parameter'!$E$1:$H$1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40</c:v>
                </c:pt>
              </c:numCache>
            </c:numRef>
          </c:xVal>
          <c:yVal>
            <c:numRef>
              <c:f>'Prgnancy parameter'!$E$3:$H$3</c:f>
              <c:numCache>
                <c:formatCode>General</c:formatCode>
                <c:ptCount val="4"/>
                <c:pt idx="0">
                  <c:v>54.59</c:v>
                </c:pt>
                <c:pt idx="1">
                  <c:v>63.930999999999997</c:v>
                </c:pt>
                <c:pt idx="2">
                  <c:v>72.153999999999996</c:v>
                </c:pt>
                <c:pt idx="3">
                  <c:v>76.207999999999998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F3-44DD-A2AD-8F9368920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878472"/>
        <c:axId val="897879912"/>
      </c:scatterChart>
      <c:valAx>
        <c:axId val="89787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79912"/>
        <c:crosses val="autoZero"/>
        <c:crossBetween val="midCat"/>
      </c:valAx>
      <c:valAx>
        <c:axId val="8978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7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'Prgnancy parameter'!$N$8</c:f>
              <c:strCache>
                <c:ptCount val="1"/>
                <c:pt idx="0">
                  <c:v>Epreg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'Prgnancy parameter'!$M$9:$M$12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'Prgnancy parameter'!$N$9:$N$12</c:f>
              <c:numCache>
                <c:formatCode>General</c:formatCode>
                <c:ptCount val="4"/>
                <c:pt idx="0">
                  <c:v>11</c:v>
                </c:pt>
                <c:pt idx="1">
                  <c:v>18</c:v>
                </c:pt>
                <c:pt idx="2">
                  <c:v>32</c:v>
                </c:pt>
                <c:pt idx="3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F-4596-AC82-DF0F3AEEF2CF}"/>
            </c:ext>
          </c:extLst>
        </c:ser>
        <c:ser>
          <c:idx val="1"/>
          <c:order val="1"/>
          <c:tx>
            <c:strRef>
              <c:f>'Prgnancy parameter'!$N$15</c:f>
              <c:strCache>
                <c:ptCount val="1"/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'Prgnancy parameter'!$M$9:$M$12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'Prgnancy parameter'!$N$16:$N$19</c:f>
              <c:numCache>
                <c:formatCode>General</c:formatCode>
                <c:ptCount val="4"/>
                <c:pt idx="0">
                  <c:v>10.466762494373262</c:v>
                </c:pt>
                <c:pt idx="1">
                  <c:v>18.323873266029896</c:v>
                </c:pt>
                <c:pt idx="2">
                  <c:v>32.079101025749438</c:v>
                </c:pt>
                <c:pt idx="3">
                  <c:v>42.44481492015354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9-4ACA-9210-C66D74065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60320"/>
        <c:axId val="446658160"/>
      </c:scatterChart>
      <c:valAx>
        <c:axId val="4466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58160"/>
        <c:crosses val="autoZero"/>
        <c:crossBetween val="midCat"/>
      </c:valAx>
      <c:valAx>
        <c:axId val="4466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'Prgnancy parameter'!$N$8</c:f>
              <c:strCache>
                <c:ptCount val="1"/>
                <c:pt idx="0">
                  <c:v>Epreg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'Prgnancy parameter'!$M$9:$M$12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'Prgnancy parameter'!$Q$9:$Q$12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44</c:v>
                </c:pt>
                <c:pt idx="3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F-4596-AC82-DF0F3AEEF2CF}"/>
            </c:ext>
          </c:extLst>
        </c:ser>
        <c:ser>
          <c:idx val="1"/>
          <c:order val="1"/>
          <c:tx>
            <c:strRef>
              <c:f>'Prgnancy parameter'!$N$15</c:f>
              <c:strCache>
                <c:ptCount val="1"/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'Prgnancy parameter'!$M$9:$M$12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'Prgnancy parameter'!$Q$16:$Q$19</c:f>
              <c:numCache>
                <c:formatCode>General</c:formatCode>
                <c:ptCount val="4"/>
                <c:pt idx="0">
                  <c:v>14.240835509171314</c:v>
                </c:pt>
                <c:pt idx="1">
                  <c:v>24.931039107146443</c:v>
                </c:pt>
                <c:pt idx="2">
                  <c:v>43.64608456868794</c:v>
                </c:pt>
                <c:pt idx="3">
                  <c:v>57.749435684631983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9-4ACA-9210-C66D74065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60320"/>
        <c:axId val="446658160"/>
      </c:scatterChart>
      <c:valAx>
        <c:axId val="4466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58160"/>
        <c:crosses val="autoZero"/>
        <c:crossBetween val="midCat"/>
      </c:valAx>
      <c:valAx>
        <c:axId val="4466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'Prgnancy parameter'!$N$8</c:f>
              <c:strCache>
                <c:ptCount val="1"/>
                <c:pt idx="0">
                  <c:v>Epreg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'Prgnancy parameter'!$M$9:$M$12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'Prgnancy parameter'!$P$9:$P$12</c:f>
              <c:numCache>
                <c:formatCode>General</c:formatCode>
                <c:ptCount val="4"/>
                <c:pt idx="0">
                  <c:v>13</c:v>
                </c:pt>
                <c:pt idx="1">
                  <c:v>23</c:v>
                </c:pt>
                <c:pt idx="2">
                  <c:v>41</c:v>
                </c:pt>
                <c:pt idx="3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F-4596-AC82-DF0F3AEEF2CF}"/>
            </c:ext>
          </c:extLst>
        </c:ser>
        <c:ser>
          <c:idx val="1"/>
          <c:order val="1"/>
          <c:tx>
            <c:strRef>
              <c:f>'Prgnancy parameter'!$N$15</c:f>
              <c:strCache>
                <c:ptCount val="1"/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'Prgnancy parameter'!$M$9:$M$12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'Prgnancy parameter'!$P$16:$P$19</c:f>
              <c:numCache>
                <c:formatCode>General</c:formatCode>
                <c:ptCount val="4"/>
                <c:pt idx="0">
                  <c:v>12.982811170905297</c:v>
                </c:pt>
                <c:pt idx="1">
                  <c:v>22.728650493440927</c:v>
                </c:pt>
                <c:pt idx="2">
                  <c:v>39.790423387708444</c:v>
                </c:pt>
                <c:pt idx="3">
                  <c:v>52.647895429805835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9-4ACA-9210-C66D74065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60320"/>
        <c:axId val="446658160"/>
      </c:scatterChart>
      <c:valAx>
        <c:axId val="4466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58160"/>
        <c:crosses val="autoZero"/>
        <c:crossBetween val="midCat"/>
      </c:valAx>
      <c:valAx>
        <c:axId val="4466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15</xdr:row>
      <xdr:rowOff>52387</xdr:rowOff>
    </xdr:from>
    <xdr:to>
      <xdr:col>15</xdr:col>
      <xdr:colOff>104775</xdr:colOff>
      <xdr:row>29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65E8A-AD98-2546-6269-3704DF4F1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261937</xdr:colOff>
      <xdr:row>27</xdr:row>
      <xdr:rowOff>133350</xdr:rowOff>
    </xdr:from>
    <xdr:to>
      <xdr:col>8</xdr:col>
      <xdr:colOff>357187</xdr:colOff>
      <xdr:row>42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E029B-4225-4390-0657-964FA5BA9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28575</xdr:colOff>
      <xdr:row>9</xdr:row>
      <xdr:rowOff>38100</xdr:rowOff>
    </xdr:from>
    <xdr:to>
      <xdr:col>35</xdr:col>
      <xdr:colOff>304004</xdr:colOff>
      <xdr:row>24</xdr:row>
      <xdr:rowOff>47267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F6936-3F61-47AB-817D-08CE11828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87675" y="1752600"/>
          <a:ext cx="6371429" cy="2866667"/>
        </a:xfrm>
        <a:prstGeom prst="rect">
          <a:avLst/>
        </a:prstGeom>
      </xdr:spPr>
    </xdr:pic>
    <xdr:clientData/>
  </xdr:twoCellAnchor>
  <xdr:twoCellAnchor>
    <xdr:from>
      <xdr:col>4</xdr:col>
      <xdr:colOff>600075</xdr:colOff>
      <xdr:row>26</xdr:row>
      <xdr:rowOff>80962</xdr:rowOff>
    </xdr:from>
    <xdr:to>
      <xdr:col>12</xdr:col>
      <xdr:colOff>295275</xdr:colOff>
      <xdr:row>40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854971-D76B-C536-A8EE-DCCD9A057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433387</xdr:colOff>
      <xdr:row>32</xdr:row>
      <xdr:rowOff>185737</xdr:rowOff>
    </xdr:from>
    <xdr:to>
      <xdr:col>22</xdr:col>
      <xdr:colOff>128587</xdr:colOff>
      <xdr:row>47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AB3F94-0324-B347-A6EF-949AB9863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361950</xdr:colOff>
      <xdr:row>3</xdr:row>
      <xdr:rowOff>166687</xdr:rowOff>
    </xdr:from>
    <xdr:to>
      <xdr:col>30</xdr:col>
      <xdr:colOff>57150</xdr:colOff>
      <xdr:row>18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1EAF73-AEAA-CC93-288C-2C01C4509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19</xdr:row>
      <xdr:rowOff>80962</xdr:rowOff>
    </xdr:from>
    <xdr:to>
      <xdr:col>30</xdr:col>
      <xdr:colOff>304800</xdr:colOff>
      <xdr:row>33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4B5128-45A5-D2FA-92F7-E6222A866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66675</xdr:colOff>
      <xdr:row>34</xdr:row>
      <xdr:rowOff>23812</xdr:rowOff>
    </xdr:from>
    <xdr:to>
      <xdr:col>28</xdr:col>
      <xdr:colOff>371475</xdr:colOff>
      <xdr:row>48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27CE23-CF73-2D2D-B90D-F963E201D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13</xdr:row>
      <xdr:rowOff>0</xdr:rowOff>
    </xdr:from>
    <xdr:to>
      <xdr:col>20</xdr:col>
      <xdr:colOff>275429</xdr:colOff>
      <xdr:row>28</xdr:row>
      <xdr:rowOff>9167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F8B60B-47BE-B4C8-B2D8-15BA4EADC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476500"/>
          <a:ext cx="6371429" cy="2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67546-C0AA-4147-9064-AAB967837509}">
  <dimension ref="A1:R1048576"/>
  <sheetViews>
    <sheetView workbookViewId="0">
      <selection activeCell="R26" sqref="R26"/>
    </sheetView>
  </sheetViews>
  <sheetFormatPr defaultRowHeight="15" x14ac:dyDescent="0.25"/>
  <sheetData>
    <row r="1" spans="1:15" x14ac:dyDescent="0.25">
      <c r="A1" t="s">
        <v>0</v>
      </c>
      <c r="B1">
        <v>20</v>
      </c>
      <c r="E1" t="s">
        <v>3</v>
      </c>
      <c r="F1" t="s">
        <v>3</v>
      </c>
      <c r="G1" t="s">
        <v>3</v>
      </c>
      <c r="H1" t="s">
        <v>3</v>
      </c>
      <c r="I1" t="s">
        <v>3</v>
      </c>
    </row>
    <row r="2" spans="1:15" x14ac:dyDescent="0.25">
      <c r="A2" t="s">
        <v>1</v>
      </c>
      <c r="B2">
        <v>0.2</v>
      </c>
      <c r="E2">
        <v>9.1999999999999998E-2</v>
      </c>
      <c r="F2">
        <v>0.01</v>
      </c>
      <c r="G2">
        <v>0.05</v>
      </c>
      <c r="H2">
        <v>7.4999999999999997E-2</v>
      </c>
      <c r="I2">
        <v>0.1</v>
      </c>
    </row>
    <row r="3" spans="1:15" x14ac:dyDescent="0.25">
      <c r="A3" t="s">
        <v>2</v>
      </c>
      <c r="B3">
        <v>0.04</v>
      </c>
      <c r="O3">
        <f>270/7</f>
        <v>38.571428571428569</v>
      </c>
    </row>
    <row r="6" spans="1:15" x14ac:dyDescent="0.25">
      <c r="K6">
        <f>450*0.9</f>
        <v>405</v>
      </c>
    </row>
    <row r="7" spans="1:15" x14ac:dyDescent="0.25">
      <c r="E7">
        <f>SUM(E11:E52)*7</f>
        <v>401.56490646967279</v>
      </c>
      <c r="F7">
        <f t="shared" ref="F7:I7" si="0">SUM(F11:F52)*7</f>
        <v>43.648359398877474</v>
      </c>
      <c r="G7">
        <f t="shared" si="0"/>
        <v>218.24179699438741</v>
      </c>
      <c r="H7">
        <f t="shared" si="0"/>
        <v>327.36269549158118</v>
      </c>
      <c r="I7">
        <f t="shared" si="0"/>
        <v>436.48359398877483</v>
      </c>
      <c r="K7">
        <f>K6/4542.2</f>
        <v>8.9163841310378231E-2</v>
      </c>
    </row>
    <row r="10" spans="1:15" x14ac:dyDescent="0.25">
      <c r="D10" t="s">
        <v>4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</row>
    <row r="11" spans="1:15" x14ac:dyDescent="0.25">
      <c r="C11" s="1"/>
      <c r="D11">
        <v>0</v>
      </c>
      <c r="E11">
        <f>$B$1*$D11^$B$2*EXP(-1*$B$3*$D11)*E$2</f>
        <v>0</v>
      </c>
      <c r="F11">
        <f t="shared" ref="F11:I11" si="1">$B$1*$D11^$B$2*EXP(-1*$B$3*$D11)*F$2</f>
        <v>0</v>
      </c>
      <c r="G11">
        <f t="shared" si="1"/>
        <v>0</v>
      </c>
      <c r="H11">
        <f t="shared" si="1"/>
        <v>0</v>
      </c>
      <c r="I11">
        <f t="shared" si="1"/>
        <v>0</v>
      </c>
    </row>
    <row r="12" spans="1:15" x14ac:dyDescent="0.25">
      <c r="C12" s="1">
        <v>45505</v>
      </c>
      <c r="D12">
        <v>1</v>
      </c>
      <c r="E12">
        <f t="shared" ref="E12:I75" si="2">$B$1*$D12^$B$2*EXP(-1*$B$3*$D12)*E$2</f>
        <v>1.7678525680402746</v>
      </c>
      <c r="F12">
        <f t="shared" si="2"/>
        <v>0.19215788783046464</v>
      </c>
      <c r="G12">
        <f t="shared" si="2"/>
        <v>0.96078943915232318</v>
      </c>
      <c r="H12">
        <f t="shared" si="2"/>
        <v>1.4411841587284846</v>
      </c>
      <c r="I12">
        <f t="shared" si="2"/>
        <v>1.9215788783046464</v>
      </c>
    </row>
    <row r="13" spans="1:15" x14ac:dyDescent="0.25">
      <c r="C13" s="1">
        <f>C12+7</f>
        <v>45512</v>
      </c>
      <c r="D13">
        <v>2</v>
      </c>
      <c r="E13">
        <f t="shared" si="2"/>
        <v>1.9511033005599712</v>
      </c>
      <c r="F13">
        <f t="shared" si="2"/>
        <v>0.21207644571304035</v>
      </c>
      <c r="G13">
        <f t="shared" si="2"/>
        <v>1.0603822285652018</v>
      </c>
      <c r="H13">
        <f t="shared" si="2"/>
        <v>1.5905733428478024</v>
      </c>
      <c r="I13">
        <f t="shared" si="2"/>
        <v>2.1207644571304036</v>
      </c>
    </row>
    <row r="14" spans="1:15" x14ac:dyDescent="0.25">
      <c r="C14" s="1">
        <f t="shared" ref="C14:C55" si="3">C13+7</f>
        <v>45519</v>
      </c>
      <c r="D14">
        <v>3</v>
      </c>
      <c r="E14">
        <f t="shared" si="2"/>
        <v>2.0329501813524002</v>
      </c>
      <c r="F14">
        <f t="shared" si="2"/>
        <v>0.22097284579917392</v>
      </c>
      <c r="G14">
        <f t="shared" si="2"/>
        <v>1.1048642289958697</v>
      </c>
      <c r="H14">
        <f t="shared" si="2"/>
        <v>1.6572963434938044</v>
      </c>
      <c r="I14">
        <f t="shared" si="2"/>
        <v>2.2097284579917393</v>
      </c>
    </row>
    <row r="15" spans="1:15" x14ac:dyDescent="0.25">
      <c r="C15" s="1">
        <f t="shared" si="3"/>
        <v>45526</v>
      </c>
      <c r="D15">
        <v>4</v>
      </c>
      <c r="E15">
        <f t="shared" si="2"/>
        <v>2.0689152660087027</v>
      </c>
      <c r="F15">
        <f t="shared" si="2"/>
        <v>0.22488209413138072</v>
      </c>
      <c r="G15">
        <f t="shared" si="2"/>
        <v>1.1244104706569036</v>
      </c>
      <c r="H15">
        <f t="shared" si="2"/>
        <v>1.6866157059853555</v>
      </c>
      <c r="I15">
        <f t="shared" si="2"/>
        <v>2.2488209413138072</v>
      </c>
    </row>
    <row r="16" spans="1:15" x14ac:dyDescent="0.25">
      <c r="C16" s="1">
        <f t="shared" si="3"/>
        <v>45533</v>
      </c>
      <c r="D16">
        <v>5</v>
      </c>
      <c r="E16">
        <f t="shared" si="2"/>
        <v>2.0785138727807917</v>
      </c>
      <c r="F16">
        <f t="shared" si="2"/>
        <v>0.22592542095443388</v>
      </c>
      <c r="G16">
        <f t="shared" si="2"/>
        <v>1.1296271047721695</v>
      </c>
      <c r="H16">
        <f t="shared" si="2"/>
        <v>1.694440657158254</v>
      </c>
      <c r="I16">
        <f t="shared" si="2"/>
        <v>2.2592542095443391</v>
      </c>
    </row>
    <row r="17" spans="3:18" x14ac:dyDescent="0.25">
      <c r="C17" s="1">
        <f t="shared" si="3"/>
        <v>45540</v>
      </c>
      <c r="D17">
        <v>6</v>
      </c>
      <c r="E17">
        <f t="shared" si="2"/>
        <v>2.0711778714408453</v>
      </c>
      <c r="F17">
        <f t="shared" si="2"/>
        <v>0.22512802950443975</v>
      </c>
      <c r="G17">
        <f t="shared" si="2"/>
        <v>1.1256401475221987</v>
      </c>
      <c r="H17">
        <f t="shared" si="2"/>
        <v>1.688460221283298</v>
      </c>
      <c r="I17">
        <f t="shared" si="2"/>
        <v>2.2512802950443973</v>
      </c>
    </row>
    <row r="18" spans="3:18" x14ac:dyDescent="0.25">
      <c r="C18" s="1">
        <f t="shared" si="3"/>
        <v>45547</v>
      </c>
      <c r="D18">
        <v>7</v>
      </c>
      <c r="E18">
        <f t="shared" si="2"/>
        <v>2.0522722653621708</v>
      </c>
      <c r="F18">
        <f t="shared" si="2"/>
        <v>0.2230730723219751</v>
      </c>
      <c r="G18">
        <f t="shared" si="2"/>
        <v>1.1153653616098755</v>
      </c>
      <c r="H18">
        <f t="shared" si="2"/>
        <v>1.6730480424148131</v>
      </c>
      <c r="I18">
        <f t="shared" si="2"/>
        <v>2.2307307232197511</v>
      </c>
    </row>
    <row r="19" spans="3:18" x14ac:dyDescent="0.25">
      <c r="C19" s="1">
        <f t="shared" si="3"/>
        <v>45554</v>
      </c>
      <c r="D19">
        <v>8</v>
      </c>
      <c r="E19">
        <f t="shared" si="2"/>
        <v>2.0251704704566267</v>
      </c>
      <c r="F19">
        <f t="shared" si="2"/>
        <v>0.22012722504963333</v>
      </c>
      <c r="G19">
        <f t="shared" si="2"/>
        <v>1.1006361252481667</v>
      </c>
      <c r="H19">
        <f t="shared" si="2"/>
        <v>1.6509541878722498</v>
      </c>
      <c r="I19">
        <f t="shared" si="2"/>
        <v>2.2012722504963333</v>
      </c>
    </row>
    <row r="20" spans="3:18" x14ac:dyDescent="0.25">
      <c r="C20" s="1">
        <f t="shared" si="3"/>
        <v>45561</v>
      </c>
      <c r="D20">
        <v>9</v>
      </c>
      <c r="E20">
        <f t="shared" si="2"/>
        <v>1.9921420902955003</v>
      </c>
      <c r="F20">
        <f t="shared" si="2"/>
        <v>0.21653718372777178</v>
      </c>
      <c r="G20">
        <f t="shared" si="2"/>
        <v>1.0826859186388589</v>
      </c>
      <c r="H20">
        <f t="shared" si="2"/>
        <v>1.6240288779582883</v>
      </c>
      <c r="I20">
        <f t="shared" si="2"/>
        <v>2.1653718372777178</v>
      </c>
    </row>
    <row r="21" spans="3:18" x14ac:dyDescent="0.25">
      <c r="C21" s="1">
        <f t="shared" si="3"/>
        <v>45568</v>
      </c>
      <c r="D21">
        <v>10</v>
      </c>
      <c r="E21">
        <f t="shared" si="2"/>
        <v>1.9547896470270731</v>
      </c>
      <c r="F21">
        <f t="shared" si="2"/>
        <v>0.212477135546421</v>
      </c>
      <c r="G21">
        <f t="shared" si="2"/>
        <v>1.062385677732105</v>
      </c>
      <c r="H21">
        <f t="shared" si="2"/>
        <v>1.5935785165981575</v>
      </c>
      <c r="I21">
        <f t="shared" si="2"/>
        <v>2.12477135546421</v>
      </c>
    </row>
    <row r="22" spans="3:18" x14ac:dyDescent="0.25">
      <c r="C22" s="1">
        <f t="shared" si="3"/>
        <v>45575</v>
      </c>
      <c r="D22">
        <v>11</v>
      </c>
      <c r="E22">
        <f t="shared" si="2"/>
        <v>1.9142858449912639</v>
      </c>
      <c r="F22">
        <f t="shared" si="2"/>
        <v>0.20807454836861564</v>
      </c>
      <c r="G22">
        <f t="shared" si="2"/>
        <v>1.0403727418430782</v>
      </c>
      <c r="H22">
        <f t="shared" si="2"/>
        <v>1.5605591127646172</v>
      </c>
      <c r="I22">
        <f t="shared" si="2"/>
        <v>2.0807454836861563</v>
      </c>
    </row>
    <row r="23" spans="3:18" x14ac:dyDescent="0.25">
      <c r="C23" s="1">
        <f t="shared" si="3"/>
        <v>45582</v>
      </c>
      <c r="D23">
        <v>12</v>
      </c>
      <c r="E23">
        <f t="shared" si="2"/>
        <v>1.8715124515354415</v>
      </c>
      <c r="F23">
        <f t="shared" si="2"/>
        <v>0.20342526647124368</v>
      </c>
      <c r="G23">
        <f t="shared" si="2"/>
        <v>1.0171263323562183</v>
      </c>
      <c r="H23">
        <f t="shared" si="2"/>
        <v>1.5256894985343274</v>
      </c>
      <c r="I23">
        <f t="shared" si="2"/>
        <v>2.0342526647124366</v>
      </c>
    </row>
    <row r="24" spans="3:18" x14ac:dyDescent="0.25">
      <c r="C24" s="1">
        <f t="shared" si="3"/>
        <v>45589</v>
      </c>
      <c r="D24">
        <v>13</v>
      </c>
      <c r="E24">
        <f t="shared" si="2"/>
        <v>1.8271464686363685</v>
      </c>
      <c r="F24">
        <f t="shared" si="2"/>
        <v>0.19860287702569224</v>
      </c>
      <c r="G24">
        <f t="shared" si="2"/>
        <v>0.99301438512846119</v>
      </c>
      <c r="H24">
        <f t="shared" si="2"/>
        <v>1.4895215776926918</v>
      </c>
      <c r="I24">
        <f t="shared" si="2"/>
        <v>1.9860287702569224</v>
      </c>
    </row>
    <row r="25" spans="3:18" x14ac:dyDescent="0.25">
      <c r="C25" s="1">
        <f t="shared" si="3"/>
        <v>45596</v>
      </c>
      <c r="D25">
        <v>14</v>
      </c>
      <c r="E25">
        <f t="shared" si="2"/>
        <v>1.781716165145516</v>
      </c>
      <c r="F25">
        <f t="shared" si="2"/>
        <v>0.19366480055929522</v>
      </c>
      <c r="G25">
        <f t="shared" si="2"/>
        <v>0.96832400279647612</v>
      </c>
      <c r="H25">
        <f t="shared" si="2"/>
        <v>1.4524860041947141</v>
      </c>
      <c r="I25">
        <f t="shared" si="2"/>
        <v>1.9366480055929522</v>
      </c>
      <c r="R25">
        <f>365-270</f>
        <v>95</v>
      </c>
    </row>
    <row r="26" spans="3:18" x14ac:dyDescent="0.25">
      <c r="C26" s="1">
        <f t="shared" si="3"/>
        <v>45603</v>
      </c>
      <c r="D26">
        <v>15</v>
      </c>
      <c r="E26">
        <f t="shared" si="2"/>
        <v>1.7356389419192526</v>
      </c>
      <c r="F26">
        <f t="shared" si="2"/>
        <v>0.18865640673035355</v>
      </c>
      <c r="G26">
        <f t="shared" si="2"/>
        <v>0.94328203365176777</v>
      </c>
      <c r="H26">
        <f t="shared" si="2"/>
        <v>1.4149230504776515</v>
      </c>
      <c r="I26">
        <f t="shared" si="2"/>
        <v>1.8865640673035355</v>
      </c>
    </row>
    <row r="27" spans="3:18" x14ac:dyDescent="0.25">
      <c r="C27" s="1">
        <f t="shared" si="3"/>
        <v>45610</v>
      </c>
      <c r="D27">
        <v>16</v>
      </c>
      <c r="E27">
        <f t="shared" si="2"/>
        <v>1.6892477577226332</v>
      </c>
      <c r="F27">
        <f t="shared" si="2"/>
        <v>0.18361388670898188</v>
      </c>
      <c r="G27">
        <f t="shared" si="2"/>
        <v>0.91806943354490933</v>
      </c>
      <c r="H27">
        <f t="shared" si="2"/>
        <v>1.377104150317364</v>
      </c>
      <c r="I27">
        <f t="shared" si="2"/>
        <v>1.8361388670898187</v>
      </c>
    </row>
    <row r="28" spans="3:18" x14ac:dyDescent="0.25">
      <c r="C28" s="1">
        <f t="shared" si="3"/>
        <v>45617</v>
      </c>
      <c r="D28">
        <v>17</v>
      </c>
      <c r="E28">
        <f t="shared" si="2"/>
        <v>1.6428100824397374</v>
      </c>
      <c r="F28">
        <f t="shared" si="2"/>
        <v>0.17856631330866712</v>
      </c>
      <c r="G28">
        <f t="shared" si="2"/>
        <v>0.89283156654333562</v>
      </c>
      <c r="H28">
        <f t="shared" si="2"/>
        <v>1.3392473498150033</v>
      </c>
      <c r="I28">
        <f t="shared" si="2"/>
        <v>1.7856631330866712</v>
      </c>
    </row>
    <row r="29" spans="3:18" x14ac:dyDescent="0.25">
      <c r="C29" s="1">
        <f t="shared" si="3"/>
        <v>45624</v>
      </c>
      <c r="D29">
        <v>18</v>
      </c>
      <c r="E29">
        <f t="shared" si="2"/>
        <v>1.5965418129263265</v>
      </c>
      <c r="F29">
        <f t="shared" si="2"/>
        <v>0.17353715357894853</v>
      </c>
      <c r="G29">
        <f t="shared" si="2"/>
        <v>0.86768576789474272</v>
      </c>
      <c r="H29">
        <f t="shared" si="2"/>
        <v>1.3015286518421139</v>
      </c>
      <c r="I29">
        <f t="shared" si="2"/>
        <v>1.7353715357894854</v>
      </c>
    </row>
    <row r="30" spans="3:18" x14ac:dyDescent="0.25">
      <c r="C30" s="1">
        <f t="shared" si="3"/>
        <v>45631</v>
      </c>
      <c r="D30">
        <v>19</v>
      </c>
      <c r="E30">
        <f t="shared" si="2"/>
        <v>1.5506176996595726</v>
      </c>
      <c r="F30">
        <f t="shared" si="2"/>
        <v>0.16854540213691008</v>
      </c>
      <c r="G30">
        <f t="shared" si="2"/>
        <v>0.84272701068455036</v>
      </c>
      <c r="H30">
        <f t="shared" si="2"/>
        <v>1.2640905160268254</v>
      </c>
      <c r="I30">
        <f t="shared" si="2"/>
        <v>1.6854540213691007</v>
      </c>
    </row>
    <row r="31" spans="3:18" x14ac:dyDescent="0.25">
      <c r="C31" s="1">
        <f t="shared" si="3"/>
        <v>45638</v>
      </c>
      <c r="D31">
        <v>20</v>
      </c>
      <c r="E31">
        <f t="shared" si="2"/>
        <v>1.5051792985164707</v>
      </c>
      <c r="F31">
        <f t="shared" si="2"/>
        <v>0.16360644549092071</v>
      </c>
      <c r="G31">
        <f t="shared" si="2"/>
        <v>0.81803222745460369</v>
      </c>
      <c r="H31">
        <f t="shared" si="2"/>
        <v>1.2270483411819053</v>
      </c>
      <c r="I31">
        <f t="shared" si="2"/>
        <v>1.6360644549092074</v>
      </c>
    </row>
    <row r="32" spans="3:18" x14ac:dyDescent="0.25">
      <c r="C32" s="1">
        <f t="shared" si="3"/>
        <v>45645</v>
      </c>
      <c r="D32">
        <v>21</v>
      </c>
      <c r="E32">
        <f t="shared" si="2"/>
        <v>1.4603411300766278</v>
      </c>
      <c r="F32">
        <f t="shared" si="2"/>
        <v>0.15873273153006826</v>
      </c>
      <c r="G32">
        <f t="shared" si="2"/>
        <v>0.7936636576503413</v>
      </c>
      <c r="H32">
        <f t="shared" si="2"/>
        <v>1.1904954864755117</v>
      </c>
      <c r="I32">
        <f t="shared" si="2"/>
        <v>1.5873273153006826</v>
      </c>
    </row>
    <row r="33" spans="3:9" x14ac:dyDescent="0.25">
      <c r="C33" s="1">
        <f t="shared" si="3"/>
        <v>45652</v>
      </c>
      <c r="D33">
        <v>22</v>
      </c>
      <c r="E33">
        <f t="shared" si="2"/>
        <v>1.4161955163986508</v>
      </c>
      <c r="F33">
        <f t="shared" si="2"/>
        <v>0.15393429526072291</v>
      </c>
      <c r="G33">
        <f t="shared" si="2"/>
        <v>0.76967147630361454</v>
      </c>
      <c r="H33">
        <f t="shared" si="2"/>
        <v>1.1545072144554218</v>
      </c>
      <c r="I33">
        <f t="shared" si="2"/>
        <v>1.5393429526072291</v>
      </c>
    </row>
    <row r="34" spans="3:9" x14ac:dyDescent="0.25">
      <c r="C34" s="1">
        <f t="shared" si="3"/>
        <v>45659</v>
      </c>
      <c r="D34">
        <v>23</v>
      </c>
      <c r="E34">
        <f t="shared" si="2"/>
        <v>1.3728164257259954</v>
      </c>
      <c r="F34">
        <f t="shared" si="2"/>
        <v>0.14921917670934734</v>
      </c>
      <c r="G34">
        <f t="shared" si="2"/>
        <v>0.74609588354673662</v>
      </c>
      <c r="H34">
        <f t="shared" si="2"/>
        <v>1.1191438253201049</v>
      </c>
      <c r="I34">
        <f t="shared" si="2"/>
        <v>1.4921917670934732</v>
      </c>
    </row>
    <row r="35" spans="3:9" x14ac:dyDescent="0.25">
      <c r="C35" s="1">
        <f t="shared" si="3"/>
        <v>45666</v>
      </c>
      <c r="D35">
        <v>24</v>
      </c>
      <c r="E35">
        <f t="shared" si="2"/>
        <v>1.3302625618709798</v>
      </c>
      <c r="F35">
        <f t="shared" si="2"/>
        <v>0.14459375672510652</v>
      </c>
      <c r="G35">
        <f t="shared" si="2"/>
        <v>0.72296878362553263</v>
      </c>
      <c r="H35">
        <f t="shared" si="2"/>
        <v>1.0844531754382989</v>
      </c>
      <c r="I35">
        <f t="shared" si="2"/>
        <v>1.4459375672510653</v>
      </c>
    </row>
    <row r="36" spans="3:9" x14ac:dyDescent="0.25">
      <c r="C36" s="1">
        <f t="shared" si="3"/>
        <v>45673</v>
      </c>
      <c r="D36">
        <v>25</v>
      </c>
      <c r="E36">
        <f t="shared" si="2"/>
        <v>1.288579870771847</v>
      </c>
      <c r="F36">
        <f t="shared" si="2"/>
        <v>0.14006302943172252</v>
      </c>
      <c r="G36">
        <f t="shared" si="2"/>
        <v>0.70031514715861265</v>
      </c>
      <c r="H36">
        <f t="shared" si="2"/>
        <v>1.0504727207379188</v>
      </c>
      <c r="I36">
        <f t="shared" si="2"/>
        <v>1.4006302943172253</v>
      </c>
    </row>
    <row r="37" spans="3:9" x14ac:dyDescent="0.25">
      <c r="C37" s="1">
        <f t="shared" si="3"/>
        <v>45680</v>
      </c>
      <c r="D37">
        <v>26</v>
      </c>
      <c r="E37">
        <f t="shared" si="2"/>
        <v>1.2478035918357044</v>
      </c>
      <c r="F37">
        <f t="shared" si="2"/>
        <v>0.13563082519953309</v>
      </c>
      <c r="G37">
        <f t="shared" si="2"/>
        <v>0.67815412599766545</v>
      </c>
      <c r="H37">
        <f t="shared" si="2"/>
        <v>1.017231188996498</v>
      </c>
      <c r="I37">
        <f t="shared" si="2"/>
        <v>1.3563082519953309</v>
      </c>
    </row>
    <row r="38" spans="3:9" x14ac:dyDescent="0.25">
      <c r="C38" s="1">
        <f t="shared" si="3"/>
        <v>45687</v>
      </c>
      <c r="D38">
        <v>27</v>
      </c>
      <c r="E38">
        <f t="shared" si="2"/>
        <v>1.2079599497973668</v>
      </c>
      <c r="F38">
        <f t="shared" si="2"/>
        <v>0.13129999454319205</v>
      </c>
      <c r="G38">
        <f t="shared" si="2"/>
        <v>0.65649997271596028</v>
      </c>
      <c r="H38">
        <f t="shared" si="2"/>
        <v>0.98474995907394025</v>
      </c>
      <c r="I38">
        <f t="shared" si="2"/>
        <v>1.3129999454319206</v>
      </c>
    </row>
    <row r="39" spans="3:9" x14ac:dyDescent="0.25">
      <c r="C39" s="1">
        <f t="shared" si="3"/>
        <v>45694</v>
      </c>
      <c r="D39">
        <v>28</v>
      </c>
      <c r="E39">
        <f t="shared" si="2"/>
        <v>1.16906755982522</v>
      </c>
      <c r="F39">
        <f t="shared" si="2"/>
        <v>0.1270725608505674</v>
      </c>
      <c r="G39">
        <f t="shared" si="2"/>
        <v>0.63536280425283698</v>
      </c>
      <c r="H39">
        <f t="shared" si="2"/>
        <v>0.95304420637925547</v>
      </c>
      <c r="I39">
        <f t="shared" si="2"/>
        <v>1.270725608505674</v>
      </c>
    </row>
    <row r="40" spans="3:9" x14ac:dyDescent="0.25">
      <c r="C40" s="1">
        <f t="shared" si="3"/>
        <v>45701</v>
      </c>
      <c r="D40">
        <v>29</v>
      </c>
      <c r="E40">
        <f t="shared" si="2"/>
        <v>1.1311386017796279</v>
      </c>
      <c r="F40">
        <f t="shared" si="2"/>
        <v>0.12294984801952477</v>
      </c>
      <c r="G40">
        <f t="shared" si="2"/>
        <v>0.61474924009762388</v>
      </c>
      <c r="H40">
        <f t="shared" si="2"/>
        <v>0.92212386014643577</v>
      </c>
      <c r="I40">
        <f t="shared" si="2"/>
        <v>1.2294984801952478</v>
      </c>
    </row>
    <row r="41" spans="3:9" x14ac:dyDescent="0.25">
      <c r="C41" s="1">
        <f t="shared" si="3"/>
        <v>45708</v>
      </c>
      <c r="D41">
        <v>30</v>
      </c>
      <c r="E41">
        <f t="shared" si="2"/>
        <v>1.0941798070598654</v>
      </c>
      <c r="F41">
        <f t="shared" si="2"/>
        <v>0.11893258772389841</v>
      </c>
      <c r="G41">
        <f t="shared" si="2"/>
        <v>0.59466293861949204</v>
      </c>
      <c r="H41">
        <f t="shared" si="2"/>
        <v>0.89199440792923801</v>
      </c>
      <c r="I41">
        <f t="shared" si="2"/>
        <v>1.1893258772389841</v>
      </c>
    </row>
    <row r="42" spans="3:9" x14ac:dyDescent="0.25">
      <c r="C42" s="1">
        <f t="shared" si="3"/>
        <v>45715</v>
      </c>
      <c r="D42">
        <v>31</v>
      </c>
      <c r="E42">
        <f t="shared" si="2"/>
        <v>1.0581932921232375</v>
      </c>
      <c r="F42">
        <f t="shared" si="2"/>
        <v>0.11502101001339538</v>
      </c>
      <c r="G42">
        <f t="shared" si="2"/>
        <v>0.57510505006697688</v>
      </c>
      <c r="H42">
        <f t="shared" si="2"/>
        <v>0.86265757510046537</v>
      </c>
      <c r="I42">
        <f t="shared" si="2"/>
        <v>1.1502101001339538</v>
      </c>
    </row>
    <row r="43" spans="3:9" x14ac:dyDescent="0.25">
      <c r="C43" s="1">
        <f t="shared" si="3"/>
        <v>45722</v>
      </c>
      <c r="D43">
        <v>32</v>
      </c>
      <c r="E43">
        <f t="shared" si="2"/>
        <v>1.0231772656677545</v>
      </c>
      <c r="F43">
        <f t="shared" si="2"/>
        <v>0.11121492018127765</v>
      </c>
      <c r="G43">
        <f t="shared" si="2"/>
        <v>0.55607460090638827</v>
      </c>
      <c r="H43">
        <f t="shared" si="2"/>
        <v>0.83411190135958246</v>
      </c>
      <c r="I43">
        <f t="shared" si="2"/>
        <v>1.1121492018127765</v>
      </c>
    </row>
    <row r="44" spans="3:9" x14ac:dyDescent="0.25">
      <c r="C44" s="1">
        <f t="shared" si="3"/>
        <v>45729</v>
      </c>
      <c r="D44">
        <v>33</v>
      </c>
      <c r="E44">
        <f t="shared" si="2"/>
        <v>0.98912663103579868</v>
      </c>
      <c r="F44">
        <f t="shared" si="2"/>
        <v>0.1075137642430216</v>
      </c>
      <c r="G44">
        <f t="shared" si="2"/>
        <v>0.53756882121510807</v>
      </c>
      <c r="H44">
        <f t="shared" si="2"/>
        <v>0.80635323182266194</v>
      </c>
      <c r="I44">
        <f t="shared" si="2"/>
        <v>1.0751376424302161</v>
      </c>
    </row>
    <row r="45" spans="3:9" x14ac:dyDescent="0.25">
      <c r="C45" s="1">
        <f t="shared" si="3"/>
        <v>45736</v>
      </c>
      <c r="D45">
        <v>34</v>
      </c>
      <c r="E45">
        <f t="shared" si="2"/>
        <v>0.95603350119294739</v>
      </c>
      <c r="F45">
        <f t="shared" si="2"/>
        <v>0.10391668491227689</v>
      </c>
      <c r="G45">
        <f t="shared" si="2"/>
        <v>0.51958342456138451</v>
      </c>
      <c r="H45">
        <f t="shared" si="2"/>
        <v>0.7793751368420766</v>
      </c>
      <c r="I45">
        <f t="shared" si="2"/>
        <v>1.039166849122769</v>
      </c>
    </row>
    <row r="46" spans="3:9" x14ac:dyDescent="0.25">
      <c r="C46" s="1">
        <f t="shared" si="3"/>
        <v>45743</v>
      </c>
      <c r="D46">
        <v>35</v>
      </c>
      <c r="E46">
        <f t="shared" si="2"/>
        <v>0.92388764035562432</v>
      </c>
      <c r="F46">
        <f t="shared" si="2"/>
        <v>0.10042256960387221</v>
      </c>
      <c r="G46">
        <f t="shared" si="2"/>
        <v>0.50211284801936107</v>
      </c>
      <c r="H46">
        <f t="shared" si="2"/>
        <v>0.75316927202904149</v>
      </c>
      <c r="I46">
        <f t="shared" si="2"/>
        <v>1.0042256960387221</v>
      </c>
    </row>
    <row r="47" spans="3:9" x14ac:dyDescent="0.25">
      <c r="C47" s="1">
        <f t="shared" si="3"/>
        <v>45750</v>
      </c>
      <c r="D47">
        <v>36</v>
      </c>
      <c r="E47">
        <f t="shared" si="2"/>
        <v>0.89267684375958456</v>
      </c>
      <c r="F47">
        <f t="shared" si="2"/>
        <v>9.7030091712998326E-2</v>
      </c>
      <c r="G47">
        <f t="shared" si="2"/>
        <v>0.48515045856499167</v>
      </c>
      <c r="H47">
        <f t="shared" si="2"/>
        <v>0.72772568784748748</v>
      </c>
      <c r="I47">
        <f t="shared" si="2"/>
        <v>0.97030091712998334</v>
      </c>
    </row>
    <row r="48" spans="3:9" x14ac:dyDescent="0.25">
      <c r="C48" s="1">
        <f t="shared" si="3"/>
        <v>45757</v>
      </c>
      <c r="D48">
        <v>37</v>
      </c>
      <c r="E48">
        <f t="shared" si="2"/>
        <v>0.8623872650135177</v>
      </c>
      <c r="F48">
        <f t="shared" si="2"/>
        <v>9.3737746197121496E-2</v>
      </c>
      <c r="G48">
        <f t="shared" si="2"/>
        <v>0.46868873098560748</v>
      </c>
      <c r="H48">
        <f t="shared" si="2"/>
        <v>0.70303309647841117</v>
      </c>
      <c r="I48">
        <f t="shared" si="2"/>
        <v>0.93737746197121496</v>
      </c>
    </row>
    <row r="49" spans="3:9" x14ac:dyDescent="0.25">
      <c r="C49" s="1">
        <f t="shared" si="3"/>
        <v>45764</v>
      </c>
      <c r="D49">
        <v>38</v>
      </c>
      <c r="E49">
        <f t="shared" si="2"/>
        <v>0.83300369884597303</v>
      </c>
      <c r="F49">
        <f t="shared" si="2"/>
        <v>9.0543880309344904E-2</v>
      </c>
      <c r="G49">
        <f t="shared" si="2"/>
        <v>0.45271940154672452</v>
      </c>
      <c r="H49">
        <f t="shared" si="2"/>
        <v>0.67907910232008672</v>
      </c>
      <c r="I49">
        <f t="shared" si="2"/>
        <v>0.90543880309344904</v>
      </c>
    </row>
    <row r="50" spans="3:9" x14ac:dyDescent="0.25">
      <c r="C50" s="1"/>
    </row>
    <row r="51" spans="3:9" x14ac:dyDescent="0.25">
      <c r="C51" s="1"/>
    </row>
    <row r="52" spans="3:9" x14ac:dyDescent="0.25">
      <c r="C52" s="1"/>
    </row>
    <row r="53" spans="3:9" x14ac:dyDescent="0.25">
      <c r="C53" s="1"/>
    </row>
    <row r="54" spans="3:9" x14ac:dyDescent="0.25">
      <c r="C54" s="1"/>
    </row>
    <row r="55" spans="3:9" x14ac:dyDescent="0.25">
      <c r="C55" s="1"/>
    </row>
    <row r="1048576" spans="3:3" x14ac:dyDescent="0.25">
      <c r="C1048576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BD8C-36ED-4BEA-951C-3E3AC98BA8A4}">
  <dimension ref="D1:U52"/>
  <sheetViews>
    <sheetView tabSelected="1" workbookViewId="0">
      <selection activeCell="M53" sqref="M53"/>
    </sheetView>
  </sheetViews>
  <sheetFormatPr defaultRowHeight="15" x14ac:dyDescent="0.25"/>
  <cols>
    <col min="4" max="4" width="12.28515625" bestFit="1" customWidth="1"/>
    <col min="13" max="13" width="12.28515625" bestFit="1" customWidth="1"/>
    <col min="14" max="14" width="12" bestFit="1" customWidth="1"/>
  </cols>
  <sheetData>
    <row r="1" spans="4:21" x14ac:dyDescent="0.25">
      <c r="E1">
        <v>20</v>
      </c>
      <c r="F1">
        <v>25</v>
      </c>
      <c r="G1">
        <v>35</v>
      </c>
      <c r="H1">
        <v>40</v>
      </c>
      <c r="N1">
        <v>25</v>
      </c>
      <c r="O1">
        <v>30</v>
      </c>
      <c r="P1">
        <v>35</v>
      </c>
      <c r="Q1">
        <v>40</v>
      </c>
      <c r="T1" t="s">
        <v>12</v>
      </c>
      <c r="U1" t="s">
        <v>13</v>
      </c>
    </row>
    <row r="2" spans="4:21" x14ac:dyDescent="0.25">
      <c r="T2">
        <f>ROUND(T4,2)</f>
        <v>1.35</v>
      </c>
      <c r="U2">
        <f>ROUND(U4,2)</f>
        <v>22.41</v>
      </c>
    </row>
    <row r="3" spans="4:21" x14ac:dyDescent="0.25">
      <c r="E3">
        <v>54.59</v>
      </c>
      <c r="F3">
        <v>63.930999999999997</v>
      </c>
      <c r="G3">
        <v>72.153999999999996</v>
      </c>
      <c r="H3">
        <v>76.207999999999998</v>
      </c>
      <c r="M3" t="s">
        <v>8</v>
      </c>
      <c r="N3">
        <f>$T$2*N1+$U$2</f>
        <v>56.16</v>
      </c>
      <c r="O3">
        <f t="shared" ref="O3:Q3" si="0">$T$2*O1+$U$2</f>
        <v>62.91</v>
      </c>
      <c r="P3">
        <f t="shared" si="0"/>
        <v>69.66</v>
      </c>
      <c r="Q3">
        <f t="shared" si="0"/>
        <v>76.41</v>
      </c>
    </row>
    <row r="4" spans="4:21" x14ac:dyDescent="0.25">
      <c r="E4">
        <v>-0.13500000000000001</v>
      </c>
      <c r="F4">
        <v>-0.13900000000000001</v>
      </c>
      <c r="G4">
        <v>-0.14299999999999999</v>
      </c>
      <c r="H4">
        <v>-0.14199999999999999</v>
      </c>
      <c r="M4" t="s">
        <v>9</v>
      </c>
      <c r="N4">
        <f>ROUND(T7,2)</f>
        <v>-0.14000000000000001</v>
      </c>
      <c r="O4">
        <f>N4</f>
        <v>-0.14000000000000001</v>
      </c>
      <c r="P4">
        <f t="shared" ref="P4:Q4" si="1">O4</f>
        <v>-0.14000000000000001</v>
      </c>
      <c r="Q4">
        <f t="shared" si="1"/>
        <v>-0.14000000000000001</v>
      </c>
      <c r="T4">
        <v>1.3489554836910558</v>
      </c>
      <c r="U4">
        <v>22.413736730476604</v>
      </c>
    </row>
    <row r="6" spans="4:21" x14ac:dyDescent="0.25">
      <c r="E6">
        <f>SUM(E9:E49)*7</f>
        <v>2631.8841991100367</v>
      </c>
      <c r="F6">
        <f t="shared" ref="F6:H6" si="2">SUM(F9:F49)*7</f>
        <v>2989.4202689041763</v>
      </c>
      <c r="G6">
        <f t="shared" si="2"/>
        <v>3274.7163186392927</v>
      </c>
      <c r="H6">
        <f t="shared" si="2"/>
        <v>3484.3799615776766</v>
      </c>
    </row>
    <row r="7" spans="4:21" x14ac:dyDescent="0.25">
      <c r="M7" t="s">
        <v>10</v>
      </c>
      <c r="T7">
        <v>-0.1375062984272547</v>
      </c>
    </row>
    <row r="8" spans="4:21" x14ac:dyDescent="0.25">
      <c r="D8" t="s">
        <v>6</v>
      </c>
      <c r="E8" t="s">
        <v>7</v>
      </c>
      <c r="F8" t="s">
        <v>7</v>
      </c>
      <c r="G8" t="s">
        <v>7</v>
      </c>
      <c r="H8" t="s">
        <v>7</v>
      </c>
      <c r="M8" t="s">
        <v>6</v>
      </c>
      <c r="N8" t="s">
        <v>7</v>
      </c>
      <c r="O8" t="s">
        <v>7</v>
      </c>
      <c r="P8" t="s">
        <v>7</v>
      </c>
      <c r="Q8" t="s">
        <v>7</v>
      </c>
    </row>
    <row r="9" spans="4:21" x14ac:dyDescent="0.25">
      <c r="D9">
        <v>40</v>
      </c>
      <c r="E9">
        <f>E$3*EXP(E$4*$D9)</f>
        <v>0.24656015365722544</v>
      </c>
      <c r="F9">
        <f t="shared" ref="F9:H9" si="3">F$3*EXP(F$4*$D9)</f>
        <v>0.24605612387563938</v>
      </c>
      <c r="G9">
        <f t="shared" si="3"/>
        <v>0.23664426044769815</v>
      </c>
      <c r="H9">
        <f t="shared" si="3"/>
        <v>0.26014046185427897</v>
      </c>
      <c r="M9">
        <v>12</v>
      </c>
      <c r="N9">
        <v>11</v>
      </c>
      <c r="O9">
        <v>12</v>
      </c>
      <c r="P9">
        <v>13</v>
      </c>
      <c r="Q9">
        <v>14</v>
      </c>
    </row>
    <row r="10" spans="4:21" x14ac:dyDescent="0.25">
      <c r="D10">
        <v>39</v>
      </c>
      <c r="E10">
        <f t="shared" ref="E10:H49" si="4">E$3*EXP(E$4*$D10)</f>
        <v>0.28219716541600681</v>
      </c>
      <c r="F10">
        <f t="shared" si="4"/>
        <v>0.28274902189896972</v>
      </c>
      <c r="G10">
        <f t="shared" si="4"/>
        <v>0.27302353567172244</v>
      </c>
      <c r="H10">
        <f t="shared" si="4"/>
        <v>0.29983182167287353</v>
      </c>
      <c r="M10">
        <v>8</v>
      </c>
      <c r="N10">
        <v>18</v>
      </c>
      <c r="O10">
        <v>21</v>
      </c>
      <c r="P10">
        <v>23</v>
      </c>
      <c r="Q10">
        <v>24</v>
      </c>
    </row>
    <row r="11" spans="4:21" x14ac:dyDescent="0.25">
      <c r="D11">
        <v>38</v>
      </c>
      <c r="E11">
        <f t="shared" si="4"/>
        <v>0.32298503625829234</v>
      </c>
      <c r="F11">
        <f t="shared" si="4"/>
        <v>0.32491371531655333</v>
      </c>
      <c r="G11">
        <f t="shared" si="4"/>
        <v>0.31499538966068946</v>
      </c>
      <c r="H11">
        <f t="shared" si="4"/>
        <v>0.34557915614846535</v>
      </c>
      <c r="M11">
        <v>4</v>
      </c>
      <c r="N11">
        <v>32</v>
      </c>
      <c r="O11">
        <v>37</v>
      </c>
      <c r="P11">
        <v>41</v>
      </c>
      <c r="Q11">
        <v>44</v>
      </c>
    </row>
    <row r="12" spans="4:21" x14ac:dyDescent="0.25">
      <c r="D12">
        <v>37</v>
      </c>
      <c r="E12">
        <f t="shared" si="4"/>
        <v>0.36966825479265886</v>
      </c>
      <c r="F12">
        <f t="shared" si="4"/>
        <v>0.37336618069196159</v>
      </c>
      <c r="G12">
        <f t="shared" si="4"/>
        <v>0.3634195684389348</v>
      </c>
      <c r="H12">
        <f t="shared" si="4"/>
        <v>0.39830646559784461</v>
      </c>
      <c r="M12">
        <v>2</v>
      </c>
      <c r="N12">
        <v>42</v>
      </c>
      <c r="O12">
        <v>48</v>
      </c>
      <c r="P12">
        <v>54</v>
      </c>
      <c r="Q12">
        <v>57</v>
      </c>
    </row>
    <row r="13" spans="4:21" x14ac:dyDescent="0.25">
      <c r="D13">
        <v>36</v>
      </c>
      <c r="E13">
        <f t="shared" si="4"/>
        <v>0.42309891561715207</v>
      </c>
      <c r="F13">
        <f t="shared" si="4"/>
        <v>0.42904407635943392</v>
      </c>
      <c r="G13">
        <f t="shared" si="4"/>
        <v>0.41928798661659933</v>
      </c>
      <c r="H13">
        <f t="shared" si="4"/>
        <v>0.45907873120938381</v>
      </c>
    </row>
    <row r="14" spans="4:21" x14ac:dyDescent="0.25">
      <c r="D14">
        <v>35</v>
      </c>
      <c r="E14">
        <f t="shared" si="4"/>
        <v>0.48425227234298329</v>
      </c>
      <c r="F14">
        <f t="shared" si="4"/>
        <v>0.49302488810841261</v>
      </c>
      <c r="G14">
        <f t="shared" si="4"/>
        <v>0.48374504564010989</v>
      </c>
      <c r="H14">
        <f t="shared" si="4"/>
        <v>0.52912342543193192</v>
      </c>
    </row>
    <row r="15" spans="4:21" x14ac:dyDescent="0.25">
      <c r="D15">
        <v>34</v>
      </c>
      <c r="E15">
        <f t="shared" si="4"/>
        <v>0.55424453860225542</v>
      </c>
      <c r="F15">
        <f t="shared" si="4"/>
        <v>0.56654678082695742</v>
      </c>
      <c r="G15">
        <f t="shared" si="4"/>
        <v>0.55811107556327944</v>
      </c>
      <c r="H15">
        <f t="shared" si="4"/>
        <v>0.60985530434675617</v>
      </c>
      <c r="M15" t="s">
        <v>11</v>
      </c>
    </row>
    <row r="16" spans="4:21" x14ac:dyDescent="0.25">
      <c r="D16">
        <v>33</v>
      </c>
      <c r="E16">
        <f t="shared" si="4"/>
        <v>0.63435326195610331</v>
      </c>
      <c r="F16">
        <f t="shared" si="4"/>
        <v>0.65103255962771733</v>
      </c>
      <c r="G16">
        <f t="shared" si="4"/>
        <v>0.64390938051722602</v>
      </c>
      <c r="H16">
        <f t="shared" si="4"/>
        <v>0.70290498277649904</v>
      </c>
      <c r="M16">
        <v>12</v>
      </c>
      <c r="N16">
        <f>N$3*EXP(N$4*$M16)</f>
        <v>10.466762494373262</v>
      </c>
      <c r="O16">
        <f t="shared" ref="O16:Q20" si="5">O$3*EXP(O$4*$M16)</f>
        <v>11.724786832639278</v>
      </c>
      <c r="P16">
        <f t="shared" si="5"/>
        <v>12.982811170905297</v>
      </c>
      <c r="Q16">
        <f t="shared" si="5"/>
        <v>14.240835509171314</v>
      </c>
    </row>
    <row r="17" spans="4:19" x14ac:dyDescent="0.25">
      <c r="D17">
        <v>32</v>
      </c>
      <c r="E17">
        <f t="shared" si="4"/>
        <v>0.72604064258200529</v>
      </c>
      <c r="F17">
        <f t="shared" si="4"/>
        <v>0.74811720415524408</v>
      </c>
      <c r="G17">
        <f t="shared" si="4"/>
        <v>0.7428974418750226</v>
      </c>
      <c r="H17">
        <f t="shared" si="4"/>
        <v>0.81015186928849858</v>
      </c>
      <c r="M17">
        <v>8</v>
      </c>
      <c r="N17">
        <f t="shared" ref="N17:Q20" si="6">N$3*EXP(N$4*$M17)</f>
        <v>18.323873266029896</v>
      </c>
      <c r="O17">
        <f t="shared" si="5"/>
        <v>20.526261879735411</v>
      </c>
      <c r="P17">
        <f t="shared" si="5"/>
        <v>22.728650493440927</v>
      </c>
      <c r="Q17">
        <f t="shared" si="5"/>
        <v>24.931039107146443</v>
      </c>
    </row>
    <row r="18" spans="4:19" x14ac:dyDescent="0.25">
      <c r="D18">
        <v>31</v>
      </c>
      <c r="E18">
        <f t="shared" si="4"/>
        <v>0.83098022236917035</v>
      </c>
      <c r="F18">
        <f t="shared" si="4"/>
        <v>0.85967950892210832</v>
      </c>
      <c r="G18">
        <f t="shared" si="4"/>
        <v>0.85710291827265628</v>
      </c>
      <c r="H18">
        <f t="shared" si="4"/>
        <v>0.93376212631052791</v>
      </c>
      <c r="M18">
        <v>4</v>
      </c>
      <c r="N18">
        <f t="shared" si="6"/>
        <v>32.079101025749438</v>
      </c>
      <c r="O18">
        <f t="shared" si="5"/>
        <v>35.934762206728941</v>
      </c>
      <c r="P18">
        <f t="shared" si="5"/>
        <v>39.790423387708444</v>
      </c>
      <c r="Q18">
        <f t="shared" si="5"/>
        <v>43.64608456868794</v>
      </c>
    </row>
    <row r="19" spans="4:19" x14ac:dyDescent="0.25">
      <c r="D19">
        <v>30</v>
      </c>
      <c r="E19">
        <f t="shared" si="4"/>
        <v>0.95108743156995024</v>
      </c>
      <c r="F19">
        <f t="shared" si="4"/>
        <v>0.98787844198165919</v>
      </c>
      <c r="G19">
        <f t="shared" si="4"/>
        <v>0.98886517990607015</v>
      </c>
      <c r="H19">
        <f t="shared" si="4"/>
        <v>1.0762324220737751</v>
      </c>
      <c r="M19">
        <v>2</v>
      </c>
      <c r="N19">
        <f t="shared" si="6"/>
        <v>42.44481492015354</v>
      </c>
      <c r="O19">
        <f t="shared" si="5"/>
        <v>47.546355174979688</v>
      </c>
      <c r="P19">
        <f t="shared" si="5"/>
        <v>52.647895429805835</v>
      </c>
      <c r="Q19">
        <f t="shared" si="5"/>
        <v>57.749435684631983</v>
      </c>
    </row>
    <row r="20" spans="4:19" x14ac:dyDescent="0.25">
      <c r="D20">
        <v>29</v>
      </c>
      <c r="E20">
        <f t="shared" si="4"/>
        <v>1.0885545505660223</v>
      </c>
      <c r="F20">
        <f t="shared" si="4"/>
        <v>1.135194925555137</v>
      </c>
      <c r="G20">
        <f t="shared" si="4"/>
        <v>1.140883227887455</v>
      </c>
      <c r="H20">
        <f t="shared" si="4"/>
        <v>1.2404403580806558</v>
      </c>
    </row>
    <row r="21" spans="4:19" x14ac:dyDescent="0.25">
      <c r="D21">
        <v>28</v>
      </c>
      <c r="E21">
        <f t="shared" si="4"/>
        <v>1.2458907248958253</v>
      </c>
      <c r="F21">
        <f t="shared" si="4"/>
        <v>1.3044798471572066</v>
      </c>
      <c r="G21">
        <f t="shared" si="4"/>
        <v>1.3162709802346708</v>
      </c>
      <c r="H21">
        <f t="shared" si="4"/>
        <v>1.4297025906266443</v>
      </c>
    </row>
    <row r="22" spans="4:19" x14ac:dyDescent="0.25">
      <c r="D22">
        <v>27</v>
      </c>
      <c r="E22">
        <f t="shared" si="4"/>
        <v>1.4259677639253958</v>
      </c>
      <c r="F22">
        <f t="shared" si="4"/>
        <v>1.4990092303373657</v>
      </c>
      <c r="G22">
        <f t="shared" si="4"/>
        <v>1.5186210569648715</v>
      </c>
      <c r="H22">
        <f t="shared" si="4"/>
        <v>1.6478418203091312</v>
      </c>
      <c r="M22">
        <v>1</v>
      </c>
      <c r="N22">
        <f>(N16-N9)^2*$M22</f>
        <v>0.28434223740702591</v>
      </c>
      <c r="O22">
        <f t="shared" ref="O22:Q22" si="7">(O16-O9)^2*$M22</f>
        <v>7.5742287488720583E-2</v>
      </c>
      <c r="P22">
        <f t="shared" si="7"/>
        <v>2.9545584564691162E-4</v>
      </c>
      <c r="Q22">
        <f t="shared" si="7"/>
        <v>5.8001742477805922E-2</v>
      </c>
      <c r="S22">
        <f>SUM(N22:Q25)</f>
        <v>43.2697145520481</v>
      </c>
    </row>
    <row r="23" spans="4:19" x14ac:dyDescent="0.25">
      <c r="D23">
        <v>26</v>
      </c>
      <c r="E23">
        <f t="shared" si="4"/>
        <v>1.6320725591118073</v>
      </c>
      <c r="F23">
        <f t="shared" si="4"/>
        <v>1.7225476327085216</v>
      </c>
      <c r="G23">
        <f t="shared" si="4"/>
        <v>1.7520783708579089</v>
      </c>
      <c r="H23">
        <f t="shared" si="4"/>
        <v>1.8992640025710157</v>
      </c>
      <c r="M23">
        <v>1</v>
      </c>
      <c r="N23">
        <f t="shared" ref="N23:Q23" si="8">(N17-N10)^2*$M23</f>
        <v>0.10489389244887162</v>
      </c>
      <c r="O23">
        <f t="shared" si="8"/>
        <v>0.22442780659182571</v>
      </c>
      <c r="P23">
        <f t="shared" si="8"/>
        <v>7.3630554709852261E-2</v>
      </c>
      <c r="Q23">
        <f t="shared" si="8"/>
        <v>0.86683381903604573</v>
      </c>
    </row>
    <row r="24" spans="4:19" x14ac:dyDescent="0.25">
      <c r="D24">
        <v>25</v>
      </c>
      <c r="E24">
        <f t="shared" si="4"/>
        <v>1.8679670786338487</v>
      </c>
      <c r="F24">
        <f t="shared" si="4"/>
        <v>1.9794209981495203</v>
      </c>
      <c r="G24">
        <f t="shared" si="4"/>
        <v>2.0214250313132012</v>
      </c>
      <c r="H24">
        <f t="shared" si="4"/>
        <v>2.1890473387702785</v>
      </c>
      <c r="M24">
        <v>5</v>
      </c>
      <c r="N24">
        <f t="shared" ref="N24:Q24" si="9">(N18-N11)^2*$M24</f>
        <v>3.1284861373066096E-2</v>
      </c>
      <c r="O24">
        <f t="shared" si="9"/>
        <v>5.6736577810649802</v>
      </c>
      <c r="P24">
        <f t="shared" si="9"/>
        <v>7.3153779050135901</v>
      </c>
      <c r="Q24">
        <f t="shared" si="9"/>
        <v>0.62628066260400905</v>
      </c>
    </row>
    <row r="25" spans="4:19" x14ac:dyDescent="0.25">
      <c r="D25">
        <v>24</v>
      </c>
      <c r="E25">
        <f t="shared" si="4"/>
        <v>2.1379570334537039</v>
      </c>
      <c r="F25">
        <f t="shared" si="4"/>
        <v>2.2746003730268054</v>
      </c>
      <c r="G25">
        <f t="shared" si="4"/>
        <v>2.3321783004596894</v>
      </c>
      <c r="H25">
        <f t="shared" si="4"/>
        <v>2.5230448452086986</v>
      </c>
      <c r="M25">
        <v>10</v>
      </c>
      <c r="N25">
        <f t="shared" ref="N25:Q25" si="10">(N19-N12)^2*$M25</f>
        <v>1.9786031319120023</v>
      </c>
      <c r="O25">
        <f t="shared" si="10"/>
        <v>2.0579362726770971</v>
      </c>
      <c r="P25">
        <f t="shared" si="10"/>
        <v>18.281867687399465</v>
      </c>
      <c r="Q25">
        <f t="shared" si="10"/>
        <v>5.6165384539980936</v>
      </c>
    </row>
    <row r="26" spans="4:19" x14ac:dyDescent="0.25">
      <c r="D26">
        <v>23</v>
      </c>
      <c r="E26">
        <f t="shared" si="4"/>
        <v>2.4469704681503774</v>
      </c>
      <c r="F26">
        <f t="shared" si="4"/>
        <v>2.6137981065222933</v>
      </c>
      <c r="G26">
        <f t="shared" si="4"/>
        <v>2.6907036080391298</v>
      </c>
      <c r="H26">
        <f t="shared" si="4"/>
        <v>2.9080025717992082</v>
      </c>
    </row>
    <row r="27" spans="4:19" x14ac:dyDescent="0.25">
      <c r="D27">
        <v>22</v>
      </c>
      <c r="E27">
        <f t="shared" si="4"/>
        <v>2.8006477110194643</v>
      </c>
      <c r="F27">
        <f t="shared" si="4"/>
        <v>3.0035783967485563</v>
      </c>
      <c r="G27">
        <f t="shared" si="4"/>
        <v>3.1043449400450034</v>
      </c>
      <c r="H27">
        <f t="shared" si="4"/>
        <v>3.3516958581413223</v>
      </c>
    </row>
    <row r="28" spans="4:19" x14ac:dyDescent="0.25">
      <c r="D28">
        <v>21</v>
      </c>
      <c r="E28">
        <f t="shared" si="4"/>
        <v>3.2054443252710882</v>
      </c>
      <c r="F28">
        <f t="shared" si="4"/>
        <v>3.4514843219539553</v>
      </c>
      <c r="G28">
        <f t="shared" si="4"/>
        <v>3.5815752719810052</v>
      </c>
      <c r="H28">
        <f t="shared" si="4"/>
        <v>3.8630863790918855</v>
      </c>
    </row>
    <row r="29" spans="4:19" x14ac:dyDescent="0.25">
      <c r="D29">
        <v>20</v>
      </c>
      <c r="E29">
        <f t="shared" si="4"/>
        <v>3.6687489404629394</v>
      </c>
      <c r="F29">
        <f t="shared" si="4"/>
        <v>3.9661838151418927</v>
      </c>
      <c r="G29">
        <f t="shared" si="4"/>
        <v>4.1321701281945318</v>
      </c>
      <c r="H29">
        <f t="shared" si="4"/>
        <v>4.452503151822679</v>
      </c>
    </row>
    <row r="30" spans="4:19" x14ac:dyDescent="0.25">
      <c r="D30">
        <v>19</v>
      </c>
      <c r="E30">
        <f t="shared" si="4"/>
        <v>4.1990181149097436</v>
      </c>
      <c r="F30">
        <f t="shared" si="4"/>
        <v>4.5576374070237931</v>
      </c>
      <c r="G30">
        <f t="shared" si="4"/>
        <v>4.7674078224520908</v>
      </c>
      <c r="H30">
        <f t="shared" si="4"/>
        <v>5.1318511603282344</v>
      </c>
    </row>
    <row r="31" spans="4:19" x14ac:dyDescent="0.25">
      <c r="D31">
        <v>18</v>
      </c>
      <c r="E31">
        <f t="shared" si="4"/>
        <v>4.8059306906717181</v>
      </c>
      <c r="F31">
        <f t="shared" si="4"/>
        <v>5.2372909834889798</v>
      </c>
      <c r="G31">
        <f t="shared" si="4"/>
        <v>5.5003004814586358</v>
      </c>
      <c r="H31">
        <f t="shared" si="4"/>
        <v>5.9148518111618591</v>
      </c>
    </row>
    <row r="32" spans="4:19" x14ac:dyDescent="0.25">
      <c r="D32">
        <v>17</v>
      </c>
      <c r="E32">
        <f t="shared" si="4"/>
        <v>5.5005644585167008</v>
      </c>
      <c r="F32">
        <f t="shared" si="4"/>
        <v>6.0182972878587684</v>
      </c>
      <c r="G32">
        <f t="shared" si="4"/>
        <v>6.3458605835767354</v>
      </c>
      <c r="H32">
        <f t="shared" si="4"/>
        <v>6.8173200771019689</v>
      </c>
    </row>
    <row r="33" spans="4:8" x14ac:dyDescent="0.25">
      <c r="D33">
        <v>16</v>
      </c>
      <c r="E33">
        <f t="shared" si="4"/>
        <v>6.2955983574678331</v>
      </c>
      <c r="F33">
        <f t="shared" si="4"/>
        <v>6.9157704544648464</v>
      </c>
      <c r="G33">
        <f t="shared" si="4"/>
        <v>7.3214084724901385</v>
      </c>
      <c r="H33">
        <f t="shared" si="4"/>
        <v>7.8574839264702216</v>
      </c>
    </row>
    <row r="34" spans="4:8" x14ac:dyDescent="0.25">
      <c r="D34">
        <v>15</v>
      </c>
      <c r="E34">
        <f t="shared" si="4"/>
        <v>7.2055438996236489</v>
      </c>
      <c r="F34">
        <f t="shared" si="4"/>
        <v>7.9470784993184411</v>
      </c>
      <c r="G34">
        <f t="shared" si="4"/>
        <v>8.4469271448818937</v>
      </c>
      <c r="H34">
        <f t="shared" si="4"/>
        <v>9.0563524899044339</v>
      </c>
    </row>
    <row r="35" spans="4:8" x14ac:dyDescent="0.25">
      <c r="D35">
        <v>14</v>
      </c>
      <c r="E35">
        <f t="shared" si="4"/>
        <v>8.2470100443774843</v>
      </c>
      <c r="F35">
        <f t="shared" si="4"/>
        <v>9.1321794281873032</v>
      </c>
      <c r="G35">
        <f t="shared" si="4"/>
        <v>9.7454715795518307</v>
      </c>
      <c r="H35">
        <f t="shared" si="4"/>
        <v>10.438140400783816</v>
      </c>
    </row>
    <row r="36" spans="4:8" x14ac:dyDescent="0.25">
      <c r="D36">
        <v>13</v>
      </c>
      <c r="E36">
        <f t="shared" si="4"/>
        <v>9.4390063567047964</v>
      </c>
      <c r="F36">
        <f t="shared" si="4"/>
        <v>10.494007466487171</v>
      </c>
      <c r="G36">
        <f t="shared" si="4"/>
        <v>11.243640992618072</v>
      </c>
      <c r="H36">
        <f t="shared" si="4"/>
        <v>12.030756880094119</v>
      </c>
    </row>
    <row r="37" spans="4:8" x14ac:dyDescent="0.25">
      <c r="D37">
        <v>12</v>
      </c>
      <c r="E37">
        <f t="shared" si="4"/>
        <v>10.803289982974524</v>
      </c>
      <c r="F37">
        <f t="shared" si="4"/>
        <v>12.058916885358183</v>
      </c>
      <c r="G37">
        <f t="shared" si="4"/>
        <v>12.972123692417075</v>
      </c>
      <c r="H37">
        <f t="shared" si="4"/>
        <v>13.866369444222395</v>
      </c>
    </row>
    <row r="38" spans="4:8" x14ac:dyDescent="0.25">
      <c r="D38">
        <v>11</v>
      </c>
      <c r="E38">
        <f t="shared" si="4"/>
        <v>12.36476277752843</v>
      </c>
      <c r="F38">
        <f t="shared" si="4"/>
        <v>13.857192012905498</v>
      </c>
      <c r="G38">
        <f t="shared" si="4"/>
        <v>14.966325694839304</v>
      </c>
      <c r="H38">
        <f t="shared" si="4"/>
        <v>15.98205362139778</v>
      </c>
    </row>
    <row r="39" spans="4:8" x14ac:dyDescent="0.25">
      <c r="D39">
        <v>10</v>
      </c>
      <c r="E39">
        <f t="shared" si="4"/>
        <v>14.151925828659218</v>
      </c>
      <c r="F39">
        <f t="shared" si="4"/>
        <v>15.923633300407177</v>
      </c>
      <c r="G39">
        <f t="shared" si="4"/>
        <v>17.267095975575867</v>
      </c>
      <c r="H39">
        <f t="shared" si="4"/>
        <v>18.420541799689353</v>
      </c>
    </row>
    <row r="40" spans="4:8" x14ac:dyDescent="0.25">
      <c r="D40">
        <v>9</v>
      </c>
      <c r="E40">
        <f t="shared" si="4"/>
        <v>16.197399680311932</v>
      </c>
      <c r="F40">
        <f t="shared" si="4"/>
        <v>18.298230785117834</v>
      </c>
      <c r="G40">
        <f t="shared" si="4"/>
        <v>19.921563215249108</v>
      </c>
      <c r="H40">
        <f t="shared" si="4"/>
        <v>21.23108633172177</v>
      </c>
    </row>
    <row r="41" spans="4:8" x14ac:dyDescent="0.25">
      <c r="D41">
        <v>8</v>
      </c>
      <c r="E41">
        <f t="shared" si="4"/>
        <v>18.538519744957227</v>
      </c>
      <c r="F41">
        <f t="shared" si="4"/>
        <v>21.026937982606793</v>
      </c>
      <c r="G41">
        <f t="shared" si="4"/>
        <v>22.984101177206242</v>
      </c>
      <c r="H41">
        <f t="shared" si="4"/>
        <v>24.470454329015688</v>
      </c>
    </row>
    <row r="42" spans="4:8" x14ac:dyDescent="0.25">
      <c r="D42">
        <v>7</v>
      </c>
      <c r="E42">
        <f t="shared" si="4"/>
        <v>21.218017775526697</v>
      </c>
      <c r="F42">
        <f t="shared" si="4"/>
        <v>24.162561185094646</v>
      </c>
      <c r="G42">
        <f t="shared" si="4"/>
        <v>26.517442492649675</v>
      </c>
      <c r="H42">
        <f t="shared" si="4"/>
        <v>28.20407423871475</v>
      </c>
    </row>
    <row r="43" spans="4:8" x14ac:dyDescent="0.25">
      <c r="D43">
        <v>6</v>
      </c>
      <c r="E43">
        <f t="shared" si="4"/>
        <v>24.284801835110358</v>
      </c>
      <c r="F43">
        <f t="shared" si="4"/>
        <v>27.765781375603925</v>
      </c>
      <c r="G43">
        <f t="shared" si="4"/>
        <v>30.593963667734549</v>
      </c>
      <c r="H43">
        <f t="shared" si="4"/>
        <v>32.507357361146731</v>
      </c>
    </row>
    <row r="44" spans="4:8" x14ac:dyDescent="0.25">
      <c r="D44">
        <v>5</v>
      </c>
      <c r="E44">
        <f t="shared" si="4"/>
        <v>27.79484900096611</v>
      </c>
      <c r="F44">
        <f t="shared" si="4"/>
        <v>31.906328534137725</v>
      </c>
      <c r="G44">
        <f t="shared" si="4"/>
        <v>35.297167634552501</v>
      </c>
      <c r="H44">
        <f t="shared" si="4"/>
        <v>37.467221000105226</v>
      </c>
    </row>
    <row r="45" spans="4:8" x14ac:dyDescent="0.25">
      <c r="D45">
        <v>4</v>
      </c>
      <c r="E45">
        <f t="shared" si="4"/>
        <v>31.812227097096095</v>
      </c>
      <c r="F45">
        <f t="shared" si="4"/>
        <v>36.664331061210355</v>
      </c>
      <c r="G45">
        <f t="shared" si="4"/>
        <v>40.723394214384186</v>
      </c>
      <c r="H45">
        <f t="shared" si="4"/>
        <v>43.183844010296575</v>
      </c>
    </row>
    <row r="46" spans="4:8" x14ac:dyDescent="0.25">
      <c r="D46">
        <v>3</v>
      </c>
      <c r="E46">
        <f t="shared" si="4"/>
        <v>36.410264104764117</v>
      </c>
      <c r="F46">
        <f t="shared" si="4"/>
        <v>42.131866432947575</v>
      </c>
      <c r="G46">
        <f t="shared" si="4"/>
        <v>46.983793530128224</v>
      </c>
      <c r="H46">
        <f t="shared" si="4"/>
        <v>49.772690200332448</v>
      </c>
    </row>
    <row r="47" spans="4:8" x14ac:dyDescent="0.25">
      <c r="D47">
        <v>2</v>
      </c>
      <c r="E47">
        <f t="shared" si="4"/>
        <v>41.672886595848816</v>
      </c>
      <c r="F47">
        <f t="shared" si="4"/>
        <v>48.414743096232982</v>
      </c>
      <c r="G47">
        <f t="shared" si="4"/>
        <v>54.206602791031614</v>
      </c>
      <c r="H47">
        <f t="shared" si="4"/>
        <v>57.366840459769804</v>
      </c>
    </row>
    <row r="48" spans="4:8" x14ac:dyDescent="0.25">
      <c r="D48">
        <v>1</v>
      </c>
      <c r="E48">
        <f t="shared" si="4"/>
        <v>47.6961516190498</v>
      </c>
      <c r="F48">
        <f t="shared" si="4"/>
        <v>55.634548087364479</v>
      </c>
      <c r="G48">
        <f t="shared" si="4"/>
        <v>62.539773087085109</v>
      </c>
      <c r="H48">
        <f t="shared" si="4"/>
        <v>66.11968071427853</v>
      </c>
    </row>
    <row r="52" spans="13:13" x14ac:dyDescent="0.25">
      <c r="M52">
        <f>9*7</f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C0FC-A5C4-473A-B981-9D6C1FEA780D}">
  <dimension ref="A1"/>
  <sheetViews>
    <sheetView workbookViewId="0">
      <selection activeCell="K14" sqref="K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Woods Parameter</vt:lpstr>
      <vt:lpstr>Prgnancy parameter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Snow</dc:creator>
  <cp:lastModifiedBy>Val Snow</cp:lastModifiedBy>
  <dcterms:created xsi:type="dcterms:W3CDTF">2024-11-13T01:22:48Z</dcterms:created>
  <dcterms:modified xsi:type="dcterms:W3CDTF">2024-11-13T03:34:22Z</dcterms:modified>
</cp:coreProperties>
</file>