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simX\Tests\Validation\Mungbean\"/>
    </mc:Choice>
  </mc:AlternateContent>
  <xr:revisionPtr revIDLastSave="0" documentId="13_ncr:1_{B9CCCA89-FB59-4029-94BA-EA192E7E9452}" xr6:coauthVersionLast="47" xr6:coauthVersionMax="47" xr10:uidLastSave="{00000000-0000-0000-0000-000000000000}"/>
  <bookViews>
    <workbookView xWindow="-108" yWindow="-108" windowWidth="30936" windowHeight="16896" activeTab="3" xr2:uid="{CEE21F58-C29D-4D78-8F94-7BE1C7531A1B}"/>
  </bookViews>
  <sheets>
    <sheet name="PhenologyDataObserved" sheetId="1" r:id="rId1"/>
    <sheet name="MuchowObserved" sheetId="2" r:id="rId2"/>
    <sheet name="Exp1_2Observed" sheetId="3" r:id="rId3"/>
    <sheet name="Exp3Observed" sheetId="4" r:id="rId4"/>
    <sheet name="Exp4Observed" sheetId="5" r:id="rId5"/>
    <sheet name="TOSObserved" sheetId="6" r:id="rId6"/>
    <sheet name="CSIROObserved" sheetId="7" r:id="rId7"/>
    <sheet name="DAFObserved" sheetId="8" r:id="rId8"/>
  </sheets>
  <definedNames>
    <definedName name="_xlnm._FilterDatabase" localSheetId="7" hidden="1">DAFObserved!$A$1:$BM$512</definedName>
    <definedName name="_xlnm._FilterDatabase" localSheetId="2" hidden="1">Exp1_2Observed!$A$1:$AI$536</definedName>
    <definedName name="_xlnm._FilterDatabase" localSheetId="3" hidden="1">Exp3Observed!$A$1:$AY$531</definedName>
    <definedName name="_xlnm._FilterDatabase" localSheetId="4" hidden="1">Exp4Observed!$A$1:$AO$310</definedName>
    <definedName name="_xlnm._FilterDatabase" localSheetId="1" hidden="1">MuchowObserved!$A$1:$AA$87</definedName>
    <definedName name="_xlnm._FilterDatabase" localSheetId="5" hidden="1">TOSObserved!$A$1:$AL$338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2" i="8" l="1"/>
  <c r="G341" i="8"/>
  <c r="G340" i="8"/>
  <c r="G339" i="8"/>
  <c r="G338" i="8"/>
  <c r="G337" i="8"/>
  <c r="G336" i="8"/>
  <c r="G335" i="8"/>
  <c r="G334" i="8"/>
  <c r="G333" i="8"/>
  <c r="G299" i="8"/>
  <c r="G298" i="8"/>
  <c r="G297" i="8"/>
  <c r="G296" i="8"/>
  <c r="G295" i="8"/>
  <c r="G294" i="8"/>
  <c r="G293" i="8"/>
  <c r="G291" i="8"/>
  <c r="G290" i="8"/>
  <c r="G288" i="8"/>
  <c r="G287" i="8"/>
  <c r="G286" i="8"/>
  <c r="G285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98" i="8"/>
  <c r="G97" i="8"/>
  <c r="N96" i="8"/>
  <c r="G96" i="8"/>
  <c r="G95" i="8"/>
  <c r="G94" i="8"/>
  <c r="G93" i="8"/>
  <c r="G92" i="8"/>
  <c r="G91" i="8"/>
  <c r="G90" i="8"/>
  <c r="N89" i="8"/>
  <c r="G89" i="8"/>
  <c r="N87" i="8"/>
  <c r="G86" i="8"/>
  <c r="G85" i="8"/>
  <c r="N84" i="8"/>
  <c r="G84" i="8"/>
  <c r="G83" i="8"/>
  <c r="G82" i="8"/>
  <c r="G81" i="8"/>
  <c r="N80" i="8"/>
  <c r="G80" i="8"/>
  <c r="G79" i="8"/>
  <c r="N78" i="8"/>
  <c r="G78" i="8"/>
  <c r="G77" i="8"/>
  <c r="N76" i="8"/>
  <c r="G76" i="8"/>
  <c r="G75" i="8"/>
  <c r="G74" i="8"/>
  <c r="G73" i="8"/>
  <c r="G72" i="8"/>
  <c r="G71" i="8"/>
  <c r="G70" i="8"/>
  <c r="G69" i="8"/>
  <c r="G45" i="8"/>
  <c r="G44" i="8"/>
  <c r="G43" i="8"/>
  <c r="G42" i="8"/>
  <c r="G41" i="8"/>
  <c r="G40" i="8"/>
  <c r="G39" i="8"/>
  <c r="G37" i="8"/>
  <c r="G36" i="8"/>
  <c r="G17" i="8"/>
  <c r="G16" i="8"/>
  <c r="G15" i="8"/>
  <c r="G14" i="8"/>
  <c r="G13" i="8"/>
  <c r="G12" i="8"/>
  <c r="G11" i="8"/>
  <c r="G10" i="8"/>
  <c r="G9" i="8"/>
  <c r="G8" i="8"/>
  <c r="G7" i="8"/>
  <c r="G5" i="8"/>
  <c r="G4" i="8"/>
  <c r="G3" i="8"/>
  <c r="N25" i="7" l="1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W338" i="6"/>
  <c r="Q338" i="6" s="1"/>
  <c r="V338" i="6"/>
  <c r="X338" i="6" s="1"/>
  <c r="W330" i="6"/>
  <c r="Q330" i="6" s="1"/>
  <c r="V330" i="6"/>
  <c r="X330" i="6" s="1"/>
  <c r="X326" i="6"/>
  <c r="W326" i="6"/>
  <c r="Q326" i="6" s="1"/>
  <c r="V326" i="6"/>
  <c r="X322" i="6"/>
  <c r="W322" i="6"/>
  <c r="Q322" i="6" s="1"/>
  <c r="V322" i="6"/>
  <c r="W318" i="6"/>
  <c r="Q318" i="6" s="1"/>
  <c r="V318" i="6"/>
  <c r="X318" i="6" s="1"/>
  <c r="W314" i="6"/>
  <c r="Q314" i="6" s="1"/>
  <c r="V314" i="6"/>
  <c r="X314" i="6" s="1"/>
  <c r="W310" i="6"/>
  <c r="Q310" i="6" s="1"/>
  <c r="V310" i="6"/>
  <c r="X310" i="6" s="1"/>
  <c r="X306" i="6"/>
  <c r="W306" i="6"/>
  <c r="Q306" i="6" s="1"/>
  <c r="V306" i="6"/>
  <c r="W302" i="6"/>
  <c r="Q302" i="6" s="1"/>
  <c r="V302" i="6"/>
  <c r="X302" i="6" s="1"/>
  <c r="W298" i="6"/>
  <c r="Q298" i="6" s="1"/>
  <c r="V298" i="6"/>
  <c r="X298" i="6" s="1"/>
  <c r="W294" i="6"/>
  <c r="Q294" i="6" s="1"/>
  <c r="V294" i="6"/>
  <c r="X294" i="6" s="1"/>
  <c r="AL290" i="6"/>
  <c r="X290" i="6"/>
  <c r="W290" i="6"/>
  <c r="Q290" i="6" s="1"/>
  <c r="V290" i="6"/>
  <c r="AL289" i="6"/>
  <c r="AL288" i="6"/>
  <c r="G288" i="6"/>
  <c r="H288" i="6" s="1"/>
  <c r="AL287" i="6"/>
  <c r="AL286" i="6"/>
  <c r="W286" i="6"/>
  <c r="Q286" i="6" s="1"/>
  <c r="V286" i="6"/>
  <c r="X286" i="6" s="1"/>
  <c r="AL285" i="6"/>
  <c r="AL284" i="6"/>
  <c r="G284" i="6"/>
  <c r="H284" i="6" s="1"/>
  <c r="AL283" i="6"/>
  <c r="AL282" i="6"/>
  <c r="W282" i="6"/>
  <c r="Q282" i="6" s="1"/>
  <c r="V282" i="6"/>
  <c r="X282" i="6" s="1"/>
  <c r="AL281" i="6"/>
  <c r="AL280" i="6"/>
  <c r="G280" i="6"/>
  <c r="H280" i="6" s="1"/>
  <c r="AL279" i="6"/>
  <c r="AL278" i="6"/>
  <c r="W278" i="6"/>
  <c r="Q278" i="6" s="1"/>
  <c r="V278" i="6"/>
  <c r="X278" i="6" s="1"/>
  <c r="AL277" i="6"/>
  <c r="AL276" i="6"/>
  <c r="G276" i="6"/>
  <c r="H276" i="6" s="1"/>
  <c r="AL275" i="6"/>
  <c r="AL274" i="6"/>
  <c r="W274" i="6"/>
  <c r="Q274" i="6" s="1"/>
  <c r="V274" i="6"/>
  <c r="X274" i="6" s="1"/>
  <c r="AL273" i="6"/>
  <c r="AL272" i="6"/>
  <c r="G272" i="6"/>
  <c r="H272" i="6" s="1"/>
  <c r="AL271" i="6"/>
  <c r="AL270" i="6"/>
  <c r="W270" i="6"/>
  <c r="Q270" i="6" s="1"/>
  <c r="V270" i="6"/>
  <c r="X270" i="6" s="1"/>
  <c r="AL269" i="6"/>
  <c r="AL268" i="6"/>
  <c r="G268" i="6"/>
  <c r="H268" i="6" s="1"/>
  <c r="AL267" i="6"/>
  <c r="AL266" i="6"/>
  <c r="W266" i="6"/>
  <c r="Q266" i="6" s="1"/>
  <c r="V266" i="6"/>
  <c r="X266" i="6" s="1"/>
  <c r="AL265" i="6"/>
  <c r="AL264" i="6"/>
  <c r="G264" i="6"/>
  <c r="H264" i="6" s="1"/>
  <c r="AL263" i="6"/>
  <c r="AL262" i="6"/>
  <c r="W262" i="6"/>
  <c r="Q262" i="6" s="1"/>
  <c r="V262" i="6"/>
  <c r="X262" i="6" s="1"/>
  <c r="AL261" i="6"/>
  <c r="AL260" i="6"/>
  <c r="G260" i="6"/>
  <c r="H260" i="6" s="1"/>
  <c r="AL259" i="6"/>
  <c r="AL258" i="6"/>
  <c r="W258" i="6"/>
  <c r="Q258" i="6" s="1"/>
  <c r="V258" i="6"/>
  <c r="X258" i="6" s="1"/>
  <c r="AL257" i="6"/>
  <c r="AL256" i="6"/>
  <c r="G256" i="6"/>
  <c r="H256" i="6" s="1"/>
  <c r="AL255" i="6"/>
  <c r="AL254" i="6"/>
  <c r="W254" i="6"/>
  <c r="Q254" i="6" s="1"/>
  <c r="V254" i="6"/>
  <c r="X254" i="6" s="1"/>
  <c r="AL253" i="6"/>
  <c r="AL252" i="6"/>
  <c r="G252" i="6"/>
  <c r="H252" i="6" s="1"/>
  <c r="AL251" i="6"/>
  <c r="AL250" i="6"/>
  <c r="V250" i="6"/>
  <c r="X250" i="6" s="1"/>
  <c r="AL249" i="6"/>
  <c r="AL248" i="6"/>
  <c r="G248" i="6"/>
  <c r="H248" i="6" s="1"/>
  <c r="AL247" i="6"/>
  <c r="AL246" i="6"/>
  <c r="W246" i="6"/>
  <c r="Q246" i="6" s="1"/>
  <c r="V246" i="6"/>
  <c r="X246" i="6" s="1"/>
  <c r="AL245" i="6"/>
  <c r="AL244" i="6"/>
  <c r="G244" i="6"/>
  <c r="H244" i="6" s="1"/>
  <c r="AL243" i="6"/>
  <c r="W242" i="6"/>
  <c r="Q242" i="6" s="1"/>
  <c r="V242" i="6"/>
  <c r="X242" i="6" s="1"/>
  <c r="AL240" i="6"/>
  <c r="AL239" i="6"/>
  <c r="AL236" i="6"/>
  <c r="AL235" i="6"/>
  <c r="W234" i="6"/>
  <c r="Q234" i="6" s="1"/>
  <c r="V234" i="6"/>
  <c r="X234" i="6" s="1"/>
  <c r="AL232" i="6"/>
  <c r="AL231" i="6"/>
  <c r="W230" i="6"/>
  <c r="Q230" i="6" s="1"/>
  <c r="V230" i="6"/>
  <c r="X230" i="6" s="1"/>
  <c r="AL228" i="6"/>
  <c r="AL227" i="6"/>
  <c r="X226" i="6"/>
  <c r="W226" i="6"/>
  <c r="Q226" i="6" s="1"/>
  <c r="V226" i="6"/>
  <c r="AL224" i="6"/>
  <c r="AL223" i="6"/>
  <c r="W222" i="6"/>
  <c r="Q222" i="6" s="1"/>
  <c r="V222" i="6"/>
  <c r="X222" i="6" s="1"/>
  <c r="AL220" i="6"/>
  <c r="AL219" i="6"/>
  <c r="AL218" i="6"/>
  <c r="X218" i="6"/>
  <c r="W218" i="6"/>
  <c r="Z218" i="6" s="1"/>
  <c r="AL214" i="6"/>
  <c r="AL213" i="6"/>
  <c r="G213" i="6"/>
  <c r="H213" i="6" s="1"/>
  <c r="AL207" i="6"/>
  <c r="X207" i="6"/>
  <c r="W207" i="6"/>
  <c r="Z207" i="6" s="1"/>
  <c r="AL202" i="6"/>
  <c r="G202" i="6"/>
  <c r="H202" i="6" s="1"/>
  <c r="X194" i="6"/>
  <c r="W194" i="6"/>
  <c r="AL191" i="6"/>
  <c r="AL190" i="6"/>
  <c r="G190" i="6"/>
  <c r="H190" i="6" s="1"/>
  <c r="AL184" i="6"/>
  <c r="X184" i="6"/>
  <c r="W184" i="6"/>
  <c r="Z184" i="6" s="1"/>
  <c r="AL180" i="6"/>
  <c r="AL178" i="6"/>
  <c r="H178" i="6"/>
  <c r="G178" i="6"/>
  <c r="AL172" i="6"/>
  <c r="X172" i="6"/>
  <c r="W172" i="6"/>
  <c r="Z172" i="6" s="1"/>
  <c r="AL167" i="6"/>
  <c r="H167" i="6"/>
  <c r="G167" i="6"/>
  <c r="X157" i="6"/>
  <c r="W157" i="6"/>
  <c r="Z157" i="6" s="1"/>
  <c r="AL154" i="6"/>
  <c r="AL152" i="6"/>
  <c r="G152" i="6"/>
  <c r="H152" i="6" s="1"/>
  <c r="AL146" i="6"/>
  <c r="X146" i="6"/>
  <c r="W146" i="6"/>
  <c r="Z146" i="6" s="1"/>
  <c r="AL143" i="6"/>
  <c r="AL141" i="6"/>
  <c r="G141" i="6"/>
  <c r="H141" i="6" s="1"/>
  <c r="AL139" i="6"/>
  <c r="AL137" i="6"/>
  <c r="X137" i="6"/>
  <c r="W137" i="6"/>
  <c r="Z137" i="6" s="1"/>
  <c r="AL134" i="6"/>
  <c r="AL132" i="6"/>
  <c r="G132" i="6"/>
  <c r="H132" i="6" s="1"/>
  <c r="X127" i="6"/>
  <c r="W127" i="6"/>
  <c r="Z127" i="6" s="1"/>
  <c r="AL125" i="6"/>
  <c r="G123" i="6"/>
  <c r="H123" i="6" s="1"/>
  <c r="AL120" i="6"/>
  <c r="AL119" i="6"/>
  <c r="X119" i="6"/>
  <c r="W119" i="6"/>
  <c r="Z119" i="6" s="1"/>
  <c r="AL117" i="6"/>
  <c r="AL114" i="6"/>
  <c r="G114" i="6"/>
  <c r="H114" i="6" s="1"/>
  <c r="AL112" i="6"/>
  <c r="AL110" i="6"/>
  <c r="X110" i="6"/>
  <c r="W110" i="6"/>
  <c r="AL108" i="6"/>
  <c r="AL105" i="6"/>
  <c r="G105" i="6"/>
  <c r="H105" i="6" s="1"/>
  <c r="AL102" i="6"/>
  <c r="X97" i="6"/>
  <c r="W97" i="6"/>
  <c r="Z97" i="6" s="1"/>
  <c r="AL96" i="6"/>
  <c r="G93" i="6"/>
  <c r="H93" i="6" s="1"/>
  <c r="AL89" i="6"/>
  <c r="X89" i="6"/>
  <c r="W89" i="6"/>
  <c r="Z89" i="6" s="1"/>
  <c r="AL86" i="6"/>
  <c r="AL84" i="6"/>
  <c r="G84" i="6"/>
  <c r="H84" i="6" s="1"/>
  <c r="AL82" i="6"/>
  <c r="AL72" i="6"/>
  <c r="X72" i="6"/>
  <c r="W72" i="6"/>
  <c r="Z72" i="6" s="1"/>
  <c r="AL69" i="6"/>
  <c r="AL67" i="6"/>
  <c r="G67" i="6"/>
  <c r="H67" i="6" s="1"/>
  <c r="AL66" i="6"/>
  <c r="AL63" i="6"/>
  <c r="X63" i="6"/>
  <c r="W63" i="6"/>
  <c r="Z63" i="6" s="1"/>
  <c r="AL60" i="6"/>
  <c r="AL58" i="6"/>
  <c r="G58" i="6"/>
  <c r="H58" i="6" s="1"/>
  <c r="AL56" i="6"/>
  <c r="AL52" i="6"/>
  <c r="X52" i="6"/>
  <c r="W52" i="6"/>
  <c r="Z52" i="6" s="1"/>
  <c r="AL49" i="6"/>
  <c r="AL47" i="6"/>
  <c r="G47" i="6"/>
  <c r="H47" i="6" s="1"/>
  <c r="AL46" i="6"/>
  <c r="AL43" i="6"/>
  <c r="X43" i="6"/>
  <c r="W43" i="6"/>
  <c r="Z43" i="6" s="1"/>
  <c r="AL42" i="6"/>
  <c r="AL41" i="6"/>
  <c r="G41" i="6"/>
  <c r="H41" i="6" s="1"/>
  <c r="AL40" i="6"/>
  <c r="AL39" i="6"/>
  <c r="X39" i="6"/>
  <c r="W39" i="6"/>
  <c r="Z39" i="6" s="1"/>
  <c r="AL36" i="6"/>
  <c r="AL34" i="6"/>
  <c r="G34" i="6"/>
  <c r="H34" i="6" s="1"/>
  <c r="AL32" i="6"/>
  <c r="X28" i="6"/>
  <c r="W28" i="6"/>
  <c r="Z28" i="6" s="1"/>
  <c r="X23" i="6"/>
  <c r="W23" i="6"/>
  <c r="Z23" i="6" s="1"/>
  <c r="G20" i="6"/>
  <c r="G25" i="6" s="1"/>
  <c r="H25" i="6" s="1"/>
  <c r="X19" i="6"/>
  <c r="W19" i="6"/>
  <c r="Z19" i="6" s="1"/>
  <c r="G15" i="6"/>
  <c r="H15" i="6" s="1"/>
  <c r="X13" i="6"/>
  <c r="W13" i="6"/>
  <c r="Z13" i="6" s="1"/>
  <c r="G9" i="6"/>
  <c r="H9" i="6" s="1"/>
  <c r="Z6" i="6"/>
  <c r="X6" i="6"/>
  <c r="H5" i="6"/>
  <c r="G5" i="6"/>
  <c r="Z3" i="6"/>
  <c r="X3" i="6"/>
  <c r="H2" i="6"/>
  <c r="G2" i="6"/>
  <c r="H20" i="6" l="1"/>
  <c r="G492" i="4"/>
  <c r="G441" i="4"/>
  <c r="G345" i="4"/>
  <c r="G339" i="4"/>
  <c r="G303" i="4"/>
  <c r="G195" i="4"/>
  <c r="G187" i="4"/>
  <c r="G66" i="4"/>
  <c r="G21" i="4"/>
  <c r="E514" i="3"/>
  <c r="E495" i="3"/>
  <c r="E485" i="3"/>
  <c r="E478" i="3"/>
  <c r="E469" i="3"/>
  <c r="E460" i="3"/>
  <c r="E369" i="3"/>
  <c r="E336" i="3"/>
  <c r="E182" i="3"/>
  <c r="E172" i="3"/>
  <c r="E165" i="3"/>
  <c r="E117" i="3"/>
  <c r="E111" i="3"/>
  <c r="E12" i="3"/>
  <c r="AA35" i="2"/>
  <c r="L35" i="2"/>
  <c r="I35" i="2"/>
  <c r="AA30" i="2"/>
  <c r="Z30" i="2"/>
  <c r="L30" i="2"/>
  <c r="AA25" i="2"/>
  <c r="L25" i="2"/>
  <c r="AA20" i="2"/>
  <c r="Z20" i="2"/>
  <c r="L20" i="2"/>
  <c r="I16" i="2"/>
  <c r="I14" i="2"/>
  <c r="Z12" i="2"/>
  <c r="Y12" i="2"/>
  <c r="W12" i="2"/>
  <c r="L12" i="2"/>
  <c r="I12" i="2"/>
  <c r="AA6" i="2"/>
  <c r="Z6" i="2"/>
  <c r="L6" i="2"/>
  <c r="N12" i="1"/>
  <c r="C12" i="1"/>
  <c r="C11" i="1"/>
  <c r="L10" i="1"/>
  <c r="K10" i="1"/>
  <c r="J10" i="1"/>
  <c r="I10" i="1"/>
  <c r="N10" i="1" s="1"/>
  <c r="C10" i="1"/>
  <c r="N9" i="1"/>
  <c r="C9" i="1"/>
  <c r="N8" i="1"/>
  <c r="C8" i="1"/>
  <c r="N7" i="1"/>
  <c r="C7" i="1"/>
  <c r="C6" i="1"/>
  <c r="C5" i="1"/>
  <c r="C4" i="1"/>
  <c r="C3" i="1"/>
  <c r="C2" i="1"/>
  <c r="AA12" i="2" l="1"/>
</calcChain>
</file>

<file path=xl/sharedStrings.xml><?xml version="1.0" encoding="utf-8"?>
<sst xmlns="http://schemas.openxmlformats.org/spreadsheetml/2006/main" count="3918" uniqueCount="388">
  <si>
    <t>Location</t>
  </si>
  <si>
    <t>SimulationName</t>
  </si>
  <si>
    <t>DAS</t>
  </si>
  <si>
    <t>Clock.Today</t>
  </si>
  <si>
    <t>Mungbean.Phenology.AccumulatedTT</t>
  </si>
  <si>
    <t>Mungbean.Leaf.NodeNumber</t>
  </si>
  <si>
    <t>Mungbean.Node.NumberError</t>
  </si>
  <si>
    <t>Mungbean.Leaf.BranchNumber</t>
  </si>
  <si>
    <t>Mungbean.Leaf.Wt</t>
  </si>
  <si>
    <t>Mungbean.Leaf.WtError</t>
  </si>
  <si>
    <t>Mungbean.Stem.Wt</t>
  </si>
  <si>
    <t>Mungbean.Stem.WtError</t>
  </si>
  <si>
    <t>Mungbean.Leaf.Area</t>
  </si>
  <si>
    <t>Mungbean.AboveGround.Wt</t>
  </si>
  <si>
    <t>Mungbean.Phenology.StartFloweringDAS</t>
  </si>
  <si>
    <t>SW15</t>
  </si>
  <si>
    <t>SW30</t>
  </si>
  <si>
    <t>SW60</t>
  </si>
  <si>
    <t>SW90</t>
  </si>
  <si>
    <t>SW120</t>
  </si>
  <si>
    <t>SW150</t>
  </si>
  <si>
    <t>Gatton</t>
  </si>
  <si>
    <t>ExtraPhenSowOctCvJade</t>
  </si>
  <si>
    <t>Mungbean.Phenology.CurrentStageName</t>
  </si>
  <si>
    <t>Mungbean.Leaf.LAI</t>
  </si>
  <si>
    <t>Mungbean.Leaf.SLN</t>
  </si>
  <si>
    <t>Mungbean.Grain.HarvestIndex</t>
  </si>
  <si>
    <t>Yield</t>
  </si>
  <si>
    <t>Mungbean.AboveGround.N</t>
  </si>
  <si>
    <t>Mungbean.Pod.N</t>
  </si>
  <si>
    <t>Mungbean.Grain.N</t>
  </si>
  <si>
    <t>Mungbean.Grain.NHI</t>
  </si>
  <si>
    <t>Mungbean.Grain.Wt</t>
  </si>
  <si>
    <t>Mungbean.Pod.Wt</t>
  </si>
  <si>
    <t>StemPodWt</t>
  </si>
  <si>
    <t>Mungbean.Phenology.StartGrainfillingDAS</t>
  </si>
  <si>
    <t>Mungbean.Phenology.MaturityDAS</t>
  </si>
  <si>
    <t>RadiationIntercepted</t>
  </si>
  <si>
    <t>Mungbean.leaf.wt</t>
  </si>
  <si>
    <t>Mungbean.leaf.N</t>
  </si>
  <si>
    <t>Mungbean.Stem.N</t>
  </si>
  <si>
    <t>GattonJan91990</t>
  </si>
  <si>
    <t>StartGrainFill</t>
  </si>
  <si>
    <t>HarvestRipe</t>
  </si>
  <si>
    <t>Katherine</t>
  </si>
  <si>
    <t>Katherine1989SowFeb07</t>
  </si>
  <si>
    <t>Katherine1989SowJan10</t>
  </si>
  <si>
    <t>KatherineJan28WaterIrrigated</t>
  </si>
  <si>
    <t>KatherineJan28WaterRainfed</t>
  </si>
  <si>
    <t>Kimberly</t>
  </si>
  <si>
    <t>Kimberly1980Dens10</t>
  </si>
  <si>
    <t>Kimberly1980Dens27</t>
  </si>
  <si>
    <t>Kimberly1980Dens50</t>
  </si>
  <si>
    <t>Mungbean.DaysAfterSowing</t>
  </si>
  <si>
    <t>TotSW160</t>
  </si>
  <si>
    <t>SW70</t>
  </si>
  <si>
    <t>SW110</t>
  </si>
  <si>
    <t>Mungbean.leaf.Live.N</t>
  </si>
  <si>
    <t>Pod.N</t>
  </si>
  <si>
    <t>Mungbean.grain.live.N</t>
  </si>
  <si>
    <t>Mungbean.Phenology.StartPodDevDAS</t>
  </si>
  <si>
    <t>Mungbean.Phenology.MaturityDASx</t>
  </si>
  <si>
    <t>Flower Number</t>
  </si>
  <si>
    <t>Green Pod Number</t>
  </si>
  <si>
    <t>Black Pod Number</t>
  </si>
  <si>
    <t>100GrainWeight</t>
  </si>
  <si>
    <t>NHI</t>
  </si>
  <si>
    <t>Mungbean.Nodule.Nfixed</t>
  </si>
  <si>
    <t>exp2WaterIrrCultivarEmerald</t>
  </si>
  <si>
    <t>exp2WaterTermStressCultivarEmerald</t>
  </si>
  <si>
    <t>exp2WaterRFCultivarEmerald</t>
  </si>
  <si>
    <t>exp1EmeraldWaterIrr</t>
  </si>
  <si>
    <t>exp1EmeraldWaterPodIrr</t>
  </si>
  <si>
    <t>exp1EmeraldWaterRF</t>
  </si>
  <si>
    <t>exp2SowSoybeanIrr</t>
  </si>
  <si>
    <t>exp2WaterTermStressCultivarBerken</t>
  </si>
  <si>
    <t>exp2WaterIrrCultivarBerken</t>
  </si>
  <si>
    <t>exp2SowSoybeanTermStress</t>
  </si>
  <si>
    <t>exp1SowSoybeanRF</t>
  </si>
  <si>
    <t>exp1BerkenWaterIrr</t>
  </si>
  <si>
    <t>exp2WaterRFCultivarBerken</t>
  </si>
  <si>
    <t>exp2SowSoybeanRF</t>
  </si>
  <si>
    <t>exp1SowSoybeanIrr</t>
  </si>
  <si>
    <t>exp1SowSoybeanPodIrr</t>
  </si>
  <si>
    <t>exp1BerkenWaterPodIrr</t>
  </si>
  <si>
    <t>exp1BerkenWaterRF</t>
  </si>
  <si>
    <t>SW10</t>
  </si>
  <si>
    <t>SW50</t>
  </si>
  <si>
    <t>SW130</t>
  </si>
  <si>
    <t>Mungbean.Leaf.Nodenumber</t>
  </si>
  <si>
    <t>Mungbean.AboveGroundLive.Wt</t>
  </si>
  <si>
    <t>Mungbean.Leaf.Dead.Wt</t>
  </si>
  <si>
    <t>Number of Flowers</t>
  </si>
  <si>
    <t>Number of Pods</t>
  </si>
  <si>
    <t>Number of Black Pods</t>
  </si>
  <si>
    <t>Number of Green Pods</t>
  </si>
  <si>
    <t>Mungbean.Stem.Live.Wt</t>
  </si>
  <si>
    <t>Mungbean.Leaf.Live.Wt</t>
  </si>
  <si>
    <t>Mungbean.Grain.Live.Wt</t>
  </si>
  <si>
    <t>LiveOnlyHI</t>
  </si>
  <si>
    <t>Mungbean.AboveGroundLive.N</t>
  </si>
  <si>
    <t>Mungbean.Phenology.FloweringDAS</t>
  </si>
  <si>
    <t>Mungbean.Phenology.EarlyPodDevelopmentDAS</t>
  </si>
  <si>
    <t>LiveNHI</t>
  </si>
  <si>
    <t>Mungbean.Leaf.Live.N</t>
  </si>
  <si>
    <t>Mungbean.leaf.dead.N</t>
  </si>
  <si>
    <t>exp4WaterIrrCultivarEmerald</t>
  </si>
  <si>
    <t>exp4WaterRFCultivarEmerald</t>
  </si>
  <si>
    <t>exp4SowSoybeanRFCultivarEmerald</t>
  </si>
  <si>
    <t>exp4SowSoybeanIrrCultivarEmerald</t>
  </si>
  <si>
    <t>exp4SowSoybeanRFIrrCultivarEmerald</t>
  </si>
  <si>
    <t>exp4WaterRF_IrrCultivarEmerald</t>
  </si>
  <si>
    <t>Days after Sowing (usually first sowing)</t>
  </si>
  <si>
    <t>Mungbean.leaf.NodeNumber</t>
  </si>
  <si>
    <t>LiveOnlyHarvestIndex</t>
  </si>
  <si>
    <t>Number of flowers per plant</t>
  </si>
  <si>
    <t>Number of green pods per plant</t>
  </si>
  <si>
    <t>Number of black pods per plant</t>
  </si>
  <si>
    <t>TotNO3160</t>
  </si>
  <si>
    <t>Mungbean.Phenology.StartFloweringDASx</t>
  </si>
  <si>
    <t>Mungbean.Phenology.FloweringGDD</t>
  </si>
  <si>
    <t>Mungbean.Phenology.EarlyPodDevelopmentGDD</t>
  </si>
  <si>
    <t>Mungbean.Phenology.MaturityGDD</t>
  </si>
  <si>
    <t>Black Pod Weight from First Flush (g/m2</t>
  </si>
  <si>
    <t>Black Pod Weight from Second Flush (g/m2)</t>
  </si>
  <si>
    <t>Mungbean.aboveground.wt</t>
  </si>
  <si>
    <t>Mungbean.Leaf.Live.NConc</t>
  </si>
  <si>
    <t>Mungbean.Stem.Live.N</t>
  </si>
  <si>
    <t>Mungbean.Leaf.Dead.N</t>
  </si>
  <si>
    <t>Mungbean.Nodule.NFixed</t>
  </si>
  <si>
    <t>exp3SowDec17RFCultivarEmerald</t>
  </si>
  <si>
    <t>exp3SowDec17IrrCultivarEmerald</t>
  </si>
  <si>
    <t>exp3SowDec17ROCultivarEmerald</t>
  </si>
  <si>
    <t>exp3SowDec3IrrCultivarEmerald</t>
  </si>
  <si>
    <t>exp3SowDec3RFCultivarEmerald</t>
  </si>
  <si>
    <t>exp3SowDec30RFCultivarEmerald</t>
  </si>
  <si>
    <t>exp3SowDec3ROCultivarEmerald</t>
  </si>
  <si>
    <t>exp3SowDec30IrrCultivarEmerald</t>
  </si>
  <si>
    <t>exp3SowDec30ROCultivarEmerald</t>
  </si>
  <si>
    <t>Mungbean.Phenology.Photoperiod.DayLength</t>
  </si>
  <si>
    <t>TTVegetative</t>
  </si>
  <si>
    <t>TTReproductive</t>
  </si>
  <si>
    <t>Mungbean.AboveGround.WtError</t>
  </si>
  <si>
    <t>Mungbean.Leaf.LAIError</t>
  </si>
  <si>
    <t>Mungbean.Grain.HarvestIndexError</t>
  </si>
  <si>
    <t>YieldError</t>
  </si>
  <si>
    <t>Mungbean.Grain.WtError</t>
  </si>
  <si>
    <t>Mungbean.Shell.Wt</t>
  </si>
  <si>
    <t>Mungbean.Pod.WtError</t>
  </si>
  <si>
    <t>RadiationInterceptedError</t>
  </si>
  <si>
    <t>Mungbean.Phenology.FlowerinitDAS</t>
  </si>
  <si>
    <t>Mungbean.Phenology.FirstPodDevDAS</t>
  </si>
  <si>
    <t>Mungbean.Phenology.StartGrainFillingDAS</t>
  </si>
  <si>
    <t>Mungbean.Phenology.EndGrainFillDAS</t>
  </si>
  <si>
    <t>TOSyear1SowDec18CvJade</t>
  </si>
  <si>
    <t>StartFlowering</t>
  </si>
  <si>
    <t>TOSyear1SowDec18RFCvJade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</si>
  <si>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</si>
  <si>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</si>
  <si>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</si>
  <si>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</si>
  <si>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</si>
  <si>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Vegetative</t>
  </si>
  <si>
    <t>EndCanopyDevelopment</t>
  </si>
  <si>
    <t>TOSyear2OpalSowRFCvOpal</t>
  </si>
  <si>
    <t>TOSyear2SowJan20CvCeleraII</t>
  </si>
  <si>
    <t>TOSyear2SowJan20CvJade</t>
  </si>
  <si>
    <t>TOSyear2SowJan20RFCvCeleraII</t>
  </si>
  <si>
    <t>TOSyear2SowJan20RFCvCrystal</t>
  </si>
  <si>
    <t>TOSyear2SowJan20RFCvJade</t>
  </si>
  <si>
    <t>TOSyear2SowNov19CvCeleraII</t>
  </si>
  <si>
    <t>TOSyear2SowNov19CvCrystal</t>
  </si>
  <si>
    <t>TOSyear2SowNov19CvJade</t>
  </si>
  <si>
    <t>TOSyear2SowNov19RFCvCeleraII</t>
  </si>
  <si>
    <t>TOSyear2SowNov19RFCvCrystal</t>
  </si>
  <si>
    <t>TOSyear2SowNov19RFCvJade</t>
  </si>
  <si>
    <t>TOSyear2SowOct19CvCeleraII</t>
  </si>
  <si>
    <t>TOSyear2SowOct19CvCrystal</t>
  </si>
  <si>
    <t>TOSyear2SowOct19CvJade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</si>
  <si>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</si>
  <si>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</si>
  <si>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</si>
  <si>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</si>
  <si>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</si>
  <si>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</si>
  <si>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</si>
  <si>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</si>
  <si>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</si>
  <si>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</si>
  <si>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</si>
  <si>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</si>
  <si>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</si>
  <si>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</si>
  <si>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</si>
  <si>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</si>
  <si>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</si>
  <si>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</si>
  <si>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</si>
  <si>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</si>
  <si>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</si>
  <si>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</si>
  <si>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</si>
  <si>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</si>
  <si>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</si>
  <si>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</si>
  <si>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</si>
  <si>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</si>
  <si>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</si>
  <si>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</si>
  <si>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</si>
  <si>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</si>
  <si>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</si>
  <si>
    <t>Mungbean.AboveGround.Wtx</t>
  </si>
  <si>
    <t>Mungbean.AboveGround.Wterrorx</t>
  </si>
  <si>
    <t>Mungbean.Grain.Wterror</t>
  </si>
  <si>
    <t>Yielderror</t>
  </si>
  <si>
    <t>Mungbean.Grain.HarvestIndexerror</t>
  </si>
  <si>
    <t>Mungbean.Grain.Total.Wt</t>
  </si>
  <si>
    <t>Mungbean.Grain.Total.Wterror</t>
  </si>
  <si>
    <t>Dalby2013_14S</t>
  </si>
  <si>
    <t>WarraSow2013</t>
  </si>
  <si>
    <t>TheGlen2013_14S</t>
  </si>
  <si>
    <t>Belvedere2013_14S</t>
  </si>
  <si>
    <t>WarraSow2014</t>
  </si>
  <si>
    <t>Billa_BillaSow2015</t>
  </si>
  <si>
    <t>HRSSow2015_16S1</t>
  </si>
  <si>
    <t>HRSSow2015_16S2</t>
  </si>
  <si>
    <t>HRSSow2015_16S3</t>
  </si>
  <si>
    <t>WarraSow2015</t>
  </si>
  <si>
    <t>Kingaroy</t>
  </si>
  <si>
    <t>EmeraldSow2016_17S2</t>
  </si>
  <si>
    <t>EmeraldSow2016_17S3</t>
  </si>
  <si>
    <t>Billa_BillaSow2016</t>
  </si>
  <si>
    <t>Billa_BillaSow2016_17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</si>
  <si>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</si>
  <si>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</si>
  <si>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</si>
  <si>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</si>
  <si>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</si>
  <si>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</si>
  <si>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</si>
  <si>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</si>
  <si>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</si>
  <si>
    <t>Mungbean.Phenology.DaysAfterSowing</t>
  </si>
  <si>
    <t>Mungbean.Veg</t>
  </si>
  <si>
    <t>SLA_apsim_total</t>
  </si>
  <si>
    <t>Mungbean.Stem.NConc</t>
  </si>
  <si>
    <t>Mungbean.Grain.NConc</t>
  </si>
  <si>
    <t>Mungbean.Shell.NConc</t>
  </si>
  <si>
    <t>Mungbean.Leaf.N</t>
  </si>
  <si>
    <t>Mungbean.Shell.N</t>
  </si>
  <si>
    <t>SLN_apsim</t>
  </si>
  <si>
    <t>SW120cm</t>
  </si>
  <si>
    <t>SoilN_0_10cm</t>
  </si>
  <si>
    <t>SoilN_10_30cm</t>
  </si>
  <si>
    <t>SoilN_30_60cm</t>
  </si>
  <si>
    <t>SoilN_60_90cm</t>
  </si>
  <si>
    <t>SoilN_90_120cm</t>
  </si>
  <si>
    <t>SoilN90cm</t>
  </si>
  <si>
    <t>SoilN120cm</t>
  </si>
  <si>
    <t>Soil.PAW_0_30cm</t>
  </si>
  <si>
    <t>Soil.PAW_30_60cm</t>
  </si>
  <si>
    <t>Soil.PAW_60_90cm</t>
  </si>
  <si>
    <t>Soil.PAW_90_120cm</t>
  </si>
  <si>
    <t>Mungbean.Leaf.Height</t>
  </si>
  <si>
    <t>SW20</t>
  </si>
  <si>
    <t>SW40</t>
  </si>
  <si>
    <t>SW80</t>
  </si>
  <si>
    <t>SW100</t>
  </si>
  <si>
    <t>SW10error</t>
  </si>
  <si>
    <t>SW20error</t>
  </si>
  <si>
    <t>SW30error</t>
  </si>
  <si>
    <t>SW40error</t>
  </si>
  <si>
    <t>SW50error</t>
  </si>
  <si>
    <t>SW60error</t>
  </si>
  <si>
    <t>SW70error</t>
  </si>
  <si>
    <t>SW80error</t>
  </si>
  <si>
    <t>SW90error</t>
  </si>
  <si>
    <t>SW10error0error</t>
  </si>
  <si>
    <t>SW110error</t>
  </si>
  <si>
    <t>SW120error</t>
  </si>
  <si>
    <t>ACRI</t>
  </si>
  <si>
    <t>ACRIN0N_Opal_rf</t>
  </si>
  <si>
    <t>ACRIN0N_Jade_rf</t>
  </si>
  <si>
    <t>ACRIN30N_Jade_rf</t>
  </si>
  <si>
    <t>ACRIN90N_Jade_rf</t>
  </si>
  <si>
    <t>ACRIN60N_Jade_rf</t>
  </si>
  <si>
    <t>ACRIN120N_Jade_rf</t>
  </si>
  <si>
    <t>ACRIN150N_Jade_rf</t>
  </si>
  <si>
    <t>ACRIN0N_Jade_irr</t>
  </si>
  <si>
    <t>ACRIN30N_Jade_irr</t>
  </si>
  <si>
    <t>ACRIN0N_Opal_irr</t>
  </si>
  <si>
    <t>ACRIN150N_Jade_irr</t>
  </si>
  <si>
    <t>ACRIN120N_Jade_irr</t>
  </si>
  <si>
    <t>ACRIN90N_Jade_irr</t>
  </si>
  <si>
    <t>ACRIN60N_Jade_irr</t>
  </si>
  <si>
    <t>Breeza</t>
  </si>
  <si>
    <t>BreezaN0N_inoc</t>
  </si>
  <si>
    <t>BreezaNFallowNshallow_inoc</t>
  </si>
  <si>
    <t>BreezaN0N</t>
  </si>
  <si>
    <t>BreezaNFallowNdeep_inoc</t>
  </si>
  <si>
    <t>BreezaNPlantN_inoc</t>
  </si>
  <si>
    <t>BreezaNPlantN</t>
  </si>
  <si>
    <t>BreezaNSplitN</t>
  </si>
  <si>
    <t>BreezaNSplitN_inoc</t>
  </si>
  <si>
    <t>BreezaNFallowNdeep</t>
  </si>
  <si>
    <t>BreezaNFallowNshallow</t>
  </si>
  <si>
    <t>BreezaFallow</t>
  </si>
  <si>
    <t>Emerald</t>
  </si>
  <si>
    <t>Emerald2020N0N_inoc_rf</t>
  </si>
  <si>
    <t>Emerald2020N150N_rf</t>
  </si>
  <si>
    <t>Emerald2020N60N_rf</t>
  </si>
  <si>
    <t>Emerald2020N0N_rf</t>
  </si>
  <si>
    <t>Emerald2020N90N_rf</t>
  </si>
  <si>
    <t>Emerald2020N0N_doubstarter_rf</t>
  </si>
  <si>
    <t>Emerald2020N30N_rf</t>
  </si>
  <si>
    <t>Emerald2019NFallowNDeepShallow</t>
  </si>
  <si>
    <t>Emerald2019NFallowNDeepShallow_inoc</t>
  </si>
  <si>
    <t>Emerald2019NFallowNdeep</t>
  </si>
  <si>
    <t>Emerald2019NFallowNdeep_inoc</t>
  </si>
  <si>
    <t>Emerald2019NFallowNshallow</t>
  </si>
  <si>
    <t>Emerald2019NFallowNshallow_inoc</t>
  </si>
  <si>
    <t>Emerald2020N120N_rf</t>
  </si>
  <si>
    <t>Emerald2020N0N_inoc_irr</t>
  </si>
  <si>
    <t>Emerald2019NFallowPlantSplitN</t>
  </si>
  <si>
    <t>Emerald2019NFallowPlantSplitN_inoc</t>
  </si>
  <si>
    <t>Emerald2020N150N_irr</t>
  </si>
  <si>
    <t>Emerald2019N0N</t>
  </si>
  <si>
    <t>Emerald2019N0N_inoc</t>
  </si>
  <si>
    <t>Emerald2019NPlantN</t>
  </si>
  <si>
    <t>Emerald2019NPlantN_inoc</t>
  </si>
  <si>
    <t>Emerald2020N0N_irr</t>
  </si>
  <si>
    <t>Emerald2020N120N_irr</t>
  </si>
  <si>
    <t>Emerald2020N30N_irr</t>
  </si>
  <si>
    <t>Emerald2020N90N_irr</t>
  </si>
  <si>
    <t>Emerald2020N0N_doubstarter_irr</t>
  </si>
  <si>
    <t>Emerald2019NPlantSideSEmerald2019NPlitN</t>
  </si>
  <si>
    <t>Emerald2019NPlantSideSEmerald2019NPlitN_inoc</t>
  </si>
  <si>
    <t>Emerald2020N60N_irr</t>
  </si>
  <si>
    <t>HopelandSpring</t>
  </si>
  <si>
    <t>HopelandSpringN0N_inoc_rf</t>
  </si>
  <si>
    <t>HopelandSpringN150N_rf</t>
  </si>
  <si>
    <t>HopelandSpringN0N_doubstarter_rf</t>
  </si>
  <si>
    <t>HopelandSpringN0N_rf</t>
  </si>
  <si>
    <t>HopelandSpringN120N_rf</t>
  </si>
  <si>
    <t>HopelandSpringN90N_rf</t>
  </si>
  <si>
    <t>HopelandSpringN60N_rf</t>
  </si>
  <si>
    <t>HopelandSpringN30N_rf</t>
  </si>
  <si>
    <t>HopelandSpringN0N_irr</t>
  </si>
  <si>
    <t>HopelandSpringN120N_irr</t>
  </si>
  <si>
    <t>HopelandSpringN60N_irr</t>
  </si>
  <si>
    <t>HopelandSpringN90N_irr</t>
  </si>
  <si>
    <t>HopelandSpringN30N_irr</t>
  </si>
  <si>
    <t>HopelandSpringN150N_irr</t>
  </si>
  <si>
    <t>HopelandSpringN0N_doubstarter_irr</t>
  </si>
  <si>
    <t>HopelandSpringN0N_inoc_irr</t>
  </si>
  <si>
    <t>HoplandSummer</t>
  </si>
  <si>
    <t>HopelandSummerN0N_rf</t>
  </si>
  <si>
    <t>HopelandSummerN0N_inoc_rf</t>
  </si>
  <si>
    <t>HopelandSummerN0N_inoc_opal_rf</t>
  </si>
  <si>
    <t>HopelandSummerN30N_rf</t>
  </si>
  <si>
    <t>HopelandSummerN120N_rf</t>
  </si>
  <si>
    <t>HopelandSummerN0N_irr</t>
  </si>
  <si>
    <t>HopelandSummerN90N_rf</t>
  </si>
  <si>
    <t>HopelandSummerN60N_rf</t>
  </si>
  <si>
    <t>HopelandSummerN0N_inoc_opal_irr</t>
  </si>
  <si>
    <t>HopelandSummerN0N_inoc_irr</t>
  </si>
  <si>
    <t>HopelandSummerN60N_irr</t>
  </si>
  <si>
    <t>HopelandSummerN30N_irr</t>
  </si>
  <si>
    <t>HopelandSummerN90N_irr</t>
  </si>
  <si>
    <t>HopelandSummerN120N_irr</t>
  </si>
  <si>
    <t>HopelandSummerN150N_irr</t>
  </si>
  <si>
    <t>HopelandSummerN150N_rf</t>
  </si>
  <si>
    <t>Irvingdale</t>
  </si>
  <si>
    <t>IrvingdaleNFallowNshallow</t>
  </si>
  <si>
    <t>IrvingdaleN0N</t>
  </si>
  <si>
    <t>IrvingdaleNFallowPlantSplitN_inoc</t>
  </si>
  <si>
    <t>IrvingdaleNFallowNdeep_inoc</t>
  </si>
  <si>
    <t>IrvingdaleNFallowNshallow_inoc</t>
  </si>
  <si>
    <t>IrvingdaleNFallowNdeep</t>
  </si>
  <si>
    <t>IrvingdaleNPlantN</t>
  </si>
  <si>
    <t>IrvingdaleNFallowPlantSplitN</t>
  </si>
  <si>
    <t>IrvingdaleN0N_inoc</t>
  </si>
  <si>
    <t>IrvingdaleNPlantN_inoc</t>
  </si>
  <si>
    <t>Mungbean.Pod.NConc</t>
  </si>
  <si>
    <t>Mungbean.Stem.Live.NConc</t>
  </si>
  <si>
    <t>Mungbean.Shell.Live.NConc</t>
  </si>
  <si>
    <t>Mungbean.Grain.NConcError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</si>
</sst>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Calibri"/>
      <family val="2"/>
      <scheme val="minor"/>
    </font>
    <font>
      <sz val="8"/>
      <color rgb="FF000000"/>
      <name val="Monospace"/>
    </font>
    <font>
      <sz val="11"/>
      <name val="Calibri"/>
      <family val="2"/>
      <scheme val="minor"/>
    </font>
    <font>
      <sz val="11"/>
      <color rgb="FF000000"/>
      <name val="Monospace"/>
    </font>
    <font>
      <sz val="11"/>
      <color rgb="FF000000"/>
      <name val="Calibri"/>
      <family val="2"/>
      <scheme val="minor"/>
    </font>
    <font>
      <sz val="11"/>
      <name val="Monospace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5" fillId="0" borderId="0" xfId="1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2" fontId="3" fillId="0" borderId="0" xfId="0" applyNumberFormat="1" applyFont="1" applyAlignment="1">
      <alignment wrapText="1"/>
    </xf>
    <xf numFmtId="0" fontId="7" fillId="0" borderId="0" xfId="0" applyFont="1"/>
    <xf numFmtId="2" fontId="5" fillId="0" borderId="0" xfId="1" applyNumberFormat="1" applyFont="1" applyAlignment="1">
      <alignment wrapText="1"/>
    </xf>
    <xf numFmtId="2" fontId="0" fillId="0" borderId="0" xfId="0" applyNumberFormat="1"/>
    <xf numFmtId="1" fontId="0" fillId="0" borderId="0" xfId="0" applyNumberFormat="1"/>
    <xf numFmtId="0" fontId="8" fillId="0" borderId="0" xfId="0" applyFont="1"/>
    <xf numFmtId="0" fontId="4" fillId="0" borderId="0" xfId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7" fillId="0" borderId="0" xfId="0" applyFont="1" applyAlignment="1">
      <alignment wrapText="1"/>
    </xf>
    <xf numFmtId="14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3" borderId="0" xfId="0" applyNumberFormat="1" applyFill="1"/>
    <xf numFmtId="14" fontId="0" fillId="3" borderId="0" xfId="0" applyNumberFormat="1" applyFill="1"/>
    <xf numFmtId="2" fontId="0" fillId="3" borderId="0" xfId="0" applyNumberFormat="1" applyFill="1"/>
    <xf numFmtId="14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4" fontId="4" fillId="0" borderId="0" xfId="2" applyNumberFormat="1" applyFill="1" applyBorder="1" applyAlignment="1" applyProtection="1">
      <alignment horizontal="center" vertical="center" wrapText="1"/>
    </xf>
    <xf numFmtId="1" fontId="4" fillId="0" borderId="0" xfId="2" applyNumberFormat="1" applyFill="1" applyBorder="1" applyAlignment="1" applyProtection="1">
      <alignment horizontal="center" vertical="center" wrapText="1"/>
    </xf>
    <xf numFmtId="2" fontId="4" fillId="0" borderId="0" xfId="2" applyNumberFormat="1" applyFill="1" applyBorder="1" applyAlignment="1" applyProtection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0" fillId="0" borderId="1" xfId="0" applyBorder="1"/>
    <xf numFmtId="14" fontId="4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/>
  </cellXfs>
  <cellStyles count="3">
    <cellStyle name="Normal" xfId="0" builtinId="0"/>
    <cellStyle name="Normal 2" xfId="2" xr:uid="{1CD90B7E-AC10-4DFA-A925-558162BFB79A}"/>
    <cellStyle name="Normal_obs" xfId="1" xr:uid="{28F6B792-41E8-475E-B9D1-CCFA84C3FA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68B8-DE8B-44D5-8506-535C5F8DD48A}">
  <dimension ref="A1:U12"/>
  <sheetViews>
    <sheetView workbookViewId="0">
      <selection activeCell="O2" sqref="O2:O11"/>
    </sheetView>
  </sheetViews>
  <sheetFormatPr defaultRowHeight="14.4"/>
  <cols>
    <col min="4" max="4" width="15.44140625" customWidth="1"/>
  </cols>
  <sheetData>
    <row r="1" spans="1:21" ht="4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>
      <c r="A2" t="s">
        <v>21</v>
      </c>
      <c r="B2" t="s">
        <v>22</v>
      </c>
      <c r="C2">
        <f>D2-D$2</f>
        <v>0</v>
      </c>
      <c r="D2" s="7">
        <v>44495</v>
      </c>
      <c r="E2">
        <v>0</v>
      </c>
      <c r="F2">
        <v>0</v>
      </c>
      <c r="H2">
        <v>1</v>
      </c>
    </row>
    <row r="3" spans="1:21">
      <c r="A3" t="s">
        <v>21</v>
      </c>
      <c r="B3" t="s">
        <v>22</v>
      </c>
      <c r="C3">
        <f t="shared" ref="C3:C12" si="0">D3-D$2</f>
        <v>15</v>
      </c>
      <c r="D3" s="7">
        <v>44510</v>
      </c>
      <c r="E3">
        <v>226.6061</v>
      </c>
      <c r="F3">
        <v>1</v>
      </c>
      <c r="H3">
        <v>1</v>
      </c>
    </row>
    <row r="4" spans="1:21">
      <c r="A4" t="s">
        <v>21</v>
      </c>
      <c r="B4" t="s">
        <v>22</v>
      </c>
      <c r="C4">
        <f t="shared" si="0"/>
        <v>20</v>
      </c>
      <c r="D4" s="7">
        <v>44515</v>
      </c>
      <c r="E4">
        <v>300.63580000000002</v>
      </c>
      <c r="F4">
        <v>2</v>
      </c>
      <c r="H4">
        <v>1</v>
      </c>
    </row>
    <row r="5" spans="1:21">
      <c r="A5" t="s">
        <v>21</v>
      </c>
      <c r="B5" t="s">
        <v>22</v>
      </c>
      <c r="C5">
        <f t="shared" si="0"/>
        <v>23</v>
      </c>
      <c r="D5" s="7">
        <v>44518</v>
      </c>
      <c r="E5">
        <v>342.53579999999999</v>
      </c>
      <c r="F5">
        <v>2</v>
      </c>
      <c r="H5">
        <v>1</v>
      </c>
    </row>
    <row r="6" spans="1:21">
      <c r="A6" t="s">
        <v>21</v>
      </c>
      <c r="B6" t="s">
        <v>22</v>
      </c>
      <c r="C6">
        <f t="shared" si="0"/>
        <v>34</v>
      </c>
      <c r="D6" s="7">
        <v>44529</v>
      </c>
      <c r="E6">
        <v>512.4271</v>
      </c>
      <c r="F6">
        <v>5.25</v>
      </c>
      <c r="G6">
        <v>0.26787918780535996</v>
      </c>
      <c r="H6">
        <v>1</v>
      </c>
    </row>
    <row r="7" spans="1:21">
      <c r="A7" t="s">
        <v>21</v>
      </c>
      <c r="B7" t="s">
        <v>22</v>
      </c>
      <c r="C7">
        <f t="shared" si="0"/>
        <v>38</v>
      </c>
      <c r="D7" s="7">
        <v>44533</v>
      </c>
      <c r="E7">
        <v>577.42920000000004</v>
      </c>
      <c r="F7">
        <v>6.11</v>
      </c>
      <c r="G7">
        <v>0.28327886186626577</v>
      </c>
      <c r="H7">
        <v>1</v>
      </c>
      <c r="I7">
        <v>87</v>
      </c>
      <c r="J7">
        <v>5</v>
      </c>
      <c r="K7">
        <v>56</v>
      </c>
      <c r="L7">
        <v>4</v>
      </c>
      <c r="N7">
        <f>I7+K7</f>
        <v>143</v>
      </c>
    </row>
    <row r="8" spans="1:21">
      <c r="A8" t="s">
        <v>21</v>
      </c>
      <c r="B8" t="s">
        <v>22</v>
      </c>
      <c r="C8">
        <f t="shared" si="0"/>
        <v>41</v>
      </c>
      <c r="D8" s="7">
        <v>44536</v>
      </c>
      <c r="E8">
        <v>626.19719999999995</v>
      </c>
      <c r="F8">
        <v>6.87</v>
      </c>
      <c r="G8">
        <v>0.62952068774290204</v>
      </c>
      <c r="H8">
        <v>1</v>
      </c>
      <c r="I8">
        <v>85</v>
      </c>
      <c r="J8">
        <v>16</v>
      </c>
      <c r="K8">
        <v>61</v>
      </c>
      <c r="L8">
        <v>14</v>
      </c>
      <c r="N8">
        <f>I8+K8</f>
        <v>146</v>
      </c>
    </row>
    <row r="9" spans="1:21">
      <c r="A9" t="s">
        <v>21</v>
      </c>
      <c r="B9" t="s">
        <v>22</v>
      </c>
      <c r="C9">
        <f t="shared" si="0"/>
        <v>49</v>
      </c>
      <c r="D9" s="7">
        <v>44544</v>
      </c>
      <c r="E9">
        <v>758.3954</v>
      </c>
      <c r="F9">
        <v>8.89</v>
      </c>
      <c r="G9">
        <v>0.22906142364542592</v>
      </c>
      <c r="H9">
        <v>2.33</v>
      </c>
      <c r="I9">
        <v>161</v>
      </c>
      <c r="J9">
        <v>20</v>
      </c>
      <c r="K9">
        <v>112</v>
      </c>
      <c r="L9">
        <v>19</v>
      </c>
      <c r="M9">
        <v>5.27</v>
      </c>
      <c r="N9">
        <f>SUM(I9,K9)</f>
        <v>273</v>
      </c>
    </row>
    <row r="10" spans="1:21">
      <c r="A10" t="s">
        <v>21</v>
      </c>
      <c r="B10" t="s">
        <v>22</v>
      </c>
      <c r="C10">
        <f t="shared" si="0"/>
        <v>55</v>
      </c>
      <c r="D10" s="7">
        <v>44550</v>
      </c>
      <c r="E10">
        <v>860.35829999999999</v>
      </c>
      <c r="F10">
        <v>9.8611111111111125</v>
      </c>
      <c r="G10">
        <v>0.59641418204399743</v>
      </c>
      <c r="H10">
        <v>4.17</v>
      </c>
      <c r="I10">
        <f>35.714/6*30</f>
        <v>178.57</v>
      </c>
      <c r="J10">
        <f>5.39/6*30</f>
        <v>26.95</v>
      </c>
      <c r="K10">
        <f>34.143/6*30</f>
        <v>170.715</v>
      </c>
      <c r="L10">
        <f>7.3568/6*30</f>
        <v>36.783999999999999</v>
      </c>
      <c r="M10">
        <v>6.5366666666666662</v>
      </c>
      <c r="N10">
        <f>SUM(I10,K10)</f>
        <v>349.28499999999997</v>
      </c>
    </row>
    <row r="11" spans="1:21">
      <c r="A11" t="s">
        <v>21</v>
      </c>
      <c r="B11" t="s">
        <v>22</v>
      </c>
      <c r="C11">
        <f t="shared" si="0"/>
        <v>58</v>
      </c>
      <c r="D11" s="7">
        <v>44553</v>
      </c>
      <c r="E11">
        <v>915.17880000000002</v>
      </c>
      <c r="F11">
        <v>10</v>
      </c>
      <c r="G11">
        <v>0</v>
      </c>
      <c r="H11">
        <v>3.5</v>
      </c>
    </row>
    <row r="12" spans="1:21">
      <c r="A12" t="s">
        <v>21</v>
      </c>
      <c r="B12" t="s">
        <v>22</v>
      </c>
      <c r="C12">
        <f t="shared" si="0"/>
        <v>70</v>
      </c>
      <c r="D12" s="7">
        <v>44565</v>
      </c>
      <c r="I12">
        <v>255</v>
      </c>
      <c r="J12">
        <v>20</v>
      </c>
      <c r="K12">
        <v>321</v>
      </c>
      <c r="L12">
        <v>45</v>
      </c>
      <c r="N12">
        <f>K12+I12</f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4423-A2B6-4E2D-8388-36E72CE8635E}">
  <dimension ref="A1:AA87"/>
  <sheetViews>
    <sheetView topLeftCell="B1" workbookViewId="0">
      <selection activeCell="AA1" sqref="AA1"/>
    </sheetView>
  </sheetViews>
  <sheetFormatPr defaultRowHeight="14.4"/>
  <cols>
    <col min="2" max="2" width="41.33203125" customWidth="1"/>
  </cols>
  <sheetData>
    <row r="1" spans="1:27" ht="42">
      <c r="A1" s="1" t="s">
        <v>0</v>
      </c>
      <c r="B1" s="2" t="s">
        <v>1</v>
      </c>
      <c r="C1" s="2" t="s">
        <v>3</v>
      </c>
      <c r="D1" s="2" t="s">
        <v>23</v>
      </c>
      <c r="E1" s="8" t="s">
        <v>24</v>
      </c>
      <c r="F1" s="8" t="s">
        <v>25</v>
      </c>
      <c r="G1" s="2" t="s">
        <v>26</v>
      </c>
      <c r="H1" s="2" t="s">
        <v>13</v>
      </c>
      <c r="I1" s="2" t="s">
        <v>27</v>
      </c>
      <c r="J1" s="2" t="s">
        <v>28</v>
      </c>
      <c r="K1" s="8" t="s">
        <v>29</v>
      </c>
      <c r="L1" s="8" t="s">
        <v>384</v>
      </c>
      <c r="M1" s="1" t="s">
        <v>30</v>
      </c>
      <c r="N1" s="1" t="s">
        <v>247</v>
      </c>
      <c r="O1" s="9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  <c r="V1" s="10" t="s">
        <v>38</v>
      </c>
      <c r="W1" s="10" t="s">
        <v>10</v>
      </c>
      <c r="X1" s="10" t="s">
        <v>39</v>
      </c>
      <c r="Y1" s="10" t="s">
        <v>40</v>
      </c>
      <c r="Z1" s="11" t="s">
        <v>126</v>
      </c>
      <c r="AA1" s="11" t="s">
        <v>385</v>
      </c>
    </row>
    <row r="2" spans="1:27">
      <c r="A2" t="s">
        <v>21</v>
      </c>
      <c r="B2" t="s">
        <v>41</v>
      </c>
      <c r="C2" s="7">
        <v>32911</v>
      </c>
      <c r="E2">
        <v>1.71</v>
      </c>
      <c r="F2">
        <v>2.0699999999999998</v>
      </c>
      <c r="J2">
        <v>4.53</v>
      </c>
      <c r="V2" s="11"/>
      <c r="W2" s="11"/>
      <c r="X2" s="11"/>
      <c r="Y2" s="11"/>
      <c r="Z2" s="11"/>
      <c r="AA2" s="11"/>
    </row>
    <row r="3" spans="1:27">
      <c r="A3" t="s">
        <v>21</v>
      </c>
      <c r="B3" t="s">
        <v>41</v>
      </c>
      <c r="C3" s="7">
        <v>32918</v>
      </c>
      <c r="J3">
        <v>7.18</v>
      </c>
      <c r="V3" s="11"/>
      <c r="W3" s="11"/>
      <c r="X3" s="11"/>
      <c r="Y3" s="11"/>
      <c r="Z3" s="11"/>
      <c r="AA3" s="11"/>
    </row>
    <row r="4" spans="1:27">
      <c r="A4" t="s">
        <v>21</v>
      </c>
      <c r="B4" t="s">
        <v>41</v>
      </c>
      <c r="C4" s="7">
        <v>32919</v>
      </c>
      <c r="E4">
        <v>3.25</v>
      </c>
      <c r="F4">
        <v>1.77</v>
      </c>
      <c r="V4" s="11"/>
      <c r="W4" s="11"/>
      <c r="X4" s="11"/>
      <c r="Y4" s="11"/>
      <c r="Z4" s="11"/>
      <c r="AA4" s="11"/>
    </row>
    <row r="5" spans="1:27">
      <c r="A5" t="s">
        <v>21</v>
      </c>
      <c r="B5" t="s">
        <v>41</v>
      </c>
      <c r="C5" s="7">
        <v>32926</v>
      </c>
      <c r="E5">
        <v>4.9400000000000004</v>
      </c>
      <c r="F5">
        <v>1.81</v>
      </c>
      <c r="J5">
        <v>11.32</v>
      </c>
      <c r="V5" s="11"/>
      <c r="W5" s="11"/>
      <c r="X5" s="11"/>
      <c r="Y5" s="11"/>
      <c r="Z5" s="11"/>
      <c r="AA5" s="11"/>
    </row>
    <row r="6" spans="1:27">
      <c r="A6" t="s">
        <v>21</v>
      </c>
      <c r="B6" t="s">
        <v>41</v>
      </c>
      <c r="C6" s="7">
        <v>32932</v>
      </c>
      <c r="D6" t="s">
        <v>42</v>
      </c>
      <c r="H6">
        <v>508</v>
      </c>
      <c r="J6">
        <v>13.8</v>
      </c>
      <c r="K6">
        <v>0.05</v>
      </c>
      <c r="L6">
        <f>K6/Q6</f>
        <v>4.7169811320754724E-3</v>
      </c>
      <c r="Q6">
        <v>10.6</v>
      </c>
      <c r="U6" s="7"/>
      <c r="V6" s="11">
        <v>264.16000000000003</v>
      </c>
      <c r="W6" s="11">
        <v>243.83999999999997</v>
      </c>
      <c r="X6" s="11">
        <v>10.488000000000001</v>
      </c>
      <c r="Y6" s="11">
        <v>3.3119999999999994</v>
      </c>
      <c r="Z6" s="11">
        <f>X6/V6</f>
        <v>3.9703210175651121E-2</v>
      </c>
      <c r="AA6" s="11">
        <f>Y6/W6</f>
        <v>1.3582677165354329E-2</v>
      </c>
    </row>
    <row r="7" spans="1:27">
      <c r="A7" t="s">
        <v>21</v>
      </c>
      <c r="B7" t="s">
        <v>41</v>
      </c>
      <c r="C7" s="7">
        <v>32933</v>
      </c>
      <c r="E7">
        <v>5.87</v>
      </c>
      <c r="F7">
        <v>1.81</v>
      </c>
      <c r="U7" s="7"/>
      <c r="V7" s="11"/>
      <c r="W7" s="11"/>
      <c r="X7" s="11"/>
      <c r="Y7" s="11"/>
      <c r="Z7" s="11"/>
      <c r="AA7" s="11"/>
    </row>
    <row r="8" spans="1:27">
      <c r="A8" t="s">
        <v>21</v>
      </c>
      <c r="B8" t="s">
        <v>41</v>
      </c>
      <c r="C8" s="7">
        <v>32939</v>
      </c>
      <c r="N8">
        <v>5.0199999999999995E-2</v>
      </c>
      <c r="Q8">
        <v>85.05</v>
      </c>
      <c r="U8" s="7"/>
      <c r="V8" s="11"/>
      <c r="W8" s="11"/>
      <c r="X8" s="11"/>
      <c r="Y8" s="11"/>
      <c r="Z8" s="11"/>
      <c r="AA8" s="11"/>
    </row>
    <row r="9" spans="1:27">
      <c r="A9" t="s">
        <v>21</v>
      </c>
      <c r="B9" t="s">
        <v>41</v>
      </c>
      <c r="C9" s="7">
        <v>32940</v>
      </c>
      <c r="E9">
        <v>5.8</v>
      </c>
      <c r="F9">
        <v>7.71</v>
      </c>
      <c r="J9">
        <v>16.37</v>
      </c>
      <c r="U9" s="7"/>
      <c r="V9" s="11"/>
      <c r="W9" s="11"/>
      <c r="X9" s="11"/>
      <c r="Y9" s="11"/>
      <c r="Z9" s="11"/>
      <c r="AA9" s="11"/>
    </row>
    <row r="10" spans="1:27">
      <c r="A10" t="s">
        <v>21</v>
      </c>
      <c r="B10" t="s">
        <v>41</v>
      </c>
      <c r="C10" s="7">
        <v>32946</v>
      </c>
      <c r="J10">
        <v>16.54</v>
      </c>
      <c r="N10">
        <v>4.6500000000000007E-2</v>
      </c>
      <c r="Q10">
        <v>209.13</v>
      </c>
      <c r="U10" s="7"/>
      <c r="V10" s="11"/>
      <c r="W10" s="11"/>
      <c r="X10" s="11"/>
      <c r="Y10" s="11"/>
      <c r="Z10" s="11"/>
      <c r="AA10" s="11"/>
    </row>
    <row r="11" spans="1:27">
      <c r="A11" t="s">
        <v>21</v>
      </c>
      <c r="B11" t="s">
        <v>41</v>
      </c>
      <c r="C11" s="7">
        <v>32947</v>
      </c>
      <c r="E11">
        <v>5.44</v>
      </c>
      <c r="F11">
        <v>1.31</v>
      </c>
      <c r="U11" s="7"/>
      <c r="V11" s="11"/>
      <c r="W11" s="11"/>
      <c r="X11" s="11"/>
      <c r="Y11" s="11"/>
      <c r="Z11" s="11"/>
      <c r="AA11" s="11"/>
    </row>
    <row r="12" spans="1:27">
      <c r="A12" t="s">
        <v>21</v>
      </c>
      <c r="B12" t="s">
        <v>41</v>
      </c>
      <c r="C12" s="7">
        <v>32962</v>
      </c>
      <c r="D12" t="s">
        <v>43</v>
      </c>
      <c r="E12">
        <v>3.75</v>
      </c>
      <c r="F12">
        <v>0.98</v>
      </c>
      <c r="G12">
        <v>0.372</v>
      </c>
      <c r="H12">
        <v>827</v>
      </c>
      <c r="I12">
        <f>P12*10</f>
        <v>2560</v>
      </c>
      <c r="J12">
        <v>18.12</v>
      </c>
      <c r="K12">
        <v>12.350000000000001</v>
      </c>
      <c r="L12">
        <f>K12/Q12</f>
        <v>3.3324338909875878E-2</v>
      </c>
      <c r="M12">
        <v>11.6</v>
      </c>
      <c r="N12">
        <v>4.3499999999999997E-2</v>
      </c>
      <c r="O12">
        <v>0.61440000000000006</v>
      </c>
      <c r="P12">
        <v>256</v>
      </c>
      <c r="Q12">
        <v>370.6</v>
      </c>
      <c r="S12">
        <v>50</v>
      </c>
      <c r="T12">
        <v>80</v>
      </c>
      <c r="U12" s="7"/>
      <c r="V12" s="11">
        <v>169.76000000000002</v>
      </c>
      <c r="W12" s="11">
        <f>W6+53.5</f>
        <v>297.33999999999997</v>
      </c>
      <c r="X12" s="11">
        <v>3.6180000000000012</v>
      </c>
      <c r="Y12" s="11">
        <f>Y6+1.08</f>
        <v>4.3919999999999995</v>
      </c>
      <c r="Z12" s="11">
        <f>X12/V12</f>
        <v>2.1312441093308203E-2</v>
      </c>
      <c r="AA12" s="11">
        <f>Y12/W12</f>
        <v>1.4770969260778906E-2</v>
      </c>
    </row>
    <row r="13" spans="1:27">
      <c r="A13" t="s">
        <v>44</v>
      </c>
      <c r="B13" t="s">
        <v>45</v>
      </c>
      <c r="C13" s="7">
        <v>32588</v>
      </c>
      <c r="D13" t="s">
        <v>42</v>
      </c>
      <c r="H13">
        <v>226</v>
      </c>
      <c r="J13">
        <v>5.53</v>
      </c>
      <c r="Q13">
        <v>5.34</v>
      </c>
      <c r="U13" s="7"/>
      <c r="V13" s="11"/>
      <c r="W13" s="11"/>
      <c r="X13" s="11"/>
      <c r="Y13" s="11"/>
      <c r="Z13" s="11"/>
      <c r="AA13" s="11"/>
    </row>
    <row r="14" spans="1:27">
      <c r="A14" t="s">
        <v>44</v>
      </c>
      <c r="B14" t="s">
        <v>45</v>
      </c>
      <c r="C14" s="7">
        <v>32613</v>
      </c>
      <c r="D14" t="s">
        <v>43</v>
      </c>
      <c r="H14">
        <v>552</v>
      </c>
      <c r="I14">
        <f>P14*10</f>
        <v>1550</v>
      </c>
      <c r="J14">
        <v>11.5</v>
      </c>
      <c r="P14">
        <v>155</v>
      </c>
      <c r="S14">
        <v>42</v>
      </c>
      <c r="T14">
        <v>67</v>
      </c>
      <c r="U14" s="7"/>
      <c r="V14" s="11"/>
      <c r="W14" s="11"/>
      <c r="X14" s="11"/>
      <c r="Y14" s="11"/>
      <c r="Z14" s="11"/>
      <c r="AA14" s="11"/>
    </row>
    <row r="15" spans="1:27">
      <c r="A15" t="s">
        <v>44</v>
      </c>
      <c r="B15" t="s">
        <v>46</v>
      </c>
      <c r="C15" s="7">
        <v>32560</v>
      </c>
      <c r="D15" t="s">
        <v>42</v>
      </c>
      <c r="H15">
        <v>273</v>
      </c>
      <c r="J15">
        <v>5.8</v>
      </c>
      <c r="U15" s="7"/>
      <c r="V15" s="11"/>
      <c r="W15" s="11"/>
      <c r="X15" s="11"/>
      <c r="Y15" s="11"/>
      <c r="Z15" s="11"/>
      <c r="AA15" s="11"/>
    </row>
    <row r="16" spans="1:27">
      <c r="A16" t="s">
        <v>44</v>
      </c>
      <c r="B16" t="s">
        <v>46</v>
      </c>
      <c r="C16" s="7">
        <v>32581</v>
      </c>
      <c r="D16" t="s">
        <v>43</v>
      </c>
      <c r="G16">
        <v>0.20400000000000001</v>
      </c>
      <c r="H16">
        <v>355.7</v>
      </c>
      <c r="I16">
        <f>P16*10</f>
        <v>608</v>
      </c>
      <c r="J16">
        <v>8.24</v>
      </c>
      <c r="M16">
        <v>2.78</v>
      </c>
      <c r="O16">
        <v>0.54720000000000002</v>
      </c>
      <c r="P16">
        <v>60.8</v>
      </c>
      <c r="Q16">
        <v>86.399999999999991</v>
      </c>
      <c r="S16">
        <v>42</v>
      </c>
      <c r="T16">
        <v>63</v>
      </c>
      <c r="U16" s="7"/>
      <c r="V16" s="11"/>
      <c r="W16" s="11"/>
      <c r="X16" s="11"/>
      <c r="Y16" s="11"/>
      <c r="Z16" s="11"/>
      <c r="AA16" s="11"/>
    </row>
    <row r="17" spans="1:27">
      <c r="A17" t="s">
        <v>44</v>
      </c>
      <c r="B17" t="s">
        <v>47</v>
      </c>
      <c r="C17" s="7">
        <v>32558</v>
      </c>
      <c r="J17">
        <v>0.28000000000000003</v>
      </c>
      <c r="U17" s="7"/>
      <c r="V17" s="11"/>
      <c r="W17" s="11"/>
      <c r="X17" s="11"/>
      <c r="Y17" s="11"/>
      <c r="Z17" s="11"/>
      <c r="AA17" s="11"/>
    </row>
    <row r="18" spans="1:27">
      <c r="A18" t="s">
        <v>44</v>
      </c>
      <c r="B18" t="s">
        <v>47</v>
      </c>
      <c r="C18" s="7">
        <v>32564</v>
      </c>
      <c r="J18">
        <v>1.78</v>
      </c>
      <c r="U18" s="7"/>
      <c r="V18" s="11"/>
      <c r="W18" s="11"/>
      <c r="X18" s="11"/>
      <c r="Y18" s="11"/>
      <c r="Z18" s="11"/>
      <c r="AA18" s="11"/>
    </row>
    <row r="19" spans="1:27">
      <c r="A19" t="s">
        <v>44</v>
      </c>
      <c r="B19" t="s">
        <v>47</v>
      </c>
      <c r="C19" s="7">
        <v>32570</v>
      </c>
      <c r="D19" s="12"/>
      <c r="J19">
        <v>3.88</v>
      </c>
      <c r="U19" s="7"/>
      <c r="V19" s="11"/>
      <c r="W19" s="11"/>
      <c r="X19" s="11"/>
      <c r="Y19" s="11"/>
      <c r="Z19" s="11"/>
      <c r="AA19" s="11"/>
    </row>
    <row r="20" spans="1:27">
      <c r="A20" t="s">
        <v>44</v>
      </c>
      <c r="B20" t="s">
        <v>47</v>
      </c>
      <c r="C20" s="7">
        <v>32578</v>
      </c>
      <c r="D20" t="s">
        <v>42</v>
      </c>
      <c r="H20">
        <v>253</v>
      </c>
      <c r="J20">
        <v>7.29</v>
      </c>
      <c r="K20">
        <v>0.22</v>
      </c>
      <c r="L20">
        <f>K20/Q20</f>
        <v>4.5081967213114756E-2</v>
      </c>
      <c r="Q20">
        <v>4.88</v>
      </c>
      <c r="U20" s="7"/>
      <c r="V20" s="11">
        <v>134.09</v>
      </c>
      <c r="W20" s="11">
        <v>118.91</v>
      </c>
      <c r="X20" s="11">
        <v>5.9049000000000005</v>
      </c>
      <c r="Y20" s="11">
        <v>1.3850999999999996</v>
      </c>
      <c r="Z20" s="11">
        <f>X20/V20</f>
        <v>4.4036840927735105E-2</v>
      </c>
      <c r="AA20" s="11">
        <f>Y20/W20</f>
        <v>1.1648305441089897E-2</v>
      </c>
    </row>
    <row r="21" spans="1:27">
      <c r="A21" t="s">
        <v>44</v>
      </c>
      <c r="B21" t="s">
        <v>47</v>
      </c>
      <c r="C21" s="7">
        <v>32585</v>
      </c>
      <c r="N21">
        <v>0.05</v>
      </c>
      <c r="U21" s="7"/>
      <c r="V21" s="11"/>
      <c r="W21" s="11"/>
      <c r="X21" s="11"/>
      <c r="Y21" s="11"/>
      <c r="Z21" s="11"/>
      <c r="AA21" s="11"/>
    </row>
    <row r="22" spans="1:27">
      <c r="A22" t="s">
        <v>44</v>
      </c>
      <c r="B22" t="s">
        <v>47</v>
      </c>
      <c r="C22" s="7">
        <v>32585</v>
      </c>
      <c r="J22">
        <v>10.16</v>
      </c>
      <c r="Q22">
        <v>68.947999999999993</v>
      </c>
      <c r="U22" s="7"/>
      <c r="V22" s="11"/>
      <c r="W22" s="11"/>
      <c r="X22" s="11"/>
      <c r="Y22" s="11"/>
      <c r="Z22" s="11"/>
      <c r="AA22" s="11"/>
    </row>
    <row r="23" spans="1:27">
      <c r="A23" t="s">
        <v>44</v>
      </c>
      <c r="B23" t="s">
        <v>47</v>
      </c>
      <c r="C23" s="7">
        <v>32592</v>
      </c>
      <c r="N23">
        <v>4.5499999999999999E-2</v>
      </c>
      <c r="U23" s="7"/>
      <c r="V23" s="11"/>
      <c r="W23" s="11"/>
      <c r="X23" s="11"/>
      <c r="Y23" s="11"/>
      <c r="Z23" s="11"/>
      <c r="AA23" s="11"/>
    </row>
    <row r="24" spans="1:27">
      <c r="A24" t="s">
        <v>44</v>
      </c>
      <c r="B24" t="s">
        <v>47</v>
      </c>
      <c r="C24" s="7">
        <v>32593</v>
      </c>
      <c r="J24">
        <v>10.76</v>
      </c>
      <c r="Q24">
        <v>165.87700000000001</v>
      </c>
      <c r="U24" s="7"/>
      <c r="V24" s="11"/>
      <c r="W24" s="11"/>
      <c r="X24" s="11"/>
      <c r="Y24" s="11"/>
      <c r="Z24" s="11"/>
      <c r="AA24" s="11"/>
    </row>
    <row r="25" spans="1:27">
      <c r="A25" t="s">
        <v>44</v>
      </c>
      <c r="B25" t="s">
        <v>47</v>
      </c>
      <c r="C25" s="7">
        <v>32601</v>
      </c>
      <c r="D25" t="s">
        <v>43</v>
      </c>
      <c r="G25">
        <v>0.3</v>
      </c>
      <c r="H25">
        <v>525</v>
      </c>
      <c r="J25">
        <v>12.58</v>
      </c>
      <c r="L25">
        <f>K25/Q25</f>
        <v>0</v>
      </c>
      <c r="N25">
        <v>4.7400000000000005E-2</v>
      </c>
      <c r="Q25">
        <v>191.88</v>
      </c>
      <c r="S25">
        <v>42</v>
      </c>
      <c r="T25">
        <v>65</v>
      </c>
      <c r="U25" s="7"/>
      <c r="V25" s="11"/>
      <c r="W25" s="11"/>
      <c r="X25" s="11"/>
      <c r="Y25" s="11"/>
      <c r="Z25" s="11"/>
      <c r="AA25" s="11" t="e">
        <f>Y25/W25</f>
        <v>#DIV/0!</v>
      </c>
    </row>
    <row r="26" spans="1:27">
      <c r="A26" t="s">
        <v>44</v>
      </c>
      <c r="B26" t="s">
        <v>48</v>
      </c>
      <c r="C26" s="7">
        <v>32557</v>
      </c>
      <c r="J26">
        <v>0.78</v>
      </c>
      <c r="U26" s="7"/>
      <c r="V26" s="11"/>
      <c r="W26" s="11"/>
      <c r="X26" s="11"/>
      <c r="Y26" s="11"/>
      <c r="Z26" s="11"/>
      <c r="AA26" s="11"/>
    </row>
    <row r="27" spans="1:27">
      <c r="A27" t="s">
        <v>44</v>
      </c>
      <c r="B27" t="s">
        <v>48</v>
      </c>
      <c r="C27" s="7">
        <v>32563</v>
      </c>
      <c r="J27">
        <v>2.41</v>
      </c>
      <c r="U27" s="7"/>
      <c r="V27" s="11"/>
      <c r="W27" s="11"/>
      <c r="X27" s="11"/>
      <c r="Y27" s="11"/>
      <c r="Z27" s="11"/>
      <c r="AA27" s="11"/>
    </row>
    <row r="28" spans="1:27">
      <c r="A28" t="s">
        <v>44</v>
      </c>
      <c r="B28" t="s">
        <v>48</v>
      </c>
      <c r="C28" s="7">
        <v>32569</v>
      </c>
      <c r="J28">
        <v>4.04</v>
      </c>
      <c r="U28" s="7"/>
      <c r="V28" s="11"/>
      <c r="W28" s="11"/>
      <c r="X28" s="11"/>
      <c r="Y28" s="11"/>
      <c r="Z28" s="11"/>
      <c r="AA28" s="11"/>
    </row>
    <row r="29" spans="1:27">
      <c r="A29" t="s">
        <v>44</v>
      </c>
      <c r="B29" t="s">
        <v>48</v>
      </c>
      <c r="C29" s="7">
        <v>32577</v>
      </c>
      <c r="J29">
        <v>4.33</v>
      </c>
      <c r="U29" s="7"/>
      <c r="V29" s="11"/>
      <c r="W29" s="11"/>
      <c r="X29" s="11"/>
      <c r="Y29" s="11"/>
      <c r="Z29" s="11"/>
      <c r="AA29" s="11"/>
    </row>
    <row r="30" spans="1:27">
      <c r="A30" t="s">
        <v>44</v>
      </c>
      <c r="B30" t="s">
        <v>48</v>
      </c>
      <c r="C30" s="7">
        <v>32578</v>
      </c>
      <c r="D30" t="s">
        <v>42</v>
      </c>
      <c r="H30">
        <v>180</v>
      </c>
      <c r="J30">
        <v>4.1100000000000003</v>
      </c>
      <c r="K30">
        <v>0.15</v>
      </c>
      <c r="L30">
        <f>K30/Q30</f>
        <v>3.5046728971962614E-2</v>
      </c>
      <c r="Q30">
        <v>4.28</v>
      </c>
      <c r="U30" s="7"/>
      <c r="V30" s="11">
        <v>84.6</v>
      </c>
      <c r="W30" s="11">
        <v>95.4</v>
      </c>
      <c r="X30" s="11">
        <v>3.0825000000000005</v>
      </c>
      <c r="Y30" s="11">
        <v>1.0274999999999999</v>
      </c>
      <c r="Z30" s="11">
        <f>X30/V30</f>
        <v>3.6436170212765968E-2</v>
      </c>
      <c r="AA30" s="11">
        <f>Y30/W30</f>
        <v>1.0770440251572325E-2</v>
      </c>
    </row>
    <row r="31" spans="1:27">
      <c r="A31" t="s">
        <v>44</v>
      </c>
      <c r="B31" t="s">
        <v>48</v>
      </c>
      <c r="C31" s="7">
        <v>32584</v>
      </c>
      <c r="J31">
        <v>4.91</v>
      </c>
      <c r="U31" s="7"/>
      <c r="V31" s="11"/>
      <c r="W31" s="11"/>
      <c r="X31" s="11"/>
      <c r="Y31" s="11"/>
      <c r="Z31" s="11"/>
      <c r="AA31" s="11"/>
    </row>
    <row r="32" spans="1:27">
      <c r="A32" t="s">
        <v>44</v>
      </c>
      <c r="B32" t="s">
        <v>48</v>
      </c>
      <c r="C32" s="7">
        <v>32585</v>
      </c>
      <c r="N32">
        <v>4.3799999999999999E-2</v>
      </c>
      <c r="Q32">
        <v>60.91</v>
      </c>
      <c r="U32" s="7"/>
      <c r="V32" s="11"/>
      <c r="W32" s="11"/>
      <c r="X32" s="11"/>
      <c r="Y32" s="11"/>
      <c r="Z32" s="11"/>
      <c r="AA32" s="11"/>
    </row>
    <row r="33" spans="1:27">
      <c r="A33" t="s">
        <v>44</v>
      </c>
      <c r="B33" t="s">
        <v>48</v>
      </c>
      <c r="C33" s="7">
        <v>32592</v>
      </c>
      <c r="J33">
        <v>6.69</v>
      </c>
      <c r="N33">
        <v>4.2800000000000005E-2</v>
      </c>
      <c r="U33" s="7"/>
      <c r="V33" s="11"/>
      <c r="W33" s="11"/>
      <c r="X33" s="11"/>
      <c r="Y33" s="11"/>
      <c r="Z33" s="11"/>
      <c r="AA33" s="11"/>
    </row>
    <row r="34" spans="1:27">
      <c r="A34" t="s">
        <v>44</v>
      </c>
      <c r="B34" t="s">
        <v>48</v>
      </c>
      <c r="C34" s="7">
        <v>32595</v>
      </c>
      <c r="N34">
        <v>4.5400000000000003E-2</v>
      </c>
      <c r="U34" s="7"/>
      <c r="V34" s="11"/>
      <c r="W34" s="11"/>
      <c r="X34" s="11"/>
      <c r="Y34" s="11"/>
      <c r="Z34" s="11"/>
      <c r="AA34" s="11"/>
    </row>
    <row r="35" spans="1:27">
      <c r="A35" t="s">
        <v>44</v>
      </c>
      <c r="B35" t="s">
        <v>48</v>
      </c>
      <c r="C35" s="7">
        <v>32596</v>
      </c>
      <c r="D35" t="s">
        <v>43</v>
      </c>
      <c r="G35">
        <v>0.28799999999999998</v>
      </c>
      <c r="H35">
        <v>349</v>
      </c>
      <c r="I35">
        <f>P35*10</f>
        <v>840</v>
      </c>
      <c r="J35">
        <v>8.34</v>
      </c>
      <c r="K35">
        <v>4.17</v>
      </c>
      <c r="L35">
        <f>K35/Q35</f>
        <v>3.3285440613026816E-2</v>
      </c>
      <c r="M35">
        <v>3.83</v>
      </c>
      <c r="O35">
        <v>0.44160000000000005</v>
      </c>
      <c r="P35">
        <v>84</v>
      </c>
      <c r="Q35">
        <v>125.28</v>
      </c>
      <c r="S35">
        <v>42</v>
      </c>
      <c r="T35">
        <v>60</v>
      </c>
      <c r="U35" s="7"/>
      <c r="V35" s="11">
        <v>91.47</v>
      </c>
      <c r="W35" s="11">
        <v>137.4</v>
      </c>
      <c r="X35" s="11">
        <v>3.0425000000000004</v>
      </c>
      <c r="Y35" s="11">
        <v>1.2074999999999998</v>
      </c>
      <c r="Z35" s="11"/>
      <c r="AA35" s="11">
        <f>Y35/W35</f>
        <v>8.7882096069868982E-3</v>
      </c>
    </row>
    <row r="36" spans="1:27">
      <c r="A36" t="s">
        <v>44</v>
      </c>
      <c r="B36" t="s">
        <v>48</v>
      </c>
      <c r="C36" s="7">
        <v>32601</v>
      </c>
      <c r="D36" s="12"/>
      <c r="J36">
        <v>12.56</v>
      </c>
      <c r="U36" s="7"/>
      <c r="V36" s="11"/>
      <c r="W36" s="11"/>
      <c r="X36" s="11"/>
      <c r="Y36" s="11"/>
      <c r="Z36" s="11"/>
      <c r="AA36" s="11"/>
    </row>
    <row r="37" spans="1:27">
      <c r="A37" t="s">
        <v>49</v>
      </c>
      <c r="B37" t="s">
        <v>50</v>
      </c>
      <c r="C37" s="7">
        <v>29262</v>
      </c>
      <c r="J37" s="7"/>
      <c r="U37">
        <v>66.064981949458399</v>
      </c>
      <c r="V37" s="11"/>
      <c r="W37" s="11"/>
      <c r="X37" s="11"/>
      <c r="Y37" s="11"/>
      <c r="Z37" s="11"/>
      <c r="AA37" s="11"/>
    </row>
    <row r="38" spans="1:27">
      <c r="A38" t="s">
        <v>49</v>
      </c>
      <c r="B38" t="s">
        <v>50</v>
      </c>
      <c r="C38" s="7">
        <v>29270</v>
      </c>
      <c r="J38" s="7"/>
      <c r="U38">
        <v>91.046931407942196</v>
      </c>
      <c r="V38" s="11"/>
      <c r="W38" s="11"/>
      <c r="X38" s="11"/>
      <c r="Y38" s="11"/>
      <c r="Z38" s="11"/>
      <c r="AA38" s="11"/>
    </row>
    <row r="39" spans="1:27">
      <c r="A39" t="s">
        <v>49</v>
      </c>
      <c r="B39" t="s">
        <v>50</v>
      </c>
      <c r="C39" s="7">
        <v>29279</v>
      </c>
      <c r="J39" s="7"/>
      <c r="U39">
        <v>81.083032490974702</v>
      </c>
      <c r="V39" s="11"/>
      <c r="W39" s="11"/>
      <c r="X39" s="11"/>
      <c r="Y39" s="11"/>
      <c r="Z39" s="11"/>
      <c r="AA39" s="11"/>
    </row>
    <row r="40" spans="1:27">
      <c r="A40" t="s">
        <v>49</v>
      </c>
      <c r="B40" t="s">
        <v>50</v>
      </c>
      <c r="C40" s="7">
        <v>29290</v>
      </c>
      <c r="J40" s="7"/>
      <c r="U40">
        <v>77.617328519855604</v>
      </c>
      <c r="V40" s="11"/>
      <c r="W40" s="11"/>
      <c r="X40" s="11"/>
      <c r="Y40" s="11"/>
      <c r="Z40" s="11"/>
      <c r="AA40" s="11"/>
    </row>
    <row r="41" spans="1:27">
      <c r="A41" t="s">
        <v>49</v>
      </c>
      <c r="B41" t="s">
        <v>50</v>
      </c>
      <c r="C41" s="7">
        <v>29299</v>
      </c>
      <c r="J41" s="7"/>
      <c r="V41" s="11"/>
      <c r="W41" s="11"/>
      <c r="X41" s="11"/>
      <c r="Y41" s="11"/>
      <c r="Z41" s="11"/>
      <c r="AA41" s="11"/>
    </row>
    <row r="42" spans="1:27">
      <c r="A42" t="s">
        <v>49</v>
      </c>
      <c r="B42" t="s">
        <v>51</v>
      </c>
      <c r="C42" s="7">
        <v>29262</v>
      </c>
      <c r="J42" s="7"/>
      <c r="U42">
        <v>84.038004750593899</v>
      </c>
      <c r="V42" s="11"/>
      <c r="W42" s="11"/>
      <c r="X42" s="11"/>
      <c r="Y42" s="11"/>
      <c r="Z42" s="11"/>
      <c r="AA42" s="11"/>
    </row>
    <row r="43" spans="1:27">
      <c r="A43" t="s">
        <v>49</v>
      </c>
      <c r="B43" t="s">
        <v>51</v>
      </c>
      <c r="C43" s="7">
        <v>29270</v>
      </c>
      <c r="J43" s="7"/>
      <c r="U43">
        <v>96.152019002375397</v>
      </c>
      <c r="V43" s="11"/>
      <c r="W43" s="11"/>
      <c r="X43" s="11"/>
      <c r="Y43" s="11"/>
      <c r="Z43" s="11"/>
      <c r="AA43" s="11"/>
    </row>
    <row r="44" spans="1:27">
      <c r="A44" t="s">
        <v>49</v>
      </c>
      <c r="B44" t="s">
        <v>51</v>
      </c>
      <c r="C44" s="7">
        <v>29279</v>
      </c>
      <c r="J44" s="7"/>
      <c r="U44">
        <v>88.171021377672304</v>
      </c>
      <c r="V44" s="11"/>
      <c r="W44" s="11"/>
      <c r="X44" s="11"/>
      <c r="Y44" s="11"/>
      <c r="Z44" s="11"/>
      <c r="AA44" s="11"/>
    </row>
    <row r="45" spans="1:27">
      <c r="A45" t="s">
        <v>49</v>
      </c>
      <c r="B45" t="s">
        <v>51</v>
      </c>
      <c r="C45" s="7">
        <v>29290</v>
      </c>
      <c r="J45" s="7"/>
      <c r="U45">
        <v>79.762470308788707</v>
      </c>
      <c r="V45" s="11"/>
      <c r="W45" s="11"/>
      <c r="X45" s="11"/>
      <c r="Y45" s="11"/>
      <c r="Z45" s="11"/>
      <c r="AA45" s="11"/>
    </row>
    <row r="46" spans="1:27">
      <c r="A46" t="s">
        <v>49</v>
      </c>
      <c r="B46" t="s">
        <v>51</v>
      </c>
      <c r="C46" s="7">
        <v>29299</v>
      </c>
      <c r="J46" s="7"/>
      <c r="V46" s="11"/>
      <c r="W46" s="11"/>
      <c r="X46" s="11"/>
      <c r="Y46" s="11"/>
      <c r="Z46" s="11"/>
      <c r="AA46" s="11"/>
    </row>
    <row r="47" spans="1:27">
      <c r="A47" t="s">
        <v>49</v>
      </c>
      <c r="B47" t="s">
        <v>52</v>
      </c>
      <c r="C47" s="7">
        <v>29262</v>
      </c>
      <c r="J47" s="7"/>
      <c r="U47">
        <v>95.107913669064899</v>
      </c>
      <c r="V47" s="11"/>
      <c r="W47" s="11"/>
      <c r="X47" s="11"/>
      <c r="Y47" s="11"/>
      <c r="Z47" s="11"/>
      <c r="AA47" s="11"/>
    </row>
    <row r="48" spans="1:27">
      <c r="A48" t="s">
        <v>49</v>
      </c>
      <c r="B48" t="s">
        <v>52</v>
      </c>
      <c r="C48" s="7">
        <v>29270</v>
      </c>
      <c r="J48" s="7"/>
      <c r="U48">
        <v>98.561151079136806</v>
      </c>
      <c r="V48" s="11"/>
      <c r="W48" s="11"/>
      <c r="X48" s="11"/>
      <c r="Y48" s="11"/>
      <c r="Z48" s="11"/>
      <c r="AA48" s="11"/>
    </row>
    <row r="49" spans="1:27">
      <c r="A49" t="s">
        <v>49</v>
      </c>
      <c r="B49" t="s">
        <v>52</v>
      </c>
      <c r="C49" s="7">
        <v>29279</v>
      </c>
      <c r="J49" s="7"/>
      <c r="U49">
        <v>97.410071942446095</v>
      </c>
      <c r="V49" s="11"/>
      <c r="W49" s="11"/>
      <c r="X49" s="11"/>
      <c r="Y49" s="11"/>
      <c r="Z49" s="11"/>
      <c r="AA49" s="11"/>
    </row>
    <row r="50" spans="1:27">
      <c r="A50" t="s">
        <v>49</v>
      </c>
      <c r="B50" t="s">
        <v>52</v>
      </c>
      <c r="C50" s="7">
        <v>29290</v>
      </c>
      <c r="J50" s="7"/>
      <c r="U50">
        <v>91.654676258992893</v>
      </c>
      <c r="V50" s="11"/>
      <c r="W50" s="11"/>
      <c r="X50" s="11"/>
      <c r="Y50" s="11"/>
      <c r="Z50" s="11"/>
      <c r="AA50" s="11"/>
    </row>
    <row r="51" spans="1:27">
      <c r="A51" t="s">
        <v>49</v>
      </c>
      <c r="B51" t="s">
        <v>52</v>
      </c>
      <c r="C51" s="7">
        <v>29299</v>
      </c>
      <c r="J51" s="7"/>
      <c r="V51" s="11"/>
      <c r="W51" s="11"/>
      <c r="X51" s="11"/>
      <c r="Y51" s="11"/>
      <c r="Z51" s="11"/>
      <c r="AA51" s="11"/>
    </row>
    <row r="52" spans="1:27">
      <c r="A52" t="s">
        <v>49</v>
      </c>
      <c r="B52" t="s">
        <v>52</v>
      </c>
      <c r="C52" s="7">
        <v>29248</v>
      </c>
      <c r="J52" s="7"/>
      <c r="M52" s="7"/>
      <c r="U52" s="7"/>
      <c r="V52" s="11"/>
      <c r="W52" s="11"/>
      <c r="X52" s="11"/>
      <c r="Y52" s="11"/>
      <c r="Z52" s="11"/>
      <c r="AA52" s="11"/>
    </row>
    <row r="53" spans="1:27">
      <c r="A53" t="s">
        <v>49</v>
      </c>
      <c r="B53" t="s">
        <v>52</v>
      </c>
      <c r="C53" s="7">
        <v>29255</v>
      </c>
      <c r="J53" s="7"/>
      <c r="M53" s="7"/>
      <c r="U53" s="7"/>
      <c r="V53" s="11"/>
      <c r="W53" s="11"/>
      <c r="X53" s="11"/>
      <c r="Y53" s="11"/>
      <c r="Z53" s="11"/>
      <c r="AA53" s="11"/>
    </row>
    <row r="54" spans="1:27">
      <c r="A54" t="s">
        <v>49</v>
      </c>
      <c r="B54" t="s">
        <v>52</v>
      </c>
      <c r="C54" s="7">
        <v>29262</v>
      </c>
      <c r="J54" s="7"/>
      <c r="M54" s="7"/>
      <c r="U54" s="7"/>
      <c r="V54" s="11"/>
      <c r="W54" s="11"/>
      <c r="X54" s="11"/>
      <c r="Y54" s="11"/>
      <c r="Z54" s="11"/>
      <c r="AA54" s="11"/>
    </row>
    <row r="55" spans="1:27">
      <c r="A55" t="s">
        <v>49</v>
      </c>
      <c r="B55" t="s">
        <v>52</v>
      </c>
      <c r="C55" s="7">
        <v>29268</v>
      </c>
      <c r="J55" s="7"/>
      <c r="M55" s="7"/>
      <c r="U55" s="7"/>
      <c r="V55" s="11"/>
      <c r="W55" s="11"/>
      <c r="X55" s="11"/>
      <c r="Y55" s="11"/>
      <c r="Z55" s="11"/>
      <c r="AA55" s="11"/>
    </row>
    <row r="56" spans="1:27">
      <c r="A56" t="s">
        <v>49</v>
      </c>
      <c r="B56" t="s">
        <v>52</v>
      </c>
      <c r="C56" s="7">
        <v>29276</v>
      </c>
      <c r="J56" s="7"/>
      <c r="M56" s="7"/>
      <c r="U56" s="7"/>
      <c r="V56" s="11"/>
      <c r="W56" s="11"/>
      <c r="X56" s="11"/>
      <c r="Y56" s="11"/>
      <c r="Z56" s="11"/>
      <c r="AA56" s="11"/>
    </row>
    <row r="57" spans="1:27">
      <c r="A57" t="s">
        <v>49</v>
      </c>
      <c r="B57" t="s">
        <v>52</v>
      </c>
      <c r="C57" s="7">
        <v>29283</v>
      </c>
      <c r="J57" s="7"/>
      <c r="M57" s="7"/>
      <c r="U57" s="7"/>
      <c r="V57" s="11"/>
      <c r="W57" s="11"/>
      <c r="X57" s="11"/>
      <c r="Y57" s="11"/>
      <c r="Z57" s="11"/>
      <c r="AA57" s="11"/>
    </row>
    <row r="58" spans="1:27">
      <c r="A58" t="s">
        <v>49</v>
      </c>
      <c r="B58" t="s">
        <v>52</v>
      </c>
      <c r="C58" s="7">
        <v>29290</v>
      </c>
      <c r="J58" s="7"/>
      <c r="M58" s="7"/>
      <c r="U58" s="7"/>
      <c r="V58" s="11"/>
      <c r="W58" s="11"/>
      <c r="X58" s="11"/>
      <c r="Y58" s="11"/>
      <c r="Z58" s="11"/>
      <c r="AA58" s="11"/>
    </row>
    <row r="59" spans="1:27">
      <c r="A59" t="s">
        <v>49</v>
      </c>
      <c r="B59" t="s">
        <v>52</v>
      </c>
      <c r="C59" s="7">
        <v>29296</v>
      </c>
      <c r="J59" s="7"/>
      <c r="M59" s="7"/>
      <c r="U59" s="7"/>
      <c r="V59" s="11"/>
      <c r="W59" s="11"/>
      <c r="X59" s="11"/>
      <c r="Y59" s="11"/>
      <c r="Z59" s="11"/>
      <c r="AA59" s="11"/>
    </row>
    <row r="60" spans="1:27">
      <c r="A60" t="s">
        <v>49</v>
      </c>
      <c r="B60" t="s">
        <v>52</v>
      </c>
      <c r="C60" s="7">
        <v>29301</v>
      </c>
      <c r="J60" s="7"/>
      <c r="M60" s="7"/>
      <c r="U60" s="7"/>
      <c r="V60" s="11"/>
      <c r="W60" s="11"/>
      <c r="X60" s="11"/>
      <c r="Y60" s="11"/>
      <c r="Z60" s="11"/>
      <c r="AA60" s="11"/>
    </row>
    <row r="61" spans="1:27">
      <c r="A61" t="s">
        <v>49</v>
      </c>
      <c r="B61" t="s">
        <v>51</v>
      </c>
      <c r="C61" s="7">
        <v>29248</v>
      </c>
      <c r="J61" s="7"/>
      <c r="M61" s="7"/>
      <c r="U61" s="7"/>
      <c r="V61" s="11"/>
      <c r="W61" s="11"/>
      <c r="X61" s="11"/>
      <c r="Y61" s="11"/>
      <c r="Z61" s="11"/>
      <c r="AA61" s="11"/>
    </row>
    <row r="62" spans="1:27">
      <c r="A62" t="s">
        <v>49</v>
      </c>
      <c r="B62" t="s">
        <v>51</v>
      </c>
      <c r="C62" s="7">
        <v>29255</v>
      </c>
      <c r="J62" s="7"/>
      <c r="M62" s="7"/>
      <c r="U62" s="7"/>
      <c r="V62" s="11"/>
      <c r="W62" s="11"/>
      <c r="X62" s="11"/>
      <c r="Y62" s="11"/>
      <c r="Z62" s="11"/>
      <c r="AA62" s="11"/>
    </row>
    <row r="63" spans="1:27">
      <c r="A63" t="s">
        <v>49</v>
      </c>
      <c r="B63" t="s">
        <v>51</v>
      </c>
      <c r="C63" s="7">
        <v>29262</v>
      </c>
      <c r="J63" s="7"/>
      <c r="M63" s="7"/>
      <c r="U63" s="7"/>
      <c r="V63" s="11"/>
      <c r="W63" s="11"/>
      <c r="X63" s="11"/>
      <c r="Y63" s="11"/>
      <c r="Z63" s="11"/>
      <c r="AA63" s="11"/>
    </row>
    <row r="64" spans="1:27">
      <c r="A64" t="s">
        <v>49</v>
      </c>
      <c r="B64" t="s">
        <v>51</v>
      </c>
      <c r="C64" s="7">
        <v>29268</v>
      </c>
      <c r="J64" s="7"/>
      <c r="M64" s="7"/>
      <c r="U64" s="7"/>
      <c r="V64" s="11"/>
      <c r="W64" s="11"/>
      <c r="X64" s="11"/>
      <c r="Y64" s="11"/>
      <c r="Z64" s="11"/>
      <c r="AA64" s="11"/>
    </row>
    <row r="65" spans="1:27">
      <c r="A65" t="s">
        <v>49</v>
      </c>
      <c r="B65" t="s">
        <v>51</v>
      </c>
      <c r="C65" s="7">
        <v>29276</v>
      </c>
      <c r="J65" s="7"/>
      <c r="M65" s="7"/>
      <c r="Q65">
        <v>60.892857142857103</v>
      </c>
      <c r="U65" s="7"/>
      <c r="V65" s="11"/>
      <c r="W65" s="11"/>
      <c r="X65" s="11"/>
      <c r="Y65" s="11"/>
      <c r="Z65" s="11"/>
      <c r="AA65" s="11"/>
    </row>
    <row r="66" spans="1:27">
      <c r="A66" t="s">
        <v>49</v>
      </c>
      <c r="B66" t="s">
        <v>51</v>
      </c>
      <c r="C66" s="7">
        <v>29283</v>
      </c>
      <c r="J66" s="7"/>
      <c r="M66" s="7"/>
      <c r="Q66">
        <v>67.142857142857196</v>
      </c>
      <c r="U66" s="7"/>
      <c r="V66" s="11"/>
      <c r="W66" s="11"/>
      <c r="X66" s="11"/>
      <c r="Y66" s="11"/>
      <c r="Z66" s="11"/>
      <c r="AA66" s="11"/>
    </row>
    <row r="67" spans="1:27">
      <c r="A67" t="s">
        <v>49</v>
      </c>
      <c r="B67" t="s">
        <v>51</v>
      </c>
      <c r="C67" s="7">
        <v>29290</v>
      </c>
      <c r="J67" s="7"/>
      <c r="M67" s="7"/>
      <c r="Q67">
        <v>71.785714285714306</v>
      </c>
      <c r="U67" s="7"/>
      <c r="V67" s="11"/>
      <c r="W67" s="11"/>
      <c r="X67" s="11"/>
      <c r="Y67" s="11"/>
      <c r="Z67" s="11"/>
      <c r="AA67" s="11"/>
    </row>
    <row r="68" spans="1:27">
      <c r="A68" t="s">
        <v>49</v>
      </c>
      <c r="B68" t="s">
        <v>51</v>
      </c>
      <c r="C68" s="7">
        <v>29296</v>
      </c>
      <c r="J68" s="7"/>
      <c r="M68" s="7"/>
      <c r="U68" s="7"/>
      <c r="V68" s="11"/>
      <c r="W68" s="11"/>
      <c r="X68" s="11"/>
      <c r="Y68" s="11"/>
      <c r="Z68" s="11"/>
      <c r="AA68" s="11"/>
    </row>
    <row r="69" spans="1:27">
      <c r="A69" t="s">
        <v>49</v>
      </c>
      <c r="B69" t="s">
        <v>51</v>
      </c>
      <c r="C69" s="7">
        <v>29301</v>
      </c>
      <c r="J69" s="7"/>
      <c r="M69" s="7"/>
      <c r="V69" s="11"/>
      <c r="W69" s="11"/>
      <c r="X69" s="11"/>
      <c r="Y69" s="11"/>
      <c r="Z69" s="11"/>
      <c r="AA69" s="11"/>
    </row>
    <row r="70" spans="1:27">
      <c r="A70" t="s">
        <v>49</v>
      </c>
      <c r="B70" t="s">
        <v>50</v>
      </c>
      <c r="C70" s="7">
        <v>29248</v>
      </c>
      <c r="J70" s="7"/>
      <c r="M70" s="7"/>
      <c r="V70" s="11"/>
      <c r="W70" s="11"/>
      <c r="X70" s="11"/>
      <c r="Y70" s="11"/>
      <c r="Z70" s="11"/>
      <c r="AA70" s="11"/>
    </row>
    <row r="71" spans="1:27">
      <c r="A71" t="s">
        <v>49</v>
      </c>
      <c r="B71" t="s">
        <v>50</v>
      </c>
      <c r="C71" s="7">
        <v>29255</v>
      </c>
      <c r="J71" s="7"/>
      <c r="M71" s="7"/>
      <c r="V71" s="11"/>
      <c r="W71" s="11"/>
      <c r="X71" s="11"/>
      <c r="Y71" s="11"/>
      <c r="Z71" s="11"/>
      <c r="AA71" s="11"/>
    </row>
    <row r="72" spans="1:27">
      <c r="A72" t="s">
        <v>49</v>
      </c>
      <c r="B72" t="s">
        <v>50</v>
      </c>
      <c r="C72" s="7">
        <v>29262</v>
      </c>
      <c r="J72" s="7"/>
      <c r="M72" s="7"/>
      <c r="V72" s="11"/>
      <c r="W72" s="11"/>
      <c r="X72" s="11"/>
      <c r="Y72" s="11"/>
      <c r="Z72" s="11"/>
      <c r="AA72" s="11"/>
    </row>
    <row r="73" spans="1:27">
      <c r="A73" t="s">
        <v>49</v>
      </c>
      <c r="B73" t="s">
        <v>50</v>
      </c>
      <c r="C73" s="7">
        <v>29268</v>
      </c>
      <c r="J73" s="7"/>
      <c r="M73" s="7"/>
      <c r="V73" s="11"/>
      <c r="W73" s="11"/>
      <c r="X73" s="11"/>
      <c r="Y73" s="11"/>
      <c r="Z73" s="11"/>
      <c r="AA73" s="11"/>
    </row>
    <row r="74" spans="1:27">
      <c r="A74" t="s">
        <v>49</v>
      </c>
      <c r="B74" t="s">
        <v>50</v>
      </c>
      <c r="C74" s="7">
        <v>29276</v>
      </c>
      <c r="J74" s="7"/>
      <c r="M74" s="7"/>
      <c r="Q74">
        <v>59.821428571428498</v>
      </c>
      <c r="V74" s="11"/>
      <c r="W74" s="11"/>
      <c r="X74" s="11"/>
      <c r="Y74" s="11"/>
      <c r="Z74" s="11"/>
      <c r="AA74" s="11"/>
    </row>
    <row r="75" spans="1:27">
      <c r="A75" t="s">
        <v>49</v>
      </c>
      <c r="B75" t="s">
        <v>50</v>
      </c>
      <c r="C75" s="7">
        <v>29283</v>
      </c>
      <c r="J75" s="7"/>
      <c r="M75" s="7"/>
      <c r="Q75">
        <v>67.142857142857196</v>
      </c>
      <c r="V75" s="11"/>
      <c r="W75" s="11"/>
      <c r="X75" s="11"/>
      <c r="Y75" s="11"/>
      <c r="Z75" s="11"/>
      <c r="AA75" s="11"/>
    </row>
    <row r="76" spans="1:27">
      <c r="A76" t="s">
        <v>49</v>
      </c>
      <c r="B76" t="s">
        <v>50</v>
      </c>
      <c r="C76" s="7">
        <v>29290</v>
      </c>
      <c r="J76" s="7"/>
      <c r="M76" s="7"/>
      <c r="Q76">
        <v>71.428571428571402</v>
      </c>
      <c r="V76" s="11"/>
      <c r="W76" s="11"/>
      <c r="X76" s="11"/>
      <c r="Y76" s="11"/>
      <c r="Z76" s="11"/>
      <c r="AA76" s="11"/>
    </row>
    <row r="77" spans="1:27">
      <c r="A77" t="s">
        <v>49</v>
      </c>
      <c r="B77" t="s">
        <v>50</v>
      </c>
      <c r="C77" s="7">
        <v>29296</v>
      </c>
      <c r="J77" s="7"/>
      <c r="M77" s="7"/>
      <c r="V77" s="11"/>
      <c r="W77" s="11"/>
      <c r="X77" s="11"/>
      <c r="Y77" s="11"/>
      <c r="Z77" s="11"/>
      <c r="AA77" s="11"/>
    </row>
    <row r="78" spans="1:27">
      <c r="A78" t="s">
        <v>49</v>
      </c>
      <c r="B78" t="s">
        <v>50</v>
      </c>
      <c r="C78" s="7">
        <v>29301</v>
      </c>
      <c r="J78" s="7"/>
      <c r="M78" s="7"/>
      <c r="V78" s="11"/>
      <c r="W78" s="11"/>
      <c r="X78" s="11"/>
      <c r="Y78" s="11"/>
      <c r="Z78" s="11"/>
      <c r="AA78" s="11"/>
    </row>
    <row r="79" spans="1:27">
      <c r="A79" t="s">
        <v>49</v>
      </c>
      <c r="B79" t="s">
        <v>51</v>
      </c>
      <c r="C79" s="7">
        <v>29249</v>
      </c>
      <c r="J79" s="7"/>
      <c r="M79" s="7"/>
      <c r="R79">
        <v>0</v>
      </c>
      <c r="X79" s="11"/>
      <c r="Y79" s="11"/>
      <c r="Z79" s="11"/>
      <c r="AA79" s="11"/>
    </row>
    <row r="80" spans="1:27">
      <c r="A80" t="s">
        <v>49</v>
      </c>
      <c r="B80" t="s">
        <v>51</v>
      </c>
      <c r="C80" s="7">
        <v>29256</v>
      </c>
      <c r="J80" s="7"/>
      <c r="M80" s="7"/>
      <c r="R80">
        <v>0</v>
      </c>
      <c r="V80">
        <v>12.5106928999143</v>
      </c>
      <c r="X80" s="11"/>
      <c r="Y80" s="11"/>
      <c r="Z80" s="11"/>
      <c r="AA80" s="11"/>
    </row>
    <row r="81" spans="1:27">
      <c r="A81" t="s">
        <v>49</v>
      </c>
      <c r="B81" t="s">
        <v>51</v>
      </c>
      <c r="C81" s="7">
        <v>29262</v>
      </c>
      <c r="J81" s="7"/>
      <c r="M81" s="7"/>
      <c r="R81">
        <v>13.729683490162401</v>
      </c>
      <c r="V81">
        <v>51.502352437981003</v>
      </c>
      <c r="X81" s="11"/>
      <c r="Y81" s="11"/>
      <c r="Z81" s="11"/>
      <c r="AA81" s="11"/>
    </row>
    <row r="82" spans="1:27">
      <c r="A82" t="s">
        <v>49</v>
      </c>
      <c r="B82" t="s">
        <v>51</v>
      </c>
      <c r="C82" s="7">
        <v>29269</v>
      </c>
      <c r="J82" s="7"/>
      <c r="M82" s="7"/>
      <c r="R82">
        <v>68.824850299400993</v>
      </c>
      <c r="V82">
        <v>97.567365269460907</v>
      </c>
      <c r="X82" s="11"/>
      <c r="Y82" s="11"/>
      <c r="Z82" s="11"/>
      <c r="AA82" s="11"/>
    </row>
    <row r="83" spans="1:27">
      <c r="A83" t="s">
        <v>49</v>
      </c>
      <c r="B83" t="s">
        <v>51</v>
      </c>
      <c r="C83" s="7">
        <v>29276</v>
      </c>
      <c r="J83" s="7"/>
      <c r="M83" s="7"/>
      <c r="R83">
        <v>174.18733960650098</v>
      </c>
      <c r="V83">
        <v>150.81800684345501</v>
      </c>
      <c r="X83" s="11"/>
      <c r="Y83" s="11"/>
      <c r="Z83" s="11"/>
      <c r="AA83" s="11"/>
    </row>
    <row r="84" spans="1:27">
      <c r="A84" t="s">
        <v>49</v>
      </c>
      <c r="B84" t="s">
        <v>51</v>
      </c>
      <c r="C84" s="7">
        <v>29283</v>
      </c>
      <c r="J84" s="7"/>
      <c r="M84" s="7"/>
      <c r="R84">
        <v>238.21642429426802</v>
      </c>
      <c r="V84">
        <v>130.44803250641499</v>
      </c>
      <c r="X84" s="11"/>
      <c r="Y84" s="11"/>
      <c r="Z84" s="11"/>
      <c r="AA84" s="11"/>
    </row>
    <row r="85" spans="1:27">
      <c r="A85" t="s">
        <v>49</v>
      </c>
      <c r="B85" t="s">
        <v>51</v>
      </c>
      <c r="C85" s="7">
        <v>29290</v>
      </c>
      <c r="J85" s="7"/>
      <c r="M85" s="7"/>
      <c r="R85">
        <v>349.00021385799801</v>
      </c>
      <c r="V85">
        <v>102.79619332762999</v>
      </c>
      <c r="X85" s="11"/>
      <c r="Y85" s="11"/>
      <c r="Z85" s="11"/>
      <c r="AA85" s="11"/>
    </row>
    <row r="86" spans="1:27">
      <c r="A86" t="s">
        <v>49</v>
      </c>
      <c r="B86" t="s">
        <v>51</v>
      </c>
      <c r="C86" s="7">
        <v>29297</v>
      </c>
      <c r="J86" s="7"/>
      <c r="M86" s="7"/>
      <c r="R86">
        <v>366.30667236954599</v>
      </c>
      <c r="V86">
        <v>109.42044482463599</v>
      </c>
      <c r="X86" s="11"/>
      <c r="Y86" s="11"/>
      <c r="Z86" s="11"/>
      <c r="AA86" s="11"/>
    </row>
    <row r="87" spans="1:27">
      <c r="A87" t="s">
        <v>49</v>
      </c>
      <c r="B87" t="s">
        <v>51</v>
      </c>
      <c r="C87" s="7">
        <v>29301</v>
      </c>
      <c r="J87" s="7"/>
      <c r="M87" s="7"/>
      <c r="R87">
        <v>392.86783575705704</v>
      </c>
      <c r="V87">
        <v>98.224978614199898</v>
      </c>
      <c r="X87" s="11"/>
      <c r="Y87" s="11"/>
      <c r="Z87" s="11"/>
      <c r="AA8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C56E-5E6A-4920-A724-425DA22B4B4D}">
  <sheetPr filterMode="1"/>
  <dimension ref="A1:AI536"/>
  <sheetViews>
    <sheetView workbookViewId="0">
      <pane ySplit="35" topLeftCell="A145" activePane="bottomLeft" state="frozen"/>
      <selection pane="bottomLeft" activeCell="U1" sqref="A1:AI536"/>
    </sheetView>
  </sheetViews>
  <sheetFormatPr defaultRowHeight="14.4"/>
  <cols>
    <col min="2" max="2" width="32.44140625" customWidth="1"/>
    <col min="3" max="3" width="28.109375" customWidth="1"/>
  </cols>
  <sheetData>
    <row r="1" spans="1:35">
      <c r="A1" t="s">
        <v>0</v>
      </c>
      <c r="B1" s="13" t="s">
        <v>1</v>
      </c>
      <c r="C1" s="13" t="s">
        <v>3</v>
      </c>
      <c r="D1" s="14" t="s">
        <v>32</v>
      </c>
      <c r="E1" s="14" t="s">
        <v>27</v>
      </c>
      <c r="F1" s="13" t="s">
        <v>23</v>
      </c>
      <c r="G1" s="13" t="s">
        <v>53</v>
      </c>
      <c r="H1" s="14" t="s">
        <v>54</v>
      </c>
      <c r="I1" s="13" t="s">
        <v>16</v>
      </c>
      <c r="J1" s="13" t="s">
        <v>55</v>
      </c>
      <c r="K1" s="13" t="s">
        <v>56</v>
      </c>
      <c r="L1" s="13" t="s">
        <v>20</v>
      </c>
      <c r="M1" s="15" t="s">
        <v>24</v>
      </c>
      <c r="N1" s="13" t="s">
        <v>13</v>
      </c>
      <c r="O1" s="16" t="s">
        <v>37</v>
      </c>
      <c r="P1" s="13" t="s">
        <v>26</v>
      </c>
      <c r="Q1" t="s">
        <v>247</v>
      </c>
      <c r="R1" t="s">
        <v>126</v>
      </c>
      <c r="S1" t="s">
        <v>386</v>
      </c>
      <c r="T1" s="17" t="s">
        <v>246</v>
      </c>
      <c r="U1" t="s">
        <v>248</v>
      </c>
      <c r="V1" s="13" t="s">
        <v>28</v>
      </c>
      <c r="W1" s="17" t="s">
        <v>40</v>
      </c>
      <c r="X1" t="s">
        <v>57</v>
      </c>
      <c r="Y1" t="s">
        <v>58</v>
      </c>
      <c r="Z1" t="s">
        <v>59</v>
      </c>
      <c r="AA1" s="14" t="s">
        <v>14</v>
      </c>
      <c r="AB1" s="14" t="s">
        <v>60</v>
      </c>
      <c r="AC1" s="14" t="s">
        <v>61</v>
      </c>
      <c r="AD1" s="14" t="s">
        <v>62</v>
      </c>
      <c r="AE1" s="14" t="s">
        <v>63</v>
      </c>
      <c r="AF1" s="14" t="s">
        <v>64</v>
      </c>
      <c r="AG1" s="16" t="s">
        <v>65</v>
      </c>
      <c r="AH1" s="14" t="s">
        <v>66</v>
      </c>
      <c r="AI1" s="14" t="s">
        <v>67</v>
      </c>
    </row>
    <row r="2" spans="1:35" hidden="1">
      <c r="B2" t="s">
        <v>74</v>
      </c>
      <c r="C2" s="7">
        <v>35487</v>
      </c>
      <c r="G2" s="12">
        <v>49.924286680814703</v>
      </c>
      <c r="M2">
        <v>4.3</v>
      </c>
      <c r="R2">
        <v>4.7501028499050205E-2</v>
      </c>
      <c r="T2">
        <v>1.3496631263357902E-2</v>
      </c>
      <c r="V2">
        <v>8.1</v>
      </c>
      <c r="AA2">
        <v>49</v>
      </c>
      <c r="AB2">
        <v>57</v>
      </c>
      <c r="AC2">
        <v>111</v>
      </c>
      <c r="AI2">
        <v>5.5</v>
      </c>
    </row>
    <row r="3" spans="1:35" hidden="1">
      <c r="B3" t="s">
        <v>74</v>
      </c>
      <c r="C3" s="7">
        <v>35508</v>
      </c>
      <c r="G3" s="12">
        <v>70.819418478405595</v>
      </c>
      <c r="Q3">
        <v>6.22850082261154E-2</v>
      </c>
      <c r="R3">
        <v>4.50366495427982E-2</v>
      </c>
      <c r="S3">
        <v>3.00371093007251E-2</v>
      </c>
      <c r="V3">
        <v>19.704301310043601</v>
      </c>
      <c r="AA3">
        <v>49</v>
      </c>
      <c r="AB3">
        <v>57</v>
      </c>
      <c r="AC3">
        <v>111</v>
      </c>
    </row>
    <row r="4" spans="1:35" hidden="1">
      <c r="B4" t="s">
        <v>74</v>
      </c>
      <c r="C4" s="7">
        <v>35516</v>
      </c>
      <c r="G4" s="12">
        <v>78.637140996303799</v>
      </c>
      <c r="M4">
        <v>5.7</v>
      </c>
      <c r="P4">
        <v>0.11595785175445</v>
      </c>
      <c r="R4">
        <v>4.1723920034221706E-2</v>
      </c>
      <c r="S4">
        <v>2.3226217772435599E-2</v>
      </c>
      <c r="T4">
        <v>1.0732781987745901E-2</v>
      </c>
      <c r="AA4">
        <v>49</v>
      </c>
      <c r="AB4">
        <v>57</v>
      </c>
      <c r="AC4">
        <v>111</v>
      </c>
    </row>
    <row r="5" spans="1:35" hidden="1">
      <c r="B5" t="s">
        <v>68</v>
      </c>
      <c r="C5" s="7">
        <v>35472</v>
      </c>
      <c r="G5" s="12">
        <v>35.120654396728703</v>
      </c>
      <c r="O5">
        <v>96.399999999999906</v>
      </c>
      <c r="AB5">
        <v>49</v>
      </c>
    </row>
    <row r="6" spans="1:35" hidden="1">
      <c r="B6" t="s">
        <v>69</v>
      </c>
      <c r="C6" s="7">
        <v>35500</v>
      </c>
      <c r="G6" s="12">
        <v>62.7700875735324</v>
      </c>
      <c r="P6">
        <v>9.2943055090525403E-2</v>
      </c>
      <c r="Q6">
        <v>4.4865558873041202E-2</v>
      </c>
      <c r="R6">
        <v>3.9450086544598799E-2</v>
      </c>
      <c r="S6">
        <v>2.7847290704495098E-2</v>
      </c>
      <c r="T6">
        <v>1.6243660594663999E-2</v>
      </c>
      <c r="AA6">
        <v>42</v>
      </c>
      <c r="AB6">
        <v>49</v>
      </c>
    </row>
    <row r="7" spans="1:35" hidden="1">
      <c r="B7" t="s">
        <v>69</v>
      </c>
      <c r="C7" s="7">
        <v>35509</v>
      </c>
      <c r="G7" s="12">
        <v>71.6997062408484</v>
      </c>
      <c r="I7" s="12"/>
      <c r="K7" s="12"/>
      <c r="O7">
        <v>14.818869927099399</v>
      </c>
      <c r="R7">
        <v>3.9166384275492502E-2</v>
      </c>
      <c r="S7">
        <v>0</v>
      </c>
      <c r="T7">
        <v>1.33815592499792E-2</v>
      </c>
      <c r="U7">
        <v>1.59607925952851</v>
      </c>
      <c r="X7">
        <v>0.45543104079679902</v>
      </c>
      <c r="Z7">
        <v>1.4919797846626199</v>
      </c>
      <c r="AA7">
        <v>42</v>
      </c>
      <c r="AB7">
        <v>49</v>
      </c>
    </row>
    <row r="8" spans="1:35" hidden="1">
      <c r="B8" t="s">
        <v>75</v>
      </c>
      <c r="C8" s="7">
        <v>35462</v>
      </c>
      <c r="G8">
        <v>25</v>
      </c>
      <c r="H8">
        <v>485</v>
      </c>
      <c r="AA8">
        <v>42</v>
      </c>
      <c r="AB8">
        <v>49</v>
      </c>
      <c r="AC8">
        <v>84</v>
      </c>
    </row>
    <row r="9" spans="1:35" hidden="1">
      <c r="B9" t="s">
        <v>76</v>
      </c>
      <c r="C9" s="7">
        <v>35472</v>
      </c>
      <c r="G9" s="12">
        <v>35.263803680982299</v>
      </c>
      <c r="O9">
        <v>90.399999999999906</v>
      </c>
      <c r="AA9">
        <v>42</v>
      </c>
      <c r="AB9">
        <v>49</v>
      </c>
      <c r="AC9">
        <v>104</v>
      </c>
    </row>
    <row r="10" spans="1:35" hidden="1">
      <c r="B10" t="s">
        <v>69</v>
      </c>
      <c r="C10" s="7">
        <v>35505</v>
      </c>
      <c r="G10" s="12">
        <v>68.130081300813899</v>
      </c>
      <c r="R10">
        <v>3.8660715697105198E-2</v>
      </c>
      <c r="V10">
        <v>3.4181339082519</v>
      </c>
      <c r="W10">
        <v>0.772137991650094</v>
      </c>
      <c r="X10">
        <v>1.0088625210575499</v>
      </c>
      <c r="AA10">
        <v>42</v>
      </c>
      <c r="AB10">
        <v>49</v>
      </c>
    </row>
    <row r="11" spans="1:35" hidden="1">
      <c r="B11" t="s">
        <v>75</v>
      </c>
      <c r="C11" s="7">
        <v>35473</v>
      </c>
      <c r="G11" s="12">
        <v>35.8031449878508</v>
      </c>
      <c r="O11">
        <v>29.416529341115101</v>
      </c>
      <c r="AA11">
        <v>42</v>
      </c>
      <c r="AB11">
        <v>49</v>
      </c>
      <c r="AC11">
        <v>84</v>
      </c>
    </row>
    <row r="12" spans="1:35" hidden="1">
      <c r="B12" t="s">
        <v>69</v>
      </c>
      <c r="C12" s="7">
        <v>35528</v>
      </c>
      <c r="D12">
        <v>39</v>
      </c>
      <c r="E12">
        <f>D12*10</f>
        <v>390</v>
      </c>
      <c r="F12" s="7" t="s">
        <v>43</v>
      </c>
      <c r="G12" s="12">
        <v>90.695997595899001</v>
      </c>
      <c r="I12" s="12"/>
      <c r="N12">
        <v>88</v>
      </c>
      <c r="P12">
        <v>0.44</v>
      </c>
      <c r="R12">
        <v>3.6789929035738099E-2</v>
      </c>
      <c r="U12">
        <v>1.25521434555719</v>
      </c>
      <c r="V12">
        <v>2.4</v>
      </c>
      <c r="X12">
        <v>5.2003222734835902E-2</v>
      </c>
      <c r="Z12">
        <v>1.7</v>
      </c>
      <c r="AA12">
        <v>42</v>
      </c>
      <c r="AB12">
        <v>49</v>
      </c>
      <c r="AG12">
        <v>7.2</v>
      </c>
      <c r="AH12">
        <v>0.68</v>
      </c>
    </row>
    <row r="13" spans="1:35" hidden="1">
      <c r="B13" t="s">
        <v>75</v>
      </c>
      <c r="C13" s="7">
        <v>35480</v>
      </c>
      <c r="G13" s="12">
        <v>42.891936429908803</v>
      </c>
      <c r="O13">
        <v>45.240901600423001</v>
      </c>
      <c r="AA13">
        <v>42</v>
      </c>
      <c r="AB13">
        <v>49</v>
      </c>
      <c r="AC13">
        <v>84</v>
      </c>
    </row>
    <row r="14" spans="1:35" hidden="1">
      <c r="B14" t="s">
        <v>69</v>
      </c>
      <c r="C14" s="7">
        <v>35487</v>
      </c>
      <c r="G14" s="12">
        <v>49.6442687747045</v>
      </c>
      <c r="R14">
        <v>3.5877869976520295E-2</v>
      </c>
      <c r="V14">
        <v>4.4000000000000004</v>
      </c>
      <c r="AA14">
        <v>42</v>
      </c>
      <c r="AB14">
        <v>49</v>
      </c>
      <c r="AI14">
        <v>1.1000000000000001</v>
      </c>
    </row>
    <row r="15" spans="1:35" hidden="1">
      <c r="B15" t="s">
        <v>75</v>
      </c>
      <c r="C15" s="7">
        <v>35482</v>
      </c>
      <c r="G15">
        <v>45</v>
      </c>
      <c r="H15">
        <v>487</v>
      </c>
      <c r="M15">
        <v>2</v>
      </c>
      <c r="AA15">
        <v>42</v>
      </c>
      <c r="AB15">
        <v>49</v>
      </c>
      <c r="AC15">
        <v>84</v>
      </c>
    </row>
    <row r="16" spans="1:35" hidden="1">
      <c r="B16" t="s">
        <v>75</v>
      </c>
      <c r="C16" s="7">
        <v>35485</v>
      </c>
      <c r="G16" s="12">
        <v>48.458498023716302</v>
      </c>
      <c r="V16">
        <v>5.05521619355555</v>
      </c>
      <c r="AA16">
        <v>42</v>
      </c>
      <c r="AB16">
        <v>49</v>
      </c>
      <c r="AC16">
        <v>84</v>
      </c>
    </row>
    <row r="17" spans="2:35" hidden="1">
      <c r="B17" t="s">
        <v>74</v>
      </c>
      <c r="C17" s="7">
        <v>35527</v>
      </c>
      <c r="G17" s="12">
        <v>90.060803242518404</v>
      </c>
      <c r="P17">
        <v>0.28088622049969098</v>
      </c>
      <c r="R17">
        <v>3.4759584696029501E-2</v>
      </c>
      <c r="AA17">
        <v>49</v>
      </c>
      <c r="AB17">
        <v>57</v>
      </c>
      <c r="AC17">
        <v>111</v>
      </c>
    </row>
    <row r="18" spans="2:35" hidden="1">
      <c r="B18" t="s">
        <v>76</v>
      </c>
      <c r="C18" s="7">
        <v>35478</v>
      </c>
      <c r="G18" s="12">
        <v>41.492842535788</v>
      </c>
      <c r="O18">
        <v>103.6</v>
      </c>
      <c r="AA18">
        <v>42</v>
      </c>
      <c r="AB18">
        <v>49</v>
      </c>
      <c r="AC18">
        <v>104</v>
      </c>
    </row>
    <row r="19" spans="2:35" hidden="1">
      <c r="B19" t="s">
        <v>68</v>
      </c>
      <c r="C19" s="7">
        <v>35478</v>
      </c>
      <c r="G19" s="12">
        <v>41.492842535788</v>
      </c>
      <c r="O19">
        <v>103.6</v>
      </c>
      <c r="AB19">
        <v>49</v>
      </c>
    </row>
    <row r="20" spans="2:35" hidden="1">
      <c r="B20" t="s">
        <v>68</v>
      </c>
      <c r="C20" s="7">
        <v>35486</v>
      </c>
      <c r="G20" s="12">
        <v>48.602620087337101</v>
      </c>
      <c r="V20">
        <v>12.2839956331877</v>
      </c>
      <c r="W20">
        <v>2.56</v>
      </c>
      <c r="Y20">
        <v>0.16</v>
      </c>
      <c r="AB20">
        <v>49</v>
      </c>
    </row>
    <row r="21" spans="2:35" hidden="1">
      <c r="B21" t="s">
        <v>74</v>
      </c>
      <c r="C21" s="7">
        <v>35534</v>
      </c>
      <c r="G21" s="12">
        <v>96.629748037857894</v>
      </c>
      <c r="Q21">
        <v>6.3437468096703906E-2</v>
      </c>
      <c r="R21">
        <v>2.6177360256546902E-2</v>
      </c>
      <c r="AA21">
        <v>49</v>
      </c>
      <c r="AB21">
        <v>57</v>
      </c>
      <c r="AC21">
        <v>111</v>
      </c>
    </row>
    <row r="22" spans="2:35" hidden="1">
      <c r="B22" t="s">
        <v>68</v>
      </c>
      <c r="C22" s="7">
        <v>35487</v>
      </c>
      <c r="G22" s="12">
        <v>49.6514692374395</v>
      </c>
      <c r="M22">
        <v>6.5</v>
      </c>
      <c r="R22">
        <v>3.9811225754201901E-2</v>
      </c>
      <c r="T22">
        <v>1.28656265247598E-2</v>
      </c>
      <c r="V22">
        <v>12.8</v>
      </c>
      <c r="X22">
        <v>10.1</v>
      </c>
      <c r="AB22">
        <v>49</v>
      </c>
      <c r="AI22">
        <v>8.9</v>
      </c>
    </row>
    <row r="23" spans="2:35" hidden="1">
      <c r="B23" t="s">
        <v>76</v>
      </c>
      <c r="C23" s="7">
        <v>35486</v>
      </c>
      <c r="G23" s="12">
        <v>49.421452092035501</v>
      </c>
      <c r="I23" s="12"/>
      <c r="R23">
        <v>3.88943081705138E-2</v>
      </c>
      <c r="V23">
        <v>10.186746724890799</v>
      </c>
      <c r="AA23">
        <v>42</v>
      </c>
      <c r="AB23">
        <v>49</v>
      </c>
      <c r="AC23">
        <v>104</v>
      </c>
    </row>
    <row r="24" spans="2:35" hidden="1">
      <c r="B24" t="s">
        <v>68</v>
      </c>
      <c r="C24" s="7">
        <v>35498</v>
      </c>
      <c r="G24" s="12">
        <v>61.266375545852497</v>
      </c>
      <c r="V24">
        <v>11.943777292576399</v>
      </c>
      <c r="AA24">
        <v>42</v>
      </c>
      <c r="AB24">
        <v>49</v>
      </c>
    </row>
    <row r="25" spans="2:35" hidden="1">
      <c r="B25" t="s">
        <v>76</v>
      </c>
      <c r="C25" s="7">
        <v>35487</v>
      </c>
      <c r="G25">
        <v>50</v>
      </c>
      <c r="M25">
        <v>4.5</v>
      </c>
      <c r="T25">
        <v>1.3094189455882E-2</v>
      </c>
      <c r="V25">
        <v>10.7</v>
      </c>
      <c r="W25">
        <v>2.58</v>
      </c>
      <c r="X25">
        <v>7.47</v>
      </c>
      <c r="Y25">
        <v>0</v>
      </c>
      <c r="AA25">
        <v>42</v>
      </c>
      <c r="AB25">
        <v>49</v>
      </c>
      <c r="AC25">
        <v>104</v>
      </c>
      <c r="AI25">
        <v>6.6</v>
      </c>
    </row>
    <row r="26" spans="2:35" hidden="1">
      <c r="B26" t="s">
        <v>74</v>
      </c>
      <c r="C26" s="7">
        <v>35547</v>
      </c>
      <c r="G26" s="12">
        <v>109.51627525715099</v>
      </c>
      <c r="Q26">
        <v>6.4513435463385796E-2</v>
      </c>
      <c r="R26">
        <v>2.1263895747023202E-2</v>
      </c>
      <c r="AA26">
        <v>49</v>
      </c>
      <c r="AB26">
        <v>57</v>
      </c>
      <c r="AC26">
        <v>111</v>
      </c>
    </row>
    <row r="27" spans="2:35" hidden="1">
      <c r="B27" t="s">
        <v>76</v>
      </c>
      <c r="C27" s="7">
        <v>35499</v>
      </c>
      <c r="G27" s="12">
        <v>62.139737991267303</v>
      </c>
      <c r="Q27">
        <v>4.9163054959916602E-2</v>
      </c>
      <c r="S27">
        <v>3.3252092310955203E-2</v>
      </c>
      <c r="V27">
        <v>11.1092794759825</v>
      </c>
      <c r="AA27">
        <v>42</v>
      </c>
      <c r="AB27">
        <v>49</v>
      </c>
      <c r="AC27">
        <v>104</v>
      </c>
    </row>
    <row r="28" spans="2:35" hidden="1">
      <c r="B28" t="s">
        <v>77</v>
      </c>
      <c r="C28" s="7">
        <v>35534</v>
      </c>
      <c r="G28" s="12">
        <v>97.075098814230302</v>
      </c>
      <c r="P28">
        <v>0.25121980759914497</v>
      </c>
      <c r="R28">
        <v>1.9168788650418302E-2</v>
      </c>
      <c r="S28">
        <v>7.1935249181521096E-3</v>
      </c>
      <c r="T28">
        <v>5.0218261185885904E-3</v>
      </c>
      <c r="V28">
        <v>4.8389028626177</v>
      </c>
      <c r="X28">
        <v>0.12998964684234601</v>
      </c>
      <c r="Z28">
        <v>2.87932819509953</v>
      </c>
      <c r="AA28">
        <v>49</v>
      </c>
      <c r="AB28">
        <v>57</v>
      </c>
      <c r="AC28">
        <v>98</v>
      </c>
    </row>
    <row r="29" spans="2:35" hidden="1">
      <c r="B29" t="s">
        <v>77</v>
      </c>
      <c r="C29" s="7">
        <v>35509</v>
      </c>
      <c r="G29" s="12">
        <v>72.147830299675306</v>
      </c>
      <c r="R29">
        <v>1.75209166969807E-2</v>
      </c>
      <c r="T29">
        <v>5.5765732993816198E-3</v>
      </c>
      <c r="AA29">
        <v>49</v>
      </c>
      <c r="AB29">
        <v>57</v>
      </c>
      <c r="AC29">
        <v>98</v>
      </c>
    </row>
    <row r="30" spans="2:35" hidden="1">
      <c r="B30" t="s">
        <v>77</v>
      </c>
      <c r="C30" s="7">
        <v>35508</v>
      </c>
      <c r="G30" s="12">
        <v>70.534871379494106</v>
      </c>
      <c r="O30">
        <v>55.080859145880197</v>
      </c>
      <c r="R30">
        <v>0</v>
      </c>
      <c r="S30">
        <v>3.0943979628955901E-2</v>
      </c>
      <c r="T30">
        <v>0</v>
      </c>
      <c r="V30">
        <v>4.6398371062396899</v>
      </c>
      <c r="W30">
        <v>1.30794892442199</v>
      </c>
      <c r="X30">
        <v>2.53330265731051</v>
      </c>
      <c r="Z30">
        <v>0.412055676981538</v>
      </c>
      <c r="AA30">
        <v>49</v>
      </c>
      <c r="AB30">
        <v>57</v>
      </c>
      <c r="AC30">
        <v>98</v>
      </c>
    </row>
    <row r="31" spans="2:35" hidden="1">
      <c r="B31" t="s">
        <v>78</v>
      </c>
      <c r="C31" s="7">
        <v>35418</v>
      </c>
      <c r="G31" s="12">
        <v>20.9395698700704</v>
      </c>
      <c r="H31">
        <v>550</v>
      </c>
      <c r="I31">
        <v>0.42</v>
      </c>
      <c r="J31">
        <v>0.36</v>
      </c>
      <c r="K31">
        <v>0.32</v>
      </c>
      <c r="L31">
        <v>0.32500000000000001</v>
      </c>
      <c r="M31">
        <v>0.5</v>
      </c>
      <c r="X31">
        <v>0.77226718086427504</v>
      </c>
      <c r="AA31">
        <v>63</v>
      </c>
      <c r="AB31">
        <v>78</v>
      </c>
      <c r="AC31">
        <v>117</v>
      </c>
    </row>
    <row r="32" spans="2:35" hidden="1">
      <c r="B32" t="s">
        <v>79</v>
      </c>
      <c r="C32" s="7">
        <v>35418</v>
      </c>
      <c r="G32">
        <v>21</v>
      </c>
      <c r="M32">
        <v>0.5</v>
      </c>
      <c r="O32">
        <v>23.473568281938299</v>
      </c>
      <c r="AA32">
        <v>41</v>
      </c>
      <c r="AB32">
        <v>47</v>
      </c>
      <c r="AC32">
        <v>100</v>
      </c>
    </row>
    <row r="33" spans="2:31" hidden="1">
      <c r="B33" t="s">
        <v>79</v>
      </c>
      <c r="C33" s="7">
        <v>35419</v>
      </c>
      <c r="G33" s="12">
        <v>22.380667543964499</v>
      </c>
      <c r="V33">
        <v>1.58822825696853</v>
      </c>
      <c r="X33">
        <v>1.78</v>
      </c>
      <c r="Y33">
        <v>0.54</v>
      </c>
      <c r="AA33">
        <v>41</v>
      </c>
      <c r="AB33">
        <v>47</v>
      </c>
      <c r="AC33">
        <v>100</v>
      </c>
    </row>
    <row r="34" spans="2:31" hidden="1">
      <c r="B34" t="s">
        <v>78</v>
      </c>
      <c r="C34" s="7">
        <v>35424</v>
      </c>
      <c r="G34">
        <v>27</v>
      </c>
      <c r="H34">
        <v>552</v>
      </c>
      <c r="I34">
        <v>0.42</v>
      </c>
      <c r="J34">
        <v>0.39</v>
      </c>
      <c r="K34">
        <v>0.32</v>
      </c>
      <c r="L34">
        <v>0.32500000000000001</v>
      </c>
      <c r="AA34">
        <v>63</v>
      </c>
      <c r="AB34">
        <v>78</v>
      </c>
      <c r="AC34">
        <v>117</v>
      </c>
    </row>
    <row r="35" spans="2:31" hidden="1">
      <c r="B35" t="s">
        <v>79</v>
      </c>
      <c r="C35" s="7">
        <v>35423</v>
      </c>
      <c r="G35" s="12">
        <v>26.200440528634299</v>
      </c>
      <c r="O35">
        <v>50.451541850220202</v>
      </c>
      <c r="AA35">
        <v>41</v>
      </c>
      <c r="AB35">
        <v>47</v>
      </c>
      <c r="AC35">
        <v>100</v>
      </c>
    </row>
    <row r="36" spans="2:31" hidden="1">
      <c r="B36" t="s">
        <v>79</v>
      </c>
      <c r="C36" s="7">
        <v>35433</v>
      </c>
      <c r="G36" s="12">
        <v>36.343612334801698</v>
      </c>
      <c r="O36">
        <v>91.991189427312705</v>
      </c>
      <c r="AA36">
        <v>41</v>
      </c>
      <c r="AB36">
        <v>47</v>
      </c>
      <c r="AC36">
        <v>100</v>
      </c>
    </row>
    <row r="37" spans="2:31" hidden="1">
      <c r="B37" t="s">
        <v>79</v>
      </c>
      <c r="C37" s="7">
        <v>35438</v>
      </c>
      <c r="G37" s="12">
        <v>40.715859030837002</v>
      </c>
      <c r="O37">
        <v>92.394273127753294</v>
      </c>
      <c r="AA37">
        <v>41</v>
      </c>
      <c r="AB37">
        <v>47</v>
      </c>
      <c r="AC37">
        <v>100</v>
      </c>
    </row>
    <row r="38" spans="2:31" hidden="1">
      <c r="B38" t="s">
        <v>79</v>
      </c>
      <c r="C38" s="7">
        <v>35440</v>
      </c>
      <c r="G38">
        <v>43</v>
      </c>
      <c r="M38">
        <v>3</v>
      </c>
      <c r="W38">
        <v>2.67</v>
      </c>
      <c r="X38">
        <v>7.95</v>
      </c>
      <c r="AA38">
        <v>41</v>
      </c>
      <c r="AB38">
        <v>47</v>
      </c>
      <c r="AC38">
        <v>100</v>
      </c>
    </row>
    <row r="39" spans="2:31" hidden="1">
      <c r="B39" t="s">
        <v>80</v>
      </c>
      <c r="C39" s="7">
        <v>35462</v>
      </c>
      <c r="G39">
        <v>25</v>
      </c>
      <c r="H39">
        <v>570</v>
      </c>
      <c r="I39">
        <v>0.4</v>
      </c>
      <c r="J39">
        <v>0.37</v>
      </c>
      <c r="K39">
        <v>0.32500000000000001</v>
      </c>
      <c r="L39">
        <v>0.32500000000000001</v>
      </c>
      <c r="AA39">
        <v>42</v>
      </c>
      <c r="AB39">
        <v>49</v>
      </c>
      <c r="AC39">
        <v>91</v>
      </c>
    </row>
    <row r="40" spans="2:31" hidden="1">
      <c r="B40" t="s">
        <v>70</v>
      </c>
      <c r="C40" s="7">
        <v>35462</v>
      </c>
      <c r="G40">
        <v>25</v>
      </c>
      <c r="H40">
        <v>560</v>
      </c>
      <c r="I40">
        <v>0.4</v>
      </c>
      <c r="J40">
        <v>0.36</v>
      </c>
      <c r="K40">
        <v>0.315</v>
      </c>
      <c r="L40">
        <v>0.32500000000000001</v>
      </c>
      <c r="AA40">
        <v>42</v>
      </c>
      <c r="AB40">
        <v>49</v>
      </c>
    </row>
    <row r="41" spans="2:31" hidden="1">
      <c r="B41" t="s">
        <v>81</v>
      </c>
      <c r="C41" s="7">
        <v>35462</v>
      </c>
      <c r="G41">
        <v>25</v>
      </c>
      <c r="H41">
        <v>560</v>
      </c>
      <c r="I41">
        <v>0.4</v>
      </c>
      <c r="J41">
        <v>0.36</v>
      </c>
      <c r="K41">
        <v>0.34</v>
      </c>
      <c r="L41">
        <v>0.32500000000000001</v>
      </c>
      <c r="AA41">
        <v>49</v>
      </c>
      <c r="AB41">
        <v>57</v>
      </c>
      <c r="AC41">
        <v>104</v>
      </c>
    </row>
    <row r="42" spans="2:31" hidden="1">
      <c r="B42" t="s">
        <v>78</v>
      </c>
      <c r="C42" s="7">
        <v>35429</v>
      </c>
      <c r="G42">
        <v>32</v>
      </c>
      <c r="H42">
        <v>565</v>
      </c>
      <c r="I42">
        <v>0.39</v>
      </c>
      <c r="J42">
        <v>0.39</v>
      </c>
      <c r="K42">
        <v>0.32</v>
      </c>
      <c r="L42">
        <v>0.32500000000000001</v>
      </c>
      <c r="AA42">
        <v>63</v>
      </c>
      <c r="AB42">
        <v>78</v>
      </c>
      <c r="AC42">
        <v>117</v>
      </c>
    </row>
    <row r="43" spans="2:31" hidden="1">
      <c r="B43" t="s">
        <v>79</v>
      </c>
      <c r="C43" s="7">
        <v>35441</v>
      </c>
      <c r="G43" s="12">
        <v>43.974159588467501</v>
      </c>
      <c r="V43">
        <v>9.7257247677154304</v>
      </c>
      <c r="AA43">
        <v>41</v>
      </c>
      <c r="AB43">
        <v>47</v>
      </c>
      <c r="AC43">
        <v>100</v>
      </c>
      <c r="AD43">
        <v>11</v>
      </c>
      <c r="AE43">
        <v>4</v>
      </c>
    </row>
    <row r="44" spans="2:31" hidden="1">
      <c r="B44" t="s">
        <v>79</v>
      </c>
      <c r="C44" s="7">
        <v>35445</v>
      </c>
      <c r="G44" s="12">
        <v>48.105726872246699</v>
      </c>
      <c r="O44">
        <v>92.017621145374406</v>
      </c>
      <c r="AA44">
        <v>41</v>
      </c>
      <c r="AB44">
        <v>47</v>
      </c>
      <c r="AC44">
        <v>100</v>
      </c>
    </row>
    <row r="45" spans="2:31" hidden="1">
      <c r="B45" t="s">
        <v>80</v>
      </c>
      <c r="C45" s="7">
        <v>35472</v>
      </c>
      <c r="G45" s="12">
        <v>35.043572732947197</v>
      </c>
      <c r="O45">
        <v>72.420078130417295</v>
      </c>
      <c r="AA45">
        <v>42</v>
      </c>
      <c r="AB45">
        <v>49</v>
      </c>
      <c r="AC45">
        <v>91</v>
      </c>
    </row>
    <row r="46" spans="2:31" hidden="1">
      <c r="B46" t="s">
        <v>70</v>
      </c>
      <c r="C46" s="7">
        <v>35472</v>
      </c>
      <c r="G46" s="12">
        <v>35.2146274935861</v>
      </c>
      <c r="O46">
        <v>80.736113358451803</v>
      </c>
      <c r="AA46">
        <v>42</v>
      </c>
      <c r="AB46">
        <v>49</v>
      </c>
    </row>
    <row r="47" spans="2:31" hidden="1">
      <c r="B47" t="s">
        <v>79</v>
      </c>
      <c r="C47" s="7">
        <v>35452</v>
      </c>
      <c r="G47">
        <v>55</v>
      </c>
      <c r="M47">
        <v>3.7</v>
      </c>
      <c r="V47">
        <v>12.7136419826933</v>
      </c>
      <c r="W47">
        <v>3.67</v>
      </c>
      <c r="X47">
        <v>8.64</v>
      </c>
      <c r="Y47">
        <v>2.42</v>
      </c>
      <c r="AA47">
        <v>41</v>
      </c>
      <c r="AB47">
        <v>47</v>
      </c>
      <c r="AC47">
        <v>100</v>
      </c>
    </row>
    <row r="48" spans="2:31" hidden="1">
      <c r="B48" t="s">
        <v>79</v>
      </c>
      <c r="C48" s="7">
        <v>35453</v>
      </c>
      <c r="G48" s="12">
        <v>56.211453744493298</v>
      </c>
      <c r="O48">
        <v>89.339207048458107</v>
      </c>
      <c r="AA48">
        <v>41</v>
      </c>
      <c r="AB48">
        <v>47</v>
      </c>
      <c r="AC48">
        <v>100</v>
      </c>
    </row>
    <row r="49" spans="2:35" hidden="1">
      <c r="B49" t="s">
        <v>81</v>
      </c>
      <c r="C49" s="7">
        <v>35482</v>
      </c>
      <c r="G49">
        <v>45</v>
      </c>
      <c r="H49">
        <v>568</v>
      </c>
      <c r="I49">
        <v>0.37</v>
      </c>
      <c r="J49">
        <v>0.35</v>
      </c>
      <c r="K49">
        <v>0.34</v>
      </c>
      <c r="L49">
        <v>0.32500000000000001</v>
      </c>
      <c r="AA49">
        <v>49</v>
      </c>
      <c r="AB49">
        <v>57</v>
      </c>
      <c r="AC49">
        <v>104</v>
      </c>
    </row>
    <row r="50" spans="2:35" hidden="1">
      <c r="B50" t="s">
        <v>78</v>
      </c>
      <c r="C50" s="7">
        <v>35442</v>
      </c>
      <c r="G50">
        <v>45</v>
      </c>
      <c r="H50">
        <v>500</v>
      </c>
      <c r="I50">
        <v>0.36</v>
      </c>
      <c r="J50">
        <v>0.35</v>
      </c>
      <c r="K50">
        <v>0.32</v>
      </c>
      <c r="L50">
        <v>0.32500000000000001</v>
      </c>
      <c r="M50">
        <v>2.2000000000000002</v>
      </c>
      <c r="AA50">
        <v>63</v>
      </c>
      <c r="AB50">
        <v>78</v>
      </c>
      <c r="AC50">
        <v>117</v>
      </c>
    </row>
    <row r="51" spans="2:35" hidden="1">
      <c r="B51" t="s">
        <v>79</v>
      </c>
      <c r="C51" s="7">
        <v>35457</v>
      </c>
      <c r="G51" s="12">
        <v>59.856828193832598</v>
      </c>
      <c r="O51">
        <v>87.156387665198196</v>
      </c>
      <c r="AA51">
        <v>41</v>
      </c>
      <c r="AB51">
        <v>47</v>
      </c>
      <c r="AC51">
        <v>100</v>
      </c>
      <c r="AE51">
        <v>13</v>
      </c>
    </row>
    <row r="52" spans="2:35" hidden="1">
      <c r="B52" t="s">
        <v>79</v>
      </c>
      <c r="C52" s="7">
        <v>35458</v>
      </c>
      <c r="G52">
        <v>61</v>
      </c>
      <c r="M52">
        <v>3.5</v>
      </c>
      <c r="AA52">
        <v>41</v>
      </c>
      <c r="AB52">
        <v>47</v>
      </c>
      <c r="AC52">
        <v>100</v>
      </c>
    </row>
    <row r="53" spans="2:35" hidden="1">
      <c r="B53" t="s">
        <v>79</v>
      </c>
      <c r="C53" s="7">
        <v>35459</v>
      </c>
      <c r="G53" s="12">
        <v>61.664948453608197</v>
      </c>
      <c r="P53">
        <v>8.1156930126002405E-2</v>
      </c>
      <c r="AA53">
        <v>41</v>
      </c>
      <c r="AB53">
        <v>47</v>
      </c>
      <c r="AC53">
        <v>100</v>
      </c>
    </row>
    <row r="54" spans="2:35" hidden="1">
      <c r="B54" t="s">
        <v>79</v>
      </c>
      <c r="C54" s="7">
        <v>35462</v>
      </c>
      <c r="G54" s="12">
        <v>64.634020618556605</v>
      </c>
      <c r="M54">
        <v>2.5</v>
      </c>
      <c r="P54">
        <v>0.23304696449026299</v>
      </c>
      <c r="V54">
        <v>12.7</v>
      </c>
      <c r="W54">
        <v>2.17</v>
      </c>
      <c r="X54">
        <v>4.96</v>
      </c>
      <c r="Y54">
        <v>8.07</v>
      </c>
      <c r="AB54">
        <v>47</v>
      </c>
      <c r="AC54">
        <v>100</v>
      </c>
      <c r="AI54">
        <v>8.9</v>
      </c>
    </row>
    <row r="55" spans="2:35" hidden="1">
      <c r="B55" t="s">
        <v>79</v>
      </c>
      <c r="C55" s="7">
        <v>35466</v>
      </c>
      <c r="G55" s="12">
        <v>69.283505154639101</v>
      </c>
      <c r="P55">
        <v>0.32391179839633399</v>
      </c>
      <c r="AB55">
        <v>47</v>
      </c>
      <c r="AC55">
        <v>100</v>
      </c>
    </row>
    <row r="56" spans="2:35" hidden="1">
      <c r="B56" t="s">
        <v>79</v>
      </c>
      <c r="C56" s="7">
        <v>35467</v>
      </c>
      <c r="G56">
        <v>70</v>
      </c>
      <c r="M56">
        <v>2.2000000000000002</v>
      </c>
      <c r="AB56">
        <v>47</v>
      </c>
      <c r="AC56">
        <v>100</v>
      </c>
      <c r="AD56">
        <v>1</v>
      </c>
      <c r="AE56">
        <v>2</v>
      </c>
      <c r="AF56">
        <v>11</v>
      </c>
    </row>
    <row r="57" spans="2:35" hidden="1">
      <c r="B57" t="s">
        <v>78</v>
      </c>
      <c r="C57" s="7">
        <v>35460</v>
      </c>
      <c r="G57">
        <v>63</v>
      </c>
      <c r="H57">
        <v>530</v>
      </c>
      <c r="I57">
        <v>0.36</v>
      </c>
      <c r="J57">
        <v>0.32500000000000001</v>
      </c>
      <c r="K57">
        <v>0.28999999999999998</v>
      </c>
      <c r="L57">
        <v>0.31</v>
      </c>
      <c r="AA57">
        <v>63</v>
      </c>
      <c r="AB57">
        <v>78</v>
      </c>
      <c r="AC57">
        <v>117</v>
      </c>
    </row>
    <row r="58" spans="2:35" hidden="1">
      <c r="B58" t="s">
        <v>78</v>
      </c>
      <c r="C58" s="7">
        <v>35502</v>
      </c>
      <c r="G58">
        <v>105</v>
      </c>
      <c r="H58">
        <v>455</v>
      </c>
      <c r="I58">
        <v>0.35</v>
      </c>
      <c r="J58">
        <v>0.34</v>
      </c>
      <c r="K58">
        <v>0.28499999999999998</v>
      </c>
      <c r="L58">
        <v>0.27</v>
      </c>
      <c r="AA58">
        <v>63</v>
      </c>
      <c r="AB58">
        <v>78</v>
      </c>
      <c r="AC58">
        <v>117</v>
      </c>
    </row>
    <row r="59" spans="2:35" hidden="1">
      <c r="B59" t="s">
        <v>79</v>
      </c>
      <c r="C59" s="7">
        <v>35471</v>
      </c>
      <c r="G59" s="12">
        <v>74.010309278350505</v>
      </c>
      <c r="P59">
        <v>0.34755154639175201</v>
      </c>
      <c r="AB59">
        <v>47</v>
      </c>
      <c r="AC59">
        <v>100</v>
      </c>
    </row>
    <row r="60" spans="2:35" hidden="1">
      <c r="B60" t="s">
        <v>79</v>
      </c>
      <c r="C60" s="7">
        <v>35472</v>
      </c>
      <c r="G60">
        <v>75</v>
      </c>
      <c r="M60">
        <v>1.5</v>
      </c>
      <c r="O60">
        <v>69.942731277532999</v>
      </c>
      <c r="V60">
        <v>15.2839653866092</v>
      </c>
      <c r="W60">
        <v>2.84</v>
      </c>
      <c r="X60">
        <v>4.24</v>
      </c>
      <c r="Y60">
        <v>9.84</v>
      </c>
      <c r="AB60">
        <v>47</v>
      </c>
      <c r="AC60">
        <v>100</v>
      </c>
    </row>
    <row r="61" spans="2:35" hidden="1">
      <c r="B61" t="s">
        <v>78</v>
      </c>
      <c r="C61" s="7">
        <v>35477</v>
      </c>
      <c r="G61">
        <v>80</v>
      </c>
      <c r="H61">
        <v>460</v>
      </c>
      <c r="I61">
        <v>0.34</v>
      </c>
      <c r="J61">
        <v>0.32500000000000001</v>
      </c>
      <c r="K61">
        <v>0.28999999999999998</v>
      </c>
      <c r="L61">
        <v>0.28499999999999998</v>
      </c>
      <c r="O61">
        <v>97.786814181697807</v>
      </c>
      <c r="AA61">
        <v>63</v>
      </c>
      <c r="AB61">
        <v>78</v>
      </c>
      <c r="AC61">
        <v>117</v>
      </c>
    </row>
    <row r="62" spans="2:35" hidden="1">
      <c r="B62" t="s">
        <v>78</v>
      </c>
      <c r="C62" s="7">
        <v>35515</v>
      </c>
      <c r="G62">
        <v>118</v>
      </c>
      <c r="H62">
        <v>445</v>
      </c>
      <c r="I62">
        <v>0.33</v>
      </c>
      <c r="J62">
        <v>0.34</v>
      </c>
      <c r="K62">
        <v>0.28000000000000003</v>
      </c>
      <c r="L62">
        <v>0.26</v>
      </c>
      <c r="M62">
        <v>0.5</v>
      </c>
      <c r="AA62">
        <v>63</v>
      </c>
      <c r="AB62">
        <v>78</v>
      </c>
      <c r="AC62">
        <v>117</v>
      </c>
    </row>
    <row r="63" spans="2:35" hidden="1">
      <c r="B63" t="s">
        <v>78</v>
      </c>
      <c r="C63" s="7">
        <v>35519</v>
      </c>
      <c r="G63">
        <v>122</v>
      </c>
      <c r="H63">
        <v>457</v>
      </c>
      <c r="I63">
        <v>0.33</v>
      </c>
      <c r="J63">
        <v>0.34</v>
      </c>
      <c r="K63">
        <v>0.28000000000000003</v>
      </c>
      <c r="L63">
        <v>0.26</v>
      </c>
      <c r="M63">
        <v>0</v>
      </c>
      <c r="V63">
        <v>24.4988831580227</v>
      </c>
      <c r="AA63">
        <v>63</v>
      </c>
      <c r="AB63">
        <v>78</v>
      </c>
      <c r="AC63">
        <v>117</v>
      </c>
    </row>
    <row r="64" spans="2:35" hidden="1">
      <c r="B64" t="s">
        <v>79</v>
      </c>
      <c r="C64" s="7">
        <v>35475</v>
      </c>
      <c r="G64" s="12">
        <v>77.701030927835006</v>
      </c>
      <c r="P64">
        <v>0.37200744558991899</v>
      </c>
      <c r="AB64">
        <v>47</v>
      </c>
      <c r="AC64">
        <v>100</v>
      </c>
    </row>
    <row r="65" spans="2:29" hidden="1">
      <c r="B65" t="s">
        <v>79</v>
      </c>
      <c r="C65" s="7">
        <v>35476</v>
      </c>
      <c r="G65">
        <v>79</v>
      </c>
      <c r="M65">
        <v>1</v>
      </c>
      <c r="AB65">
        <v>47</v>
      </c>
      <c r="AC65">
        <v>100</v>
      </c>
    </row>
    <row r="66" spans="2:29" hidden="1">
      <c r="B66" t="s">
        <v>78</v>
      </c>
      <c r="C66" s="7">
        <v>35449</v>
      </c>
      <c r="G66">
        <v>52</v>
      </c>
      <c r="H66">
        <v>485</v>
      </c>
      <c r="I66">
        <v>0.33</v>
      </c>
      <c r="J66">
        <v>0.33</v>
      </c>
      <c r="K66">
        <v>0.315</v>
      </c>
      <c r="L66">
        <v>0.33</v>
      </c>
      <c r="AA66">
        <v>63</v>
      </c>
      <c r="AB66">
        <v>78</v>
      </c>
      <c r="AC66">
        <v>117</v>
      </c>
    </row>
    <row r="67" spans="2:29" hidden="1">
      <c r="B67" t="s">
        <v>80</v>
      </c>
      <c r="C67" s="7">
        <v>35479</v>
      </c>
      <c r="G67" s="12">
        <v>42.024456207670397</v>
      </c>
      <c r="O67">
        <v>99.642056355608801</v>
      </c>
      <c r="AA67">
        <v>42</v>
      </c>
      <c r="AB67">
        <v>49</v>
      </c>
      <c r="AC67">
        <v>91</v>
      </c>
    </row>
    <row r="68" spans="2:29" hidden="1">
      <c r="B68" t="s">
        <v>70</v>
      </c>
      <c r="C68" s="7">
        <v>35479</v>
      </c>
      <c r="G68" s="12">
        <v>41.603753958531499</v>
      </c>
      <c r="O68">
        <v>101.080996740713</v>
      </c>
      <c r="AA68">
        <v>42</v>
      </c>
      <c r="AB68">
        <v>49</v>
      </c>
    </row>
    <row r="69" spans="2:29" hidden="1">
      <c r="B69" t="s">
        <v>81</v>
      </c>
      <c r="C69" s="7">
        <v>35492</v>
      </c>
      <c r="G69">
        <v>55</v>
      </c>
      <c r="H69">
        <v>510</v>
      </c>
      <c r="I69">
        <v>0.33</v>
      </c>
      <c r="J69">
        <v>0.34</v>
      </c>
      <c r="K69">
        <v>0.32500000000000001</v>
      </c>
      <c r="L69">
        <v>0.32500000000000001</v>
      </c>
      <c r="AA69">
        <v>49</v>
      </c>
      <c r="AB69">
        <v>57</v>
      </c>
      <c r="AC69">
        <v>104</v>
      </c>
    </row>
    <row r="70" spans="2:29" hidden="1">
      <c r="B70" t="s">
        <v>81</v>
      </c>
      <c r="C70" s="7">
        <v>35497</v>
      </c>
      <c r="G70">
        <v>60</v>
      </c>
      <c r="H70">
        <v>500</v>
      </c>
      <c r="I70">
        <v>0.33</v>
      </c>
      <c r="J70">
        <v>0.33</v>
      </c>
      <c r="K70">
        <v>0.32</v>
      </c>
      <c r="L70">
        <v>3.1549999999999998</v>
      </c>
      <c r="AA70">
        <v>49</v>
      </c>
      <c r="AB70">
        <v>57</v>
      </c>
      <c r="AC70">
        <v>104</v>
      </c>
    </row>
    <row r="71" spans="2:29" hidden="1">
      <c r="B71" t="s">
        <v>81</v>
      </c>
      <c r="C71" s="7">
        <v>35512</v>
      </c>
      <c r="G71">
        <v>75</v>
      </c>
      <c r="H71">
        <v>473</v>
      </c>
      <c r="I71">
        <v>0.33</v>
      </c>
      <c r="J71">
        <v>0.32</v>
      </c>
      <c r="K71">
        <v>0.28499999999999998</v>
      </c>
      <c r="L71">
        <v>0.26</v>
      </c>
      <c r="AA71">
        <v>49</v>
      </c>
      <c r="AB71">
        <v>57</v>
      </c>
      <c r="AC71">
        <v>104</v>
      </c>
    </row>
    <row r="72" spans="2:29" hidden="1">
      <c r="B72" t="s">
        <v>80</v>
      </c>
      <c r="C72" s="7">
        <v>35482</v>
      </c>
      <c r="G72">
        <v>45</v>
      </c>
      <c r="H72">
        <v>585</v>
      </c>
      <c r="I72">
        <v>0.38</v>
      </c>
      <c r="J72">
        <v>0.37</v>
      </c>
      <c r="K72">
        <v>0.32500000000000001</v>
      </c>
      <c r="L72">
        <v>0.32500000000000001</v>
      </c>
      <c r="M72">
        <v>4.95</v>
      </c>
      <c r="AA72">
        <v>42</v>
      </c>
      <c r="AB72">
        <v>49</v>
      </c>
      <c r="AC72">
        <v>91</v>
      </c>
    </row>
    <row r="73" spans="2:29" hidden="1">
      <c r="B73" t="s">
        <v>70</v>
      </c>
      <c r="C73" s="7">
        <v>35482</v>
      </c>
      <c r="G73">
        <v>45</v>
      </c>
      <c r="H73">
        <v>570</v>
      </c>
      <c r="I73">
        <v>0.38</v>
      </c>
      <c r="J73">
        <v>0.36</v>
      </c>
      <c r="K73">
        <v>0.32</v>
      </c>
      <c r="L73">
        <v>0.32500000000000001</v>
      </c>
      <c r="M73">
        <v>4.66</v>
      </c>
      <c r="AA73">
        <v>42</v>
      </c>
      <c r="AB73">
        <v>49</v>
      </c>
    </row>
    <row r="74" spans="2:29" hidden="1">
      <c r="B74" t="s">
        <v>81</v>
      </c>
      <c r="C74" s="7">
        <v>35504</v>
      </c>
      <c r="G74">
        <v>67</v>
      </c>
      <c r="H74">
        <v>475</v>
      </c>
      <c r="I74">
        <v>0.32500000000000001</v>
      </c>
      <c r="J74">
        <v>0.32</v>
      </c>
      <c r="K74">
        <v>0.28999999999999998</v>
      </c>
      <c r="L74">
        <v>0.28000000000000003</v>
      </c>
      <c r="AA74">
        <v>49</v>
      </c>
      <c r="AB74">
        <v>57</v>
      </c>
      <c r="AC74">
        <v>104</v>
      </c>
    </row>
    <row r="75" spans="2:29" hidden="1">
      <c r="B75" t="s">
        <v>81</v>
      </c>
      <c r="C75" s="7">
        <v>35519</v>
      </c>
      <c r="G75">
        <v>82</v>
      </c>
      <c r="H75">
        <v>470</v>
      </c>
      <c r="I75">
        <v>0.32500000000000001</v>
      </c>
      <c r="J75">
        <v>0.32</v>
      </c>
      <c r="K75">
        <v>0.28499999999999998</v>
      </c>
      <c r="L75">
        <v>0.255</v>
      </c>
      <c r="AA75">
        <v>49</v>
      </c>
      <c r="AB75">
        <v>57</v>
      </c>
      <c r="AC75">
        <v>104</v>
      </c>
    </row>
    <row r="76" spans="2:29" hidden="1">
      <c r="B76" t="s">
        <v>81</v>
      </c>
      <c r="C76" s="7">
        <v>35527</v>
      </c>
      <c r="G76">
        <v>90</v>
      </c>
      <c r="H76">
        <v>455</v>
      </c>
      <c r="I76">
        <v>0.32500000000000001</v>
      </c>
      <c r="J76">
        <v>0.32</v>
      </c>
      <c r="K76">
        <v>0.28000000000000003</v>
      </c>
      <c r="L76">
        <v>0.245</v>
      </c>
      <c r="Z76">
        <v>16.120794763077701</v>
      </c>
      <c r="AA76">
        <v>49</v>
      </c>
      <c r="AB76">
        <v>57</v>
      </c>
      <c r="AC76">
        <v>104</v>
      </c>
    </row>
    <row r="77" spans="2:29" hidden="1">
      <c r="B77" t="s">
        <v>81</v>
      </c>
      <c r="C77" s="7">
        <v>35535</v>
      </c>
      <c r="G77">
        <v>98</v>
      </c>
      <c r="H77">
        <v>450</v>
      </c>
      <c r="I77">
        <v>0.32500000000000001</v>
      </c>
      <c r="J77">
        <v>0.32</v>
      </c>
      <c r="K77">
        <v>0.28000000000000003</v>
      </c>
      <c r="L77">
        <v>0.245</v>
      </c>
      <c r="AA77">
        <v>49</v>
      </c>
      <c r="AB77">
        <v>57</v>
      </c>
      <c r="AC77">
        <v>104</v>
      </c>
    </row>
    <row r="78" spans="2:29" hidden="1">
      <c r="B78" t="s">
        <v>79</v>
      </c>
      <c r="C78" s="7">
        <v>35478</v>
      </c>
      <c r="G78" s="12">
        <v>81.409691629955901</v>
      </c>
      <c r="O78">
        <v>72.317180616740103</v>
      </c>
      <c r="AB78">
        <v>47</v>
      </c>
      <c r="AC78">
        <v>100</v>
      </c>
    </row>
    <row r="79" spans="2:29" hidden="1">
      <c r="B79" t="s">
        <v>79</v>
      </c>
      <c r="C79" s="7">
        <v>35482</v>
      </c>
      <c r="G79">
        <v>85</v>
      </c>
      <c r="M79">
        <v>1</v>
      </c>
      <c r="P79">
        <v>0.36377434135166098</v>
      </c>
      <c r="X79" s="50"/>
      <c r="AB79">
        <v>47</v>
      </c>
      <c r="AC79">
        <v>100</v>
      </c>
    </row>
    <row r="80" spans="2:29" hidden="1">
      <c r="B80" t="s">
        <v>80</v>
      </c>
      <c r="C80" s="7">
        <v>35486</v>
      </c>
      <c r="G80" s="12">
        <v>49.045519988511302</v>
      </c>
      <c r="I80" s="12"/>
      <c r="V80">
        <v>10.1775417720812</v>
      </c>
      <c r="Z80">
        <v>0.304326050408739</v>
      </c>
      <c r="AA80">
        <v>42</v>
      </c>
      <c r="AB80">
        <v>49</v>
      </c>
      <c r="AC80">
        <v>91</v>
      </c>
    </row>
    <row r="81" spans="2:35" hidden="1">
      <c r="B81" t="s">
        <v>79</v>
      </c>
      <c r="C81" s="7">
        <v>35483</v>
      </c>
      <c r="G81" s="12">
        <v>85.761454719463998</v>
      </c>
      <c r="V81">
        <v>13.7</v>
      </c>
      <c r="X81">
        <v>2.6</v>
      </c>
      <c r="AB81">
        <v>47</v>
      </c>
      <c r="AC81">
        <v>100</v>
      </c>
      <c r="AD81">
        <v>1</v>
      </c>
      <c r="AE81">
        <v>3</v>
      </c>
      <c r="AF81">
        <v>13</v>
      </c>
      <c r="AI81">
        <v>9.6999999999999993</v>
      </c>
    </row>
    <row r="82" spans="2:35" hidden="1">
      <c r="B82" t="s">
        <v>79</v>
      </c>
      <c r="C82" s="7">
        <v>35495</v>
      </c>
      <c r="G82" s="12">
        <v>98.237113402061794</v>
      </c>
      <c r="P82">
        <v>0.42</v>
      </c>
      <c r="AA82">
        <v>41</v>
      </c>
      <c r="AB82">
        <v>47</v>
      </c>
      <c r="AC82">
        <v>100</v>
      </c>
    </row>
    <row r="83" spans="2:35" hidden="1">
      <c r="B83" t="s">
        <v>78</v>
      </c>
      <c r="C83" s="7">
        <v>35454</v>
      </c>
      <c r="G83">
        <v>57</v>
      </c>
      <c r="H83">
        <v>470</v>
      </c>
      <c r="I83">
        <v>0.32</v>
      </c>
      <c r="J83">
        <v>0.32500000000000001</v>
      </c>
      <c r="K83">
        <v>0.3</v>
      </c>
      <c r="L83">
        <v>0.32</v>
      </c>
      <c r="AA83">
        <v>63</v>
      </c>
      <c r="AB83">
        <v>78</v>
      </c>
      <c r="AC83">
        <v>117</v>
      </c>
    </row>
    <row r="84" spans="2:35" hidden="1">
      <c r="B84" t="s">
        <v>80</v>
      </c>
      <c r="C84" s="7">
        <v>35487</v>
      </c>
      <c r="G84" s="12">
        <v>49.6799788398136</v>
      </c>
      <c r="V84">
        <v>10.1</v>
      </c>
      <c r="W84">
        <v>2.65898596972785</v>
      </c>
      <c r="X84">
        <v>8.0243978792776094</v>
      </c>
      <c r="AA84">
        <v>42</v>
      </c>
      <c r="AB84">
        <v>49</v>
      </c>
      <c r="AC84">
        <v>91</v>
      </c>
      <c r="AI84">
        <v>4.8</v>
      </c>
    </row>
    <row r="85" spans="2:35" hidden="1">
      <c r="B85" t="s">
        <v>80</v>
      </c>
      <c r="C85" s="7">
        <v>35492</v>
      </c>
      <c r="G85">
        <v>55</v>
      </c>
      <c r="H85">
        <v>525</v>
      </c>
      <c r="I85">
        <v>0.33</v>
      </c>
      <c r="J85">
        <v>0.36</v>
      </c>
      <c r="K85">
        <v>0.32500000000000001</v>
      </c>
      <c r="L85">
        <v>0.32500000000000001</v>
      </c>
      <c r="AA85">
        <v>42</v>
      </c>
      <c r="AB85">
        <v>49</v>
      </c>
      <c r="AC85">
        <v>91</v>
      </c>
    </row>
    <row r="86" spans="2:35" hidden="1">
      <c r="B86" t="s">
        <v>80</v>
      </c>
      <c r="C86" s="7">
        <v>35497</v>
      </c>
      <c r="G86">
        <v>60</v>
      </c>
      <c r="H86">
        <v>510</v>
      </c>
      <c r="I86">
        <v>0.32500000000000001</v>
      </c>
      <c r="J86">
        <v>0.35</v>
      </c>
      <c r="K86">
        <v>0.32</v>
      </c>
      <c r="L86">
        <v>0.32</v>
      </c>
      <c r="M86">
        <v>3.15</v>
      </c>
      <c r="AA86">
        <v>42</v>
      </c>
      <c r="AB86">
        <v>49</v>
      </c>
      <c r="AC86">
        <v>91</v>
      </c>
    </row>
    <row r="87" spans="2:35" hidden="1">
      <c r="B87" t="s">
        <v>80</v>
      </c>
      <c r="C87" s="7">
        <v>35499</v>
      </c>
      <c r="G87" s="12">
        <v>61.7289888515119</v>
      </c>
      <c r="V87">
        <v>9.2639773137977208</v>
      </c>
      <c r="Z87">
        <v>2.5084603738523499</v>
      </c>
      <c r="AA87">
        <v>42</v>
      </c>
      <c r="AB87">
        <v>49</v>
      </c>
      <c r="AC87">
        <v>91</v>
      </c>
    </row>
    <row r="88" spans="2:35" hidden="1">
      <c r="B88" t="s">
        <v>70</v>
      </c>
      <c r="C88" s="7">
        <v>35486</v>
      </c>
      <c r="G88" s="12">
        <v>49.169562678974401</v>
      </c>
      <c r="V88">
        <v>8.5828352192162605</v>
      </c>
      <c r="W88">
        <v>2.1734077279331201</v>
      </c>
      <c r="X88">
        <v>6.6617824814331703</v>
      </c>
      <c r="Z88">
        <v>0.123593943871597</v>
      </c>
      <c r="AA88">
        <v>42</v>
      </c>
      <c r="AB88">
        <v>49</v>
      </c>
    </row>
    <row r="89" spans="2:35" hidden="1">
      <c r="B89" t="s">
        <v>70</v>
      </c>
      <c r="C89" s="7">
        <v>35487</v>
      </c>
      <c r="G89" s="12">
        <v>49.6514692374395</v>
      </c>
      <c r="V89">
        <v>8.6</v>
      </c>
      <c r="AA89">
        <v>42</v>
      </c>
      <c r="AB89">
        <v>49</v>
      </c>
      <c r="AI89">
        <v>4.0999999999999996</v>
      </c>
    </row>
    <row r="90" spans="2:35" hidden="1">
      <c r="B90" t="s">
        <v>70</v>
      </c>
      <c r="C90" s="7">
        <v>35492</v>
      </c>
      <c r="G90">
        <v>55</v>
      </c>
      <c r="H90">
        <v>510</v>
      </c>
      <c r="I90">
        <v>0.33</v>
      </c>
      <c r="J90">
        <v>0.34</v>
      </c>
      <c r="K90">
        <v>0.315</v>
      </c>
      <c r="L90">
        <v>0.33</v>
      </c>
      <c r="AA90">
        <v>42</v>
      </c>
      <c r="AB90">
        <v>49</v>
      </c>
    </row>
    <row r="91" spans="2:35" hidden="1">
      <c r="B91" t="s">
        <v>70</v>
      </c>
      <c r="C91" s="7">
        <v>35497</v>
      </c>
      <c r="G91">
        <v>60</v>
      </c>
      <c r="H91">
        <v>500</v>
      </c>
      <c r="I91">
        <v>0.32500000000000001</v>
      </c>
      <c r="J91">
        <v>0.33</v>
      </c>
      <c r="K91">
        <v>0.31</v>
      </c>
      <c r="L91">
        <v>0.33</v>
      </c>
      <c r="M91">
        <v>3.69</v>
      </c>
      <c r="AA91">
        <v>42</v>
      </c>
      <c r="AB91">
        <v>49</v>
      </c>
    </row>
    <row r="92" spans="2:35" hidden="1">
      <c r="B92" t="s">
        <v>70</v>
      </c>
      <c r="C92" s="7">
        <v>35499</v>
      </c>
      <c r="G92" s="12">
        <v>61.7164780783461</v>
      </c>
      <c r="V92">
        <v>8.0679473991489896</v>
      </c>
      <c r="W92">
        <v>1.9520535163430199</v>
      </c>
      <c r="X92">
        <v>3.1117036359511498</v>
      </c>
      <c r="AA92">
        <v>42</v>
      </c>
      <c r="AB92">
        <v>49</v>
      </c>
    </row>
    <row r="93" spans="2:35" hidden="1">
      <c r="B93" t="s">
        <v>81</v>
      </c>
      <c r="C93" s="7">
        <v>35542</v>
      </c>
      <c r="G93">
        <v>105</v>
      </c>
      <c r="H93">
        <v>475</v>
      </c>
      <c r="I93">
        <v>0.32</v>
      </c>
      <c r="J93">
        <v>0.32</v>
      </c>
      <c r="K93">
        <v>0.28000000000000003</v>
      </c>
      <c r="L93">
        <v>0.24</v>
      </c>
      <c r="AA93">
        <v>49</v>
      </c>
      <c r="AB93">
        <v>57</v>
      </c>
      <c r="AC93">
        <v>104</v>
      </c>
    </row>
    <row r="94" spans="2:35" hidden="1">
      <c r="B94" t="s">
        <v>79</v>
      </c>
      <c r="C94" s="7">
        <v>35496</v>
      </c>
      <c r="G94" s="12">
        <v>99.465247039119404</v>
      </c>
      <c r="AA94">
        <v>41</v>
      </c>
      <c r="AB94">
        <v>47</v>
      </c>
      <c r="AC94">
        <v>100</v>
      </c>
    </row>
    <row r="95" spans="2:35" hidden="1">
      <c r="B95" t="s">
        <v>79</v>
      </c>
      <c r="C95" s="7">
        <v>35497</v>
      </c>
      <c r="D95">
        <v>222</v>
      </c>
      <c r="F95" s="7" t="s">
        <v>43</v>
      </c>
      <c r="G95">
        <v>100</v>
      </c>
      <c r="M95">
        <v>0</v>
      </c>
      <c r="N95">
        <v>521</v>
      </c>
      <c r="V95">
        <v>12.9</v>
      </c>
      <c r="X95">
        <v>0.96</v>
      </c>
      <c r="Z95">
        <v>9.4</v>
      </c>
      <c r="AA95">
        <v>41</v>
      </c>
      <c r="AB95">
        <v>47</v>
      </c>
      <c r="AC95">
        <v>100</v>
      </c>
      <c r="AG95">
        <v>6.4</v>
      </c>
      <c r="AH95">
        <v>0.74</v>
      </c>
    </row>
    <row r="96" spans="2:35" hidden="1">
      <c r="B96" t="s">
        <v>78</v>
      </c>
      <c r="C96" s="7">
        <v>35482</v>
      </c>
      <c r="G96">
        <v>85</v>
      </c>
      <c r="H96">
        <v>495</v>
      </c>
      <c r="I96">
        <v>0.39</v>
      </c>
      <c r="J96">
        <v>0.33500000000000002</v>
      </c>
      <c r="K96">
        <v>0.28999999999999998</v>
      </c>
      <c r="L96">
        <v>0.28000000000000003</v>
      </c>
      <c r="M96">
        <v>4.5</v>
      </c>
      <c r="W96">
        <v>2.97795096724776</v>
      </c>
      <c r="Z96">
        <v>1.0099512302332501</v>
      </c>
      <c r="AA96">
        <v>63</v>
      </c>
      <c r="AB96">
        <v>78</v>
      </c>
      <c r="AC96">
        <v>117</v>
      </c>
    </row>
    <row r="97" spans="2:34" hidden="1">
      <c r="B97" t="s">
        <v>78</v>
      </c>
      <c r="C97" s="7">
        <v>35497</v>
      </c>
      <c r="G97">
        <v>100</v>
      </c>
      <c r="H97">
        <v>475</v>
      </c>
      <c r="I97">
        <v>0.36</v>
      </c>
      <c r="J97">
        <v>0.34</v>
      </c>
      <c r="K97">
        <v>0.28999999999999998</v>
      </c>
      <c r="L97">
        <v>0.28000000000000003</v>
      </c>
      <c r="M97">
        <v>5.5</v>
      </c>
      <c r="AA97">
        <v>63</v>
      </c>
      <c r="AB97">
        <v>78</v>
      </c>
      <c r="AC97">
        <v>117</v>
      </c>
    </row>
    <row r="98" spans="2:34" hidden="1">
      <c r="B98" t="s">
        <v>82</v>
      </c>
      <c r="C98" s="7">
        <v>35482</v>
      </c>
      <c r="G98">
        <v>85</v>
      </c>
      <c r="M98">
        <v>9</v>
      </c>
      <c r="V98">
        <v>26.924113729712399</v>
      </c>
      <c r="AA98">
        <v>63</v>
      </c>
      <c r="AB98">
        <v>78</v>
      </c>
      <c r="AC98">
        <v>131</v>
      </c>
    </row>
    <row r="99" spans="2:34" hidden="1">
      <c r="B99" t="s">
        <v>82</v>
      </c>
      <c r="C99" s="7">
        <v>35497</v>
      </c>
      <c r="G99">
        <v>100</v>
      </c>
      <c r="M99">
        <v>8.8000000000000007</v>
      </c>
      <c r="AA99">
        <v>63</v>
      </c>
      <c r="AB99">
        <v>78</v>
      </c>
      <c r="AC99">
        <v>131</v>
      </c>
    </row>
    <row r="100" spans="2:34" hidden="1">
      <c r="B100" t="s">
        <v>83</v>
      </c>
      <c r="C100" s="7">
        <v>35482</v>
      </c>
      <c r="G100">
        <v>85</v>
      </c>
      <c r="H100">
        <v>510</v>
      </c>
      <c r="M100">
        <v>7.2</v>
      </c>
      <c r="Z100">
        <v>1.8424347476187199</v>
      </c>
      <c r="AA100">
        <v>63</v>
      </c>
      <c r="AB100">
        <v>78</v>
      </c>
      <c r="AC100">
        <v>117</v>
      </c>
    </row>
    <row r="101" spans="2:34" hidden="1">
      <c r="B101" t="s">
        <v>74</v>
      </c>
      <c r="C101" s="7">
        <v>35509</v>
      </c>
      <c r="G101">
        <v>72</v>
      </c>
      <c r="M101">
        <v>6.5</v>
      </c>
      <c r="T101">
        <v>1.18041103555237E-2</v>
      </c>
      <c r="AA101">
        <v>49</v>
      </c>
      <c r="AB101">
        <v>57</v>
      </c>
      <c r="AC101">
        <v>111</v>
      </c>
    </row>
    <row r="102" spans="2:34" hidden="1">
      <c r="B102" t="s">
        <v>82</v>
      </c>
      <c r="C102" s="7">
        <v>35507</v>
      </c>
      <c r="G102">
        <v>110</v>
      </c>
      <c r="M102">
        <v>5</v>
      </c>
      <c r="AA102">
        <v>63</v>
      </c>
      <c r="AB102">
        <v>78</v>
      </c>
      <c r="AC102">
        <v>131</v>
      </c>
    </row>
    <row r="103" spans="2:34" hidden="1">
      <c r="B103" t="s">
        <v>71</v>
      </c>
      <c r="C103" s="7">
        <v>35418</v>
      </c>
      <c r="G103">
        <v>21</v>
      </c>
      <c r="M103">
        <v>0.5</v>
      </c>
      <c r="AA103">
        <v>41</v>
      </c>
      <c r="AB103">
        <v>47</v>
      </c>
    </row>
    <row r="104" spans="2:34" hidden="1">
      <c r="B104" t="s">
        <v>71</v>
      </c>
      <c r="C104" s="7">
        <v>35419</v>
      </c>
      <c r="G104" s="12">
        <v>21.9799019021414</v>
      </c>
      <c r="O104">
        <v>27.8017621145374</v>
      </c>
      <c r="V104">
        <v>1.44754157195836</v>
      </c>
      <c r="X104">
        <v>0.69</v>
      </c>
      <c r="AA104">
        <v>41</v>
      </c>
      <c r="AB104">
        <v>47</v>
      </c>
    </row>
    <row r="105" spans="2:34" hidden="1">
      <c r="B105" t="s">
        <v>76</v>
      </c>
      <c r="C105" s="7">
        <v>35500</v>
      </c>
      <c r="G105" s="12">
        <v>62.690773173798398</v>
      </c>
      <c r="I105" s="12"/>
      <c r="M105">
        <v>4</v>
      </c>
      <c r="R105">
        <v>3.10012312167148E-2</v>
      </c>
      <c r="T105">
        <v>9.2956999687375703E-3</v>
      </c>
      <c r="W105">
        <v>2.5499999999999998</v>
      </c>
      <c r="X105">
        <v>5.49</v>
      </c>
      <c r="Y105">
        <v>2.5499999999999998</v>
      </c>
      <c r="AA105">
        <v>42</v>
      </c>
      <c r="AB105">
        <v>49</v>
      </c>
      <c r="AC105">
        <v>104</v>
      </c>
    </row>
    <row r="106" spans="2:34" hidden="1">
      <c r="B106" t="s">
        <v>68</v>
      </c>
      <c r="C106" s="7">
        <v>35500</v>
      </c>
      <c r="G106" s="12">
        <v>62.660589686726802</v>
      </c>
      <c r="M106">
        <v>5</v>
      </c>
      <c r="O106">
        <v>104.399999999999</v>
      </c>
      <c r="Q106">
        <v>4.9868758065547199E-2</v>
      </c>
      <c r="R106">
        <v>3.09246724524243E-2</v>
      </c>
      <c r="S106">
        <v>2.5723112436723098E-2</v>
      </c>
      <c r="T106">
        <v>9.5809009745307303E-3</v>
      </c>
      <c r="W106">
        <v>2.86</v>
      </c>
      <c r="X106">
        <v>8.3000000000000007</v>
      </c>
      <c r="Y106">
        <v>0.93</v>
      </c>
      <c r="AA106">
        <v>42</v>
      </c>
      <c r="AB106">
        <v>49</v>
      </c>
    </row>
    <row r="107" spans="2:34" hidden="1">
      <c r="B107" t="s">
        <v>71</v>
      </c>
      <c r="C107" s="7">
        <v>35423</v>
      </c>
      <c r="G107" s="12">
        <v>26.4867841409691</v>
      </c>
      <c r="O107">
        <v>57.5308370044052</v>
      </c>
      <c r="AA107">
        <v>41</v>
      </c>
      <c r="AB107">
        <v>47</v>
      </c>
    </row>
    <row r="108" spans="2:34" hidden="1">
      <c r="B108" t="s">
        <v>71</v>
      </c>
      <c r="C108" s="7">
        <v>35433</v>
      </c>
      <c r="G108" s="12">
        <v>35.903083700440497</v>
      </c>
      <c r="O108">
        <v>96.484581497797294</v>
      </c>
      <c r="AA108">
        <v>41</v>
      </c>
      <c r="AB108">
        <v>47</v>
      </c>
    </row>
    <row r="109" spans="2:34" hidden="1">
      <c r="B109" t="s">
        <v>74</v>
      </c>
      <c r="C109" s="7">
        <v>35529</v>
      </c>
      <c r="G109">
        <v>92</v>
      </c>
      <c r="M109">
        <v>4.0999999999999996</v>
      </c>
      <c r="AA109">
        <v>49</v>
      </c>
      <c r="AB109">
        <v>57</v>
      </c>
      <c r="AC109">
        <v>111</v>
      </c>
    </row>
    <row r="110" spans="2:34" hidden="1">
      <c r="B110" t="s">
        <v>71</v>
      </c>
      <c r="C110" s="7">
        <v>35438</v>
      </c>
      <c r="G110" s="12">
        <v>40.770925110132097</v>
      </c>
      <c r="O110">
        <v>96.832599118942696</v>
      </c>
      <c r="AA110">
        <v>41</v>
      </c>
      <c r="AB110">
        <v>47</v>
      </c>
    </row>
    <row r="111" spans="2:34" hidden="1">
      <c r="B111" t="s">
        <v>83</v>
      </c>
      <c r="C111" s="7">
        <v>35514</v>
      </c>
      <c r="D111">
        <v>333</v>
      </c>
      <c r="E111">
        <f>D111*10</f>
        <v>3330</v>
      </c>
      <c r="F111" s="7" t="s">
        <v>43</v>
      </c>
      <c r="G111" s="12">
        <v>117.37411881234</v>
      </c>
      <c r="M111">
        <v>4</v>
      </c>
      <c r="N111">
        <v>866</v>
      </c>
      <c r="P111">
        <v>0.39</v>
      </c>
      <c r="V111">
        <v>26.5</v>
      </c>
      <c r="W111">
        <v>1.72109975315152</v>
      </c>
      <c r="X111">
        <v>0.490416237841515</v>
      </c>
      <c r="Z111">
        <v>21.4</v>
      </c>
      <c r="AA111">
        <v>63</v>
      </c>
      <c r="AB111">
        <v>78</v>
      </c>
      <c r="AC111">
        <v>117</v>
      </c>
      <c r="AG111">
        <v>9.9</v>
      </c>
      <c r="AH111">
        <v>0.81</v>
      </c>
    </row>
    <row r="112" spans="2:34" hidden="1">
      <c r="B112" t="s">
        <v>76</v>
      </c>
      <c r="C112" s="7">
        <v>35501</v>
      </c>
      <c r="G112" s="12">
        <v>63.559645535106498</v>
      </c>
      <c r="O112">
        <v>104.399999999999</v>
      </c>
      <c r="AA112">
        <v>42</v>
      </c>
      <c r="AB112">
        <v>49</v>
      </c>
      <c r="AC112">
        <v>104</v>
      </c>
    </row>
    <row r="113" spans="2:35" hidden="1">
      <c r="B113" t="s">
        <v>71</v>
      </c>
      <c r="C113" s="7">
        <v>35440</v>
      </c>
      <c r="G113">
        <v>43</v>
      </c>
      <c r="M113">
        <v>4.2</v>
      </c>
      <c r="AA113">
        <v>41</v>
      </c>
      <c r="AB113">
        <v>47</v>
      </c>
    </row>
    <row r="114" spans="2:35" hidden="1">
      <c r="B114" t="s">
        <v>71</v>
      </c>
      <c r="C114" s="7">
        <v>35441</v>
      </c>
      <c r="G114" s="12">
        <v>43.866491207082099</v>
      </c>
      <c r="V114">
        <v>10.941659688160399</v>
      </c>
      <c r="W114">
        <v>1.86</v>
      </c>
      <c r="X114">
        <v>8.43</v>
      </c>
      <c r="AA114">
        <v>41</v>
      </c>
      <c r="AB114">
        <v>47</v>
      </c>
      <c r="AD114">
        <v>11</v>
      </c>
      <c r="AE114">
        <v>2</v>
      </c>
    </row>
    <row r="115" spans="2:35" hidden="1">
      <c r="B115" t="s">
        <v>71</v>
      </c>
      <c r="C115" s="7">
        <v>35446</v>
      </c>
      <c r="G115" s="12">
        <v>48.568281938325903</v>
      </c>
      <c r="O115">
        <v>97.299559471365598</v>
      </c>
      <c r="AA115">
        <v>41</v>
      </c>
      <c r="AB115">
        <v>47</v>
      </c>
    </row>
    <row r="116" spans="2:35" hidden="1">
      <c r="B116" t="s">
        <v>82</v>
      </c>
      <c r="C116" s="7">
        <v>35440</v>
      </c>
      <c r="G116">
        <v>43</v>
      </c>
      <c r="M116">
        <v>3.5</v>
      </c>
      <c r="AA116">
        <v>63</v>
      </c>
      <c r="AB116">
        <v>78</v>
      </c>
      <c r="AC116">
        <v>131</v>
      </c>
    </row>
    <row r="117" spans="2:35" hidden="1">
      <c r="B117" t="s">
        <v>78</v>
      </c>
      <c r="C117" s="7">
        <v>35514</v>
      </c>
      <c r="D117">
        <v>327</v>
      </c>
      <c r="E117">
        <f>D117*10</f>
        <v>3270</v>
      </c>
      <c r="F117" s="7" t="s">
        <v>43</v>
      </c>
      <c r="G117" s="12">
        <v>116.883933633271</v>
      </c>
      <c r="M117">
        <v>3.5</v>
      </c>
      <c r="N117">
        <v>769</v>
      </c>
      <c r="P117">
        <v>0.43</v>
      </c>
      <c r="V117">
        <v>24.9</v>
      </c>
      <c r="W117">
        <v>0.96876802671317797</v>
      </c>
      <c r="X117">
        <v>0.42541372466467903</v>
      </c>
      <c r="Z117">
        <v>21</v>
      </c>
      <c r="AA117">
        <v>63</v>
      </c>
      <c r="AB117">
        <v>78</v>
      </c>
      <c r="AC117">
        <v>117</v>
      </c>
      <c r="AG117">
        <v>10.5</v>
      </c>
      <c r="AH117">
        <v>0.85</v>
      </c>
    </row>
    <row r="118" spans="2:35" hidden="1">
      <c r="B118" t="s">
        <v>71</v>
      </c>
      <c r="C118" s="7">
        <v>35452</v>
      </c>
      <c r="G118" s="12">
        <v>54.537624117717399</v>
      </c>
      <c r="M118">
        <v>4.0999999999999996</v>
      </c>
      <c r="V118">
        <v>11.762332017386401</v>
      </c>
      <c r="W118">
        <v>2.08</v>
      </c>
      <c r="X118">
        <v>7.65</v>
      </c>
      <c r="Y118">
        <v>1.56</v>
      </c>
      <c r="AA118">
        <v>41</v>
      </c>
      <c r="AB118">
        <v>47</v>
      </c>
    </row>
    <row r="119" spans="2:35" hidden="1">
      <c r="B119" t="s">
        <v>71</v>
      </c>
      <c r="C119" s="7">
        <v>35453</v>
      </c>
      <c r="G119" s="12">
        <v>55.958149779735599</v>
      </c>
      <c r="O119">
        <v>96.922907488986795</v>
      </c>
      <c r="AA119">
        <v>41</v>
      </c>
      <c r="AB119">
        <v>47</v>
      </c>
    </row>
    <row r="120" spans="2:35" hidden="1">
      <c r="B120" t="s">
        <v>71</v>
      </c>
      <c r="C120" s="7">
        <v>35456</v>
      </c>
      <c r="G120" s="12">
        <v>59.1189427312775</v>
      </c>
      <c r="O120">
        <v>99.682819383259897</v>
      </c>
      <c r="AA120">
        <v>41</v>
      </c>
      <c r="AB120">
        <v>47</v>
      </c>
    </row>
    <row r="121" spans="2:35" hidden="1">
      <c r="B121" t="s">
        <v>71</v>
      </c>
      <c r="C121" s="7">
        <v>35458</v>
      </c>
      <c r="G121">
        <v>61</v>
      </c>
      <c r="M121">
        <v>4</v>
      </c>
      <c r="P121">
        <v>7.9683972911958195E-2</v>
      </c>
      <c r="AA121">
        <v>41</v>
      </c>
      <c r="AB121">
        <v>47</v>
      </c>
      <c r="AD121">
        <v>12</v>
      </c>
    </row>
    <row r="122" spans="2:35" hidden="1">
      <c r="B122" t="s">
        <v>71</v>
      </c>
      <c r="C122" s="7">
        <v>35461</v>
      </c>
      <c r="G122" s="12">
        <v>64.1320732144993</v>
      </c>
      <c r="V122">
        <v>15.409020217729299</v>
      </c>
      <c r="W122">
        <v>1.6</v>
      </c>
      <c r="X122">
        <v>5.04</v>
      </c>
      <c r="Y122">
        <v>8.4</v>
      </c>
      <c r="AA122">
        <v>41</v>
      </c>
      <c r="AB122">
        <v>47</v>
      </c>
    </row>
    <row r="123" spans="2:35" hidden="1">
      <c r="B123" t="s">
        <v>71</v>
      </c>
      <c r="C123" s="7">
        <v>35462</v>
      </c>
      <c r="G123">
        <v>65</v>
      </c>
      <c r="M123">
        <v>4.5</v>
      </c>
      <c r="P123">
        <v>0.22415349887132799</v>
      </c>
      <c r="AA123">
        <v>41</v>
      </c>
      <c r="AB123">
        <v>47</v>
      </c>
      <c r="AI123">
        <v>10.7</v>
      </c>
    </row>
    <row r="124" spans="2:35" hidden="1">
      <c r="B124" t="s">
        <v>82</v>
      </c>
      <c r="C124" s="7">
        <v>35515</v>
      </c>
      <c r="G124">
        <v>118</v>
      </c>
      <c r="M124">
        <v>3</v>
      </c>
      <c r="AA124">
        <v>63</v>
      </c>
      <c r="AB124">
        <v>78</v>
      </c>
      <c r="AC124">
        <v>131</v>
      </c>
    </row>
    <row r="125" spans="2:35" hidden="1">
      <c r="B125" t="s">
        <v>71</v>
      </c>
      <c r="C125" s="7">
        <v>35466</v>
      </c>
      <c r="G125" s="12">
        <v>69.071206488473095</v>
      </c>
      <c r="P125">
        <v>0.34604966139954502</v>
      </c>
      <c r="AA125">
        <v>41</v>
      </c>
      <c r="AB125">
        <v>47</v>
      </c>
    </row>
    <row r="126" spans="2:35" hidden="1">
      <c r="B126" t="s">
        <v>71</v>
      </c>
      <c r="C126" s="7">
        <v>35467</v>
      </c>
      <c r="G126">
        <v>70</v>
      </c>
      <c r="M126">
        <v>3.3</v>
      </c>
      <c r="AA126">
        <v>41</v>
      </c>
      <c r="AB126">
        <v>47</v>
      </c>
      <c r="AE126">
        <v>5</v>
      </c>
      <c r="AF126">
        <v>6</v>
      </c>
    </row>
    <row r="127" spans="2:35" hidden="1">
      <c r="B127" t="s">
        <v>71</v>
      </c>
      <c r="C127" s="7">
        <v>35471</v>
      </c>
      <c r="G127" s="12">
        <v>73.552049551879307</v>
      </c>
      <c r="O127">
        <v>90.951541850220195</v>
      </c>
      <c r="P127">
        <v>0.33024830699773899</v>
      </c>
      <c r="W127">
        <v>1.98</v>
      </c>
      <c r="X127">
        <v>4.7300000000000004</v>
      </c>
      <c r="AA127">
        <v>41</v>
      </c>
      <c r="AB127">
        <v>47</v>
      </c>
    </row>
    <row r="128" spans="2:35" hidden="1">
      <c r="B128" t="s">
        <v>71</v>
      </c>
      <c r="C128" s="7">
        <v>35472</v>
      </c>
      <c r="G128">
        <v>75</v>
      </c>
      <c r="M128">
        <v>3.4</v>
      </c>
      <c r="V128">
        <v>16.229692546955299</v>
      </c>
      <c r="Y128">
        <v>8.69</v>
      </c>
      <c r="AA128">
        <v>41</v>
      </c>
      <c r="AB128">
        <v>47</v>
      </c>
    </row>
    <row r="129" spans="2:35" hidden="1">
      <c r="B129" t="s">
        <v>71</v>
      </c>
      <c r="C129" s="7">
        <v>35475</v>
      </c>
      <c r="G129" s="12">
        <v>77.954037954889799</v>
      </c>
      <c r="P129">
        <v>0.31896162528216399</v>
      </c>
      <c r="AA129">
        <v>41</v>
      </c>
      <c r="AB129">
        <v>47</v>
      </c>
    </row>
    <row r="130" spans="2:35" hidden="1">
      <c r="B130" t="s">
        <v>71</v>
      </c>
      <c r="C130" s="7">
        <v>35476</v>
      </c>
      <c r="G130">
        <v>79</v>
      </c>
      <c r="M130">
        <v>2.8</v>
      </c>
      <c r="AA130">
        <v>41</v>
      </c>
      <c r="AB130">
        <v>47</v>
      </c>
    </row>
    <row r="131" spans="2:35" hidden="1">
      <c r="B131" t="s">
        <v>71</v>
      </c>
      <c r="C131" s="7">
        <v>35478</v>
      </c>
      <c r="G131" s="12">
        <v>81.145374449339201</v>
      </c>
      <c r="O131">
        <v>95.013215859030794</v>
      </c>
      <c r="AA131">
        <v>41</v>
      </c>
      <c r="AB131">
        <v>47</v>
      </c>
    </row>
    <row r="132" spans="2:35" hidden="1">
      <c r="B132" t="s">
        <v>71</v>
      </c>
      <c r="C132" s="7">
        <v>35481</v>
      </c>
      <c r="G132" s="12">
        <v>84.336154496723594</v>
      </c>
      <c r="P132">
        <v>0.305417607223473</v>
      </c>
      <c r="AA132">
        <v>41</v>
      </c>
      <c r="AB132">
        <v>47</v>
      </c>
    </row>
    <row r="133" spans="2:35" hidden="1">
      <c r="B133" t="s">
        <v>74</v>
      </c>
      <c r="C133" s="7">
        <v>35535</v>
      </c>
      <c r="G133">
        <v>98</v>
      </c>
      <c r="M133">
        <v>2.5</v>
      </c>
      <c r="S133">
        <v>9.4509909059537697E-3</v>
      </c>
      <c r="T133">
        <v>5.7103774709922903E-3</v>
      </c>
      <c r="AA133">
        <v>49</v>
      </c>
      <c r="AB133">
        <v>57</v>
      </c>
      <c r="AC133">
        <v>111</v>
      </c>
    </row>
    <row r="134" spans="2:35" hidden="1">
      <c r="B134" t="s">
        <v>71</v>
      </c>
      <c r="C134" s="7">
        <v>35482</v>
      </c>
      <c r="G134">
        <v>85</v>
      </c>
      <c r="M134">
        <v>2.9</v>
      </c>
      <c r="Y134">
        <v>9.43</v>
      </c>
      <c r="AA134">
        <v>41</v>
      </c>
      <c r="AB134">
        <v>47</v>
      </c>
    </row>
    <row r="135" spans="2:35" hidden="1">
      <c r="B135" t="s">
        <v>71</v>
      </c>
      <c r="C135" s="7">
        <v>35483</v>
      </c>
      <c r="G135" s="12">
        <v>85.910994138054704</v>
      </c>
      <c r="V135">
        <v>16.3</v>
      </c>
      <c r="W135">
        <v>1.97</v>
      </c>
      <c r="X135">
        <v>4.25</v>
      </c>
      <c r="AA135">
        <v>41</v>
      </c>
      <c r="AB135">
        <v>47</v>
      </c>
      <c r="AD135">
        <v>1</v>
      </c>
      <c r="AE135">
        <v>3</v>
      </c>
      <c r="AF135">
        <v>13</v>
      </c>
      <c r="AI135">
        <v>11.5</v>
      </c>
    </row>
    <row r="136" spans="2:35" hidden="1">
      <c r="B136" t="s">
        <v>71</v>
      </c>
      <c r="C136" s="7">
        <v>35500</v>
      </c>
      <c r="G136" s="12">
        <v>103.06167400881</v>
      </c>
      <c r="O136">
        <v>81.466960352422902</v>
      </c>
      <c r="AA136">
        <v>41</v>
      </c>
      <c r="AB136">
        <v>47</v>
      </c>
    </row>
    <row r="137" spans="2:35" hidden="1">
      <c r="B137" t="s">
        <v>71</v>
      </c>
      <c r="C137" s="7">
        <v>35507</v>
      </c>
      <c r="G137" s="12">
        <v>109.592511013215</v>
      </c>
      <c r="O137">
        <v>79.852422907488901</v>
      </c>
      <c r="AA137">
        <v>41</v>
      </c>
      <c r="AB137">
        <v>47</v>
      </c>
    </row>
    <row r="138" spans="2:35" hidden="1">
      <c r="B138" t="s">
        <v>71</v>
      </c>
      <c r="C138" s="7">
        <v>35514</v>
      </c>
      <c r="G138" s="12">
        <v>116.795154185022</v>
      </c>
      <c r="AA138">
        <v>41</v>
      </c>
      <c r="AB138">
        <v>47</v>
      </c>
    </row>
    <row r="139" spans="2:35" hidden="1">
      <c r="B139" t="s">
        <v>83</v>
      </c>
      <c r="C139" s="7">
        <v>35442</v>
      </c>
      <c r="G139">
        <v>45</v>
      </c>
      <c r="H139">
        <v>505</v>
      </c>
      <c r="M139">
        <v>2</v>
      </c>
      <c r="AA139">
        <v>63</v>
      </c>
      <c r="AB139">
        <v>78</v>
      </c>
      <c r="AC139">
        <v>117</v>
      </c>
    </row>
    <row r="140" spans="2:35" hidden="1">
      <c r="B140" t="s">
        <v>75</v>
      </c>
      <c r="C140" s="7">
        <v>35486</v>
      </c>
      <c r="G140" s="12">
        <v>48.656090628717401</v>
      </c>
      <c r="W140">
        <v>1.53657602451167</v>
      </c>
      <c r="X140">
        <v>3.4727569594226799</v>
      </c>
      <c r="Z140">
        <v>7.5792698905438202E-2</v>
      </c>
      <c r="AA140">
        <v>42</v>
      </c>
      <c r="AB140">
        <v>49</v>
      </c>
      <c r="AC140">
        <v>84</v>
      </c>
    </row>
    <row r="141" spans="2:35" hidden="1">
      <c r="B141" t="s">
        <v>69</v>
      </c>
      <c r="C141" s="7">
        <v>35482</v>
      </c>
      <c r="G141">
        <v>45</v>
      </c>
      <c r="H141">
        <v>466</v>
      </c>
      <c r="M141">
        <v>2</v>
      </c>
      <c r="AA141">
        <v>42</v>
      </c>
      <c r="AB141">
        <v>49</v>
      </c>
    </row>
    <row r="142" spans="2:35" hidden="1">
      <c r="B142" t="s">
        <v>77</v>
      </c>
      <c r="C142" s="7">
        <v>35482</v>
      </c>
      <c r="G142">
        <v>45</v>
      </c>
      <c r="H142">
        <v>466</v>
      </c>
      <c r="M142">
        <v>2</v>
      </c>
      <c r="R142" s="12"/>
      <c r="AA142">
        <v>49</v>
      </c>
      <c r="AB142">
        <v>57</v>
      </c>
      <c r="AC142">
        <v>98</v>
      </c>
    </row>
    <row r="143" spans="2:35" hidden="1">
      <c r="B143" t="s">
        <v>71</v>
      </c>
      <c r="C143" s="7">
        <v>35518</v>
      </c>
      <c r="G143" s="12">
        <v>120.50123818853299</v>
      </c>
      <c r="P143">
        <v>0.53115124153498805</v>
      </c>
      <c r="AA143">
        <v>41</v>
      </c>
      <c r="AB143">
        <v>47</v>
      </c>
    </row>
    <row r="144" spans="2:35" hidden="1">
      <c r="B144" t="s">
        <v>71</v>
      </c>
      <c r="C144" s="7">
        <v>35520</v>
      </c>
      <c r="G144" s="12">
        <v>122.823304222993</v>
      </c>
      <c r="X144">
        <v>0.38</v>
      </c>
      <c r="AA144">
        <v>41</v>
      </c>
      <c r="AB144">
        <v>47</v>
      </c>
    </row>
    <row r="145" spans="2:35">
      <c r="B145" t="s">
        <v>71</v>
      </c>
      <c r="C145" s="7">
        <v>35521</v>
      </c>
      <c r="D145">
        <v>293</v>
      </c>
      <c r="E145">
        <v>2930</v>
      </c>
      <c r="F145" s="7" t="s">
        <v>43</v>
      </c>
      <c r="G145">
        <v>124</v>
      </c>
      <c r="M145">
        <v>0.3</v>
      </c>
      <c r="N145">
        <v>587</v>
      </c>
      <c r="V145">
        <v>15.2560513618056</v>
      </c>
      <c r="Z145">
        <v>12</v>
      </c>
      <c r="AA145">
        <v>41</v>
      </c>
      <c r="AB145">
        <v>47</v>
      </c>
      <c r="AD145">
        <v>1</v>
      </c>
      <c r="AE145">
        <v>1</v>
      </c>
      <c r="AF145">
        <v>17</v>
      </c>
      <c r="AG145">
        <v>6.1</v>
      </c>
      <c r="AH145">
        <v>0.8</v>
      </c>
    </row>
    <row r="146" spans="2:35" hidden="1">
      <c r="B146" t="s">
        <v>84</v>
      </c>
      <c r="C146" s="7">
        <v>35418</v>
      </c>
      <c r="G146">
        <v>21</v>
      </c>
      <c r="H146">
        <v>560</v>
      </c>
      <c r="M146">
        <v>0.5</v>
      </c>
      <c r="O146">
        <v>26.369609321195998</v>
      </c>
      <c r="AA146">
        <v>41</v>
      </c>
      <c r="AB146">
        <v>47</v>
      </c>
      <c r="AC146">
        <v>100</v>
      </c>
    </row>
    <row r="147" spans="2:35" hidden="1">
      <c r="B147" t="s">
        <v>84</v>
      </c>
      <c r="C147" s="7">
        <v>35419</v>
      </c>
      <c r="G147" s="12">
        <v>22.129908137549801</v>
      </c>
      <c r="V147">
        <v>1.29851231607119</v>
      </c>
      <c r="X147">
        <v>1.1654650958325901</v>
      </c>
      <c r="Y147">
        <v>0.138561631791802</v>
      </c>
      <c r="AA147">
        <v>41</v>
      </c>
      <c r="AB147">
        <v>47</v>
      </c>
      <c r="AC147">
        <v>100</v>
      </c>
    </row>
    <row r="148" spans="2:35" hidden="1">
      <c r="B148" t="s">
        <v>84</v>
      </c>
      <c r="C148" s="7">
        <v>35422</v>
      </c>
      <c r="G148" s="12">
        <v>25.303975034278398</v>
      </c>
      <c r="O148">
        <v>49.313008357062699</v>
      </c>
      <c r="AA148">
        <v>41</v>
      </c>
      <c r="AB148">
        <v>47</v>
      </c>
      <c r="AC148">
        <v>100</v>
      </c>
    </row>
    <row r="149" spans="2:35" hidden="1">
      <c r="B149" t="s">
        <v>84</v>
      </c>
      <c r="C149" s="7">
        <v>35424</v>
      </c>
      <c r="G149">
        <v>27</v>
      </c>
      <c r="H149">
        <v>555</v>
      </c>
      <c r="AA149">
        <v>41</v>
      </c>
      <c r="AB149">
        <v>47</v>
      </c>
      <c r="AC149">
        <v>100</v>
      </c>
    </row>
    <row r="150" spans="2:35" hidden="1">
      <c r="B150" t="s">
        <v>84</v>
      </c>
      <c r="C150" s="7">
        <v>35429</v>
      </c>
      <c r="G150">
        <v>32</v>
      </c>
      <c r="H150">
        <v>555</v>
      </c>
      <c r="AA150">
        <v>41</v>
      </c>
      <c r="AB150">
        <v>47</v>
      </c>
      <c r="AC150">
        <v>100</v>
      </c>
    </row>
    <row r="151" spans="2:35" hidden="1">
      <c r="B151" t="s">
        <v>84</v>
      </c>
      <c r="C151" s="7">
        <v>35433</v>
      </c>
      <c r="G151" s="12">
        <v>35.599233160236103</v>
      </c>
      <c r="O151">
        <v>85.907644201238099</v>
      </c>
      <c r="AA151">
        <v>41</v>
      </c>
      <c r="AB151">
        <v>47</v>
      </c>
      <c r="AC151">
        <v>100</v>
      </c>
    </row>
    <row r="152" spans="2:35" hidden="1">
      <c r="B152" t="s">
        <v>84</v>
      </c>
      <c r="C152" s="7">
        <v>35438</v>
      </c>
      <c r="G152" s="12">
        <v>41.359217277470798</v>
      </c>
      <c r="O152">
        <v>77.209596664617706</v>
      </c>
      <c r="AA152">
        <v>41</v>
      </c>
      <c r="AB152">
        <v>47</v>
      </c>
      <c r="AC152">
        <v>100</v>
      </c>
    </row>
    <row r="153" spans="2:35" hidden="1">
      <c r="B153" t="s">
        <v>84</v>
      </c>
      <c r="C153" s="7">
        <v>35440</v>
      </c>
      <c r="G153" s="12">
        <v>42.970517554656801</v>
      </c>
      <c r="X153">
        <v>5.4081237911025104</v>
      </c>
      <c r="AA153">
        <v>41</v>
      </c>
      <c r="AB153">
        <v>47</v>
      </c>
      <c r="AC153">
        <v>100</v>
      </c>
      <c r="AD153">
        <v>5</v>
      </c>
      <c r="AE153">
        <v>2</v>
      </c>
    </row>
    <row r="154" spans="2:35" hidden="1">
      <c r="B154" t="s">
        <v>77</v>
      </c>
      <c r="C154" s="7">
        <v>35504</v>
      </c>
      <c r="G154">
        <v>67</v>
      </c>
      <c r="H154">
        <v>430</v>
      </c>
      <c r="M154">
        <v>1.5</v>
      </c>
      <c r="AA154">
        <v>49</v>
      </c>
      <c r="AB154">
        <v>57</v>
      </c>
      <c r="AC154">
        <v>98</v>
      </c>
    </row>
    <row r="155" spans="2:35" hidden="1">
      <c r="B155" t="s">
        <v>77</v>
      </c>
      <c r="C155" s="7">
        <v>35517</v>
      </c>
      <c r="G155">
        <v>80</v>
      </c>
      <c r="M155">
        <v>1.4</v>
      </c>
      <c r="AA155">
        <v>49</v>
      </c>
      <c r="AB155">
        <v>57</v>
      </c>
      <c r="AC155">
        <v>98</v>
      </c>
    </row>
    <row r="156" spans="2:35" hidden="1">
      <c r="B156" t="s">
        <v>84</v>
      </c>
      <c r="C156" s="7">
        <v>35441</v>
      </c>
      <c r="G156" s="12">
        <v>44.054954881716903</v>
      </c>
      <c r="V156">
        <v>7.10730834891414</v>
      </c>
      <c r="Y156">
        <v>2.0207490768419198</v>
      </c>
      <c r="AA156">
        <v>41</v>
      </c>
      <c r="AB156">
        <v>47</v>
      </c>
      <c r="AC156">
        <v>100</v>
      </c>
    </row>
    <row r="157" spans="2:35" hidden="1">
      <c r="B157" t="s">
        <v>84</v>
      </c>
      <c r="C157" s="7">
        <v>35442</v>
      </c>
      <c r="G157">
        <v>45</v>
      </c>
      <c r="H157">
        <v>500</v>
      </c>
      <c r="M157">
        <v>2.2000000000000002</v>
      </c>
      <c r="AA157">
        <v>41</v>
      </c>
      <c r="AB157">
        <v>47</v>
      </c>
      <c r="AC157">
        <v>100</v>
      </c>
    </row>
    <row r="158" spans="2:35" hidden="1">
      <c r="B158" t="s">
        <v>75</v>
      </c>
      <c r="C158" s="7">
        <v>35487</v>
      </c>
      <c r="G158" s="12">
        <v>49.964307791824297</v>
      </c>
      <c r="I158" s="12"/>
      <c r="R158">
        <v>3.6290497037092702E-2</v>
      </c>
      <c r="T158">
        <v>1.6850789946736101E-2</v>
      </c>
      <c r="V158">
        <v>4.9000000000000004</v>
      </c>
      <c r="AA158">
        <v>42</v>
      </c>
      <c r="AB158">
        <v>49</v>
      </c>
      <c r="AC158">
        <v>84</v>
      </c>
      <c r="AI158">
        <v>1</v>
      </c>
    </row>
    <row r="159" spans="2:35" hidden="1">
      <c r="B159" t="s">
        <v>77</v>
      </c>
      <c r="C159" s="7">
        <v>35527</v>
      </c>
      <c r="G159" s="12">
        <v>89.960474308301499</v>
      </c>
      <c r="H159">
        <v>420</v>
      </c>
      <c r="M159">
        <v>1</v>
      </c>
      <c r="S159">
        <v>1.71644234267006E-2</v>
      </c>
      <c r="V159">
        <v>3.6052221822966799</v>
      </c>
      <c r="W159">
        <v>1.0760381916485</v>
      </c>
      <c r="X159">
        <v>0.93845622914994198</v>
      </c>
      <c r="Z159">
        <v>1.5647072357069201</v>
      </c>
      <c r="AA159">
        <v>49</v>
      </c>
      <c r="AB159">
        <v>57</v>
      </c>
      <c r="AC159">
        <v>98</v>
      </c>
    </row>
    <row r="160" spans="2:35" hidden="1">
      <c r="B160" t="s">
        <v>69</v>
      </c>
      <c r="C160" s="7">
        <v>35497</v>
      </c>
      <c r="G160">
        <v>60</v>
      </c>
      <c r="H160">
        <v>439</v>
      </c>
      <c r="M160">
        <v>0.8</v>
      </c>
      <c r="AA160">
        <v>42</v>
      </c>
      <c r="AB160">
        <v>49</v>
      </c>
    </row>
    <row r="161" spans="2:34" hidden="1">
      <c r="B161" t="s">
        <v>84</v>
      </c>
      <c r="C161" s="7">
        <v>35447</v>
      </c>
      <c r="G161" s="12">
        <v>49.522710493172298</v>
      </c>
      <c r="O161">
        <v>62.736426750049397</v>
      </c>
      <c r="AA161">
        <v>41</v>
      </c>
      <c r="AB161">
        <v>47</v>
      </c>
      <c r="AC161">
        <v>100</v>
      </c>
    </row>
    <row r="162" spans="2:34" hidden="1">
      <c r="B162" t="s">
        <v>84</v>
      </c>
      <c r="C162" s="7">
        <v>35449</v>
      </c>
      <c r="G162">
        <v>52</v>
      </c>
      <c r="H162">
        <v>495</v>
      </c>
      <c r="AA162">
        <v>41</v>
      </c>
      <c r="AB162">
        <v>47</v>
      </c>
      <c r="AC162">
        <v>100</v>
      </c>
    </row>
    <row r="163" spans="2:34" hidden="1">
      <c r="B163" t="s">
        <v>84</v>
      </c>
      <c r="C163" s="7">
        <v>35451</v>
      </c>
      <c r="G163" s="12">
        <v>54.468742378668402</v>
      </c>
      <c r="V163">
        <v>6.2756686448249797</v>
      </c>
      <c r="AA163">
        <v>41</v>
      </c>
      <c r="AB163">
        <v>47</v>
      </c>
      <c r="AC163">
        <v>100</v>
      </c>
    </row>
    <row r="164" spans="2:34" hidden="1">
      <c r="B164" t="s">
        <v>84</v>
      </c>
      <c r="C164" s="7">
        <v>35452</v>
      </c>
      <c r="G164" s="12">
        <v>54.599378699958898</v>
      </c>
      <c r="X164">
        <v>3.7313170388605599</v>
      </c>
      <c r="Y164">
        <v>1.8842975206611501</v>
      </c>
      <c r="Z164">
        <v>0.85739405662035695</v>
      </c>
      <c r="AA164">
        <v>41</v>
      </c>
      <c r="AB164">
        <v>47</v>
      </c>
      <c r="AC164">
        <v>100</v>
      </c>
    </row>
    <row r="165" spans="2:34" hidden="1">
      <c r="B165" t="s">
        <v>82</v>
      </c>
      <c r="C165" s="7">
        <v>35528</v>
      </c>
      <c r="D165">
        <v>440</v>
      </c>
      <c r="E165">
        <f>D165*10</f>
        <v>4400</v>
      </c>
      <c r="F165" s="7" t="s">
        <v>43</v>
      </c>
      <c r="G165">
        <v>131</v>
      </c>
      <c r="M165">
        <v>0.5</v>
      </c>
      <c r="N165">
        <v>943</v>
      </c>
      <c r="P165">
        <v>0.46</v>
      </c>
      <c r="V165">
        <v>30.2</v>
      </c>
      <c r="Z165">
        <v>27.4</v>
      </c>
      <c r="AA165">
        <v>63</v>
      </c>
      <c r="AB165">
        <v>78</v>
      </c>
      <c r="AC165">
        <v>131</v>
      </c>
      <c r="AG165">
        <v>14.4</v>
      </c>
      <c r="AH165">
        <v>0.91</v>
      </c>
    </row>
    <row r="166" spans="2:34" hidden="1">
      <c r="B166" t="s">
        <v>82</v>
      </c>
      <c r="C166" s="7">
        <v>35418</v>
      </c>
      <c r="G166">
        <v>21</v>
      </c>
      <c r="M166">
        <v>0.5</v>
      </c>
      <c r="AA166">
        <v>63</v>
      </c>
      <c r="AB166">
        <v>78</v>
      </c>
      <c r="AC166">
        <v>131</v>
      </c>
    </row>
    <row r="167" spans="2:34" hidden="1">
      <c r="B167" t="s">
        <v>83</v>
      </c>
      <c r="C167" s="7">
        <v>35418</v>
      </c>
      <c r="G167">
        <v>21</v>
      </c>
      <c r="H167">
        <v>565</v>
      </c>
      <c r="M167">
        <v>0.5</v>
      </c>
      <c r="AA167">
        <v>63</v>
      </c>
      <c r="AB167">
        <v>78</v>
      </c>
      <c r="AC167">
        <v>117</v>
      </c>
    </row>
    <row r="168" spans="2:34" hidden="1">
      <c r="B168" t="s">
        <v>83</v>
      </c>
      <c r="C168" s="7">
        <v>35515</v>
      </c>
      <c r="G168">
        <v>118</v>
      </c>
      <c r="H168">
        <v>473</v>
      </c>
      <c r="M168">
        <v>0.5</v>
      </c>
      <c r="AA168">
        <v>63</v>
      </c>
      <c r="AB168">
        <v>78</v>
      </c>
      <c r="AC168">
        <v>117</v>
      </c>
    </row>
    <row r="169" spans="2:34" hidden="1">
      <c r="B169" t="s">
        <v>69</v>
      </c>
      <c r="C169" s="7">
        <v>35504</v>
      </c>
      <c r="G169">
        <v>67</v>
      </c>
      <c r="H169">
        <v>438</v>
      </c>
      <c r="M169">
        <v>0.4</v>
      </c>
      <c r="AA169">
        <v>42</v>
      </c>
      <c r="AB169">
        <v>49</v>
      </c>
    </row>
    <row r="170" spans="2:34" hidden="1">
      <c r="B170" t="s">
        <v>84</v>
      </c>
      <c r="C170" s="7">
        <v>35454</v>
      </c>
      <c r="G170" s="12">
        <v>56.580614340399997</v>
      </c>
      <c r="H170">
        <v>485</v>
      </c>
      <c r="M170">
        <v>3.5</v>
      </c>
      <c r="O170">
        <v>57.610512405306501</v>
      </c>
      <c r="AA170">
        <v>41</v>
      </c>
      <c r="AB170">
        <v>47</v>
      </c>
      <c r="AC170">
        <v>100</v>
      </c>
    </row>
    <row r="171" spans="2:34" hidden="1">
      <c r="B171" t="s">
        <v>75</v>
      </c>
      <c r="C171" s="7">
        <v>35492</v>
      </c>
      <c r="G171">
        <v>55</v>
      </c>
      <c r="H171">
        <v>460</v>
      </c>
      <c r="AA171">
        <v>42</v>
      </c>
      <c r="AB171">
        <v>49</v>
      </c>
      <c r="AC171">
        <v>84</v>
      </c>
    </row>
    <row r="172" spans="2:34" hidden="1">
      <c r="B172" t="s">
        <v>74</v>
      </c>
      <c r="C172" s="7">
        <v>35548</v>
      </c>
      <c r="D172">
        <v>446</v>
      </c>
      <c r="E172">
        <f>D172*10</f>
        <v>4460</v>
      </c>
      <c r="F172" s="7" t="s">
        <v>43</v>
      </c>
      <c r="G172">
        <v>111</v>
      </c>
      <c r="M172">
        <v>0.2</v>
      </c>
      <c r="N172">
        <v>906</v>
      </c>
      <c r="P172">
        <v>0.49</v>
      </c>
      <c r="S172">
        <v>7.0287962529225097E-3</v>
      </c>
      <c r="T172">
        <v>5.2871325435114198E-3</v>
      </c>
      <c r="V172">
        <v>31.4</v>
      </c>
      <c r="Z172">
        <v>28.1</v>
      </c>
      <c r="AA172">
        <v>49</v>
      </c>
      <c r="AB172">
        <v>57</v>
      </c>
      <c r="AC172">
        <v>111</v>
      </c>
      <c r="AG172">
        <v>15.6</v>
      </c>
      <c r="AH172">
        <v>0.89</v>
      </c>
    </row>
    <row r="173" spans="2:34" hidden="1">
      <c r="B173" t="s">
        <v>75</v>
      </c>
      <c r="C173" s="7">
        <v>35497</v>
      </c>
      <c r="G173">
        <v>60</v>
      </c>
      <c r="H173">
        <v>462</v>
      </c>
      <c r="M173">
        <v>1</v>
      </c>
      <c r="AA173">
        <v>42</v>
      </c>
      <c r="AB173">
        <v>49</v>
      </c>
      <c r="AC173">
        <v>84</v>
      </c>
    </row>
    <row r="174" spans="2:34" hidden="1">
      <c r="B174" t="s">
        <v>69</v>
      </c>
      <c r="C174" s="7">
        <v>35512</v>
      </c>
      <c r="G174">
        <v>75</v>
      </c>
      <c r="H174">
        <v>436</v>
      </c>
      <c r="M174">
        <v>0.1</v>
      </c>
      <c r="AA174">
        <v>42</v>
      </c>
      <c r="AB174">
        <v>49</v>
      </c>
    </row>
    <row r="175" spans="2:34" hidden="1">
      <c r="B175" t="s">
        <v>84</v>
      </c>
      <c r="C175" s="7">
        <v>35457</v>
      </c>
      <c r="G175" s="12">
        <v>60.362697836593703</v>
      </c>
      <c r="O175">
        <v>80.180170119305203</v>
      </c>
      <c r="AA175">
        <v>41</v>
      </c>
      <c r="AB175">
        <v>47</v>
      </c>
      <c r="AC175">
        <v>100</v>
      </c>
      <c r="AD175">
        <v>1</v>
      </c>
      <c r="AE175">
        <v>5</v>
      </c>
    </row>
    <row r="176" spans="2:34" hidden="1">
      <c r="B176" t="s">
        <v>84</v>
      </c>
      <c r="C176" s="7">
        <v>35458</v>
      </c>
      <c r="G176">
        <v>61</v>
      </c>
      <c r="M176">
        <v>2</v>
      </c>
      <c r="P176">
        <v>7.1620847651775399E-2</v>
      </c>
      <c r="AA176">
        <v>41</v>
      </c>
      <c r="AB176">
        <v>47</v>
      </c>
      <c r="AC176">
        <v>100</v>
      </c>
    </row>
    <row r="177" spans="2:34" hidden="1">
      <c r="B177" t="s">
        <v>84</v>
      </c>
      <c r="C177" s="7">
        <v>35460</v>
      </c>
      <c r="G177">
        <v>63</v>
      </c>
      <c r="H177">
        <v>540</v>
      </c>
      <c r="M177">
        <v>1.8</v>
      </c>
      <c r="AA177">
        <v>41</v>
      </c>
      <c r="AB177">
        <v>47</v>
      </c>
      <c r="AC177">
        <v>100</v>
      </c>
    </row>
    <row r="178" spans="2:34" hidden="1">
      <c r="B178" t="s">
        <v>84</v>
      </c>
      <c r="C178" s="7">
        <v>35461</v>
      </c>
      <c r="G178" s="12">
        <v>63.963905373546801</v>
      </c>
      <c r="V178">
        <v>7.27851394195529</v>
      </c>
      <c r="AA178">
        <v>41</v>
      </c>
      <c r="AB178">
        <v>47</v>
      </c>
      <c r="AC178">
        <v>100</v>
      </c>
    </row>
    <row r="179" spans="2:34" hidden="1">
      <c r="B179" t="s">
        <v>83</v>
      </c>
      <c r="C179" s="7">
        <v>35519</v>
      </c>
      <c r="G179">
        <v>122</v>
      </c>
      <c r="H179">
        <v>470</v>
      </c>
      <c r="M179">
        <v>0</v>
      </c>
      <c r="AA179">
        <v>63</v>
      </c>
      <c r="AB179">
        <v>78</v>
      </c>
      <c r="AC179">
        <v>117</v>
      </c>
    </row>
    <row r="180" spans="2:34" hidden="1">
      <c r="B180" t="s">
        <v>75</v>
      </c>
      <c r="C180" s="7">
        <v>35498</v>
      </c>
      <c r="G180" s="12">
        <v>60.895805196638598</v>
      </c>
      <c r="X180">
        <v>1.4243383257070199</v>
      </c>
      <c r="AA180">
        <v>42</v>
      </c>
      <c r="AB180">
        <v>49</v>
      </c>
      <c r="AC180">
        <v>84</v>
      </c>
    </row>
    <row r="181" spans="2:34" hidden="1">
      <c r="B181" t="s">
        <v>69</v>
      </c>
      <c r="C181" s="7">
        <v>35527</v>
      </c>
      <c r="G181" s="12">
        <v>89.858603549077202</v>
      </c>
      <c r="H181">
        <v>435</v>
      </c>
      <c r="M181">
        <v>0</v>
      </c>
      <c r="T181">
        <v>1.8484129868857401E-2</v>
      </c>
      <c r="W181">
        <v>0.52457335384155002</v>
      </c>
      <c r="Z181">
        <v>1.8579066871748899</v>
      </c>
      <c r="AA181">
        <v>42</v>
      </c>
      <c r="AB181">
        <v>49</v>
      </c>
    </row>
    <row r="182" spans="2:34" hidden="1">
      <c r="B182" t="s">
        <v>77</v>
      </c>
      <c r="C182" s="7">
        <v>35535</v>
      </c>
      <c r="D182">
        <v>45</v>
      </c>
      <c r="E182">
        <f>D182*10</f>
        <v>450</v>
      </c>
      <c r="F182" s="7" t="s">
        <v>43</v>
      </c>
      <c r="G182" s="12">
        <v>97.5183097511417</v>
      </c>
      <c r="H182">
        <v>415</v>
      </c>
      <c r="M182">
        <v>0</v>
      </c>
      <c r="N182">
        <v>170</v>
      </c>
      <c r="P182">
        <v>0.26</v>
      </c>
      <c r="V182">
        <v>4.7</v>
      </c>
      <c r="W182">
        <v>0.97526745657430702</v>
      </c>
      <c r="Z182">
        <v>2.7</v>
      </c>
      <c r="AA182">
        <v>49</v>
      </c>
      <c r="AB182">
        <v>57</v>
      </c>
      <c r="AC182">
        <v>98</v>
      </c>
      <c r="AG182">
        <v>9.1</v>
      </c>
      <c r="AH182">
        <v>0.56000000000000005</v>
      </c>
    </row>
    <row r="183" spans="2:34" hidden="1">
      <c r="B183" t="s">
        <v>76</v>
      </c>
      <c r="C183" s="7">
        <v>35505</v>
      </c>
      <c r="G183">
        <v>68</v>
      </c>
      <c r="M183">
        <v>3.8</v>
      </c>
      <c r="Q183">
        <v>4.4977227999575799E-2</v>
      </c>
      <c r="AA183">
        <v>42</v>
      </c>
      <c r="AB183">
        <v>49</v>
      </c>
      <c r="AC183">
        <v>104</v>
      </c>
    </row>
    <row r="184" spans="2:34" hidden="1">
      <c r="B184" t="s">
        <v>68</v>
      </c>
      <c r="C184" s="7">
        <v>35505</v>
      </c>
      <c r="G184" s="12">
        <v>67.816593886463906</v>
      </c>
      <c r="M184">
        <v>4.5</v>
      </c>
      <c r="V184">
        <v>11.9850436681222</v>
      </c>
      <c r="AA184">
        <v>42</v>
      </c>
      <c r="AB184">
        <v>49</v>
      </c>
    </row>
    <row r="185" spans="2:34" hidden="1">
      <c r="B185" t="s">
        <v>74</v>
      </c>
      <c r="C185" s="7">
        <v>35500</v>
      </c>
      <c r="G185" s="12">
        <v>63.160190865713098</v>
      </c>
      <c r="O185">
        <v>103.99999999999901</v>
      </c>
      <c r="AA185">
        <v>49</v>
      </c>
      <c r="AB185">
        <v>57</v>
      </c>
      <c r="AC185">
        <v>111</v>
      </c>
    </row>
    <row r="186" spans="2:34" hidden="1">
      <c r="B186" t="s">
        <v>76</v>
      </c>
      <c r="C186" s="7">
        <v>35506</v>
      </c>
      <c r="G186" s="12">
        <v>68.584328015964502</v>
      </c>
      <c r="I186" s="12"/>
      <c r="K186" s="12"/>
      <c r="P186">
        <v>0.14201680672268799</v>
      </c>
      <c r="R186">
        <v>2.3397366242902198E-2</v>
      </c>
      <c r="S186">
        <v>2.1954749342731297E-2</v>
      </c>
      <c r="T186">
        <v>7.8754625670180104E-3</v>
      </c>
      <c r="U186">
        <v>1.3268921693790601</v>
      </c>
      <c r="W186">
        <v>1.64</v>
      </c>
      <c r="Y186">
        <v>4.7300000000000004</v>
      </c>
      <c r="AA186">
        <v>42</v>
      </c>
      <c r="AB186">
        <v>49</v>
      </c>
      <c r="AC186">
        <v>104</v>
      </c>
    </row>
    <row r="187" spans="2:34" hidden="1">
      <c r="B187" t="s">
        <v>68</v>
      </c>
      <c r="C187" s="7">
        <v>35506</v>
      </c>
      <c r="G187" s="12">
        <v>68.547716578947202</v>
      </c>
      <c r="P187">
        <v>9.8287274319412907E-2</v>
      </c>
      <c r="Q187">
        <v>4.4760289071892598E-2</v>
      </c>
      <c r="R187">
        <v>2.6619619755933299E-2</v>
      </c>
      <c r="S187">
        <v>1.9414800510683099E-2</v>
      </c>
      <c r="T187">
        <v>7.6745738676539596E-3</v>
      </c>
      <c r="U187">
        <v>1.0611791147513101</v>
      </c>
      <c r="Y187">
        <v>3.97</v>
      </c>
      <c r="AA187">
        <v>42</v>
      </c>
      <c r="AB187">
        <v>49</v>
      </c>
    </row>
    <row r="188" spans="2:34" hidden="1">
      <c r="B188" t="s">
        <v>74</v>
      </c>
      <c r="C188" s="7">
        <v>35521</v>
      </c>
      <c r="G188" s="12">
        <v>83.619631901841402</v>
      </c>
      <c r="O188">
        <v>103.6</v>
      </c>
      <c r="AA188">
        <v>49</v>
      </c>
      <c r="AB188">
        <v>57</v>
      </c>
      <c r="AC188">
        <v>111</v>
      </c>
    </row>
    <row r="189" spans="2:34" hidden="1">
      <c r="B189" t="s">
        <v>68</v>
      </c>
      <c r="C189" s="7">
        <v>35507</v>
      </c>
      <c r="G189" s="12">
        <v>69.694614860259804</v>
      </c>
      <c r="O189">
        <v>104.399999999999</v>
      </c>
      <c r="W189">
        <v>2.37</v>
      </c>
      <c r="X189">
        <v>5.73</v>
      </c>
      <c r="AA189">
        <v>42</v>
      </c>
      <c r="AB189">
        <v>49</v>
      </c>
    </row>
    <row r="190" spans="2:34" hidden="1">
      <c r="B190" t="s">
        <v>74</v>
      </c>
      <c r="C190" s="7">
        <v>35506</v>
      </c>
      <c r="G190" s="12">
        <v>69.314246762100396</v>
      </c>
      <c r="O190">
        <v>103.19999999999899</v>
      </c>
      <c r="AA190">
        <v>49</v>
      </c>
      <c r="AB190">
        <v>57</v>
      </c>
      <c r="AC190">
        <v>111</v>
      </c>
    </row>
    <row r="191" spans="2:34" hidden="1">
      <c r="B191" t="s">
        <v>74</v>
      </c>
      <c r="C191" s="7">
        <v>35513</v>
      </c>
      <c r="G191" s="12">
        <v>75.858214042263995</v>
      </c>
      <c r="O191">
        <v>103.19999999999899</v>
      </c>
      <c r="AA191">
        <v>49</v>
      </c>
      <c r="AB191">
        <v>57</v>
      </c>
      <c r="AC191">
        <v>111</v>
      </c>
    </row>
    <row r="192" spans="2:34" hidden="1">
      <c r="B192" t="s">
        <v>74</v>
      </c>
      <c r="C192" s="7">
        <v>35478</v>
      </c>
      <c r="G192" s="12">
        <v>40.6939331970014</v>
      </c>
      <c r="O192">
        <v>102.799999999999</v>
      </c>
      <c r="AA192">
        <v>49</v>
      </c>
      <c r="AB192">
        <v>57</v>
      </c>
      <c r="AC192">
        <v>111</v>
      </c>
    </row>
    <row r="193" spans="2:35" hidden="1">
      <c r="B193" t="s">
        <v>83</v>
      </c>
      <c r="C193" s="7">
        <v>35477</v>
      </c>
      <c r="G193">
        <v>80</v>
      </c>
      <c r="H193">
        <v>485</v>
      </c>
      <c r="O193">
        <v>102.730470713047</v>
      </c>
      <c r="AA193">
        <v>63</v>
      </c>
      <c r="AB193">
        <v>78</v>
      </c>
      <c r="AC193">
        <v>117</v>
      </c>
    </row>
    <row r="194" spans="2:35" hidden="1">
      <c r="B194" t="s">
        <v>81</v>
      </c>
      <c r="C194" s="7">
        <v>35507</v>
      </c>
      <c r="G194" s="12">
        <v>69.596634382007693</v>
      </c>
      <c r="O194">
        <v>102.259194193384</v>
      </c>
      <c r="AA194">
        <v>49</v>
      </c>
      <c r="AB194">
        <v>57</v>
      </c>
      <c r="AC194">
        <v>104</v>
      </c>
    </row>
    <row r="195" spans="2:35" hidden="1">
      <c r="B195" t="s">
        <v>68</v>
      </c>
      <c r="C195" s="7">
        <v>35508</v>
      </c>
      <c r="G195" s="12">
        <v>71.214486973886807</v>
      </c>
      <c r="Q195">
        <v>4.5812305298316001E-2</v>
      </c>
      <c r="AA195">
        <v>42</v>
      </c>
      <c r="AB195">
        <v>49</v>
      </c>
    </row>
    <row r="196" spans="2:35" hidden="1">
      <c r="B196" t="s">
        <v>82</v>
      </c>
      <c r="C196" s="7">
        <v>35505</v>
      </c>
      <c r="G196" s="12">
        <v>107.973568281938</v>
      </c>
      <c r="O196">
        <v>101.365638766519</v>
      </c>
      <c r="AA196">
        <v>63</v>
      </c>
      <c r="AB196">
        <v>78</v>
      </c>
      <c r="AC196">
        <v>131</v>
      </c>
    </row>
    <row r="197" spans="2:35" hidden="1">
      <c r="B197" t="s">
        <v>82</v>
      </c>
      <c r="C197" s="7">
        <v>35478</v>
      </c>
      <c r="G197" s="12">
        <v>80.528634361233401</v>
      </c>
      <c r="O197">
        <v>101.303964757709</v>
      </c>
      <c r="AA197">
        <v>63</v>
      </c>
      <c r="AB197">
        <v>78</v>
      </c>
      <c r="AC197">
        <v>131</v>
      </c>
    </row>
    <row r="198" spans="2:35" hidden="1">
      <c r="B198" t="s">
        <v>70</v>
      </c>
      <c r="C198" s="7">
        <v>35500</v>
      </c>
      <c r="G198" s="12">
        <v>62.741460567092901</v>
      </c>
      <c r="P198">
        <v>6.4041669170474602E-2</v>
      </c>
      <c r="AA198">
        <v>42</v>
      </c>
      <c r="AB198">
        <v>49</v>
      </c>
    </row>
    <row r="199" spans="2:35" hidden="1">
      <c r="B199" t="s">
        <v>81</v>
      </c>
      <c r="C199" s="7">
        <v>35501</v>
      </c>
      <c r="G199" s="12">
        <v>63.877857654701302</v>
      </c>
      <c r="O199">
        <v>100.72039481287899</v>
      </c>
      <c r="AA199">
        <v>49</v>
      </c>
      <c r="AB199">
        <v>57</v>
      </c>
      <c r="AC199">
        <v>104</v>
      </c>
    </row>
    <row r="200" spans="2:35" hidden="1">
      <c r="B200" t="s">
        <v>84</v>
      </c>
      <c r="C200" s="7">
        <v>35462</v>
      </c>
      <c r="G200" s="12">
        <v>64.604653888986505</v>
      </c>
      <c r="P200">
        <v>9.6076746849942801E-2</v>
      </c>
      <c r="V200">
        <v>7.5</v>
      </c>
      <c r="X200">
        <v>3.5962721997538201</v>
      </c>
      <c r="Y200">
        <v>1.5466854228943201</v>
      </c>
      <c r="Z200">
        <v>2.4694918234570098</v>
      </c>
      <c r="AA200">
        <v>41</v>
      </c>
      <c r="AB200">
        <v>47</v>
      </c>
      <c r="AC200">
        <v>100</v>
      </c>
      <c r="AI200">
        <v>5.4</v>
      </c>
    </row>
    <row r="201" spans="2:35" hidden="1">
      <c r="B201" t="s">
        <v>80</v>
      </c>
      <c r="C201" s="7">
        <v>35500</v>
      </c>
      <c r="G201" s="12">
        <v>62.579308412289301</v>
      </c>
      <c r="W201">
        <v>2.7043686055213798</v>
      </c>
      <c r="X201">
        <v>4.5367458751783296</v>
      </c>
      <c r="AA201">
        <v>42</v>
      </c>
      <c r="AB201">
        <v>49</v>
      </c>
      <c r="AC201">
        <v>91</v>
      </c>
    </row>
    <row r="202" spans="2:35" hidden="1">
      <c r="B202" t="s">
        <v>82</v>
      </c>
      <c r="C202" s="7">
        <v>35457</v>
      </c>
      <c r="G202" s="12">
        <v>59.614537444933902</v>
      </c>
      <c r="O202">
        <v>99.627753303964695</v>
      </c>
      <c r="AA202">
        <v>63</v>
      </c>
      <c r="AB202">
        <v>78</v>
      </c>
      <c r="AC202">
        <v>131</v>
      </c>
    </row>
    <row r="203" spans="2:35" hidden="1">
      <c r="B203" t="s">
        <v>82</v>
      </c>
      <c r="C203" s="7">
        <v>35498</v>
      </c>
      <c r="G203" s="12">
        <v>101.299559471365</v>
      </c>
      <c r="O203">
        <v>99.4405286343612</v>
      </c>
      <c r="AA203">
        <v>63</v>
      </c>
      <c r="AB203">
        <v>78</v>
      </c>
      <c r="AC203">
        <v>131</v>
      </c>
    </row>
    <row r="204" spans="2:35" hidden="1">
      <c r="B204" t="s">
        <v>82</v>
      </c>
      <c r="C204" s="7">
        <v>35471</v>
      </c>
      <c r="G204" s="12">
        <v>74.350220264317102</v>
      </c>
      <c r="O204">
        <v>99.3237885462555</v>
      </c>
      <c r="AA204">
        <v>63</v>
      </c>
      <c r="AB204">
        <v>78</v>
      </c>
      <c r="AC204">
        <v>131</v>
      </c>
    </row>
    <row r="205" spans="2:35" hidden="1">
      <c r="B205" t="s">
        <v>83</v>
      </c>
      <c r="C205" s="7">
        <v>35498</v>
      </c>
      <c r="G205" s="12">
        <v>101.123085227166</v>
      </c>
      <c r="O205">
        <v>99.205985817185194</v>
      </c>
      <c r="AA205">
        <v>63</v>
      </c>
      <c r="AB205">
        <v>78</v>
      </c>
      <c r="AC205">
        <v>117</v>
      </c>
    </row>
    <row r="206" spans="2:35" hidden="1">
      <c r="B206" t="s">
        <v>81</v>
      </c>
      <c r="C206" s="7">
        <v>35525</v>
      </c>
      <c r="G206" s="12">
        <v>87.723815908093698</v>
      </c>
      <c r="O206">
        <v>98.939576061579501</v>
      </c>
      <c r="AA206">
        <v>49</v>
      </c>
      <c r="AB206">
        <v>57</v>
      </c>
      <c r="AC206">
        <v>104</v>
      </c>
    </row>
    <row r="207" spans="2:35" hidden="1">
      <c r="B207" t="s">
        <v>81</v>
      </c>
      <c r="C207" s="7">
        <v>35521</v>
      </c>
      <c r="G207" s="12">
        <v>83.886641547815401</v>
      </c>
      <c r="O207">
        <v>98.877164189454504</v>
      </c>
      <c r="AA207">
        <v>49</v>
      </c>
      <c r="AB207">
        <v>57</v>
      </c>
      <c r="AC207">
        <v>104</v>
      </c>
    </row>
    <row r="208" spans="2:35" hidden="1">
      <c r="B208" t="s">
        <v>81</v>
      </c>
      <c r="C208" s="7">
        <v>35513</v>
      </c>
      <c r="G208" s="12">
        <v>76.212292827258693</v>
      </c>
      <c r="O208">
        <v>98.752340445204496</v>
      </c>
      <c r="AA208">
        <v>49</v>
      </c>
      <c r="AB208">
        <v>57</v>
      </c>
      <c r="AC208">
        <v>104</v>
      </c>
    </row>
    <row r="209" spans="2:35" hidden="1">
      <c r="B209" t="s">
        <v>76</v>
      </c>
      <c r="C209" s="7">
        <v>35507</v>
      </c>
      <c r="G209" s="12">
        <v>69.8473074301303</v>
      </c>
      <c r="O209">
        <v>97.999999999999901</v>
      </c>
      <c r="X209">
        <v>3.93</v>
      </c>
      <c r="AA209">
        <v>42</v>
      </c>
      <c r="AB209">
        <v>49</v>
      </c>
      <c r="AC209">
        <v>104</v>
      </c>
    </row>
    <row r="210" spans="2:35" hidden="1">
      <c r="B210" t="s">
        <v>78</v>
      </c>
      <c r="C210" s="7">
        <v>35500</v>
      </c>
      <c r="G210" s="12">
        <v>103.089989795683</v>
      </c>
      <c r="O210">
        <v>97.690141709567897</v>
      </c>
      <c r="AA210">
        <v>63</v>
      </c>
      <c r="AB210">
        <v>78</v>
      </c>
      <c r="AC210">
        <v>117</v>
      </c>
    </row>
    <row r="211" spans="2:35" hidden="1">
      <c r="B211" t="s">
        <v>68</v>
      </c>
      <c r="C211" s="7">
        <v>35509</v>
      </c>
      <c r="G211" s="12">
        <v>71.524335757687794</v>
      </c>
      <c r="M211">
        <v>4</v>
      </c>
      <c r="P211">
        <v>0.149539012267248</v>
      </c>
      <c r="R211">
        <v>2.3931002405333798E-2</v>
      </c>
      <c r="S211">
        <v>1.9930245597174202E-2</v>
      </c>
      <c r="T211">
        <v>6.8548328928312993E-3</v>
      </c>
      <c r="U211">
        <v>0.71216780500627697</v>
      </c>
      <c r="V211">
        <v>11.0325545851528</v>
      </c>
      <c r="AA211">
        <v>42</v>
      </c>
      <c r="AB211">
        <v>49</v>
      </c>
    </row>
    <row r="212" spans="2:35" hidden="1">
      <c r="B212" t="s">
        <v>84</v>
      </c>
      <c r="C212" s="7">
        <v>35466</v>
      </c>
      <c r="G212" s="12">
        <v>69.206185567010294</v>
      </c>
      <c r="P212">
        <v>0.22447021764031999</v>
      </c>
      <c r="AA212">
        <v>41</v>
      </c>
      <c r="AB212">
        <v>47</v>
      </c>
      <c r="AC212">
        <v>100</v>
      </c>
    </row>
    <row r="213" spans="2:35" hidden="1">
      <c r="B213" t="s">
        <v>84</v>
      </c>
      <c r="C213" s="7">
        <v>35467</v>
      </c>
      <c r="G213">
        <v>70</v>
      </c>
      <c r="M213">
        <v>2</v>
      </c>
      <c r="AA213">
        <v>41</v>
      </c>
      <c r="AB213">
        <v>47</v>
      </c>
      <c r="AC213">
        <v>100</v>
      </c>
      <c r="AD213">
        <v>1</v>
      </c>
      <c r="AE213">
        <v>5</v>
      </c>
      <c r="AF213">
        <v>3</v>
      </c>
    </row>
    <row r="214" spans="2:35" hidden="1">
      <c r="B214" t="s">
        <v>84</v>
      </c>
      <c r="C214" s="7">
        <v>35470</v>
      </c>
      <c r="G214" s="12">
        <v>73.4381443298969</v>
      </c>
      <c r="O214">
        <v>82.072700876652505</v>
      </c>
      <c r="P214">
        <v>0.27835051546391698</v>
      </c>
      <c r="AA214">
        <v>41</v>
      </c>
      <c r="AB214">
        <v>47</v>
      </c>
      <c r="AC214">
        <v>100</v>
      </c>
    </row>
    <row r="215" spans="2:35" hidden="1">
      <c r="B215" t="s">
        <v>84</v>
      </c>
      <c r="C215" s="7">
        <v>35471</v>
      </c>
      <c r="G215" s="12">
        <v>74.422366801476997</v>
      </c>
      <c r="V215">
        <v>11.7122998130227</v>
      </c>
      <c r="X215">
        <v>3.2600668190610098</v>
      </c>
      <c r="Z215">
        <v>6.6446280991735502</v>
      </c>
      <c r="AA215">
        <v>41</v>
      </c>
      <c r="AB215">
        <v>47</v>
      </c>
      <c r="AC215">
        <v>100</v>
      </c>
    </row>
    <row r="216" spans="2:35" hidden="1">
      <c r="B216" t="s">
        <v>68</v>
      </c>
      <c r="C216" s="7">
        <v>35510</v>
      </c>
      <c r="G216" s="12">
        <v>72.718726659284201</v>
      </c>
      <c r="P216">
        <v>0.150557601668938</v>
      </c>
      <c r="V216">
        <v>12.5</v>
      </c>
      <c r="W216">
        <v>2.04</v>
      </c>
      <c r="X216">
        <v>4.28</v>
      </c>
      <c r="Y216">
        <v>7.64</v>
      </c>
      <c r="AA216">
        <v>42</v>
      </c>
      <c r="AB216">
        <v>49</v>
      </c>
      <c r="AI216">
        <v>7.6</v>
      </c>
    </row>
    <row r="217" spans="2:35" hidden="1">
      <c r="B217" t="s">
        <v>83</v>
      </c>
      <c r="C217" s="7">
        <v>35505</v>
      </c>
      <c r="G217" s="12">
        <v>107.935302548067</v>
      </c>
      <c r="O217">
        <v>96.157239376847798</v>
      </c>
      <c r="AA217">
        <v>63</v>
      </c>
      <c r="AB217">
        <v>78</v>
      </c>
      <c r="AC217">
        <v>117</v>
      </c>
    </row>
    <row r="218" spans="2:35" hidden="1">
      <c r="B218" t="s">
        <v>76</v>
      </c>
      <c r="C218" s="7">
        <v>35508</v>
      </c>
      <c r="G218" s="12">
        <v>71.241463082090704</v>
      </c>
      <c r="AA218">
        <v>42</v>
      </c>
      <c r="AB218">
        <v>49</v>
      </c>
      <c r="AC218">
        <v>104</v>
      </c>
    </row>
    <row r="219" spans="2:35" hidden="1">
      <c r="B219" t="s">
        <v>84</v>
      </c>
      <c r="C219" s="7">
        <v>35472</v>
      </c>
      <c r="G219" s="12">
        <v>74.580622472305194</v>
      </c>
      <c r="M219">
        <v>1.6</v>
      </c>
      <c r="W219">
        <v>1.7211183400738499</v>
      </c>
      <c r="AA219">
        <v>41</v>
      </c>
      <c r="AB219">
        <v>47</v>
      </c>
      <c r="AC219">
        <v>100</v>
      </c>
    </row>
    <row r="220" spans="2:35" hidden="1">
      <c r="B220" t="s">
        <v>84</v>
      </c>
      <c r="C220" s="7">
        <v>35475</v>
      </c>
      <c r="G220" s="12">
        <v>78.123711340206199</v>
      </c>
      <c r="P220">
        <v>0.30451030927834999</v>
      </c>
      <c r="AA220">
        <v>41</v>
      </c>
      <c r="AB220">
        <v>47</v>
      </c>
      <c r="AC220">
        <v>100</v>
      </c>
    </row>
    <row r="221" spans="2:35" hidden="1">
      <c r="B221" t="s">
        <v>70</v>
      </c>
      <c r="C221" s="7">
        <v>35501</v>
      </c>
      <c r="G221" s="12">
        <v>64.025796907145804</v>
      </c>
      <c r="O221">
        <v>94.939668523612298</v>
      </c>
      <c r="AA221">
        <v>42</v>
      </c>
      <c r="AB221">
        <v>49</v>
      </c>
    </row>
    <row r="222" spans="2:35" hidden="1">
      <c r="B222" t="s">
        <v>76</v>
      </c>
      <c r="C222" s="7">
        <v>35509</v>
      </c>
      <c r="G222" s="12">
        <v>71.540143311422</v>
      </c>
      <c r="M222">
        <v>1.5</v>
      </c>
      <c r="Q222">
        <v>4.2617912412840402E-2</v>
      </c>
      <c r="R222">
        <v>2.09063559152801E-2</v>
      </c>
      <c r="S222">
        <v>1.7362648410504701E-2</v>
      </c>
      <c r="T222">
        <v>7.2281786118100298E-3</v>
      </c>
      <c r="U222">
        <v>0.74915680935835005</v>
      </c>
      <c r="V222">
        <v>9.6298034934497796</v>
      </c>
      <c r="X222">
        <v>1.34</v>
      </c>
      <c r="AA222">
        <v>42</v>
      </c>
      <c r="AB222">
        <v>49</v>
      </c>
      <c r="AC222">
        <v>104</v>
      </c>
    </row>
    <row r="223" spans="2:35" hidden="1">
      <c r="B223" t="s">
        <v>68</v>
      </c>
      <c r="C223" s="7">
        <v>35513</v>
      </c>
      <c r="G223" s="12">
        <v>76.400817995910899</v>
      </c>
      <c r="O223">
        <v>97.599999999999895</v>
      </c>
      <c r="AA223">
        <v>42</v>
      </c>
      <c r="AB223">
        <v>49</v>
      </c>
    </row>
    <row r="224" spans="2:35" hidden="1">
      <c r="B224" t="s">
        <v>74</v>
      </c>
      <c r="C224" s="7">
        <v>35531</v>
      </c>
      <c r="G224" s="12">
        <v>94.473074301296094</v>
      </c>
      <c r="O224">
        <v>94.399999999999906</v>
      </c>
      <c r="AA224">
        <v>49</v>
      </c>
      <c r="AB224">
        <v>57</v>
      </c>
      <c r="AC224">
        <v>111</v>
      </c>
    </row>
    <row r="225" spans="2:35" hidden="1">
      <c r="B225" t="s">
        <v>78</v>
      </c>
      <c r="C225" s="7">
        <v>35506</v>
      </c>
      <c r="G225" s="12">
        <v>108.502113751275</v>
      </c>
      <c r="O225">
        <v>94.382101782302499</v>
      </c>
      <c r="X225">
        <v>4.68877839357281</v>
      </c>
      <c r="AA225">
        <v>63</v>
      </c>
      <c r="AB225">
        <v>78</v>
      </c>
      <c r="AC225">
        <v>117</v>
      </c>
    </row>
    <row r="226" spans="2:35" hidden="1">
      <c r="B226" t="s">
        <v>81</v>
      </c>
      <c r="C226" s="7">
        <v>35480</v>
      </c>
      <c r="G226" s="12">
        <v>42.546866692864903</v>
      </c>
      <c r="O226">
        <v>94.228866646632994</v>
      </c>
      <c r="AA226">
        <v>49</v>
      </c>
      <c r="AB226">
        <v>57</v>
      </c>
      <c r="AC226">
        <v>104</v>
      </c>
    </row>
    <row r="227" spans="2:35" hidden="1">
      <c r="B227" t="s">
        <v>82</v>
      </c>
      <c r="C227" s="7">
        <v>35445</v>
      </c>
      <c r="G227" s="12">
        <v>47.973568281938299</v>
      </c>
      <c r="O227">
        <v>93.365638766519794</v>
      </c>
      <c r="AA227">
        <v>63</v>
      </c>
      <c r="AB227">
        <v>78</v>
      </c>
      <c r="AC227">
        <v>131</v>
      </c>
    </row>
    <row r="228" spans="2:35" hidden="1">
      <c r="B228" t="s">
        <v>84</v>
      </c>
      <c r="C228" s="7">
        <v>35477</v>
      </c>
      <c r="G228">
        <v>80</v>
      </c>
      <c r="H228">
        <v>505</v>
      </c>
      <c r="M228">
        <v>1.5</v>
      </c>
      <c r="AA228">
        <v>41</v>
      </c>
      <c r="AB228">
        <v>47</v>
      </c>
      <c r="AC228">
        <v>100</v>
      </c>
    </row>
    <row r="229" spans="2:35" hidden="1">
      <c r="B229" t="s">
        <v>84</v>
      </c>
      <c r="C229" s="7">
        <v>35478</v>
      </c>
      <c r="G229" s="12">
        <v>81.097151649387897</v>
      </c>
      <c r="O229">
        <v>79.425242429316796</v>
      </c>
      <c r="AA229">
        <v>41</v>
      </c>
      <c r="AB229">
        <v>47</v>
      </c>
      <c r="AC229">
        <v>100</v>
      </c>
    </row>
    <row r="230" spans="2:35" hidden="1">
      <c r="B230" t="s">
        <v>84</v>
      </c>
      <c r="C230" s="7">
        <v>35482</v>
      </c>
      <c r="G230" s="12">
        <v>84.667956157317803</v>
      </c>
      <c r="H230">
        <v>540</v>
      </c>
      <c r="M230">
        <v>1.5</v>
      </c>
      <c r="P230">
        <v>0.34892611683848701</v>
      </c>
      <c r="X230">
        <v>2.7142605943379601</v>
      </c>
      <c r="Z230">
        <v>7.3311060312994503</v>
      </c>
      <c r="AA230">
        <v>41</v>
      </c>
      <c r="AB230">
        <v>47</v>
      </c>
      <c r="AC230">
        <v>100</v>
      </c>
    </row>
    <row r="231" spans="2:35" hidden="1">
      <c r="B231" t="s">
        <v>84</v>
      </c>
      <c r="C231" s="7">
        <v>35483</v>
      </c>
      <c r="G231" s="12">
        <v>85.970246321437202</v>
      </c>
      <c r="V231">
        <v>11.7</v>
      </c>
      <c r="Y231">
        <v>1.68595041322313</v>
      </c>
      <c r="AA231">
        <v>41</v>
      </c>
      <c r="AB231">
        <v>47</v>
      </c>
      <c r="AC231">
        <v>100</v>
      </c>
      <c r="AE231">
        <v>2</v>
      </c>
      <c r="AF231">
        <v>11</v>
      </c>
      <c r="AI231">
        <v>7.8</v>
      </c>
    </row>
    <row r="232" spans="2:35" hidden="1">
      <c r="B232" t="s">
        <v>82</v>
      </c>
      <c r="C232" s="7">
        <v>35511</v>
      </c>
      <c r="G232" s="12">
        <v>114.30616740088099</v>
      </c>
      <c r="O232">
        <v>91.773127753303896</v>
      </c>
      <c r="AA232">
        <v>63</v>
      </c>
      <c r="AB232">
        <v>78</v>
      </c>
      <c r="AC232">
        <v>131</v>
      </c>
    </row>
    <row r="233" spans="2:35" hidden="1">
      <c r="B233" t="s">
        <v>81</v>
      </c>
      <c r="C233" s="7">
        <v>35531</v>
      </c>
      <c r="G233" s="12">
        <v>93.682993920622295</v>
      </c>
      <c r="O233">
        <v>91.084695222024195</v>
      </c>
      <c r="AA233">
        <v>49</v>
      </c>
      <c r="AB233">
        <v>57</v>
      </c>
      <c r="AC233">
        <v>104</v>
      </c>
    </row>
    <row r="234" spans="2:35" hidden="1">
      <c r="B234" t="s">
        <v>84</v>
      </c>
      <c r="C234" s="7">
        <v>35492</v>
      </c>
      <c r="G234">
        <v>95</v>
      </c>
      <c r="H234">
        <v>510</v>
      </c>
      <c r="AA234">
        <v>41</v>
      </c>
      <c r="AB234">
        <v>47</v>
      </c>
      <c r="AC234">
        <v>100</v>
      </c>
    </row>
    <row r="235" spans="2:35" hidden="1">
      <c r="B235" t="s">
        <v>84</v>
      </c>
      <c r="C235" s="7">
        <v>35495</v>
      </c>
      <c r="G235" s="12">
        <v>98.0309278350515</v>
      </c>
      <c r="P235">
        <v>0.45</v>
      </c>
      <c r="AA235">
        <v>41</v>
      </c>
      <c r="AB235">
        <v>47</v>
      </c>
      <c r="AC235">
        <v>100</v>
      </c>
    </row>
    <row r="236" spans="2:35" hidden="1">
      <c r="B236" t="s">
        <v>76</v>
      </c>
      <c r="C236" s="7">
        <v>35510</v>
      </c>
      <c r="G236" s="12">
        <v>73</v>
      </c>
      <c r="V236">
        <v>12.2</v>
      </c>
      <c r="Y236">
        <v>5.93</v>
      </c>
      <c r="AA236">
        <v>42</v>
      </c>
      <c r="AB236">
        <v>49</v>
      </c>
      <c r="AC236">
        <v>104</v>
      </c>
      <c r="AI236">
        <v>7.5</v>
      </c>
    </row>
    <row r="237" spans="2:35" hidden="1">
      <c r="B237" t="s">
        <v>80</v>
      </c>
      <c r="C237" s="7">
        <v>35501</v>
      </c>
      <c r="G237" s="12">
        <v>63.559932447556001</v>
      </c>
      <c r="O237">
        <v>90.236587226369906</v>
      </c>
      <c r="AA237">
        <v>42</v>
      </c>
      <c r="AB237">
        <v>49</v>
      </c>
      <c r="AC237">
        <v>91</v>
      </c>
    </row>
    <row r="238" spans="2:35" hidden="1">
      <c r="B238" t="s">
        <v>82</v>
      </c>
      <c r="C238" s="7">
        <v>35522</v>
      </c>
      <c r="G238" s="12">
        <v>125.253303964757</v>
      </c>
      <c r="O238">
        <v>90.112334801762103</v>
      </c>
      <c r="AA238">
        <v>63</v>
      </c>
      <c r="AB238">
        <v>78</v>
      </c>
      <c r="AC238">
        <v>131</v>
      </c>
    </row>
    <row r="239" spans="2:35" hidden="1">
      <c r="B239" t="s">
        <v>76</v>
      </c>
      <c r="C239" s="7">
        <v>35514</v>
      </c>
      <c r="G239" s="12">
        <v>76.591683708248993</v>
      </c>
      <c r="O239">
        <v>89.599999999999895</v>
      </c>
      <c r="AA239">
        <v>42</v>
      </c>
      <c r="AB239">
        <v>49</v>
      </c>
      <c r="AC239">
        <v>104</v>
      </c>
    </row>
    <row r="240" spans="2:35" hidden="1">
      <c r="B240" t="s">
        <v>84</v>
      </c>
      <c r="C240" s="7">
        <v>35496</v>
      </c>
      <c r="G240" s="12">
        <v>98.723404255319096</v>
      </c>
      <c r="I240" s="12"/>
      <c r="Z240">
        <v>8.7237559345876505</v>
      </c>
      <c r="AA240">
        <v>41</v>
      </c>
      <c r="AB240">
        <v>47</v>
      </c>
      <c r="AC240">
        <v>100</v>
      </c>
    </row>
    <row r="241" spans="2:34" hidden="1">
      <c r="B241" t="s">
        <v>76</v>
      </c>
      <c r="C241" s="7">
        <v>35522</v>
      </c>
      <c r="G241" s="12">
        <v>85.056578050444003</v>
      </c>
      <c r="O241">
        <v>94.799999999999898</v>
      </c>
      <c r="AA241">
        <v>42</v>
      </c>
      <c r="AB241">
        <v>49</v>
      </c>
      <c r="AC241">
        <v>104</v>
      </c>
    </row>
    <row r="242" spans="2:34" hidden="1">
      <c r="B242" t="s">
        <v>83</v>
      </c>
      <c r="C242" s="7">
        <v>35471</v>
      </c>
      <c r="G242" s="12">
        <v>73.629770258281098</v>
      </c>
      <c r="O242">
        <v>88.013103281402394</v>
      </c>
      <c r="AA242">
        <v>63</v>
      </c>
      <c r="AB242">
        <v>78</v>
      </c>
      <c r="AC242">
        <v>117</v>
      </c>
    </row>
    <row r="243" spans="2:34" hidden="1">
      <c r="B243" t="s">
        <v>84</v>
      </c>
      <c r="C243" s="7">
        <v>35497</v>
      </c>
      <c r="D243">
        <v>183</v>
      </c>
      <c r="F243" s="7" t="s">
        <v>43</v>
      </c>
      <c r="G243" s="12">
        <v>99.745549142345993</v>
      </c>
      <c r="M243">
        <v>0</v>
      </c>
      <c r="N243">
        <v>399</v>
      </c>
      <c r="X243">
        <v>0.104800422015124</v>
      </c>
      <c r="Z243">
        <v>8.3000000000000007</v>
      </c>
      <c r="AA243">
        <v>41</v>
      </c>
      <c r="AB243">
        <v>47</v>
      </c>
      <c r="AC243">
        <v>100</v>
      </c>
      <c r="AG243">
        <v>6.9</v>
      </c>
      <c r="AH243">
        <v>0.75</v>
      </c>
    </row>
    <row r="244" spans="2:34" hidden="1">
      <c r="B244" t="s">
        <v>83</v>
      </c>
      <c r="C244" s="7">
        <v>35457</v>
      </c>
      <c r="G244" s="12">
        <v>60.052487576079102</v>
      </c>
      <c r="O244">
        <v>86.439220503655704</v>
      </c>
      <c r="AA244">
        <v>63</v>
      </c>
      <c r="AB244">
        <v>78</v>
      </c>
      <c r="AC244">
        <v>117</v>
      </c>
    </row>
    <row r="245" spans="2:34" hidden="1">
      <c r="B245" t="s">
        <v>72</v>
      </c>
      <c r="C245" s="7">
        <v>35418</v>
      </c>
      <c r="G245">
        <v>21</v>
      </c>
      <c r="H245">
        <v>565</v>
      </c>
      <c r="M245">
        <v>0.5</v>
      </c>
      <c r="AA245">
        <v>41</v>
      </c>
      <c r="AB245">
        <v>47</v>
      </c>
    </row>
    <row r="246" spans="2:34" hidden="1">
      <c r="B246" t="s">
        <v>68</v>
      </c>
      <c r="C246" s="7">
        <v>35521</v>
      </c>
      <c r="G246" s="12">
        <v>84.066802999319194</v>
      </c>
      <c r="O246">
        <v>101.99999999999901</v>
      </c>
      <c r="AB246">
        <v>49</v>
      </c>
    </row>
    <row r="247" spans="2:34" hidden="1">
      <c r="B247" t="s">
        <v>72</v>
      </c>
      <c r="C247" s="7">
        <v>35419</v>
      </c>
      <c r="G247" s="12">
        <v>21.621158821449399</v>
      </c>
      <c r="O247">
        <v>29.540454520071801</v>
      </c>
      <c r="V247">
        <v>1.42094138687843</v>
      </c>
      <c r="X247">
        <v>1.0752514160209701</v>
      </c>
      <c r="Y247">
        <v>3.7683504796845499E-2</v>
      </c>
      <c r="AA247">
        <v>41</v>
      </c>
      <c r="AB247">
        <v>47</v>
      </c>
    </row>
    <row r="248" spans="2:34" hidden="1">
      <c r="B248" t="s">
        <v>82</v>
      </c>
      <c r="C248" s="7">
        <v>35438</v>
      </c>
      <c r="G248" s="12">
        <v>40.649779735682799</v>
      </c>
      <c r="O248">
        <v>83.068281938325995</v>
      </c>
      <c r="AA248">
        <v>63</v>
      </c>
      <c r="AB248">
        <v>78</v>
      </c>
      <c r="AC248">
        <v>131</v>
      </c>
    </row>
    <row r="249" spans="2:34" hidden="1">
      <c r="B249" t="s">
        <v>74</v>
      </c>
      <c r="C249" s="7">
        <v>35473</v>
      </c>
      <c r="G249" s="12">
        <v>35.854124062713701</v>
      </c>
      <c r="O249">
        <v>82.799999999999898</v>
      </c>
      <c r="AA249">
        <v>49</v>
      </c>
      <c r="AB249">
        <v>57</v>
      </c>
      <c r="AC249">
        <v>111</v>
      </c>
    </row>
    <row r="250" spans="2:34" hidden="1">
      <c r="B250" t="s">
        <v>70</v>
      </c>
      <c r="C250" s="7">
        <v>35504</v>
      </c>
      <c r="G250">
        <v>67</v>
      </c>
      <c r="H250">
        <v>470</v>
      </c>
      <c r="I250">
        <v>0.32</v>
      </c>
      <c r="J250">
        <v>0.32</v>
      </c>
      <c r="K250">
        <v>0.3</v>
      </c>
      <c r="L250">
        <v>0.32500000000000001</v>
      </c>
      <c r="M250">
        <v>2.1800000000000002</v>
      </c>
      <c r="AA250">
        <v>42</v>
      </c>
      <c r="AB250">
        <v>49</v>
      </c>
    </row>
    <row r="251" spans="2:34" hidden="1">
      <c r="B251" t="s">
        <v>72</v>
      </c>
      <c r="C251" s="7">
        <v>35424</v>
      </c>
      <c r="G251">
        <v>27</v>
      </c>
      <c r="H251">
        <v>555</v>
      </c>
      <c r="O251">
        <v>52.192752247471603</v>
      </c>
      <c r="AA251">
        <v>41</v>
      </c>
      <c r="AB251">
        <v>47</v>
      </c>
    </row>
    <row r="252" spans="2:34" hidden="1">
      <c r="B252" t="s">
        <v>72</v>
      </c>
      <c r="C252" s="7">
        <v>35429</v>
      </c>
      <c r="G252">
        <v>32</v>
      </c>
      <c r="H252">
        <v>580</v>
      </c>
      <c r="AA252">
        <v>41</v>
      </c>
      <c r="AB252">
        <v>47</v>
      </c>
    </row>
    <row r="253" spans="2:34" hidden="1">
      <c r="B253" t="s">
        <v>72</v>
      </c>
      <c r="C253" s="7">
        <v>35433</v>
      </c>
      <c r="G253" s="12">
        <v>35.715872218189602</v>
      </c>
      <c r="O253">
        <v>92.194241256722293</v>
      </c>
      <c r="AA253">
        <v>41</v>
      </c>
      <c r="AB253">
        <v>47</v>
      </c>
    </row>
    <row r="254" spans="2:34" hidden="1">
      <c r="B254" t="s">
        <v>72</v>
      </c>
      <c r="C254" s="7">
        <v>35439</v>
      </c>
      <c r="G254" s="12">
        <v>41.598699598587999</v>
      </c>
      <c r="O254">
        <v>82.4576097678991</v>
      </c>
      <c r="AA254">
        <v>41</v>
      </c>
      <c r="AB254">
        <v>47</v>
      </c>
    </row>
    <row r="255" spans="2:34" hidden="1">
      <c r="B255" t="s">
        <v>70</v>
      </c>
      <c r="C255" s="7">
        <v>35505</v>
      </c>
      <c r="G255" s="12">
        <v>67.855851404645705</v>
      </c>
      <c r="V255">
        <v>8.7407489782865895</v>
      </c>
      <c r="W255">
        <v>1.1798470517547599</v>
      </c>
      <c r="X255">
        <v>1.99379928098809</v>
      </c>
      <c r="Z255">
        <v>5.3203267693723699</v>
      </c>
      <c r="AA255">
        <v>42</v>
      </c>
      <c r="AB255">
        <v>49</v>
      </c>
    </row>
    <row r="256" spans="2:34" hidden="1">
      <c r="B256" t="s">
        <v>82</v>
      </c>
      <c r="C256" s="7">
        <v>35433</v>
      </c>
      <c r="G256" s="12">
        <v>36.497797356828201</v>
      </c>
      <c r="O256">
        <v>80.418502202643097</v>
      </c>
      <c r="AA256">
        <v>63</v>
      </c>
      <c r="AB256">
        <v>78</v>
      </c>
      <c r="AC256">
        <v>131</v>
      </c>
    </row>
    <row r="257" spans="2:31" hidden="1">
      <c r="B257" t="s">
        <v>74</v>
      </c>
      <c r="C257" s="7">
        <v>35539</v>
      </c>
      <c r="G257" s="12">
        <v>101.76005453306099</v>
      </c>
      <c r="O257">
        <v>80.399999999999906</v>
      </c>
      <c r="AA257">
        <v>49</v>
      </c>
      <c r="AB257">
        <v>57</v>
      </c>
      <c r="AC257">
        <v>111</v>
      </c>
    </row>
    <row r="258" spans="2:31" hidden="1">
      <c r="B258" t="s">
        <v>72</v>
      </c>
      <c r="C258" s="7">
        <v>35440</v>
      </c>
      <c r="G258" s="12">
        <v>42.797364466535797</v>
      </c>
      <c r="X258">
        <v>6.3712865564672203</v>
      </c>
      <c r="AA258">
        <v>41</v>
      </c>
      <c r="AB258">
        <v>47</v>
      </c>
    </row>
    <row r="259" spans="2:31" hidden="1">
      <c r="B259" t="s">
        <v>72</v>
      </c>
      <c r="C259" s="7">
        <v>35441</v>
      </c>
      <c r="G259" s="12">
        <v>43.650445035256297</v>
      </c>
      <c r="V259">
        <v>7.7194537029503696</v>
      </c>
      <c r="W259">
        <v>1.6509074095477401</v>
      </c>
      <c r="AA259">
        <v>41</v>
      </c>
      <c r="AB259">
        <v>47</v>
      </c>
    </row>
    <row r="260" spans="2:31" hidden="1">
      <c r="B260" t="s">
        <v>72</v>
      </c>
      <c r="C260" s="7">
        <v>35442</v>
      </c>
      <c r="G260">
        <v>45</v>
      </c>
      <c r="H260">
        <v>502</v>
      </c>
      <c r="M260">
        <v>2.5</v>
      </c>
      <c r="AA260">
        <v>41</v>
      </c>
      <c r="AB260">
        <v>47</v>
      </c>
      <c r="AD260">
        <v>9</v>
      </c>
      <c r="AE260">
        <v>3</v>
      </c>
    </row>
    <row r="261" spans="2:31" hidden="1">
      <c r="B261" t="s">
        <v>74</v>
      </c>
      <c r="C261" s="7">
        <v>35545</v>
      </c>
      <c r="G261" s="12">
        <v>107.914110429448</v>
      </c>
      <c r="O261">
        <v>79.599999999999895</v>
      </c>
      <c r="AA261">
        <v>49</v>
      </c>
      <c r="AB261">
        <v>57</v>
      </c>
      <c r="AC261">
        <v>111</v>
      </c>
    </row>
    <row r="262" spans="2:31" hidden="1">
      <c r="B262" t="s">
        <v>72</v>
      </c>
      <c r="C262" s="7">
        <v>35446</v>
      </c>
      <c r="G262" s="12">
        <v>49.229872007246598</v>
      </c>
      <c r="O262">
        <v>72.4849703128763</v>
      </c>
      <c r="AA262">
        <v>41</v>
      </c>
      <c r="AB262">
        <v>47</v>
      </c>
    </row>
    <row r="263" spans="2:31" hidden="1">
      <c r="B263" t="s">
        <v>72</v>
      </c>
      <c r="C263" s="7">
        <v>35449</v>
      </c>
      <c r="G263">
        <v>52</v>
      </c>
      <c r="H263">
        <v>495</v>
      </c>
      <c r="AA263">
        <v>41</v>
      </c>
      <c r="AB263">
        <v>47</v>
      </c>
    </row>
    <row r="264" spans="2:31" hidden="1">
      <c r="B264" t="s">
        <v>83</v>
      </c>
      <c r="C264" s="7">
        <v>35513</v>
      </c>
      <c r="G264" s="12">
        <v>115.572679161935</v>
      </c>
      <c r="O264">
        <v>78.859418914138104</v>
      </c>
      <c r="AA264">
        <v>63</v>
      </c>
      <c r="AB264">
        <v>78</v>
      </c>
      <c r="AC264">
        <v>117</v>
      </c>
    </row>
    <row r="265" spans="2:31" hidden="1">
      <c r="B265" t="s">
        <v>72</v>
      </c>
      <c r="C265" s="7">
        <v>35451</v>
      </c>
      <c r="G265" s="12">
        <v>53.7799098370133</v>
      </c>
      <c r="V265">
        <v>7.1326721404757398</v>
      </c>
      <c r="W265">
        <v>1.6987631487686301</v>
      </c>
      <c r="X265">
        <v>4.7233845798170897</v>
      </c>
      <c r="Z265">
        <v>1.32146572650532</v>
      </c>
      <c r="AA265">
        <v>41</v>
      </c>
      <c r="AB265">
        <v>47</v>
      </c>
    </row>
    <row r="266" spans="2:31" hidden="1">
      <c r="B266" t="s">
        <v>72</v>
      </c>
      <c r="C266" s="7">
        <v>35452</v>
      </c>
      <c r="G266" s="12">
        <v>55.420588611099497</v>
      </c>
      <c r="AA266">
        <v>41</v>
      </c>
      <c r="AB266">
        <v>47</v>
      </c>
    </row>
    <row r="267" spans="2:31" hidden="1">
      <c r="B267" t="s">
        <v>68</v>
      </c>
      <c r="C267" s="7">
        <v>35524</v>
      </c>
      <c r="G267" s="12">
        <v>87.310156782550294</v>
      </c>
      <c r="O267">
        <v>103.19999999999899</v>
      </c>
      <c r="AB267">
        <v>49</v>
      </c>
    </row>
    <row r="268" spans="2:31" hidden="1">
      <c r="B268" t="s">
        <v>78</v>
      </c>
      <c r="C268" s="7">
        <v>35513</v>
      </c>
      <c r="G268" s="12">
        <v>115.65434220520601</v>
      </c>
      <c r="O268">
        <v>74.291720693279203</v>
      </c>
      <c r="AA268">
        <v>63</v>
      </c>
      <c r="AB268">
        <v>78</v>
      </c>
      <c r="AC268">
        <v>117</v>
      </c>
    </row>
    <row r="269" spans="2:31" hidden="1">
      <c r="B269" t="s">
        <v>78</v>
      </c>
      <c r="C269" s="7">
        <v>35473</v>
      </c>
      <c r="G269" s="12">
        <v>75.636542194465093</v>
      </c>
      <c r="O269">
        <v>73.574503019096099</v>
      </c>
      <c r="AA269">
        <v>63</v>
      </c>
      <c r="AB269">
        <v>78</v>
      </c>
      <c r="AC269">
        <v>117</v>
      </c>
    </row>
    <row r="270" spans="2:31" hidden="1">
      <c r="B270" t="s">
        <v>72</v>
      </c>
      <c r="C270" s="7">
        <v>35453</v>
      </c>
      <c r="G270" s="12">
        <v>56.257995669464798</v>
      </c>
      <c r="O270">
        <v>78.519924805031195</v>
      </c>
      <c r="AA270">
        <v>41</v>
      </c>
      <c r="AB270">
        <v>47</v>
      </c>
    </row>
    <row r="271" spans="2:31" hidden="1">
      <c r="B271" t="s">
        <v>80</v>
      </c>
      <c r="C271" s="7">
        <v>35504</v>
      </c>
      <c r="G271">
        <v>67</v>
      </c>
      <c r="H271">
        <v>495</v>
      </c>
      <c r="I271">
        <v>0.32</v>
      </c>
      <c r="J271">
        <v>0.34</v>
      </c>
      <c r="K271">
        <v>0.31</v>
      </c>
      <c r="L271">
        <v>0.315</v>
      </c>
      <c r="M271">
        <v>2.1</v>
      </c>
      <c r="AA271">
        <v>42</v>
      </c>
      <c r="AB271">
        <v>49</v>
      </c>
      <c r="AC271">
        <v>91</v>
      </c>
    </row>
    <row r="272" spans="2:31" hidden="1">
      <c r="B272" t="s">
        <v>72</v>
      </c>
      <c r="C272" s="7">
        <v>35454</v>
      </c>
      <c r="G272">
        <v>57</v>
      </c>
      <c r="H272">
        <v>485</v>
      </c>
      <c r="M272">
        <v>4.5</v>
      </c>
      <c r="AA272">
        <v>41</v>
      </c>
      <c r="AB272">
        <v>47</v>
      </c>
    </row>
    <row r="273" spans="2:35" hidden="1">
      <c r="B273" t="s">
        <v>80</v>
      </c>
      <c r="C273" s="7">
        <v>35505</v>
      </c>
      <c r="G273" s="12">
        <v>68.487453610671494</v>
      </c>
      <c r="W273">
        <v>1.9102880697039499</v>
      </c>
      <c r="AA273">
        <v>42</v>
      </c>
      <c r="AB273">
        <v>49</v>
      </c>
      <c r="AC273">
        <v>91</v>
      </c>
    </row>
    <row r="274" spans="2:35" hidden="1">
      <c r="B274" t="s">
        <v>72</v>
      </c>
      <c r="C274" s="7">
        <v>35457</v>
      </c>
      <c r="G274" s="12">
        <v>59.561114523424003</v>
      </c>
      <c r="O274">
        <v>90.593556312467001</v>
      </c>
      <c r="AA274">
        <v>41</v>
      </c>
      <c r="AB274">
        <v>47</v>
      </c>
      <c r="AE274">
        <v>8</v>
      </c>
    </row>
    <row r="275" spans="2:35" hidden="1">
      <c r="B275" t="s">
        <v>78</v>
      </c>
      <c r="C275" s="7">
        <v>35457</v>
      </c>
      <c r="G275" s="12">
        <v>59.885067172023298</v>
      </c>
      <c r="O275">
        <v>69.933173235534994</v>
      </c>
      <c r="AA275">
        <v>63</v>
      </c>
      <c r="AB275">
        <v>78</v>
      </c>
      <c r="AC275">
        <v>117</v>
      </c>
    </row>
    <row r="276" spans="2:35" hidden="1">
      <c r="B276" t="s">
        <v>81</v>
      </c>
      <c r="C276" s="7">
        <v>35539</v>
      </c>
      <c r="G276" s="12">
        <v>101.55613601165101</v>
      </c>
      <c r="O276">
        <v>68.441668015070903</v>
      </c>
      <c r="V276">
        <v>18.8861519641912</v>
      </c>
      <c r="AA276">
        <v>49</v>
      </c>
      <c r="AB276">
        <v>57</v>
      </c>
      <c r="AC276">
        <v>104</v>
      </c>
    </row>
    <row r="277" spans="2:35" hidden="1">
      <c r="B277" t="s">
        <v>83</v>
      </c>
      <c r="C277" s="7">
        <v>35433</v>
      </c>
      <c r="G277" s="12">
        <v>36.184910132087602</v>
      </c>
      <c r="O277">
        <v>66.410557075584194</v>
      </c>
      <c r="AA277">
        <v>63</v>
      </c>
      <c r="AB277">
        <v>78</v>
      </c>
      <c r="AC277">
        <v>117</v>
      </c>
    </row>
    <row r="278" spans="2:35" hidden="1">
      <c r="B278" t="s">
        <v>72</v>
      </c>
      <c r="C278" s="7">
        <v>35458</v>
      </c>
      <c r="G278" s="12">
        <v>60.754230223969302</v>
      </c>
      <c r="M278">
        <v>3</v>
      </c>
      <c r="P278">
        <v>9.9999999999994704E-2</v>
      </c>
      <c r="AA278">
        <v>41</v>
      </c>
      <c r="AB278">
        <v>47</v>
      </c>
    </row>
    <row r="279" spans="2:35" hidden="1">
      <c r="B279" t="s">
        <v>69</v>
      </c>
      <c r="C279" s="7">
        <v>35479</v>
      </c>
      <c r="G279" s="12">
        <v>42.065190067872102</v>
      </c>
      <c r="O279">
        <v>62.717649358990897</v>
      </c>
      <c r="AA279">
        <v>42</v>
      </c>
      <c r="AB279">
        <v>49</v>
      </c>
    </row>
    <row r="280" spans="2:35" hidden="1">
      <c r="B280" t="s">
        <v>80</v>
      </c>
      <c r="C280" s="7">
        <v>35506</v>
      </c>
      <c r="G280" s="12">
        <v>68.560786935261305</v>
      </c>
      <c r="I280" s="12"/>
      <c r="P280">
        <v>0.18406922090870201</v>
      </c>
      <c r="X280">
        <v>2.7606167548218798</v>
      </c>
      <c r="Z280">
        <v>4.4948309564614997</v>
      </c>
      <c r="AA280">
        <v>42</v>
      </c>
      <c r="AB280">
        <v>49</v>
      </c>
      <c r="AC280">
        <v>91</v>
      </c>
    </row>
    <row r="281" spans="2:35" hidden="1">
      <c r="B281" t="s">
        <v>76</v>
      </c>
      <c r="C281" s="7">
        <v>35525</v>
      </c>
      <c r="G281" s="12">
        <v>88.309475119291903</v>
      </c>
      <c r="O281">
        <v>95.599999999999895</v>
      </c>
      <c r="AA281">
        <v>42</v>
      </c>
      <c r="AB281">
        <v>49</v>
      </c>
      <c r="AC281">
        <v>104</v>
      </c>
    </row>
    <row r="282" spans="2:35" hidden="1">
      <c r="B282" t="s">
        <v>72</v>
      </c>
      <c r="C282" s="7">
        <v>35460</v>
      </c>
      <c r="G282">
        <v>63</v>
      </c>
      <c r="H282">
        <v>540</v>
      </c>
      <c r="M282">
        <v>2.5</v>
      </c>
      <c r="AA282">
        <v>41</v>
      </c>
      <c r="AB282">
        <v>47</v>
      </c>
    </row>
    <row r="283" spans="2:35" hidden="1">
      <c r="B283" t="s">
        <v>72</v>
      </c>
      <c r="C283" s="7">
        <v>35461</v>
      </c>
      <c r="G283" s="12">
        <v>63.850421916541599</v>
      </c>
      <c r="P283">
        <v>0.262528216704285</v>
      </c>
      <c r="W283">
        <v>0.70697029245144405</v>
      </c>
      <c r="X283">
        <v>2.22136169228961</v>
      </c>
      <c r="Z283">
        <v>4.9578083458557201</v>
      </c>
      <c r="AA283">
        <v>41</v>
      </c>
      <c r="AB283">
        <v>47</v>
      </c>
    </row>
    <row r="284" spans="2:35" hidden="1">
      <c r="B284" t="s">
        <v>72</v>
      </c>
      <c r="C284" s="7">
        <v>35462</v>
      </c>
      <c r="G284" s="12">
        <v>64.728070888545602</v>
      </c>
      <c r="V284">
        <v>7.8</v>
      </c>
      <c r="AA284">
        <v>41</v>
      </c>
      <c r="AB284">
        <v>47</v>
      </c>
      <c r="AI284">
        <v>5.5</v>
      </c>
    </row>
    <row r="285" spans="2:35" hidden="1">
      <c r="B285" t="s">
        <v>72</v>
      </c>
      <c r="C285" s="7">
        <v>35466</v>
      </c>
      <c r="G285" s="12">
        <v>68.739724860513803</v>
      </c>
      <c r="P285">
        <v>0.32799097065462401</v>
      </c>
      <c r="AA285">
        <v>41</v>
      </c>
      <c r="AB285">
        <v>47</v>
      </c>
    </row>
    <row r="286" spans="2:35" hidden="1">
      <c r="B286" t="s">
        <v>72</v>
      </c>
      <c r="C286" s="7">
        <v>35467</v>
      </c>
      <c r="G286">
        <v>70</v>
      </c>
      <c r="M286">
        <v>3.1</v>
      </c>
      <c r="AA286">
        <v>41</v>
      </c>
      <c r="AB286">
        <v>47</v>
      </c>
      <c r="AD286">
        <v>1</v>
      </c>
      <c r="AF286">
        <v>6</v>
      </c>
    </row>
    <row r="287" spans="2:35" hidden="1">
      <c r="B287" t="s">
        <v>72</v>
      </c>
      <c r="C287" s="7">
        <v>35471</v>
      </c>
      <c r="G287" s="12">
        <v>73.667784071205801</v>
      </c>
      <c r="O287">
        <v>73.390287937162</v>
      </c>
      <c r="P287">
        <v>0.27832957110609102</v>
      </c>
      <c r="X287">
        <v>4.2510692405499597</v>
      </c>
      <c r="Y287">
        <v>1.60374523176483</v>
      </c>
      <c r="Z287">
        <v>6.0473933649286504</v>
      </c>
      <c r="AA287">
        <v>41</v>
      </c>
      <c r="AB287">
        <v>47</v>
      </c>
    </row>
    <row r="288" spans="2:35" hidden="1">
      <c r="B288" t="s">
        <v>78</v>
      </c>
      <c r="C288" s="7">
        <v>35433</v>
      </c>
      <c r="G288" s="12">
        <v>36.435087503932102</v>
      </c>
      <c r="O288">
        <v>56.095199367791999</v>
      </c>
      <c r="AA288">
        <v>63</v>
      </c>
      <c r="AB288">
        <v>78</v>
      </c>
      <c r="AC288">
        <v>117</v>
      </c>
    </row>
    <row r="289" spans="2:35" hidden="1">
      <c r="B289" t="s">
        <v>83</v>
      </c>
      <c r="C289" s="7">
        <v>35446</v>
      </c>
      <c r="G289" s="12">
        <v>48.593320552670697</v>
      </c>
      <c r="O289">
        <v>56.048541701563501</v>
      </c>
      <c r="AA289">
        <v>63</v>
      </c>
      <c r="AB289">
        <v>78</v>
      </c>
      <c r="AC289">
        <v>117</v>
      </c>
    </row>
    <row r="290" spans="2:35" hidden="1">
      <c r="B290" t="s">
        <v>72</v>
      </c>
      <c r="C290" s="7">
        <v>35472</v>
      </c>
      <c r="G290" s="12">
        <v>74.816681570603905</v>
      </c>
      <c r="M290">
        <v>2.5</v>
      </c>
      <c r="V290">
        <v>11.8357044142746</v>
      </c>
      <c r="AA290">
        <v>41</v>
      </c>
      <c r="AB290">
        <v>47</v>
      </c>
    </row>
    <row r="291" spans="2:35" hidden="1">
      <c r="B291" t="s">
        <v>81</v>
      </c>
      <c r="C291" s="7">
        <v>35472</v>
      </c>
      <c r="G291" s="12">
        <v>35.094426850974997</v>
      </c>
      <c r="O291">
        <v>55.4329534684815</v>
      </c>
      <c r="AA291">
        <v>49</v>
      </c>
      <c r="AB291">
        <v>57</v>
      </c>
      <c r="AC291">
        <v>104</v>
      </c>
    </row>
    <row r="292" spans="2:35" hidden="1">
      <c r="B292" t="s">
        <v>72</v>
      </c>
      <c r="C292" s="7">
        <v>35477</v>
      </c>
      <c r="G292">
        <v>80</v>
      </c>
      <c r="H292">
        <v>500</v>
      </c>
      <c r="M292">
        <v>2.5</v>
      </c>
      <c r="AA292">
        <v>41</v>
      </c>
      <c r="AB292">
        <v>47</v>
      </c>
    </row>
    <row r="293" spans="2:35" hidden="1">
      <c r="B293" t="s">
        <v>72</v>
      </c>
      <c r="C293" s="7">
        <v>35478</v>
      </c>
      <c r="G293" s="12">
        <v>80.535050657335503</v>
      </c>
      <c r="O293">
        <v>95.086641725760003</v>
      </c>
      <c r="AA293">
        <v>41</v>
      </c>
      <c r="AB293">
        <v>47</v>
      </c>
    </row>
    <row r="294" spans="2:35" hidden="1">
      <c r="B294" t="s">
        <v>72</v>
      </c>
      <c r="C294" s="7">
        <v>35481</v>
      </c>
      <c r="G294" s="12">
        <v>84.417986359958505</v>
      </c>
      <c r="I294" s="12"/>
      <c r="Z294">
        <v>8.3631950063574099</v>
      </c>
      <c r="AA294">
        <v>41</v>
      </c>
      <c r="AB294">
        <v>47</v>
      </c>
    </row>
    <row r="295" spans="2:35" hidden="1">
      <c r="B295" t="s">
        <v>80</v>
      </c>
      <c r="C295" s="7">
        <v>35507</v>
      </c>
      <c r="G295" s="12">
        <v>69.952613208202195</v>
      </c>
      <c r="O295">
        <v>73.349321559834095</v>
      </c>
      <c r="AA295">
        <v>42</v>
      </c>
      <c r="AB295">
        <v>49</v>
      </c>
      <c r="AC295">
        <v>91</v>
      </c>
    </row>
    <row r="296" spans="2:35" hidden="1">
      <c r="B296" t="s">
        <v>72</v>
      </c>
      <c r="C296" s="7">
        <v>35482</v>
      </c>
      <c r="G296" s="12">
        <v>84.777886622087905</v>
      </c>
      <c r="M296">
        <v>3</v>
      </c>
      <c r="P296">
        <v>0.298645598194127</v>
      </c>
      <c r="W296">
        <v>1.6578430239275901</v>
      </c>
      <c r="AA296">
        <v>41</v>
      </c>
      <c r="AB296">
        <v>47</v>
      </c>
    </row>
    <row r="297" spans="2:35" hidden="1">
      <c r="B297" t="s">
        <v>72</v>
      </c>
      <c r="C297" s="7">
        <v>35483</v>
      </c>
      <c r="G297" s="12">
        <v>86.106808461449702</v>
      </c>
      <c r="V297">
        <v>14.7</v>
      </c>
      <c r="X297">
        <v>4.9695988903014197</v>
      </c>
      <c r="AA297">
        <v>41</v>
      </c>
      <c r="AB297">
        <v>47</v>
      </c>
      <c r="AE297">
        <v>4</v>
      </c>
      <c r="AF297">
        <v>9</v>
      </c>
      <c r="AI297">
        <v>9.6</v>
      </c>
    </row>
    <row r="298" spans="2:35" hidden="1">
      <c r="B298" t="s">
        <v>83</v>
      </c>
      <c r="C298" s="7">
        <v>35439</v>
      </c>
      <c r="G298" s="12">
        <v>41.565196890452398</v>
      </c>
      <c r="O298">
        <v>50.013587209408698</v>
      </c>
      <c r="X298">
        <v>3.0009982279520302</v>
      </c>
      <c r="AA298">
        <v>63</v>
      </c>
      <c r="AB298">
        <v>78</v>
      </c>
      <c r="AC298">
        <v>117</v>
      </c>
    </row>
    <row r="299" spans="2:35" hidden="1">
      <c r="B299" t="s">
        <v>70</v>
      </c>
      <c r="C299" s="7">
        <v>35506</v>
      </c>
      <c r="G299" s="12">
        <v>68.565946377521499</v>
      </c>
      <c r="P299">
        <v>0.233399438535036</v>
      </c>
      <c r="AA299">
        <v>42</v>
      </c>
      <c r="AB299">
        <v>49</v>
      </c>
    </row>
    <row r="300" spans="2:35" hidden="1">
      <c r="B300" t="s">
        <v>72</v>
      </c>
      <c r="C300" s="7">
        <v>35497</v>
      </c>
      <c r="G300">
        <v>100</v>
      </c>
      <c r="H300">
        <v>545</v>
      </c>
      <c r="AA300">
        <v>41</v>
      </c>
      <c r="AB300">
        <v>47</v>
      </c>
    </row>
    <row r="301" spans="2:35" hidden="1">
      <c r="B301" t="s">
        <v>77</v>
      </c>
      <c r="C301" s="7">
        <v>35479</v>
      </c>
      <c r="G301" s="12">
        <v>42.433874256347899</v>
      </c>
      <c r="O301">
        <v>48.978018601791703</v>
      </c>
      <c r="R301" s="12"/>
      <c r="AA301">
        <v>49</v>
      </c>
      <c r="AB301">
        <v>57</v>
      </c>
      <c r="AC301">
        <v>98</v>
      </c>
    </row>
    <row r="302" spans="2:35" hidden="1">
      <c r="B302" t="s">
        <v>70</v>
      </c>
      <c r="C302" s="7">
        <v>35507</v>
      </c>
      <c r="G302" s="12">
        <v>69.712211922979904</v>
      </c>
      <c r="O302">
        <v>82.743001779893802</v>
      </c>
      <c r="AA302">
        <v>42</v>
      </c>
      <c r="AB302">
        <v>49</v>
      </c>
    </row>
    <row r="303" spans="2:35" hidden="1">
      <c r="B303" t="s">
        <v>70</v>
      </c>
      <c r="C303" s="7">
        <v>35508</v>
      </c>
      <c r="G303" s="12">
        <v>71.349773415998001</v>
      </c>
      <c r="M303">
        <v>1.45</v>
      </c>
      <c r="V303">
        <v>9.0109816786674699</v>
      </c>
      <c r="AA303">
        <v>42</v>
      </c>
      <c r="AB303">
        <v>49</v>
      </c>
    </row>
    <row r="304" spans="2:35" hidden="1">
      <c r="B304" t="s">
        <v>77</v>
      </c>
      <c r="C304" s="7">
        <v>35523</v>
      </c>
      <c r="G304" s="12">
        <v>85.801748456834105</v>
      </c>
      <c r="O304">
        <v>46.1352400636803</v>
      </c>
      <c r="AA304">
        <v>49</v>
      </c>
      <c r="AB304">
        <v>57</v>
      </c>
      <c r="AC304">
        <v>98</v>
      </c>
    </row>
    <row r="305" spans="2:29" hidden="1">
      <c r="B305" t="s">
        <v>77</v>
      </c>
      <c r="C305" s="7">
        <v>35502</v>
      </c>
      <c r="G305" s="12">
        <v>65.057676731000996</v>
      </c>
      <c r="O305">
        <v>45.864313046391302</v>
      </c>
      <c r="AA305">
        <v>49</v>
      </c>
      <c r="AB305">
        <v>57</v>
      </c>
      <c r="AC305">
        <v>98</v>
      </c>
    </row>
    <row r="306" spans="2:29" hidden="1">
      <c r="B306" t="s">
        <v>75</v>
      </c>
      <c r="C306" s="7">
        <v>35499</v>
      </c>
      <c r="G306" s="12">
        <v>62.292490118578002</v>
      </c>
      <c r="Q306">
        <v>4.5730332866034798E-2</v>
      </c>
      <c r="V306">
        <v>4.6122888968732996</v>
      </c>
      <c r="Z306">
        <v>0.94611864782599497</v>
      </c>
      <c r="AA306">
        <v>42</v>
      </c>
      <c r="AB306">
        <v>49</v>
      </c>
      <c r="AC306">
        <v>84</v>
      </c>
    </row>
    <row r="307" spans="2:29" hidden="1">
      <c r="B307" t="s">
        <v>75</v>
      </c>
      <c r="C307" s="7">
        <v>35500</v>
      </c>
      <c r="G307" s="12">
        <v>62.5134740739691</v>
      </c>
      <c r="I307" s="12"/>
      <c r="K307" s="12"/>
      <c r="P307">
        <v>0.17</v>
      </c>
      <c r="R307">
        <v>3.5362946821704003E-2</v>
      </c>
      <c r="S307">
        <v>2.90158183584385E-2</v>
      </c>
      <c r="T307">
        <v>1.6116573466706502E-2</v>
      </c>
      <c r="W307">
        <v>1.7074321191719199</v>
      </c>
      <c r="AA307">
        <v>42</v>
      </c>
      <c r="AB307">
        <v>49</v>
      </c>
      <c r="AC307">
        <v>84</v>
      </c>
    </row>
    <row r="308" spans="2:29" hidden="1">
      <c r="B308" t="s">
        <v>72</v>
      </c>
      <c r="C308" s="7">
        <v>35501</v>
      </c>
      <c r="G308" s="12">
        <v>103.738778143825</v>
      </c>
      <c r="O308">
        <v>58.909672976341298</v>
      </c>
      <c r="AA308">
        <v>41</v>
      </c>
      <c r="AB308">
        <v>47</v>
      </c>
    </row>
    <row r="309" spans="2:29" hidden="1">
      <c r="B309" t="s">
        <v>69</v>
      </c>
      <c r="C309" s="7">
        <v>35472</v>
      </c>
      <c r="G309" s="12">
        <v>35.442839985476702</v>
      </c>
      <c r="O309">
        <v>42.843895762923403</v>
      </c>
      <c r="AA309">
        <v>42</v>
      </c>
      <c r="AB309">
        <v>49</v>
      </c>
    </row>
    <row r="310" spans="2:29" hidden="1">
      <c r="B310" t="s">
        <v>70</v>
      </c>
      <c r="C310" s="7">
        <v>35509</v>
      </c>
      <c r="G310" s="12">
        <v>71.767033797183203</v>
      </c>
      <c r="P310">
        <v>0.33257775412270302</v>
      </c>
      <c r="Z310">
        <v>6.4312297726058798</v>
      </c>
      <c r="AA310">
        <v>42</v>
      </c>
      <c r="AB310">
        <v>49</v>
      </c>
    </row>
    <row r="311" spans="2:29" hidden="1">
      <c r="B311" t="s">
        <v>78</v>
      </c>
      <c r="C311" s="7">
        <v>35455</v>
      </c>
      <c r="G311" s="12">
        <v>57.704565856203601</v>
      </c>
      <c r="O311">
        <v>42.074008148107602</v>
      </c>
      <c r="AA311">
        <v>63</v>
      </c>
      <c r="AB311">
        <v>78</v>
      </c>
      <c r="AC311">
        <v>117</v>
      </c>
    </row>
    <row r="312" spans="2:29" hidden="1">
      <c r="B312" t="s">
        <v>72</v>
      </c>
      <c r="C312" s="7">
        <v>35502</v>
      </c>
      <c r="G312">
        <v>105</v>
      </c>
      <c r="H312">
        <v>520</v>
      </c>
      <c r="AA312">
        <v>41</v>
      </c>
      <c r="AB312">
        <v>47</v>
      </c>
    </row>
    <row r="313" spans="2:29" hidden="1">
      <c r="B313" t="s">
        <v>72</v>
      </c>
      <c r="C313" s="7">
        <v>35506</v>
      </c>
      <c r="G313" s="12">
        <v>108.966441454017</v>
      </c>
      <c r="O313">
        <v>54.712155899266399</v>
      </c>
      <c r="AA313">
        <v>41</v>
      </c>
      <c r="AB313">
        <v>47</v>
      </c>
    </row>
    <row r="314" spans="2:29" hidden="1">
      <c r="B314" t="s">
        <v>78</v>
      </c>
      <c r="C314" s="7">
        <v>35439</v>
      </c>
      <c r="G314" s="12">
        <v>42.249246184889998</v>
      </c>
      <c r="O314">
        <v>40.020868978109803</v>
      </c>
      <c r="AA314">
        <v>63</v>
      </c>
      <c r="AB314">
        <v>78</v>
      </c>
      <c r="AC314">
        <v>117</v>
      </c>
    </row>
    <row r="315" spans="2:29" hidden="1">
      <c r="B315" t="s">
        <v>78</v>
      </c>
      <c r="C315" s="7">
        <v>35447</v>
      </c>
      <c r="G315" s="12">
        <v>49.722181728902797</v>
      </c>
      <c r="O315">
        <v>39.059668398074898</v>
      </c>
      <c r="AA315">
        <v>63</v>
      </c>
      <c r="AB315">
        <v>78</v>
      </c>
      <c r="AC315">
        <v>117</v>
      </c>
    </row>
    <row r="316" spans="2:29" hidden="1">
      <c r="B316" t="s">
        <v>75</v>
      </c>
      <c r="C316" s="7">
        <v>35502</v>
      </c>
      <c r="G316" s="12">
        <v>64.725302348965897</v>
      </c>
      <c r="O316">
        <v>44.9174650168965</v>
      </c>
      <c r="AA316">
        <v>42</v>
      </c>
      <c r="AB316">
        <v>49</v>
      </c>
      <c r="AC316">
        <v>84</v>
      </c>
    </row>
    <row r="317" spans="2:29" hidden="1">
      <c r="B317" t="s">
        <v>83</v>
      </c>
      <c r="C317" s="7">
        <v>35424</v>
      </c>
      <c r="G317" s="12">
        <v>26.515035891327301</v>
      </c>
      <c r="H317">
        <v>560</v>
      </c>
      <c r="O317">
        <v>35.437675656558199</v>
      </c>
      <c r="AA317">
        <v>63</v>
      </c>
      <c r="AB317">
        <v>78</v>
      </c>
      <c r="AC317">
        <v>117</v>
      </c>
    </row>
    <row r="318" spans="2:29" hidden="1">
      <c r="B318" t="s">
        <v>82</v>
      </c>
      <c r="C318" s="7">
        <v>35423</v>
      </c>
      <c r="G318" s="12">
        <v>26.211453744493401</v>
      </c>
      <c r="O318">
        <v>35.3392070484581</v>
      </c>
      <c r="AA318">
        <v>63</v>
      </c>
      <c r="AB318">
        <v>78</v>
      </c>
      <c r="AC318">
        <v>131</v>
      </c>
    </row>
    <row r="319" spans="2:29" hidden="1">
      <c r="B319" t="s">
        <v>78</v>
      </c>
      <c r="C319" s="7">
        <v>35423</v>
      </c>
      <c r="G319" s="12">
        <v>26.284477930288499</v>
      </c>
      <c r="O319">
        <v>33.992189478044502</v>
      </c>
      <c r="AA319">
        <v>63</v>
      </c>
      <c r="AB319">
        <v>78</v>
      </c>
      <c r="AC319">
        <v>117</v>
      </c>
    </row>
    <row r="320" spans="2:29" hidden="1">
      <c r="B320" t="s">
        <v>77</v>
      </c>
      <c r="C320" s="7">
        <v>35515</v>
      </c>
      <c r="G320" s="12">
        <v>78.182190012399005</v>
      </c>
      <c r="I320" s="12"/>
      <c r="O320">
        <v>33.735720470350003</v>
      </c>
      <c r="V320">
        <v>4.2977602108030899</v>
      </c>
      <c r="Z320">
        <v>0.44518578166346101</v>
      </c>
      <c r="AA320">
        <v>49</v>
      </c>
      <c r="AB320">
        <v>57</v>
      </c>
      <c r="AC320">
        <v>98</v>
      </c>
    </row>
    <row r="321" spans="2:34" hidden="1">
      <c r="B321" t="s">
        <v>69</v>
      </c>
      <c r="C321" s="7">
        <v>35503</v>
      </c>
      <c r="G321" s="12">
        <v>65.741976929308294</v>
      </c>
      <c r="O321">
        <v>33.696058989468597</v>
      </c>
      <c r="AA321">
        <v>42</v>
      </c>
      <c r="AB321">
        <v>49</v>
      </c>
    </row>
    <row r="322" spans="2:34" hidden="1">
      <c r="B322" t="s">
        <v>72</v>
      </c>
      <c r="C322" s="7">
        <v>35514</v>
      </c>
      <c r="G322" s="12">
        <v>117.22920195308301</v>
      </c>
      <c r="O322">
        <v>43.036089861706103</v>
      </c>
      <c r="AA322">
        <v>41</v>
      </c>
      <c r="AB322">
        <v>47</v>
      </c>
    </row>
    <row r="323" spans="2:34" hidden="1">
      <c r="B323" t="s">
        <v>72</v>
      </c>
      <c r="C323" s="7">
        <v>35515</v>
      </c>
      <c r="G323">
        <v>118</v>
      </c>
      <c r="H323">
        <v>500</v>
      </c>
      <c r="AA323">
        <v>41</v>
      </c>
      <c r="AB323">
        <v>47</v>
      </c>
    </row>
    <row r="324" spans="2:34" hidden="1">
      <c r="B324" t="s">
        <v>75</v>
      </c>
      <c r="C324" s="7">
        <v>35504</v>
      </c>
      <c r="G324">
        <v>67</v>
      </c>
      <c r="H324">
        <v>455</v>
      </c>
      <c r="M324">
        <v>0.3</v>
      </c>
      <c r="W324">
        <v>1.28823398980023</v>
      </c>
      <c r="AA324">
        <v>42</v>
      </c>
      <c r="AB324">
        <v>49</v>
      </c>
      <c r="AC324">
        <v>84</v>
      </c>
    </row>
    <row r="325" spans="2:34" hidden="1">
      <c r="B325" t="s">
        <v>72</v>
      </c>
      <c r="C325" s="7">
        <v>35517</v>
      </c>
      <c r="G325" s="12">
        <v>120.461810858335</v>
      </c>
      <c r="P325">
        <v>0.53340857787810303</v>
      </c>
      <c r="AA325">
        <v>41</v>
      </c>
      <c r="AB325">
        <v>47</v>
      </c>
    </row>
    <row r="326" spans="2:34" hidden="1">
      <c r="B326" t="s">
        <v>77</v>
      </c>
      <c r="C326" s="7">
        <v>35528</v>
      </c>
      <c r="G326" s="12">
        <v>90.847532701225404</v>
      </c>
      <c r="O326">
        <v>27.530095243413701</v>
      </c>
      <c r="P326">
        <v>0.10363866011489101</v>
      </c>
      <c r="AA326">
        <v>49</v>
      </c>
      <c r="AB326">
        <v>57</v>
      </c>
      <c r="AC326">
        <v>98</v>
      </c>
    </row>
    <row r="327" spans="2:34" hidden="1">
      <c r="B327" t="s">
        <v>77</v>
      </c>
      <c r="C327" s="7">
        <v>35473</v>
      </c>
      <c r="G327" s="12">
        <v>35.629975141748503</v>
      </c>
      <c r="O327">
        <v>22.536658939193401</v>
      </c>
      <c r="R327" s="12"/>
      <c r="AA327">
        <v>49</v>
      </c>
      <c r="AB327">
        <v>57</v>
      </c>
      <c r="AC327">
        <v>98</v>
      </c>
    </row>
    <row r="328" spans="2:34" hidden="1">
      <c r="B328" t="s">
        <v>78</v>
      </c>
      <c r="C328" s="7">
        <v>35419</v>
      </c>
      <c r="G328" s="12">
        <v>21.633577136255902</v>
      </c>
      <c r="O328">
        <v>20.937722979659402</v>
      </c>
      <c r="V328">
        <v>1.22210940990096</v>
      </c>
      <c r="Y328">
        <v>0.12620414322609</v>
      </c>
      <c r="AA328">
        <v>63</v>
      </c>
      <c r="AB328">
        <v>78</v>
      </c>
      <c r="AC328">
        <v>117</v>
      </c>
    </row>
    <row r="329" spans="2:34" hidden="1">
      <c r="B329" t="s">
        <v>82</v>
      </c>
      <c r="C329" s="7">
        <v>35419</v>
      </c>
      <c r="G329" s="12">
        <v>22.3458149779735</v>
      </c>
      <c r="O329">
        <v>19.768722466960298</v>
      </c>
      <c r="V329">
        <v>1.45312437691908</v>
      </c>
      <c r="AA329">
        <v>63</v>
      </c>
      <c r="AB329">
        <v>78</v>
      </c>
      <c r="AC329">
        <v>131</v>
      </c>
    </row>
    <row r="330" spans="2:34" hidden="1">
      <c r="B330" t="s">
        <v>75</v>
      </c>
      <c r="C330" s="7">
        <v>35505</v>
      </c>
      <c r="G330" s="12">
        <v>68.221343873518805</v>
      </c>
      <c r="V330">
        <v>3.29692178703979</v>
      </c>
      <c r="AA330">
        <v>42</v>
      </c>
      <c r="AB330">
        <v>49</v>
      </c>
      <c r="AC330">
        <v>84</v>
      </c>
    </row>
    <row r="331" spans="2:34" hidden="1">
      <c r="B331" t="s">
        <v>83</v>
      </c>
      <c r="C331" s="7">
        <v>35419</v>
      </c>
      <c r="G331" s="12">
        <v>21.622700786975201</v>
      </c>
      <c r="O331">
        <v>18.033391032439798</v>
      </c>
      <c r="X331">
        <v>1.08718631266989</v>
      </c>
      <c r="Y331">
        <v>0.17067376517671501</v>
      </c>
      <c r="AA331">
        <v>63</v>
      </c>
      <c r="AB331">
        <v>78</v>
      </c>
      <c r="AC331">
        <v>117</v>
      </c>
    </row>
    <row r="332" spans="2:34" hidden="1">
      <c r="B332" t="s">
        <v>75</v>
      </c>
      <c r="C332" s="7">
        <v>35506</v>
      </c>
      <c r="G332" s="12">
        <v>68.597633493923396</v>
      </c>
      <c r="Q332">
        <v>4.4619025259187997E-2</v>
      </c>
      <c r="R332">
        <v>3.8998614817991897E-2</v>
      </c>
      <c r="S332">
        <v>2.53726519041905E-2</v>
      </c>
      <c r="T332">
        <v>1.7027048880234E-2</v>
      </c>
      <c r="U332">
        <v>1.04865866816094</v>
      </c>
      <c r="X332">
        <v>0.65173658005603297</v>
      </c>
      <c r="AA332">
        <v>42</v>
      </c>
      <c r="AB332">
        <v>49</v>
      </c>
      <c r="AC332">
        <v>84</v>
      </c>
    </row>
    <row r="333" spans="2:34" hidden="1">
      <c r="B333" t="s">
        <v>69</v>
      </c>
      <c r="C333" s="7">
        <v>35516</v>
      </c>
      <c r="G333" s="12">
        <v>79.232466553082901</v>
      </c>
      <c r="O333">
        <v>10.9504790101371</v>
      </c>
      <c r="AA333">
        <v>42</v>
      </c>
      <c r="AB333">
        <v>49</v>
      </c>
    </row>
    <row r="334" spans="2:34" hidden="1">
      <c r="B334" t="s">
        <v>72</v>
      </c>
      <c r="C334" s="7">
        <v>35519</v>
      </c>
      <c r="G334">
        <v>122</v>
      </c>
      <c r="H334">
        <v>497</v>
      </c>
      <c r="M334">
        <v>0</v>
      </c>
      <c r="Z334">
        <v>12.889376950641299</v>
      </c>
      <c r="AA334">
        <v>41</v>
      </c>
      <c r="AB334">
        <v>47</v>
      </c>
    </row>
    <row r="335" spans="2:34" hidden="1">
      <c r="B335" t="s">
        <v>72</v>
      </c>
      <c r="C335" s="7">
        <v>35520</v>
      </c>
      <c r="G335" s="12">
        <v>123.243638728558</v>
      </c>
      <c r="V335">
        <v>14.5257296154778</v>
      </c>
      <c r="AA335">
        <v>41</v>
      </c>
      <c r="AB335">
        <v>47</v>
      </c>
    </row>
    <row r="336" spans="2:34">
      <c r="B336" t="s">
        <v>72</v>
      </c>
      <c r="C336" s="7">
        <v>35521</v>
      </c>
      <c r="D336">
        <v>281</v>
      </c>
      <c r="E336">
        <f>D336*10</f>
        <v>2810</v>
      </c>
      <c r="F336" s="7" t="s">
        <v>43</v>
      </c>
      <c r="G336" s="12">
        <v>123.746387700844</v>
      </c>
      <c r="N336">
        <v>866</v>
      </c>
      <c r="P336">
        <v>0.39</v>
      </c>
      <c r="V336">
        <v>14</v>
      </c>
      <c r="W336">
        <v>0.98994335914892395</v>
      </c>
      <c r="X336">
        <v>0.141024159056442</v>
      </c>
      <c r="Z336">
        <v>11.8</v>
      </c>
      <c r="AA336">
        <v>41</v>
      </c>
      <c r="AB336">
        <v>47</v>
      </c>
      <c r="AF336">
        <v>16</v>
      </c>
      <c r="AG336">
        <v>6.9</v>
      </c>
      <c r="AH336">
        <v>0.84</v>
      </c>
    </row>
    <row r="337" spans="1:31" hidden="1">
      <c r="A337" t="s">
        <v>21</v>
      </c>
      <c r="B337" t="s">
        <v>85</v>
      </c>
      <c r="C337" s="7">
        <v>35418</v>
      </c>
      <c r="G337">
        <v>21</v>
      </c>
      <c r="H337">
        <v>540</v>
      </c>
      <c r="I337">
        <v>0.41</v>
      </c>
      <c r="J337">
        <v>0.36</v>
      </c>
      <c r="K337">
        <v>0.32</v>
      </c>
      <c r="L337">
        <v>0.34</v>
      </c>
      <c r="M337">
        <v>0.5</v>
      </c>
      <c r="AA337">
        <v>41</v>
      </c>
      <c r="AB337">
        <v>47</v>
      </c>
      <c r="AC337">
        <v>93</v>
      </c>
    </row>
    <row r="338" spans="1:31" hidden="1">
      <c r="B338" t="s">
        <v>85</v>
      </c>
      <c r="C338" s="7">
        <v>35419</v>
      </c>
      <c r="G338" s="12">
        <v>21.772057537101599</v>
      </c>
      <c r="O338">
        <v>30.097669886523999</v>
      </c>
      <c r="X338">
        <v>1.14441325696203</v>
      </c>
      <c r="Y338">
        <v>0.230467888303174</v>
      </c>
      <c r="AA338">
        <v>41</v>
      </c>
      <c r="AB338">
        <v>47</v>
      </c>
      <c r="AC338">
        <v>93</v>
      </c>
    </row>
    <row r="339" spans="1:31" hidden="1">
      <c r="B339" t="s">
        <v>85</v>
      </c>
      <c r="C339" s="7">
        <v>35420</v>
      </c>
      <c r="G339" s="12">
        <v>22.5431507127483</v>
      </c>
      <c r="V339">
        <v>1.2230841083536299</v>
      </c>
      <c r="AA339">
        <v>41</v>
      </c>
      <c r="AB339">
        <v>47</v>
      </c>
      <c r="AC339">
        <v>93</v>
      </c>
    </row>
    <row r="340" spans="1:31" hidden="1">
      <c r="B340" t="s">
        <v>85</v>
      </c>
      <c r="C340" s="7">
        <v>35424</v>
      </c>
      <c r="G340">
        <v>27</v>
      </c>
      <c r="H340">
        <v>540</v>
      </c>
      <c r="I340">
        <v>0.42</v>
      </c>
      <c r="J340">
        <v>0.38</v>
      </c>
      <c r="K340">
        <v>0.32500000000000001</v>
      </c>
      <c r="L340">
        <v>0.34</v>
      </c>
      <c r="O340">
        <v>53.121369987032899</v>
      </c>
      <c r="AA340">
        <v>41</v>
      </c>
      <c r="AB340">
        <v>47</v>
      </c>
      <c r="AC340">
        <v>93</v>
      </c>
    </row>
    <row r="341" spans="1:31" hidden="1">
      <c r="B341" t="s">
        <v>85</v>
      </c>
      <c r="C341" s="7">
        <v>35429</v>
      </c>
      <c r="G341">
        <v>32</v>
      </c>
      <c r="H341">
        <v>550</v>
      </c>
      <c r="I341">
        <v>0.38</v>
      </c>
      <c r="J341">
        <v>0.37</v>
      </c>
      <c r="K341">
        <v>0.33</v>
      </c>
      <c r="L341">
        <v>0.34</v>
      </c>
      <c r="AA341">
        <v>41</v>
      </c>
      <c r="AB341">
        <v>47</v>
      </c>
      <c r="AC341">
        <v>93</v>
      </c>
    </row>
    <row r="342" spans="1:31" hidden="1">
      <c r="B342" t="s">
        <v>85</v>
      </c>
      <c r="C342" s="7">
        <v>35433</v>
      </c>
      <c r="G342" s="12">
        <v>36.258621880202902</v>
      </c>
      <c r="O342">
        <v>80.019334494425493</v>
      </c>
      <c r="AA342">
        <v>41</v>
      </c>
      <c r="AB342">
        <v>47</v>
      </c>
      <c r="AC342">
        <v>93</v>
      </c>
    </row>
    <row r="343" spans="1:31" hidden="1">
      <c r="B343" t="s">
        <v>85</v>
      </c>
      <c r="C343" s="7">
        <v>35439</v>
      </c>
      <c r="G343" s="12">
        <v>41.977642572715403</v>
      </c>
      <c r="M343">
        <v>1.89</v>
      </c>
      <c r="O343">
        <v>55.973668259971497</v>
      </c>
      <c r="AA343">
        <v>41</v>
      </c>
      <c r="AB343">
        <v>47</v>
      </c>
      <c r="AC343">
        <v>93</v>
      </c>
    </row>
    <row r="344" spans="1:31" hidden="1">
      <c r="B344" t="s">
        <v>85</v>
      </c>
      <c r="C344" s="7">
        <v>35441</v>
      </c>
      <c r="G344" s="12">
        <v>43.664148847964803</v>
      </c>
      <c r="V344">
        <v>6.2944401575759299</v>
      </c>
      <c r="X344">
        <v>4.5351011311167397</v>
      </c>
      <c r="AA344">
        <v>41</v>
      </c>
      <c r="AB344">
        <v>47</v>
      </c>
      <c r="AC344">
        <v>93</v>
      </c>
    </row>
    <row r="345" spans="1:31" hidden="1">
      <c r="B345" t="s">
        <v>85</v>
      </c>
      <c r="C345" s="7">
        <v>35442</v>
      </c>
      <c r="G345">
        <v>45</v>
      </c>
      <c r="H345">
        <v>485</v>
      </c>
      <c r="I345">
        <v>0.34</v>
      </c>
      <c r="J345">
        <v>0.35</v>
      </c>
      <c r="K345">
        <v>0.33</v>
      </c>
      <c r="L345">
        <v>0.35</v>
      </c>
      <c r="AA345">
        <v>41</v>
      </c>
      <c r="AB345">
        <v>47</v>
      </c>
      <c r="AC345">
        <v>93</v>
      </c>
      <c r="AD345">
        <v>2</v>
      </c>
      <c r="AE345">
        <v>1</v>
      </c>
    </row>
    <row r="346" spans="1:31" hidden="1">
      <c r="B346" t="s">
        <v>85</v>
      </c>
      <c r="C346" s="7">
        <v>35446</v>
      </c>
      <c r="G346" s="12">
        <v>49.237284884568503</v>
      </c>
      <c r="O346">
        <v>52.625117963432501</v>
      </c>
      <c r="AA346">
        <v>41</v>
      </c>
      <c r="AB346">
        <v>47</v>
      </c>
      <c r="AC346">
        <v>93</v>
      </c>
    </row>
    <row r="347" spans="1:31" hidden="1">
      <c r="B347" t="s">
        <v>85</v>
      </c>
      <c r="C347" s="7">
        <v>35449</v>
      </c>
      <c r="G347">
        <v>52</v>
      </c>
      <c r="H347">
        <v>470</v>
      </c>
      <c r="I347">
        <v>0.32</v>
      </c>
      <c r="J347">
        <v>0.33</v>
      </c>
      <c r="K347">
        <v>0.32</v>
      </c>
      <c r="L347">
        <v>0.35</v>
      </c>
      <c r="M347">
        <v>2.0699999999999998</v>
      </c>
      <c r="AA347">
        <v>41</v>
      </c>
      <c r="AB347">
        <v>47</v>
      </c>
      <c r="AC347">
        <v>93</v>
      </c>
    </row>
    <row r="348" spans="1:31" hidden="1">
      <c r="B348" t="s">
        <v>85</v>
      </c>
      <c r="C348" s="7">
        <v>35451</v>
      </c>
      <c r="G348" s="12">
        <v>54.4314369822687</v>
      </c>
      <c r="I348" s="12"/>
      <c r="Z348">
        <v>0.569726843294311</v>
      </c>
      <c r="AA348">
        <v>41</v>
      </c>
      <c r="AB348">
        <v>47</v>
      </c>
      <c r="AC348">
        <v>93</v>
      </c>
    </row>
    <row r="349" spans="1:31" hidden="1">
      <c r="B349" t="s">
        <v>85</v>
      </c>
      <c r="C349" s="7">
        <v>35452</v>
      </c>
      <c r="G349" s="12">
        <v>54.693868236690101</v>
      </c>
      <c r="V349">
        <v>5.8061162327901403</v>
      </c>
      <c r="X349">
        <v>3.5226489582620202</v>
      </c>
      <c r="Y349">
        <v>1.90508355963275</v>
      </c>
      <c r="AA349">
        <v>41</v>
      </c>
      <c r="AB349">
        <v>47</v>
      </c>
      <c r="AC349">
        <v>93</v>
      </c>
    </row>
    <row r="350" spans="1:31" hidden="1">
      <c r="B350" t="s">
        <v>85</v>
      </c>
      <c r="C350" s="7">
        <v>35454</v>
      </c>
      <c r="G350">
        <v>57</v>
      </c>
      <c r="H350">
        <v>460</v>
      </c>
      <c r="I350">
        <v>0.31</v>
      </c>
      <c r="J350">
        <v>0.32500000000000001</v>
      </c>
      <c r="K350">
        <v>0.31</v>
      </c>
      <c r="L350">
        <v>0.35</v>
      </c>
      <c r="O350">
        <v>46.0698036628118</v>
      </c>
      <c r="AA350">
        <v>41</v>
      </c>
      <c r="AB350">
        <v>47</v>
      </c>
      <c r="AC350">
        <v>93</v>
      </c>
    </row>
    <row r="351" spans="1:31" hidden="1">
      <c r="B351" t="s">
        <v>85</v>
      </c>
      <c r="C351" s="7">
        <v>35457</v>
      </c>
      <c r="G351" s="12">
        <v>59.903480976238498</v>
      </c>
      <c r="M351">
        <v>1.99</v>
      </c>
      <c r="O351">
        <v>83.088915657103797</v>
      </c>
      <c r="AA351">
        <v>41</v>
      </c>
      <c r="AB351">
        <v>47</v>
      </c>
      <c r="AC351">
        <v>93</v>
      </c>
      <c r="AD351">
        <v>3</v>
      </c>
      <c r="AE351">
        <v>2</v>
      </c>
    </row>
    <row r="352" spans="1:31" hidden="1">
      <c r="B352" t="s">
        <v>85</v>
      </c>
      <c r="C352" s="7">
        <v>35458</v>
      </c>
      <c r="G352">
        <v>61</v>
      </c>
      <c r="AA352">
        <v>41</v>
      </c>
      <c r="AB352">
        <v>47</v>
      </c>
      <c r="AC352">
        <v>93</v>
      </c>
    </row>
    <row r="353" spans="2:35" hidden="1">
      <c r="B353" t="s">
        <v>85</v>
      </c>
      <c r="C353" s="7">
        <v>35460</v>
      </c>
      <c r="G353">
        <v>63</v>
      </c>
      <c r="H353">
        <v>525</v>
      </c>
      <c r="I353">
        <v>0.32</v>
      </c>
      <c r="J353">
        <v>0.32500000000000001</v>
      </c>
      <c r="K353">
        <v>0.3</v>
      </c>
      <c r="L353">
        <v>0.34</v>
      </c>
      <c r="AA353">
        <v>41</v>
      </c>
      <c r="AB353">
        <v>47</v>
      </c>
      <c r="AC353">
        <v>93</v>
      </c>
    </row>
    <row r="354" spans="2:35" hidden="1">
      <c r="B354" t="s">
        <v>85</v>
      </c>
      <c r="C354" s="7">
        <v>35461</v>
      </c>
      <c r="G354" s="12">
        <v>64.247887238234298</v>
      </c>
      <c r="M354">
        <v>2.23</v>
      </c>
      <c r="X354">
        <v>3.77975552056472</v>
      </c>
      <c r="Y354">
        <v>1.70483710245468</v>
      </c>
      <c r="AA354">
        <v>41</v>
      </c>
      <c r="AB354">
        <v>47</v>
      </c>
      <c r="AC354">
        <v>93</v>
      </c>
    </row>
    <row r="355" spans="2:35" hidden="1">
      <c r="B355" t="s">
        <v>85</v>
      </c>
      <c r="C355" s="7">
        <v>35462</v>
      </c>
      <c r="G355" s="12">
        <v>64.673862607729902</v>
      </c>
      <c r="I355" s="12"/>
      <c r="P355">
        <v>6.3860252004581897E-2</v>
      </c>
      <c r="V355">
        <v>6.8</v>
      </c>
      <c r="Z355">
        <v>1.80961943664757</v>
      </c>
      <c r="AA355">
        <v>41</v>
      </c>
      <c r="AB355">
        <v>47</v>
      </c>
      <c r="AC355">
        <v>93</v>
      </c>
      <c r="AI355">
        <v>4.8</v>
      </c>
    </row>
    <row r="356" spans="2:35" hidden="1">
      <c r="B356" t="s">
        <v>85</v>
      </c>
      <c r="C356" s="7">
        <v>35467</v>
      </c>
      <c r="G356" s="12">
        <v>69.505154639175203</v>
      </c>
      <c r="M356">
        <v>2.2400000000000002</v>
      </c>
      <c r="P356">
        <v>0.16453321878579599</v>
      </c>
      <c r="AA356">
        <v>41</v>
      </c>
      <c r="AB356">
        <v>47</v>
      </c>
      <c r="AC356">
        <v>93</v>
      </c>
      <c r="AD356">
        <v>2</v>
      </c>
      <c r="AE356">
        <v>11</v>
      </c>
      <c r="AF356">
        <v>1</v>
      </c>
    </row>
    <row r="357" spans="2:35" hidden="1">
      <c r="B357" t="s">
        <v>85</v>
      </c>
      <c r="C357" s="7">
        <v>35471</v>
      </c>
      <c r="G357" s="12">
        <v>73.943298969072103</v>
      </c>
      <c r="M357">
        <v>1.3</v>
      </c>
      <c r="P357">
        <v>0.20581328751431799</v>
      </c>
      <c r="X357">
        <v>2.9103093646120799</v>
      </c>
      <c r="Y357">
        <v>1.6445539809680201</v>
      </c>
      <c r="Z357">
        <v>3.0510333706061701</v>
      </c>
      <c r="AA357">
        <v>41</v>
      </c>
      <c r="AB357">
        <v>47</v>
      </c>
      <c r="AC357">
        <v>93</v>
      </c>
    </row>
    <row r="358" spans="2:35" hidden="1">
      <c r="B358" t="s">
        <v>85</v>
      </c>
      <c r="C358" s="7">
        <v>35472</v>
      </c>
      <c r="G358" s="12">
        <v>74.757746822076896</v>
      </c>
      <c r="V358">
        <v>9.7136823295289894</v>
      </c>
      <c r="AA358">
        <v>41</v>
      </c>
      <c r="AB358">
        <v>47</v>
      </c>
      <c r="AC358">
        <v>93</v>
      </c>
    </row>
    <row r="359" spans="2:35" hidden="1">
      <c r="B359" t="s">
        <v>85</v>
      </c>
      <c r="C359" s="7">
        <v>35473</v>
      </c>
      <c r="G359" s="12">
        <v>75.883594067686104</v>
      </c>
      <c r="O359">
        <v>40.080713841809199</v>
      </c>
      <c r="AA359">
        <v>41</v>
      </c>
      <c r="AB359">
        <v>47</v>
      </c>
      <c r="AC359">
        <v>93</v>
      </c>
    </row>
    <row r="360" spans="2:35" hidden="1">
      <c r="B360" t="s">
        <v>85</v>
      </c>
      <c r="C360" s="7">
        <v>35475</v>
      </c>
      <c r="G360" s="12">
        <v>77.757731958762804</v>
      </c>
      <c r="M360">
        <v>0.47</v>
      </c>
      <c r="P360">
        <v>0.38937571592210701</v>
      </c>
      <c r="AA360">
        <v>41</v>
      </c>
      <c r="AB360">
        <v>47</v>
      </c>
      <c r="AC360">
        <v>93</v>
      </c>
    </row>
    <row r="361" spans="2:35" hidden="1">
      <c r="B361" t="s">
        <v>85</v>
      </c>
      <c r="C361" s="7">
        <v>35476</v>
      </c>
      <c r="G361">
        <v>79</v>
      </c>
      <c r="AA361">
        <v>41</v>
      </c>
      <c r="AB361">
        <v>47</v>
      </c>
      <c r="AC361">
        <v>93</v>
      </c>
    </row>
    <row r="362" spans="2:35" hidden="1">
      <c r="B362" t="s">
        <v>85</v>
      </c>
      <c r="C362" s="7">
        <v>35477</v>
      </c>
      <c r="G362">
        <v>80</v>
      </c>
      <c r="H362">
        <v>455</v>
      </c>
      <c r="I362">
        <v>0.33</v>
      </c>
      <c r="J362">
        <v>0.32500000000000001</v>
      </c>
      <c r="K362">
        <v>0.28999999999999998</v>
      </c>
      <c r="L362">
        <v>0.33</v>
      </c>
      <c r="AA362">
        <v>41</v>
      </c>
      <c r="AB362">
        <v>47</v>
      </c>
      <c r="AC362">
        <v>93</v>
      </c>
    </row>
    <row r="363" spans="2:35" hidden="1">
      <c r="B363" t="s">
        <v>85</v>
      </c>
      <c r="C363" s="7">
        <v>35480</v>
      </c>
      <c r="G363" s="12">
        <v>83.037357005301601</v>
      </c>
      <c r="O363">
        <v>51.086644621250301</v>
      </c>
      <c r="AA363">
        <v>41</v>
      </c>
      <c r="AB363">
        <v>47</v>
      </c>
      <c r="AC363">
        <v>93</v>
      </c>
    </row>
    <row r="364" spans="2:35" hidden="1">
      <c r="B364" t="s">
        <v>85</v>
      </c>
      <c r="C364" s="7">
        <v>35481</v>
      </c>
      <c r="G364" s="12">
        <v>84.309278350515399</v>
      </c>
      <c r="P364">
        <v>0.42650343642611599</v>
      </c>
      <c r="AA364">
        <v>41</v>
      </c>
      <c r="AB364">
        <v>47</v>
      </c>
      <c r="AC364">
        <v>93</v>
      </c>
    </row>
    <row r="365" spans="2:35" hidden="1">
      <c r="B365" t="s">
        <v>85</v>
      </c>
      <c r="C365" s="7">
        <v>35482</v>
      </c>
      <c r="G365">
        <v>85</v>
      </c>
      <c r="H365">
        <v>500</v>
      </c>
      <c r="I365">
        <v>0.4</v>
      </c>
      <c r="J365">
        <v>0.34</v>
      </c>
      <c r="K365">
        <v>0.28999999999999998</v>
      </c>
      <c r="L365">
        <v>0.33</v>
      </c>
      <c r="M365">
        <v>0.65</v>
      </c>
      <c r="W365">
        <v>1.3353415029323801</v>
      </c>
      <c r="X365">
        <v>1.2653598350866799</v>
      </c>
      <c r="Z365">
        <v>6.9616393966363201</v>
      </c>
      <c r="AA365">
        <v>41</v>
      </c>
      <c r="AB365">
        <v>47</v>
      </c>
      <c r="AC365">
        <v>93</v>
      </c>
    </row>
    <row r="366" spans="2:35" hidden="1">
      <c r="B366" t="s">
        <v>85</v>
      </c>
      <c r="C366" s="7">
        <v>35483</v>
      </c>
      <c r="G366" s="12">
        <v>86.111900797357407</v>
      </c>
      <c r="V366">
        <v>9.22633310319587</v>
      </c>
      <c r="AA366">
        <v>41</v>
      </c>
      <c r="AB366">
        <v>47</v>
      </c>
      <c r="AC366">
        <v>93</v>
      </c>
      <c r="AD366">
        <v>1</v>
      </c>
      <c r="AE366">
        <v>1</v>
      </c>
      <c r="AF366">
        <v>9</v>
      </c>
      <c r="AI366">
        <v>6.2</v>
      </c>
    </row>
    <row r="367" spans="2:35" hidden="1">
      <c r="B367" t="s">
        <v>85</v>
      </c>
      <c r="C367" s="7">
        <v>35488</v>
      </c>
      <c r="G367" s="12">
        <v>90.711340206185497</v>
      </c>
      <c r="AA367">
        <v>41</v>
      </c>
      <c r="AB367">
        <v>47</v>
      </c>
      <c r="AC367">
        <v>93</v>
      </c>
    </row>
    <row r="368" spans="2:35" hidden="1">
      <c r="B368" t="s">
        <v>85</v>
      </c>
      <c r="C368" s="7">
        <v>35489</v>
      </c>
      <c r="G368" s="12">
        <v>92.2139309159231</v>
      </c>
      <c r="I368" s="12"/>
      <c r="M368">
        <v>0.23</v>
      </c>
      <c r="X368">
        <v>0.61460639115187998</v>
      </c>
      <c r="Z368">
        <v>6.3812479556985604</v>
      </c>
      <c r="AA368">
        <v>41</v>
      </c>
      <c r="AB368">
        <v>47</v>
      </c>
      <c r="AC368">
        <v>93</v>
      </c>
    </row>
    <row r="369" spans="2:34" hidden="1">
      <c r="B369" t="s">
        <v>85</v>
      </c>
      <c r="C369" s="7">
        <v>35490</v>
      </c>
      <c r="D369">
        <v>134</v>
      </c>
      <c r="E369">
        <f>D369*10</f>
        <v>1340</v>
      </c>
      <c r="F369" s="7" t="s">
        <v>43</v>
      </c>
      <c r="G369" s="12">
        <v>92.588561039988406</v>
      </c>
      <c r="N369">
        <v>281</v>
      </c>
      <c r="P369">
        <v>0.48</v>
      </c>
      <c r="V369">
        <v>7.8</v>
      </c>
      <c r="Y369">
        <v>1.1763614096742001</v>
      </c>
      <c r="Z369">
        <v>5.8</v>
      </c>
      <c r="AA369">
        <v>41</v>
      </c>
      <c r="AB369">
        <v>47</v>
      </c>
      <c r="AC369">
        <v>93</v>
      </c>
      <c r="AG369">
        <v>7.1</v>
      </c>
      <c r="AH369">
        <v>0.75</v>
      </c>
    </row>
    <row r="370" spans="2:34" hidden="1">
      <c r="B370" t="s">
        <v>85</v>
      </c>
      <c r="C370" s="7">
        <v>35492</v>
      </c>
      <c r="G370">
        <v>95</v>
      </c>
      <c r="H370">
        <v>495</v>
      </c>
      <c r="AA370">
        <v>41</v>
      </c>
      <c r="AB370">
        <v>47</v>
      </c>
      <c r="AC370">
        <v>93</v>
      </c>
    </row>
    <row r="371" spans="2:34" hidden="1">
      <c r="B371" t="s">
        <v>85</v>
      </c>
      <c r="C371" s="7">
        <v>35497</v>
      </c>
      <c r="G371">
        <v>100</v>
      </c>
      <c r="I371">
        <v>0.37</v>
      </c>
      <c r="J371">
        <v>0.34</v>
      </c>
      <c r="K371">
        <v>0.3</v>
      </c>
      <c r="L371">
        <v>0.33</v>
      </c>
      <c r="AA371">
        <v>41</v>
      </c>
      <c r="AB371">
        <v>47</v>
      </c>
      <c r="AC371">
        <v>93</v>
      </c>
    </row>
    <row r="372" spans="2:34" hidden="1">
      <c r="B372" t="s">
        <v>85</v>
      </c>
      <c r="C372" s="7">
        <v>35502</v>
      </c>
      <c r="G372">
        <v>105</v>
      </c>
      <c r="I372">
        <v>0.36</v>
      </c>
      <c r="J372">
        <v>0.34</v>
      </c>
      <c r="K372">
        <v>0.3</v>
      </c>
      <c r="L372">
        <v>0.32</v>
      </c>
      <c r="AA372">
        <v>41</v>
      </c>
      <c r="AB372">
        <v>47</v>
      </c>
      <c r="AC372">
        <v>93</v>
      </c>
    </row>
    <row r="373" spans="2:34" hidden="1">
      <c r="B373" t="s">
        <v>85</v>
      </c>
      <c r="C373" s="7">
        <v>35515</v>
      </c>
      <c r="G373">
        <v>118</v>
      </c>
      <c r="I373">
        <v>0.36</v>
      </c>
      <c r="J373">
        <v>0.34</v>
      </c>
      <c r="K373">
        <v>0.3</v>
      </c>
      <c r="L373">
        <v>0.32</v>
      </c>
      <c r="AA373">
        <v>41</v>
      </c>
      <c r="AB373">
        <v>47</v>
      </c>
      <c r="AC373">
        <v>93</v>
      </c>
    </row>
    <row r="374" spans="2:34" hidden="1">
      <c r="B374" t="s">
        <v>85</v>
      </c>
      <c r="C374" s="7">
        <v>35522</v>
      </c>
      <c r="G374">
        <v>125</v>
      </c>
      <c r="I374">
        <v>0.36</v>
      </c>
      <c r="J374">
        <v>0.34</v>
      </c>
      <c r="K374">
        <v>0.3</v>
      </c>
      <c r="L374">
        <v>0.32</v>
      </c>
      <c r="AA374">
        <v>41</v>
      </c>
      <c r="AB374">
        <v>47</v>
      </c>
      <c r="AC374">
        <v>93</v>
      </c>
    </row>
    <row r="375" spans="2:34" hidden="1">
      <c r="B375" t="s">
        <v>73</v>
      </c>
      <c r="C375" s="7">
        <v>35418</v>
      </c>
      <c r="G375">
        <v>21</v>
      </c>
      <c r="H375">
        <v>555</v>
      </c>
      <c r="I375">
        <v>0.41</v>
      </c>
      <c r="J375">
        <v>0.36</v>
      </c>
      <c r="K375">
        <v>0.32</v>
      </c>
      <c r="L375">
        <v>0.33500000000000002</v>
      </c>
      <c r="M375">
        <v>0.5</v>
      </c>
      <c r="O375">
        <v>28.519606865279101</v>
      </c>
      <c r="AA375">
        <v>41</v>
      </c>
      <c r="AB375">
        <v>47</v>
      </c>
    </row>
    <row r="376" spans="2:34" hidden="1">
      <c r="B376" t="s">
        <v>73</v>
      </c>
      <c r="C376" s="7">
        <v>35419</v>
      </c>
      <c r="G376" s="12">
        <v>21.532960298336899</v>
      </c>
      <c r="V376">
        <v>1.2211347114483</v>
      </c>
      <c r="X376">
        <v>0.910796518395528</v>
      </c>
      <c r="AA376">
        <v>41</v>
      </c>
      <c r="AB376">
        <v>47</v>
      </c>
    </row>
    <row r="377" spans="2:34" hidden="1">
      <c r="B377" t="s">
        <v>73</v>
      </c>
      <c r="C377" s="7">
        <v>35424</v>
      </c>
      <c r="G377">
        <v>27</v>
      </c>
      <c r="H377">
        <v>545</v>
      </c>
      <c r="I377">
        <v>0.42</v>
      </c>
      <c r="J377">
        <v>0.37</v>
      </c>
      <c r="K377">
        <v>0.32</v>
      </c>
      <c r="L377">
        <v>0.33500000000000002</v>
      </c>
      <c r="O377">
        <v>53.121369987032899</v>
      </c>
      <c r="AA377">
        <v>41</v>
      </c>
      <c r="AB377">
        <v>47</v>
      </c>
    </row>
    <row r="378" spans="2:34" hidden="1">
      <c r="B378" t="s">
        <v>73</v>
      </c>
      <c r="C378" s="7">
        <v>35429</v>
      </c>
      <c r="G378">
        <v>32</v>
      </c>
      <c r="H378">
        <v>557</v>
      </c>
      <c r="I378">
        <v>0.38</v>
      </c>
      <c r="J378">
        <v>0.37</v>
      </c>
      <c r="K378">
        <v>0.32</v>
      </c>
      <c r="L378">
        <v>0.33500000000000002</v>
      </c>
      <c r="AA378">
        <v>41</v>
      </c>
      <c r="AB378">
        <v>47</v>
      </c>
    </row>
    <row r="379" spans="2:34" hidden="1">
      <c r="B379" t="s">
        <v>73</v>
      </c>
      <c r="C379" s="7">
        <v>35433</v>
      </c>
      <c r="G379" s="12">
        <v>36.341483999171402</v>
      </c>
      <c r="O379">
        <v>79.220175391484702</v>
      </c>
      <c r="AA379">
        <v>41</v>
      </c>
      <c r="AB379">
        <v>47</v>
      </c>
    </row>
    <row r="380" spans="2:34" hidden="1">
      <c r="B380" t="s">
        <v>73</v>
      </c>
      <c r="C380" s="7">
        <v>35439</v>
      </c>
      <c r="G380" s="12">
        <v>42.108073685906497</v>
      </c>
      <c r="O380">
        <v>59.160177079416599</v>
      </c>
      <c r="AA380">
        <v>41</v>
      </c>
      <c r="AB380">
        <v>47</v>
      </c>
    </row>
    <row r="381" spans="2:34" hidden="1">
      <c r="B381" t="s">
        <v>73</v>
      </c>
      <c r="C381" s="7">
        <v>35440</v>
      </c>
      <c r="G381" s="12">
        <v>43.428678282245997</v>
      </c>
      <c r="X381">
        <v>4.8888075076316202</v>
      </c>
      <c r="AA381">
        <v>41</v>
      </c>
      <c r="AB381">
        <v>47</v>
      </c>
    </row>
    <row r="382" spans="2:34" hidden="1">
      <c r="B382" t="s">
        <v>73</v>
      </c>
      <c r="C382" s="7">
        <v>35441</v>
      </c>
      <c r="G382" s="12">
        <v>43.831778969618398</v>
      </c>
      <c r="V382">
        <v>6.2934654591232597</v>
      </c>
      <c r="W382">
        <v>1.44</v>
      </c>
      <c r="AA382">
        <v>41</v>
      </c>
      <c r="AB382">
        <v>47</v>
      </c>
    </row>
    <row r="383" spans="2:34" hidden="1">
      <c r="B383" t="s">
        <v>73</v>
      </c>
      <c r="C383" s="7">
        <v>35442</v>
      </c>
      <c r="G383">
        <v>45</v>
      </c>
      <c r="H383">
        <v>490</v>
      </c>
      <c r="I383">
        <v>0.34</v>
      </c>
      <c r="J383">
        <v>0.35</v>
      </c>
      <c r="K383">
        <v>0.32</v>
      </c>
      <c r="L383">
        <v>0.34</v>
      </c>
      <c r="M383">
        <v>2.2000000000000002</v>
      </c>
      <c r="AA383">
        <v>41</v>
      </c>
      <c r="AB383">
        <v>47</v>
      </c>
      <c r="AD383">
        <v>5</v>
      </c>
      <c r="AE383">
        <v>2</v>
      </c>
    </row>
    <row r="384" spans="2:34" hidden="1">
      <c r="B384" t="s">
        <v>73</v>
      </c>
      <c r="C384" s="7">
        <v>35446</v>
      </c>
      <c r="G384" s="12">
        <v>48.822974289725899</v>
      </c>
      <c r="O384">
        <v>56.620913478136799</v>
      </c>
      <c r="AA384">
        <v>41</v>
      </c>
      <c r="AB384">
        <v>47</v>
      </c>
    </row>
    <row r="385" spans="2:35" hidden="1">
      <c r="B385" t="s">
        <v>73</v>
      </c>
      <c r="C385" s="7">
        <v>35449</v>
      </c>
      <c r="G385">
        <v>52</v>
      </c>
      <c r="H385">
        <v>475</v>
      </c>
      <c r="I385">
        <v>0.32</v>
      </c>
      <c r="J385">
        <v>0.33</v>
      </c>
      <c r="K385">
        <v>0.32</v>
      </c>
      <c r="L385">
        <v>0.34</v>
      </c>
      <c r="AA385">
        <v>41</v>
      </c>
      <c r="AB385">
        <v>47</v>
      </c>
    </row>
    <row r="386" spans="2:35" hidden="1">
      <c r="B386" t="s">
        <v>73</v>
      </c>
      <c r="C386" s="7">
        <v>35451</v>
      </c>
      <c r="G386" s="12">
        <v>54.320399575532697</v>
      </c>
      <c r="X386">
        <v>3.7276404099480001</v>
      </c>
      <c r="AA386">
        <v>41</v>
      </c>
      <c r="AB386">
        <v>47</v>
      </c>
    </row>
    <row r="387" spans="2:35" hidden="1">
      <c r="B387" t="s">
        <v>73</v>
      </c>
      <c r="C387" s="7">
        <v>35452</v>
      </c>
      <c r="G387" s="12">
        <v>54.697239438712998</v>
      </c>
      <c r="I387" s="12"/>
      <c r="V387">
        <v>5.6774560370382101</v>
      </c>
      <c r="W387">
        <v>1.56</v>
      </c>
      <c r="Z387">
        <v>0.39576820682952901</v>
      </c>
      <c r="AA387">
        <v>41</v>
      </c>
      <c r="AB387">
        <v>47</v>
      </c>
    </row>
    <row r="388" spans="2:35" hidden="1">
      <c r="B388" t="s">
        <v>73</v>
      </c>
      <c r="C388" s="7">
        <v>35454</v>
      </c>
      <c r="G388">
        <v>57</v>
      </c>
      <c r="H388">
        <v>470</v>
      </c>
      <c r="I388">
        <v>0.31</v>
      </c>
      <c r="J388">
        <v>0.32500000000000001</v>
      </c>
      <c r="K388">
        <v>0.315</v>
      </c>
      <c r="L388">
        <v>0.33500000000000002</v>
      </c>
      <c r="M388">
        <v>1.8</v>
      </c>
      <c r="O388">
        <v>61.2335714340511</v>
      </c>
      <c r="AA388">
        <v>41</v>
      </c>
      <c r="AB388">
        <v>47</v>
      </c>
    </row>
    <row r="389" spans="2:35" hidden="1">
      <c r="B389" t="s">
        <v>73</v>
      </c>
      <c r="C389" s="7">
        <v>35458</v>
      </c>
      <c r="G389" s="12">
        <v>60.655377981693597</v>
      </c>
      <c r="M389">
        <v>1.5</v>
      </c>
      <c r="O389">
        <v>80.281731204492502</v>
      </c>
      <c r="P389">
        <v>6.3882618510152395E-2</v>
      </c>
      <c r="AA389">
        <v>41</v>
      </c>
      <c r="AB389">
        <v>47</v>
      </c>
      <c r="AE389">
        <v>5</v>
      </c>
    </row>
    <row r="390" spans="2:35" hidden="1">
      <c r="B390" t="s">
        <v>73</v>
      </c>
      <c r="C390" s="7">
        <v>35460</v>
      </c>
      <c r="G390">
        <v>63</v>
      </c>
      <c r="H390">
        <v>525</v>
      </c>
      <c r="I390">
        <v>0.32</v>
      </c>
      <c r="J390">
        <v>0.32500000000000001</v>
      </c>
      <c r="K390">
        <v>0.31</v>
      </c>
      <c r="L390">
        <v>0.33500000000000002</v>
      </c>
      <c r="M390">
        <v>2</v>
      </c>
      <c r="AA390">
        <v>41</v>
      </c>
      <c r="AB390">
        <v>47</v>
      </c>
    </row>
    <row r="391" spans="2:35" hidden="1">
      <c r="B391" t="s">
        <v>73</v>
      </c>
      <c r="C391" s="7">
        <v>35461</v>
      </c>
      <c r="G391" s="12">
        <v>63.925992558050403</v>
      </c>
      <c r="W391">
        <v>1.05</v>
      </c>
      <c r="X391">
        <v>3.2913906189906301</v>
      </c>
      <c r="Z391">
        <v>2.0719082885338098</v>
      </c>
      <c r="AA391">
        <v>41</v>
      </c>
      <c r="AB391">
        <v>47</v>
      </c>
    </row>
    <row r="392" spans="2:35" hidden="1">
      <c r="B392" t="s">
        <v>73</v>
      </c>
      <c r="C392" s="7">
        <v>35462</v>
      </c>
      <c r="G392" s="12">
        <v>64.517349850626601</v>
      </c>
      <c r="P392">
        <v>0.10677200902934</v>
      </c>
      <c r="V392">
        <v>7.5</v>
      </c>
      <c r="AA392">
        <v>41</v>
      </c>
      <c r="AB392">
        <v>47</v>
      </c>
      <c r="AI392">
        <v>5</v>
      </c>
    </row>
    <row r="393" spans="2:35" hidden="1">
      <c r="B393" t="s">
        <v>73</v>
      </c>
      <c r="C393" s="7">
        <v>35466</v>
      </c>
      <c r="G393" s="12">
        <v>69.070476352728704</v>
      </c>
      <c r="P393">
        <v>0.25349887133182403</v>
      </c>
      <c r="AA393">
        <v>41</v>
      </c>
      <c r="AB393">
        <v>47</v>
      </c>
    </row>
    <row r="394" spans="2:35" hidden="1">
      <c r="B394" t="s">
        <v>73</v>
      </c>
      <c r="C394" s="7">
        <v>35467</v>
      </c>
      <c r="G394">
        <v>70</v>
      </c>
      <c r="M394">
        <v>2.5</v>
      </c>
      <c r="AA394">
        <v>41</v>
      </c>
      <c r="AB394">
        <v>47</v>
      </c>
      <c r="AD394">
        <v>2</v>
      </c>
      <c r="AE394">
        <v>3</v>
      </c>
      <c r="AF394">
        <v>3</v>
      </c>
    </row>
    <row r="395" spans="2:35" hidden="1">
      <c r="B395" t="s">
        <v>73</v>
      </c>
      <c r="C395" s="7">
        <v>35471</v>
      </c>
      <c r="G395" s="12">
        <v>73.995092051533405</v>
      </c>
      <c r="P395">
        <v>0.20835214446952199</v>
      </c>
      <c r="W395">
        <v>1.43</v>
      </c>
      <c r="X395">
        <v>3.5894638174648099</v>
      </c>
      <c r="AA395">
        <v>41</v>
      </c>
      <c r="AB395">
        <v>47</v>
      </c>
    </row>
    <row r="396" spans="2:35" hidden="1">
      <c r="B396" t="s">
        <v>73</v>
      </c>
      <c r="C396" s="7">
        <v>35472</v>
      </c>
      <c r="G396">
        <v>75</v>
      </c>
      <c r="M396">
        <v>1.8</v>
      </c>
      <c r="O396">
        <v>53.646163407166902</v>
      </c>
      <c r="V396">
        <v>8.8140356577180796</v>
      </c>
      <c r="AA396">
        <v>41</v>
      </c>
      <c r="AB396">
        <v>47</v>
      </c>
    </row>
    <row r="397" spans="2:35" hidden="1">
      <c r="B397" t="s">
        <v>73</v>
      </c>
      <c r="C397" s="7">
        <v>35475</v>
      </c>
      <c r="G397" s="12">
        <v>78.135111619501998</v>
      </c>
      <c r="P397">
        <v>0.27155756207674597</v>
      </c>
      <c r="AA397">
        <v>41</v>
      </c>
      <c r="AB397">
        <v>47</v>
      </c>
    </row>
    <row r="398" spans="2:35" hidden="1">
      <c r="B398" t="s">
        <v>73</v>
      </c>
      <c r="C398" s="7">
        <v>35476</v>
      </c>
      <c r="G398">
        <v>79</v>
      </c>
      <c r="M398">
        <v>1.9</v>
      </c>
      <c r="AA398">
        <v>41</v>
      </c>
      <c r="AB398">
        <v>47</v>
      </c>
    </row>
    <row r="399" spans="2:35" hidden="1">
      <c r="B399" t="s">
        <v>73</v>
      </c>
      <c r="C399" s="7">
        <v>35477</v>
      </c>
      <c r="G399">
        <v>80</v>
      </c>
      <c r="H399">
        <v>510</v>
      </c>
      <c r="I399">
        <v>0.33</v>
      </c>
      <c r="J399">
        <v>0.32500000000000001</v>
      </c>
      <c r="K399">
        <v>0.31</v>
      </c>
      <c r="L399">
        <v>0.33</v>
      </c>
      <c r="AA399">
        <v>41</v>
      </c>
      <c r="AB399">
        <v>47</v>
      </c>
    </row>
    <row r="400" spans="2:35" hidden="1">
      <c r="B400" t="s">
        <v>73</v>
      </c>
      <c r="C400" s="7">
        <v>35478</v>
      </c>
      <c r="G400" s="12">
        <v>81.315666311177907</v>
      </c>
      <c r="O400">
        <v>81.024728204576803</v>
      </c>
      <c r="AA400">
        <v>41</v>
      </c>
      <c r="AB400">
        <v>47</v>
      </c>
    </row>
    <row r="401" spans="2:35" hidden="1">
      <c r="B401" t="s">
        <v>73</v>
      </c>
      <c r="C401" s="7">
        <v>35482</v>
      </c>
      <c r="G401" s="12">
        <v>84.772581723560293</v>
      </c>
      <c r="I401">
        <v>0.4</v>
      </c>
      <c r="J401">
        <v>0.33500000000000002</v>
      </c>
      <c r="K401">
        <v>0.31</v>
      </c>
      <c r="L401">
        <v>0.33</v>
      </c>
      <c r="M401">
        <v>1.8</v>
      </c>
      <c r="P401">
        <v>0.26027088036117002</v>
      </c>
      <c r="W401">
        <v>1.19</v>
      </c>
      <c r="X401">
        <v>3.1607385726717299</v>
      </c>
      <c r="Z401">
        <v>4.9484347936225204</v>
      </c>
      <c r="AA401">
        <v>41</v>
      </c>
      <c r="AB401">
        <v>47</v>
      </c>
    </row>
    <row r="402" spans="2:35" hidden="1">
      <c r="B402" t="s">
        <v>73</v>
      </c>
      <c r="C402" s="7">
        <v>35483</v>
      </c>
      <c r="G402" s="12">
        <v>85.707942438641297</v>
      </c>
      <c r="V402">
        <v>9.3000000000000007</v>
      </c>
      <c r="AA402">
        <v>41</v>
      </c>
      <c r="AB402">
        <v>47</v>
      </c>
      <c r="AD402">
        <v>1</v>
      </c>
      <c r="AE402">
        <v>3</v>
      </c>
      <c r="AF402">
        <v>8</v>
      </c>
      <c r="AI402">
        <v>5.9</v>
      </c>
    </row>
    <row r="403" spans="2:35" hidden="1">
      <c r="B403" t="s">
        <v>73</v>
      </c>
      <c r="C403" s="7">
        <v>35492</v>
      </c>
      <c r="G403">
        <v>95</v>
      </c>
      <c r="AA403">
        <v>41</v>
      </c>
      <c r="AB403">
        <v>47</v>
      </c>
    </row>
    <row r="404" spans="2:35" hidden="1">
      <c r="B404" t="s">
        <v>73</v>
      </c>
      <c r="C404" s="7">
        <v>35497</v>
      </c>
      <c r="G404">
        <v>100</v>
      </c>
      <c r="H404">
        <v>495</v>
      </c>
      <c r="I404">
        <v>0.37</v>
      </c>
      <c r="J404">
        <v>0.34</v>
      </c>
      <c r="K404">
        <v>0.31</v>
      </c>
      <c r="L404">
        <v>0.32500000000000001</v>
      </c>
      <c r="AA404">
        <v>41</v>
      </c>
      <c r="AB404">
        <v>47</v>
      </c>
    </row>
    <row r="405" spans="2:35" hidden="1">
      <c r="B405" t="s">
        <v>73</v>
      </c>
      <c r="C405" s="7">
        <v>35501</v>
      </c>
      <c r="G405" s="12">
        <v>103.709921204262</v>
      </c>
      <c r="O405">
        <v>60.600136569047301</v>
      </c>
      <c r="AA405">
        <v>41</v>
      </c>
      <c r="AB405">
        <v>47</v>
      </c>
    </row>
    <row r="406" spans="2:35" hidden="1">
      <c r="B406" t="s">
        <v>73</v>
      </c>
      <c r="C406" s="7">
        <v>35502</v>
      </c>
      <c r="G406">
        <v>105</v>
      </c>
      <c r="H406">
        <v>480</v>
      </c>
      <c r="I406">
        <v>0.36</v>
      </c>
      <c r="J406">
        <v>0.34</v>
      </c>
      <c r="K406">
        <v>0.3</v>
      </c>
      <c r="L406">
        <v>0.32</v>
      </c>
      <c r="AA406">
        <v>41</v>
      </c>
      <c r="AB406">
        <v>47</v>
      </c>
    </row>
    <row r="407" spans="2:35" hidden="1">
      <c r="B407" t="s">
        <v>73</v>
      </c>
      <c r="C407" s="7">
        <v>35508</v>
      </c>
      <c r="G407" s="12">
        <v>110.82071859870901</v>
      </c>
      <c r="AA407">
        <v>41</v>
      </c>
      <c r="AB407">
        <v>47</v>
      </c>
    </row>
    <row r="408" spans="2:35" hidden="1">
      <c r="B408" t="s">
        <v>73</v>
      </c>
      <c r="C408" s="7">
        <v>35510</v>
      </c>
      <c r="G408" s="12">
        <v>113.393366716762</v>
      </c>
      <c r="P408">
        <v>0.549209932279909</v>
      </c>
      <c r="AA408">
        <v>41</v>
      </c>
      <c r="AB408">
        <v>47</v>
      </c>
    </row>
    <row r="409" spans="2:35" hidden="1">
      <c r="B409" t="s">
        <v>73</v>
      </c>
      <c r="C409" s="7">
        <v>35513</v>
      </c>
      <c r="G409" s="12">
        <v>115.635748734169</v>
      </c>
      <c r="I409" s="12"/>
      <c r="W409">
        <v>0.83</v>
      </c>
      <c r="Z409">
        <v>7.0658989925840796</v>
      </c>
      <c r="AA409">
        <v>41</v>
      </c>
      <c r="AB409">
        <v>47</v>
      </c>
    </row>
    <row r="410" spans="2:35" hidden="1">
      <c r="B410" t="s">
        <v>73</v>
      </c>
      <c r="C410" s="7">
        <v>35514</v>
      </c>
      <c r="G410" s="12">
        <v>116.538737494754</v>
      </c>
      <c r="V410">
        <v>7.75551313812253</v>
      </c>
      <c r="X410">
        <v>0</v>
      </c>
      <c r="AA410">
        <v>41</v>
      </c>
      <c r="AB410">
        <v>47</v>
      </c>
    </row>
    <row r="411" spans="2:35" hidden="1">
      <c r="B411" t="s">
        <v>73</v>
      </c>
      <c r="C411" s="7">
        <v>35515</v>
      </c>
      <c r="G411">
        <v>118</v>
      </c>
      <c r="H411">
        <v>480</v>
      </c>
      <c r="I411">
        <v>0.36</v>
      </c>
      <c r="J411">
        <v>0.34</v>
      </c>
      <c r="K411">
        <v>0.3</v>
      </c>
      <c r="L411">
        <v>0.32</v>
      </c>
      <c r="M411">
        <v>0</v>
      </c>
      <c r="AA411">
        <v>41</v>
      </c>
      <c r="AB411">
        <v>47</v>
      </c>
      <c r="AF411">
        <v>14</v>
      </c>
    </row>
    <row r="412" spans="2:35">
      <c r="B412" t="s">
        <v>73</v>
      </c>
      <c r="C412" s="7">
        <v>35522</v>
      </c>
      <c r="D412">
        <v>149</v>
      </c>
      <c r="E412">
        <v>1490</v>
      </c>
      <c r="F412" s="7" t="s">
        <v>43</v>
      </c>
      <c r="G412">
        <v>125</v>
      </c>
      <c r="I412">
        <v>0.36</v>
      </c>
      <c r="J412">
        <v>0.34</v>
      </c>
      <c r="K412">
        <v>0.3</v>
      </c>
      <c r="L412">
        <v>0.32</v>
      </c>
      <c r="N412">
        <v>285</v>
      </c>
      <c r="P412">
        <v>0.52</v>
      </c>
      <c r="Z412">
        <v>6.4</v>
      </c>
      <c r="AA412">
        <v>41</v>
      </c>
      <c r="AB412">
        <v>47</v>
      </c>
      <c r="AG412">
        <v>7.3</v>
      </c>
      <c r="AH412">
        <v>0.82</v>
      </c>
    </row>
    <row r="413" spans="2:35" hidden="1">
      <c r="B413" t="s">
        <v>82</v>
      </c>
      <c r="C413" s="7">
        <v>35441</v>
      </c>
      <c r="G413" s="12">
        <v>44.165570044263603</v>
      </c>
      <c r="V413">
        <v>7.5640626869242604</v>
      </c>
      <c r="AA413">
        <v>63</v>
      </c>
      <c r="AB413">
        <v>78</v>
      </c>
      <c r="AC413">
        <v>131</v>
      </c>
    </row>
    <row r="414" spans="2:35" hidden="1">
      <c r="B414" t="s">
        <v>82</v>
      </c>
      <c r="C414" s="7">
        <v>35451</v>
      </c>
      <c r="G414" s="12">
        <v>54.441918889819298</v>
      </c>
      <c r="V414">
        <v>12.843163057782</v>
      </c>
      <c r="AA414">
        <v>63</v>
      </c>
      <c r="AB414">
        <v>78</v>
      </c>
      <c r="AC414">
        <v>131</v>
      </c>
    </row>
    <row r="415" spans="2:35" hidden="1">
      <c r="B415" t="s">
        <v>82</v>
      </c>
      <c r="C415" s="7">
        <v>35483</v>
      </c>
      <c r="G415" s="12">
        <v>86</v>
      </c>
      <c r="V415">
        <v>29.7</v>
      </c>
      <c r="AA415">
        <v>63</v>
      </c>
      <c r="AB415">
        <v>78</v>
      </c>
      <c r="AC415">
        <v>131</v>
      </c>
      <c r="AI415">
        <v>28.1</v>
      </c>
    </row>
    <row r="416" spans="2:35" hidden="1">
      <c r="B416" t="s">
        <v>82</v>
      </c>
      <c r="C416" s="7">
        <v>35494</v>
      </c>
      <c r="G416" s="12">
        <v>97.258045220720106</v>
      </c>
      <c r="V416">
        <v>33.306376360808699</v>
      </c>
      <c r="AA416">
        <v>63</v>
      </c>
      <c r="AB416">
        <v>78</v>
      </c>
      <c r="AC416">
        <v>131</v>
      </c>
    </row>
    <row r="417" spans="2:35" hidden="1">
      <c r="B417" t="s">
        <v>82</v>
      </c>
      <c r="C417" s="7">
        <v>35496</v>
      </c>
      <c r="G417" s="12">
        <v>98.683229813664497</v>
      </c>
      <c r="P417">
        <v>8.9553479728081697E-2</v>
      </c>
      <c r="AA417">
        <v>63</v>
      </c>
      <c r="AB417">
        <v>78</v>
      </c>
      <c r="AC417">
        <v>131</v>
      </c>
    </row>
    <row r="418" spans="2:35" hidden="1">
      <c r="B418" t="s">
        <v>82</v>
      </c>
      <c r="C418" s="7">
        <v>35504</v>
      </c>
      <c r="G418" s="12">
        <v>107.28914941978699</v>
      </c>
      <c r="P418">
        <v>0.220731647674478</v>
      </c>
      <c r="V418">
        <v>27.3551062726801</v>
      </c>
      <c r="AA418">
        <v>63</v>
      </c>
      <c r="AB418">
        <v>78</v>
      </c>
      <c r="AC418">
        <v>131</v>
      </c>
    </row>
    <row r="419" spans="2:35" hidden="1">
      <c r="B419" t="s">
        <v>82</v>
      </c>
      <c r="C419" s="7">
        <v>35513</v>
      </c>
      <c r="G419" s="12">
        <v>115.77700681899699</v>
      </c>
      <c r="P419">
        <v>0.33221988555778498</v>
      </c>
      <c r="V419">
        <v>29.4989033775969</v>
      </c>
      <c r="AA419">
        <v>63</v>
      </c>
      <c r="AB419">
        <v>78</v>
      </c>
      <c r="AC419">
        <v>131</v>
      </c>
    </row>
    <row r="420" spans="2:35" hidden="1">
      <c r="B420" t="s">
        <v>82</v>
      </c>
      <c r="C420" s="7">
        <v>35524</v>
      </c>
      <c r="G420" s="12">
        <v>127.38475081919</v>
      </c>
      <c r="P420">
        <v>0.50457768865848296</v>
      </c>
      <c r="AA420">
        <v>63</v>
      </c>
      <c r="AB420">
        <v>78</v>
      </c>
      <c r="AC420">
        <v>131</v>
      </c>
    </row>
    <row r="421" spans="2:35" hidden="1">
      <c r="B421" t="s">
        <v>82</v>
      </c>
      <c r="C421" s="7">
        <v>35526</v>
      </c>
      <c r="G421" s="12">
        <v>128.54767316664601</v>
      </c>
      <c r="V421">
        <v>29.942178091478201</v>
      </c>
      <c r="AA421">
        <v>63</v>
      </c>
      <c r="AB421">
        <v>78</v>
      </c>
      <c r="AC421">
        <v>131</v>
      </c>
    </row>
    <row r="422" spans="2:35" hidden="1">
      <c r="B422" t="s">
        <v>83</v>
      </c>
      <c r="C422" s="7">
        <v>35420</v>
      </c>
      <c r="G422" s="12">
        <v>22.520120315421501</v>
      </c>
      <c r="V422">
        <v>1.4219169173231301</v>
      </c>
      <c r="AA422">
        <v>63</v>
      </c>
      <c r="AB422">
        <v>78</v>
      </c>
      <c r="AC422">
        <v>117</v>
      </c>
    </row>
    <row r="423" spans="2:35" hidden="1">
      <c r="B423" t="s">
        <v>83</v>
      </c>
      <c r="C423" s="7">
        <v>35429</v>
      </c>
      <c r="G423">
        <v>32</v>
      </c>
      <c r="H423">
        <v>580</v>
      </c>
      <c r="AA423">
        <v>63</v>
      </c>
      <c r="AB423">
        <v>78</v>
      </c>
      <c r="AC423">
        <v>117</v>
      </c>
    </row>
    <row r="424" spans="2:35" hidden="1">
      <c r="B424" t="s">
        <v>83</v>
      </c>
      <c r="C424" s="7">
        <v>35440</v>
      </c>
      <c r="G424" s="12">
        <v>42.932313954298202</v>
      </c>
      <c r="V424">
        <v>3.9222014470361799</v>
      </c>
      <c r="W424">
        <v>0.664990056411639</v>
      </c>
      <c r="AA424">
        <v>63</v>
      </c>
      <c r="AB424">
        <v>78</v>
      </c>
      <c r="AC424">
        <v>117</v>
      </c>
    </row>
    <row r="425" spans="2:35" hidden="1">
      <c r="B425" t="s">
        <v>83</v>
      </c>
      <c r="C425" s="7">
        <v>35449</v>
      </c>
      <c r="G425">
        <v>52</v>
      </c>
      <c r="H425">
        <v>495</v>
      </c>
      <c r="AA425">
        <v>63</v>
      </c>
      <c r="AB425">
        <v>78</v>
      </c>
      <c r="AC425">
        <v>117</v>
      </c>
    </row>
    <row r="426" spans="2:35" hidden="1">
      <c r="B426" t="s">
        <v>83</v>
      </c>
      <c r="C426" s="7">
        <v>35454</v>
      </c>
      <c r="G426">
        <v>57</v>
      </c>
      <c r="H426">
        <v>475</v>
      </c>
      <c r="AA426">
        <v>63</v>
      </c>
      <c r="AB426">
        <v>78</v>
      </c>
      <c r="AC426">
        <v>117</v>
      </c>
    </row>
    <row r="427" spans="2:35" hidden="1">
      <c r="B427" t="s">
        <v>83</v>
      </c>
      <c r="C427" s="7">
        <v>35460</v>
      </c>
      <c r="G427">
        <v>63</v>
      </c>
      <c r="H427">
        <v>535</v>
      </c>
      <c r="AA427">
        <v>63</v>
      </c>
      <c r="AB427">
        <v>78</v>
      </c>
      <c r="AC427">
        <v>117</v>
      </c>
    </row>
    <row r="428" spans="2:35" hidden="1">
      <c r="B428" t="s">
        <v>83</v>
      </c>
      <c r="C428" s="7">
        <v>35481</v>
      </c>
      <c r="G428" s="12">
        <v>83.884731755256198</v>
      </c>
      <c r="W428">
        <v>5.0200496792516702</v>
      </c>
      <c r="X428">
        <v>12.4496513940369</v>
      </c>
      <c r="AA428">
        <v>63</v>
      </c>
      <c r="AB428">
        <v>78</v>
      </c>
      <c r="AC428">
        <v>117</v>
      </c>
    </row>
    <row r="429" spans="2:35" hidden="1">
      <c r="B429" t="s">
        <v>83</v>
      </c>
      <c r="C429" s="7">
        <v>35483</v>
      </c>
      <c r="G429" s="12">
        <v>85.8808226973416</v>
      </c>
      <c r="V429">
        <v>18.7</v>
      </c>
      <c r="AA429">
        <v>63</v>
      </c>
      <c r="AB429">
        <v>78</v>
      </c>
      <c r="AC429">
        <v>117</v>
      </c>
      <c r="AI429">
        <v>14.8</v>
      </c>
    </row>
    <row r="430" spans="2:35" hidden="1">
      <c r="B430" t="s">
        <v>83</v>
      </c>
      <c r="C430" s="7">
        <v>35494</v>
      </c>
      <c r="G430" s="12">
        <v>96.894195575296607</v>
      </c>
      <c r="W430">
        <v>6.0631591980128903</v>
      </c>
      <c r="X430">
        <v>10.7042227363827</v>
      </c>
      <c r="Z430">
        <v>11.413970548406301</v>
      </c>
      <c r="AA430">
        <v>63</v>
      </c>
      <c r="AB430">
        <v>78</v>
      </c>
      <c r="AC430">
        <v>117</v>
      </c>
    </row>
    <row r="431" spans="2:35" hidden="1">
      <c r="B431" t="s">
        <v>83</v>
      </c>
      <c r="C431" s="7">
        <v>35495</v>
      </c>
      <c r="G431" s="12">
        <v>98.032376387734104</v>
      </c>
      <c r="P431">
        <v>0.106846970215683</v>
      </c>
      <c r="AA431">
        <v>63</v>
      </c>
      <c r="AB431">
        <v>78</v>
      </c>
      <c r="AC431">
        <v>117</v>
      </c>
    </row>
    <row r="432" spans="2:35" hidden="1">
      <c r="B432" t="s">
        <v>83</v>
      </c>
      <c r="C432" s="7">
        <v>35496</v>
      </c>
      <c r="G432" s="12">
        <v>98.847248191203903</v>
      </c>
      <c r="V432">
        <v>27.935371108039501</v>
      </c>
      <c r="AA432">
        <v>63</v>
      </c>
      <c r="AB432">
        <v>78</v>
      </c>
      <c r="AC432">
        <v>117</v>
      </c>
    </row>
    <row r="433" spans="2:35" hidden="1">
      <c r="B433" t="s">
        <v>83</v>
      </c>
      <c r="C433" s="7">
        <v>35497</v>
      </c>
      <c r="G433">
        <v>100</v>
      </c>
      <c r="H433">
        <v>495</v>
      </c>
      <c r="AA433">
        <v>63</v>
      </c>
      <c r="AB433">
        <v>78</v>
      </c>
      <c r="AC433">
        <v>117</v>
      </c>
    </row>
    <row r="434" spans="2:35" hidden="1">
      <c r="B434" t="s">
        <v>83</v>
      </c>
      <c r="C434" s="7">
        <v>35502</v>
      </c>
      <c r="G434">
        <v>105</v>
      </c>
      <c r="H434">
        <v>475</v>
      </c>
      <c r="AA434">
        <v>63</v>
      </c>
      <c r="AB434">
        <v>78</v>
      </c>
      <c r="AC434">
        <v>117</v>
      </c>
    </row>
    <row r="435" spans="2:35" hidden="1">
      <c r="B435" t="s">
        <v>83</v>
      </c>
      <c r="C435" s="7">
        <v>35503</v>
      </c>
      <c r="G435" s="12">
        <v>105.829032183178</v>
      </c>
      <c r="I435" s="12"/>
      <c r="Z435">
        <v>17.391266666150699</v>
      </c>
      <c r="AA435">
        <v>63</v>
      </c>
      <c r="AB435">
        <v>78</v>
      </c>
      <c r="AC435">
        <v>117</v>
      </c>
    </row>
    <row r="436" spans="2:35" hidden="1">
      <c r="B436" t="s">
        <v>83</v>
      </c>
      <c r="C436" s="7">
        <v>35504</v>
      </c>
      <c r="G436" s="12">
        <v>107.417839648995</v>
      </c>
      <c r="W436">
        <v>2.99109333044454</v>
      </c>
      <c r="X436">
        <v>5.8642874277446397</v>
      </c>
      <c r="AA436">
        <v>63</v>
      </c>
      <c r="AB436">
        <v>78</v>
      </c>
      <c r="AC436">
        <v>117</v>
      </c>
    </row>
    <row r="437" spans="2:35" hidden="1">
      <c r="B437" t="s">
        <v>83</v>
      </c>
      <c r="C437" s="7">
        <v>35506</v>
      </c>
      <c r="G437" s="12">
        <v>108.52125843427299</v>
      </c>
      <c r="V437">
        <v>26.244776847410201</v>
      </c>
      <c r="AA437">
        <v>63</v>
      </c>
      <c r="AB437">
        <v>78</v>
      </c>
      <c r="AC437">
        <v>117</v>
      </c>
    </row>
    <row r="438" spans="2:35" hidden="1">
      <c r="B438" t="s">
        <v>83</v>
      </c>
      <c r="C438" s="7">
        <v>35512</v>
      </c>
      <c r="G438" s="12">
        <v>115.411160561451</v>
      </c>
      <c r="P438">
        <v>0.380882281019221</v>
      </c>
      <c r="Z438">
        <v>21.603943387320001</v>
      </c>
      <c r="AA438">
        <v>63</v>
      </c>
      <c r="AB438">
        <v>78</v>
      </c>
      <c r="AC438">
        <v>117</v>
      </c>
    </row>
    <row r="439" spans="2:35" hidden="1">
      <c r="B439" t="s">
        <v>83</v>
      </c>
      <c r="C439" s="7">
        <v>35517</v>
      </c>
      <c r="G439" s="12">
        <v>120.220229205518</v>
      </c>
      <c r="I439" s="12"/>
      <c r="Z439">
        <v>24.162811752779799</v>
      </c>
      <c r="AA439">
        <v>63</v>
      </c>
      <c r="AB439">
        <v>78</v>
      </c>
      <c r="AC439">
        <v>117</v>
      </c>
    </row>
    <row r="440" spans="2:35" hidden="1">
      <c r="B440" t="s">
        <v>83</v>
      </c>
      <c r="C440" s="7">
        <v>35518</v>
      </c>
      <c r="G440" s="12">
        <v>121.275883992761</v>
      </c>
      <c r="P440">
        <v>0.41892209126033197</v>
      </c>
      <c r="AA440">
        <v>63</v>
      </c>
      <c r="AB440">
        <v>78</v>
      </c>
      <c r="AC440">
        <v>117</v>
      </c>
    </row>
    <row r="441" spans="2:35" hidden="1">
      <c r="B441" t="s">
        <v>83</v>
      </c>
      <c r="C441" s="7">
        <v>35520</v>
      </c>
      <c r="G441" s="12">
        <v>123.211121047069</v>
      </c>
      <c r="V441">
        <v>27.015445898706901</v>
      </c>
      <c r="AA441">
        <v>63</v>
      </c>
      <c r="AB441">
        <v>78</v>
      </c>
      <c r="AC441">
        <v>117</v>
      </c>
    </row>
    <row r="442" spans="2:35" hidden="1">
      <c r="B442" t="s">
        <v>83</v>
      </c>
      <c r="C442" s="7">
        <v>35521</v>
      </c>
      <c r="G442" s="12">
        <v>123.59470397511301</v>
      </c>
      <c r="W442">
        <v>1.7371952116012599</v>
      </c>
      <c r="X442">
        <v>0</v>
      </c>
      <c r="AA442">
        <v>63</v>
      </c>
      <c r="AB442">
        <v>78</v>
      </c>
      <c r="AC442">
        <v>117</v>
      </c>
    </row>
    <row r="443" spans="2:35" hidden="1">
      <c r="B443" t="s">
        <v>78</v>
      </c>
      <c r="C443" s="7">
        <v>35440</v>
      </c>
      <c r="G443" s="12">
        <v>42.7831115946979</v>
      </c>
      <c r="W443">
        <v>0.60587935612461696</v>
      </c>
      <c r="X443">
        <v>2.5679169683191301</v>
      </c>
      <c r="AA443">
        <v>63</v>
      </c>
      <c r="AB443">
        <v>78</v>
      </c>
      <c r="AC443">
        <v>117</v>
      </c>
    </row>
    <row r="444" spans="2:35" hidden="1">
      <c r="B444" t="s">
        <v>78</v>
      </c>
      <c r="C444" s="7">
        <v>35441</v>
      </c>
      <c r="G444" s="12">
        <v>43.779663999783402</v>
      </c>
      <c r="V444">
        <v>3.3333062583759698</v>
      </c>
      <c r="AA444">
        <v>63</v>
      </c>
      <c r="AB444">
        <v>78</v>
      </c>
      <c r="AC444">
        <v>117</v>
      </c>
    </row>
    <row r="445" spans="2:35" hidden="1">
      <c r="B445" t="s">
        <v>78</v>
      </c>
      <c r="C445" s="7">
        <v>35481</v>
      </c>
      <c r="G445" s="12">
        <v>84.250347635481504</v>
      </c>
      <c r="X445">
        <v>7.0047349272264903</v>
      </c>
      <c r="AA445">
        <v>63</v>
      </c>
      <c r="AB445">
        <v>78</v>
      </c>
      <c r="AC445">
        <v>117</v>
      </c>
    </row>
    <row r="446" spans="2:35" hidden="1">
      <c r="B446" t="s">
        <v>78</v>
      </c>
      <c r="C446" s="7">
        <v>35483</v>
      </c>
      <c r="G446" s="12">
        <v>85.673790776152998</v>
      </c>
      <c r="V446">
        <v>10.9</v>
      </c>
      <c r="AA446">
        <v>63</v>
      </c>
      <c r="AB446">
        <v>78</v>
      </c>
      <c r="AC446">
        <v>117</v>
      </c>
      <c r="AI446">
        <v>8.5</v>
      </c>
    </row>
    <row r="447" spans="2:35" hidden="1">
      <c r="B447" t="s">
        <v>78</v>
      </c>
      <c r="C447" s="7">
        <v>35494</v>
      </c>
      <c r="G447" s="12">
        <v>96.557693421860705</v>
      </c>
      <c r="I447" s="12"/>
      <c r="Z447">
        <v>9.6651420867889897</v>
      </c>
      <c r="AA447">
        <v>63</v>
      </c>
      <c r="AB447">
        <v>78</v>
      </c>
      <c r="AC447">
        <v>117</v>
      </c>
    </row>
    <row r="448" spans="2:35" hidden="1">
      <c r="B448" t="s">
        <v>78</v>
      </c>
      <c r="C448" s="7">
        <v>35495</v>
      </c>
      <c r="G448" s="12">
        <v>97.841423893680897</v>
      </c>
      <c r="P448">
        <v>0.116804421186486</v>
      </c>
      <c r="V448">
        <v>22.124517727327799</v>
      </c>
      <c r="W448">
        <v>4.3402699267138498</v>
      </c>
      <c r="X448">
        <v>8.6990285927416906</v>
      </c>
      <c r="AA448">
        <v>63</v>
      </c>
      <c r="AB448">
        <v>78</v>
      </c>
      <c r="AC448">
        <v>117</v>
      </c>
    </row>
    <row r="449" spans="2:35" hidden="1">
      <c r="B449" t="s">
        <v>78</v>
      </c>
      <c r="C449" s="7">
        <v>35504</v>
      </c>
      <c r="G449" s="12">
        <v>106.609210642099</v>
      </c>
      <c r="I449" s="12"/>
      <c r="P449">
        <v>0.28174793368220502</v>
      </c>
      <c r="Z449">
        <v>14.807092661314501</v>
      </c>
      <c r="AA449">
        <v>63</v>
      </c>
      <c r="AB449">
        <v>78</v>
      </c>
      <c r="AC449">
        <v>117</v>
      </c>
    </row>
    <row r="450" spans="2:35" hidden="1">
      <c r="B450" t="s">
        <v>78</v>
      </c>
      <c r="C450" s="7">
        <v>35505</v>
      </c>
      <c r="G450" s="12">
        <v>107.72889277955601</v>
      </c>
      <c r="V450">
        <v>21.118628924176299</v>
      </c>
      <c r="W450">
        <v>2.1655001048698699</v>
      </c>
      <c r="AA450">
        <v>63</v>
      </c>
      <c r="AB450">
        <v>78</v>
      </c>
      <c r="AC450">
        <v>117</v>
      </c>
    </row>
    <row r="451" spans="2:35" hidden="1">
      <c r="B451" t="s">
        <v>78</v>
      </c>
      <c r="C451" s="7">
        <v>35507</v>
      </c>
      <c r="G451">
        <v>110</v>
      </c>
      <c r="AA451">
        <v>63</v>
      </c>
      <c r="AB451">
        <v>78</v>
      </c>
      <c r="AC451">
        <v>117</v>
      </c>
    </row>
    <row r="452" spans="2:35" hidden="1">
      <c r="B452" t="s">
        <v>78</v>
      </c>
      <c r="C452" s="7">
        <v>35511</v>
      </c>
      <c r="G452" s="12">
        <v>114.13046788051901</v>
      </c>
      <c r="I452" s="12"/>
      <c r="Z452">
        <v>18.7178910224136</v>
      </c>
      <c r="AA452">
        <v>63</v>
      </c>
      <c r="AB452">
        <v>78</v>
      </c>
      <c r="AC452">
        <v>117</v>
      </c>
    </row>
    <row r="453" spans="2:35" hidden="1">
      <c r="B453" t="s">
        <v>78</v>
      </c>
      <c r="C453" s="7">
        <v>35512</v>
      </c>
      <c r="G453" s="12">
        <v>115.21866288453</v>
      </c>
      <c r="P453">
        <v>0.4202621411454</v>
      </c>
      <c r="AA453">
        <v>63</v>
      </c>
      <c r="AB453">
        <v>78</v>
      </c>
      <c r="AC453">
        <v>117</v>
      </c>
    </row>
    <row r="454" spans="2:35" hidden="1">
      <c r="B454" t="s">
        <v>78</v>
      </c>
      <c r="C454" s="7">
        <v>35518</v>
      </c>
      <c r="G454" s="12">
        <v>121.131524620338</v>
      </c>
      <c r="I454" s="12"/>
      <c r="P454">
        <v>0.46047341908348399</v>
      </c>
      <c r="Z454">
        <v>22.731398119102298</v>
      </c>
      <c r="AA454">
        <v>63</v>
      </c>
      <c r="AB454">
        <v>78</v>
      </c>
      <c r="AC454">
        <v>117</v>
      </c>
    </row>
    <row r="455" spans="2:35" hidden="1">
      <c r="B455" t="s">
        <v>78</v>
      </c>
      <c r="C455" s="7">
        <v>35520</v>
      </c>
      <c r="G455" s="12">
        <v>123.056816909448</v>
      </c>
      <c r="X455">
        <v>0</v>
      </c>
      <c r="AA455">
        <v>63</v>
      </c>
      <c r="AB455">
        <v>78</v>
      </c>
      <c r="AC455">
        <v>117</v>
      </c>
    </row>
    <row r="456" spans="2:35" hidden="1">
      <c r="B456" t="s">
        <v>78</v>
      </c>
      <c r="C456" s="7">
        <v>35521</v>
      </c>
      <c r="G456" s="12">
        <v>123.61055895741301</v>
      </c>
      <c r="W456">
        <v>1.2695794950123001</v>
      </c>
      <c r="AA456">
        <v>63</v>
      </c>
      <c r="AB456">
        <v>78</v>
      </c>
      <c r="AC456">
        <v>117</v>
      </c>
    </row>
    <row r="457" spans="2:35" hidden="1">
      <c r="B457" t="s">
        <v>76</v>
      </c>
      <c r="C457" s="7">
        <v>35531</v>
      </c>
      <c r="G457" s="12">
        <v>94.207225630539398</v>
      </c>
      <c r="O457">
        <v>88.399999999999906</v>
      </c>
      <c r="AA457">
        <v>42</v>
      </c>
      <c r="AB457">
        <v>49</v>
      </c>
      <c r="AC457">
        <v>104</v>
      </c>
    </row>
    <row r="458" spans="2:35" hidden="1">
      <c r="B458" t="s">
        <v>76</v>
      </c>
      <c r="C458" s="7">
        <v>35539</v>
      </c>
      <c r="G458" s="12">
        <v>102.22767552829001</v>
      </c>
      <c r="O458">
        <v>60.799999999999898</v>
      </c>
      <c r="AA458">
        <v>42</v>
      </c>
      <c r="AB458">
        <v>49</v>
      </c>
      <c r="AC458">
        <v>104</v>
      </c>
    </row>
    <row r="459" spans="2:35" hidden="1">
      <c r="B459" t="s">
        <v>76</v>
      </c>
      <c r="C459" s="7">
        <v>35540</v>
      </c>
      <c r="G459" s="12">
        <v>102.63861476794099</v>
      </c>
      <c r="Q459">
        <v>3.3594670787248801E-2</v>
      </c>
      <c r="V459">
        <v>8.9878820960698693</v>
      </c>
      <c r="Y459">
        <v>7.71</v>
      </c>
      <c r="AA459">
        <v>42</v>
      </c>
      <c r="AB459">
        <v>49</v>
      </c>
      <c r="AC459">
        <v>104</v>
      </c>
    </row>
    <row r="460" spans="2:35" hidden="1">
      <c r="B460" t="s">
        <v>76</v>
      </c>
      <c r="C460" s="7">
        <v>35541</v>
      </c>
      <c r="D460">
        <v>199</v>
      </c>
      <c r="E460">
        <f>D460*10</f>
        <v>1990</v>
      </c>
      <c r="F460" s="7" t="s">
        <v>43</v>
      </c>
      <c r="G460" s="12">
        <v>103.509256849159</v>
      </c>
      <c r="M460">
        <v>0</v>
      </c>
      <c r="N460">
        <v>453</v>
      </c>
      <c r="P460">
        <v>0.44</v>
      </c>
      <c r="S460">
        <v>1.8180360853919001E-2</v>
      </c>
      <c r="T460">
        <v>5.8070804601500206E-3</v>
      </c>
      <c r="U460">
        <v>0.72617478594870699</v>
      </c>
      <c r="V460">
        <v>9.3000000000000007</v>
      </c>
      <c r="W460">
        <v>0.53</v>
      </c>
      <c r="X460">
        <v>0.05</v>
      </c>
      <c r="Z460">
        <v>7.6</v>
      </c>
      <c r="AA460">
        <v>42</v>
      </c>
      <c r="AB460">
        <v>49</v>
      </c>
      <c r="AC460">
        <v>104</v>
      </c>
      <c r="AG460">
        <v>6.6</v>
      </c>
      <c r="AH460">
        <v>0.81</v>
      </c>
    </row>
    <row r="461" spans="2:35" hidden="1">
      <c r="B461" t="s">
        <v>80</v>
      </c>
      <c r="C461" s="7">
        <v>35508</v>
      </c>
      <c r="G461" s="12">
        <v>71.331702299203002</v>
      </c>
      <c r="M461">
        <v>1.18</v>
      </c>
      <c r="V461">
        <v>7.2833829130637397</v>
      </c>
      <c r="AA461">
        <v>42</v>
      </c>
      <c r="AB461">
        <v>49</v>
      </c>
      <c r="AC461">
        <v>91</v>
      </c>
    </row>
    <row r="462" spans="2:35" hidden="1">
      <c r="B462" t="s">
        <v>80</v>
      </c>
      <c r="C462" s="7">
        <v>35509</v>
      </c>
      <c r="G462" s="12">
        <v>72.055645566772796</v>
      </c>
      <c r="X462">
        <v>1.44676099553622</v>
      </c>
      <c r="AA462">
        <v>42</v>
      </c>
      <c r="AB462">
        <v>49</v>
      </c>
      <c r="AC462">
        <v>91</v>
      </c>
    </row>
    <row r="463" spans="2:35" hidden="1">
      <c r="B463" t="s">
        <v>80</v>
      </c>
      <c r="C463" s="7">
        <v>35510</v>
      </c>
      <c r="G463" s="12">
        <v>72.547663133050506</v>
      </c>
      <c r="P463">
        <v>0.26735507762426902</v>
      </c>
      <c r="V463">
        <v>8.6999999999999993</v>
      </c>
      <c r="W463">
        <v>1.9690436451983899</v>
      </c>
      <c r="Z463">
        <v>4.3903993229593601</v>
      </c>
      <c r="AA463">
        <v>42</v>
      </c>
      <c r="AB463">
        <v>49</v>
      </c>
      <c r="AC463">
        <v>91</v>
      </c>
      <c r="AI463">
        <v>4.8</v>
      </c>
    </row>
    <row r="464" spans="2:35" hidden="1">
      <c r="B464" t="s">
        <v>80</v>
      </c>
      <c r="C464" s="7">
        <v>35512</v>
      </c>
      <c r="G464">
        <v>75</v>
      </c>
      <c r="H464">
        <v>494</v>
      </c>
      <c r="I464">
        <v>0.32</v>
      </c>
      <c r="J464">
        <v>0.34499999999999997</v>
      </c>
      <c r="K464">
        <v>0.29499999999999998</v>
      </c>
      <c r="L464">
        <v>0.31</v>
      </c>
      <c r="AA464">
        <v>42</v>
      </c>
      <c r="AB464">
        <v>49</v>
      </c>
      <c r="AC464">
        <v>91</v>
      </c>
    </row>
    <row r="465" spans="2:35" hidden="1">
      <c r="B465" t="s">
        <v>80</v>
      </c>
      <c r="C465" s="7">
        <v>35515</v>
      </c>
      <c r="G465" s="12">
        <v>77.932086636925604</v>
      </c>
      <c r="O465">
        <v>61.551397332469797</v>
      </c>
      <c r="AA465">
        <v>42</v>
      </c>
      <c r="AB465">
        <v>49</v>
      </c>
      <c r="AC465">
        <v>91</v>
      </c>
    </row>
    <row r="466" spans="2:35" hidden="1">
      <c r="B466" t="s">
        <v>80</v>
      </c>
      <c r="C466" s="7">
        <v>35519</v>
      </c>
      <c r="G466">
        <v>82</v>
      </c>
      <c r="H466">
        <v>493</v>
      </c>
      <c r="I466">
        <v>0.32</v>
      </c>
      <c r="J466">
        <v>0.34</v>
      </c>
      <c r="K466">
        <v>0.3</v>
      </c>
      <c r="L466">
        <v>0.31</v>
      </c>
      <c r="AA466">
        <v>42</v>
      </c>
      <c r="AB466">
        <v>49</v>
      </c>
      <c r="AC466">
        <v>91</v>
      </c>
    </row>
    <row r="467" spans="2:35" hidden="1">
      <c r="B467" t="s">
        <v>80</v>
      </c>
      <c r="C467" s="7">
        <v>35523</v>
      </c>
      <c r="G467" s="12">
        <v>86.258292688565604</v>
      </c>
      <c r="O467">
        <v>51.204895864634999</v>
      </c>
      <c r="AA467">
        <v>42</v>
      </c>
      <c r="AB467">
        <v>49</v>
      </c>
      <c r="AC467">
        <v>91</v>
      </c>
    </row>
    <row r="468" spans="2:35" hidden="1">
      <c r="B468" t="s">
        <v>80</v>
      </c>
      <c r="C468" s="7">
        <v>35527</v>
      </c>
      <c r="G468" s="12">
        <v>89.984512609510602</v>
      </c>
      <c r="H468">
        <v>485</v>
      </c>
      <c r="I468">
        <v>0.32</v>
      </c>
      <c r="J468">
        <v>0.34</v>
      </c>
      <c r="K468">
        <v>0.3</v>
      </c>
      <c r="L468">
        <v>0.3</v>
      </c>
      <c r="O468">
        <v>55.602852453710703</v>
      </c>
      <c r="AA468">
        <v>42</v>
      </c>
      <c r="AB468">
        <v>49</v>
      </c>
      <c r="AC468">
        <v>91</v>
      </c>
    </row>
    <row r="469" spans="2:35" hidden="1">
      <c r="B469" t="s">
        <v>80</v>
      </c>
      <c r="C469" s="7">
        <v>35528</v>
      </c>
      <c r="D469">
        <v>97</v>
      </c>
      <c r="E469">
        <f>D469*10</f>
        <v>970</v>
      </c>
      <c r="F469" s="7" t="s">
        <v>43</v>
      </c>
      <c r="G469" s="12">
        <v>90.556590397287493</v>
      </c>
      <c r="M469">
        <v>0.25</v>
      </c>
      <c r="N469">
        <v>228</v>
      </c>
      <c r="P469">
        <v>0.35</v>
      </c>
      <c r="V469">
        <v>5.2</v>
      </c>
      <c r="W469">
        <v>1.08987955885037</v>
      </c>
      <c r="X469">
        <v>0.30541082344298298</v>
      </c>
      <c r="Z469">
        <v>3.8</v>
      </c>
      <c r="AA469">
        <v>42</v>
      </c>
      <c r="AB469">
        <v>49</v>
      </c>
      <c r="AC469">
        <v>91</v>
      </c>
      <c r="AG469">
        <v>6.6</v>
      </c>
      <c r="AH469">
        <v>0.72</v>
      </c>
    </row>
    <row r="470" spans="2:35" hidden="1">
      <c r="B470" t="s">
        <v>80</v>
      </c>
      <c r="C470" s="7">
        <v>35535</v>
      </c>
      <c r="G470">
        <v>98</v>
      </c>
      <c r="I470">
        <v>0.32</v>
      </c>
      <c r="K470">
        <v>0.3</v>
      </c>
      <c r="L470">
        <v>0.28999999999999998</v>
      </c>
      <c r="AA470">
        <v>42</v>
      </c>
      <c r="AB470">
        <v>49</v>
      </c>
      <c r="AC470">
        <v>91</v>
      </c>
    </row>
    <row r="471" spans="2:35" hidden="1">
      <c r="B471" t="s">
        <v>75</v>
      </c>
      <c r="C471" s="7">
        <v>35508</v>
      </c>
      <c r="G471" s="12">
        <v>71.378376113734305</v>
      </c>
      <c r="O471">
        <v>36.979582716530601</v>
      </c>
      <c r="AA471">
        <v>42</v>
      </c>
      <c r="AB471">
        <v>49</v>
      </c>
      <c r="AC471">
        <v>84</v>
      </c>
    </row>
    <row r="472" spans="2:35" hidden="1">
      <c r="B472" t="s">
        <v>75</v>
      </c>
      <c r="C472" s="7">
        <v>35509</v>
      </c>
      <c r="G472" s="12">
        <v>71.503492768166794</v>
      </c>
      <c r="I472" s="12"/>
      <c r="K472" s="12"/>
      <c r="P472">
        <v>0.26</v>
      </c>
      <c r="R472">
        <v>3.7200340050551305E-2</v>
      </c>
      <c r="T472">
        <v>1.32302995521027E-2</v>
      </c>
      <c r="U472">
        <v>1.28319778515427</v>
      </c>
      <c r="V472">
        <v>2.7028386633123902</v>
      </c>
      <c r="W472">
        <v>0.83726743131286296</v>
      </c>
      <c r="AA472">
        <v>42</v>
      </c>
      <c r="AB472">
        <v>49</v>
      </c>
      <c r="AC472">
        <v>84</v>
      </c>
    </row>
    <row r="473" spans="2:35" hidden="1">
      <c r="B473" t="s">
        <v>75</v>
      </c>
      <c r="C473" s="7">
        <v>35510</v>
      </c>
      <c r="G473" s="12">
        <v>72.696889677277198</v>
      </c>
      <c r="I473" s="12"/>
      <c r="V473">
        <v>3.1</v>
      </c>
      <c r="X473">
        <v>0.328408151746653</v>
      </c>
      <c r="Z473">
        <v>1.3762018988489899</v>
      </c>
      <c r="AA473">
        <v>42</v>
      </c>
      <c r="AB473">
        <v>49</v>
      </c>
      <c r="AC473">
        <v>84</v>
      </c>
      <c r="AI473">
        <v>1</v>
      </c>
    </row>
    <row r="474" spans="2:35" hidden="1">
      <c r="B474" t="s">
        <v>75</v>
      </c>
      <c r="C474" s="7">
        <v>35512</v>
      </c>
      <c r="G474">
        <v>75</v>
      </c>
      <c r="H474">
        <v>455</v>
      </c>
      <c r="AA474">
        <v>42</v>
      </c>
      <c r="AB474">
        <v>49</v>
      </c>
      <c r="AC474">
        <v>84</v>
      </c>
    </row>
    <row r="475" spans="2:35" hidden="1">
      <c r="B475" t="s">
        <v>75</v>
      </c>
      <c r="C475" s="7">
        <v>35516</v>
      </c>
      <c r="G475" s="12">
        <v>79.006228528336393</v>
      </c>
      <c r="O475">
        <v>19.381616065691201</v>
      </c>
      <c r="AA475">
        <v>42</v>
      </c>
      <c r="AB475">
        <v>49</v>
      </c>
      <c r="AC475">
        <v>84</v>
      </c>
    </row>
    <row r="476" spans="2:35" hidden="1">
      <c r="B476" t="s">
        <v>75</v>
      </c>
      <c r="C476" s="7">
        <v>35519</v>
      </c>
      <c r="G476">
        <v>82</v>
      </c>
      <c r="H476">
        <v>455</v>
      </c>
      <c r="M476">
        <v>0</v>
      </c>
      <c r="P476">
        <v>0.42</v>
      </c>
      <c r="AA476">
        <v>42</v>
      </c>
      <c r="AB476">
        <v>49</v>
      </c>
      <c r="AC476">
        <v>84</v>
      </c>
    </row>
    <row r="477" spans="2:35" hidden="1">
      <c r="B477" t="s">
        <v>75</v>
      </c>
      <c r="C477" s="7">
        <v>35520</v>
      </c>
      <c r="G477" s="12">
        <v>83.164317639196696</v>
      </c>
      <c r="R477">
        <v>3.5070958675591603E-2</v>
      </c>
      <c r="Z477">
        <v>1.4568324295994599</v>
      </c>
      <c r="AA477">
        <v>42</v>
      </c>
      <c r="AB477">
        <v>49</v>
      </c>
      <c r="AC477">
        <v>84</v>
      </c>
    </row>
    <row r="478" spans="2:35" hidden="1">
      <c r="B478" t="s">
        <v>75</v>
      </c>
      <c r="C478" s="7">
        <v>35521</v>
      </c>
      <c r="D478">
        <v>47</v>
      </c>
      <c r="E478">
        <f>D478*10</f>
        <v>470</v>
      </c>
      <c r="F478" s="7" t="s">
        <v>43</v>
      </c>
      <c r="G478" s="12">
        <v>83.633614868270897</v>
      </c>
      <c r="N478">
        <v>110</v>
      </c>
      <c r="P478">
        <v>0.42</v>
      </c>
      <c r="T478">
        <v>1.25077373019148E-2</v>
      </c>
      <c r="U478">
        <v>1.1429314498652401</v>
      </c>
      <c r="V478">
        <v>2.7</v>
      </c>
      <c r="W478">
        <v>0.63085327259166102</v>
      </c>
      <c r="X478">
        <v>0</v>
      </c>
      <c r="Z478">
        <v>1.9</v>
      </c>
      <c r="AA478">
        <v>42</v>
      </c>
      <c r="AB478">
        <v>49</v>
      </c>
      <c r="AC478">
        <v>84</v>
      </c>
      <c r="AG478">
        <v>6.5</v>
      </c>
      <c r="AH478">
        <v>0.7</v>
      </c>
    </row>
    <row r="479" spans="2:35" hidden="1">
      <c r="B479" t="s">
        <v>75</v>
      </c>
      <c r="C479" s="7">
        <v>35525</v>
      </c>
      <c r="G479" s="12">
        <v>87.762478004637401</v>
      </c>
      <c r="O479">
        <v>13.0653855822121</v>
      </c>
      <c r="AA479">
        <v>42</v>
      </c>
      <c r="AB479">
        <v>49</v>
      </c>
      <c r="AC479">
        <v>84</v>
      </c>
    </row>
    <row r="480" spans="2:35" hidden="1">
      <c r="B480" t="s">
        <v>68</v>
      </c>
      <c r="C480" s="7">
        <v>35531</v>
      </c>
      <c r="G480" s="12">
        <v>93.655078391275595</v>
      </c>
      <c r="O480">
        <v>94.399999999999906</v>
      </c>
      <c r="AB480">
        <v>49</v>
      </c>
    </row>
    <row r="481" spans="2:35" hidden="1">
      <c r="B481" t="s">
        <v>68</v>
      </c>
      <c r="C481" s="7">
        <v>35538</v>
      </c>
      <c r="G481" s="12">
        <v>101.274710293116</v>
      </c>
      <c r="O481">
        <v>83.599999999999895</v>
      </c>
      <c r="AB481">
        <v>49</v>
      </c>
    </row>
    <row r="482" spans="2:35" hidden="1">
      <c r="B482" t="s">
        <v>68</v>
      </c>
      <c r="C482" s="7">
        <v>35545</v>
      </c>
      <c r="G482" s="12">
        <v>108.418541240628</v>
      </c>
      <c r="AB482">
        <v>49</v>
      </c>
    </row>
    <row r="483" spans="2:35" hidden="1">
      <c r="B483" t="s">
        <v>68</v>
      </c>
      <c r="C483" s="7">
        <v>35546</v>
      </c>
      <c r="G483" s="12">
        <v>109.48875782316399</v>
      </c>
      <c r="AB483">
        <v>49</v>
      </c>
    </row>
    <row r="484" spans="2:35" hidden="1">
      <c r="B484" t="s">
        <v>68</v>
      </c>
      <c r="C484" s="7">
        <v>35547</v>
      </c>
      <c r="G484" s="12">
        <v>109.737991266376</v>
      </c>
      <c r="Q484">
        <v>3.59581286476287E-2</v>
      </c>
      <c r="V484">
        <v>11.409148471615699</v>
      </c>
      <c r="Y484">
        <v>10.3</v>
      </c>
      <c r="AB484">
        <v>49</v>
      </c>
    </row>
    <row r="485" spans="2:35" hidden="1">
      <c r="B485" t="s">
        <v>68</v>
      </c>
      <c r="C485" s="7">
        <v>35548</v>
      </c>
      <c r="D485">
        <v>226</v>
      </c>
      <c r="E485">
        <f>D485*10</f>
        <v>2260</v>
      </c>
      <c r="F485" s="7" t="s">
        <v>43</v>
      </c>
      <c r="G485" s="12">
        <v>110.518899834865</v>
      </c>
      <c r="M485">
        <v>0</v>
      </c>
      <c r="N485">
        <v>542</v>
      </c>
      <c r="P485">
        <v>0.42</v>
      </c>
      <c r="S485">
        <v>1.14102947326444E-2</v>
      </c>
      <c r="T485">
        <v>5.0079315094014995E-3</v>
      </c>
      <c r="U485">
        <v>0.63402367452461605</v>
      </c>
      <c r="V485">
        <v>11.7</v>
      </c>
      <c r="W485">
        <v>1.02</v>
      </c>
      <c r="X485">
        <v>0.06</v>
      </c>
      <c r="Z485">
        <v>9.8000000000000007</v>
      </c>
      <c r="AB485">
        <v>49</v>
      </c>
      <c r="AG485">
        <v>7.2</v>
      </c>
      <c r="AH485">
        <v>0.84</v>
      </c>
    </row>
    <row r="486" spans="2:35" hidden="1">
      <c r="B486" t="s">
        <v>70</v>
      </c>
      <c r="C486" s="7">
        <v>35510</v>
      </c>
      <c r="G486" s="12">
        <v>72.618220655785706</v>
      </c>
      <c r="V486">
        <v>8.6</v>
      </c>
      <c r="W486">
        <v>1.25145923835623</v>
      </c>
      <c r="X486">
        <v>1.25145923835623</v>
      </c>
      <c r="AA486">
        <v>42</v>
      </c>
      <c r="AB486">
        <v>49</v>
      </c>
      <c r="AI486">
        <v>5</v>
      </c>
    </row>
    <row r="487" spans="2:35" hidden="1">
      <c r="B487" t="s">
        <v>70</v>
      </c>
      <c r="C487" s="7">
        <v>35512</v>
      </c>
      <c r="G487">
        <v>75</v>
      </c>
      <c r="H487">
        <v>477</v>
      </c>
      <c r="I487">
        <v>0.32</v>
      </c>
      <c r="J487">
        <v>0.32</v>
      </c>
      <c r="K487">
        <v>0.29499999999999998</v>
      </c>
      <c r="L487">
        <v>0.32</v>
      </c>
      <c r="AA487">
        <v>42</v>
      </c>
      <c r="AB487">
        <v>49</v>
      </c>
    </row>
    <row r="488" spans="2:35" hidden="1">
      <c r="B488" t="s">
        <v>70</v>
      </c>
      <c r="C488" s="7">
        <v>35514</v>
      </c>
      <c r="G488" s="12">
        <v>77.488268879592198</v>
      </c>
      <c r="O488">
        <v>48.8935762002722</v>
      </c>
      <c r="AA488">
        <v>42</v>
      </c>
      <c r="AB488">
        <v>49</v>
      </c>
    </row>
    <row r="489" spans="2:35" hidden="1">
      <c r="B489" t="s">
        <v>70</v>
      </c>
      <c r="C489" s="7">
        <v>35519</v>
      </c>
      <c r="G489">
        <v>82</v>
      </c>
      <c r="H489">
        <v>475</v>
      </c>
      <c r="I489">
        <v>0.32</v>
      </c>
      <c r="J489">
        <v>0.32</v>
      </c>
      <c r="K489">
        <v>0.3</v>
      </c>
      <c r="L489">
        <v>0.315</v>
      </c>
      <c r="AA489">
        <v>42</v>
      </c>
      <c r="AB489">
        <v>49</v>
      </c>
    </row>
    <row r="490" spans="2:35" hidden="1">
      <c r="B490" t="s">
        <v>70</v>
      </c>
      <c r="C490" s="7">
        <v>35524</v>
      </c>
      <c r="G490" s="12">
        <v>86.688241140982399</v>
      </c>
      <c r="O490">
        <v>49.404660086451401</v>
      </c>
      <c r="AA490">
        <v>42</v>
      </c>
      <c r="AB490">
        <v>49</v>
      </c>
    </row>
    <row r="491" spans="2:35" hidden="1">
      <c r="B491" t="s">
        <v>70</v>
      </c>
      <c r="C491" s="7">
        <v>35527</v>
      </c>
      <c r="G491">
        <v>90</v>
      </c>
      <c r="H491">
        <v>474</v>
      </c>
      <c r="I491">
        <v>0.32</v>
      </c>
      <c r="J491">
        <v>0.32</v>
      </c>
      <c r="K491">
        <v>0.3</v>
      </c>
      <c r="L491">
        <v>0.31</v>
      </c>
      <c r="AA491">
        <v>42</v>
      </c>
      <c r="AB491">
        <v>49</v>
      </c>
    </row>
    <row r="492" spans="2:35" hidden="1">
      <c r="B492" t="s">
        <v>70</v>
      </c>
      <c r="C492" s="7">
        <v>35528</v>
      </c>
      <c r="G492" s="12">
        <v>90.701093363538604</v>
      </c>
      <c r="O492">
        <v>42.602459490071297</v>
      </c>
      <c r="AA492">
        <v>42</v>
      </c>
      <c r="AB492">
        <v>49</v>
      </c>
    </row>
    <row r="493" spans="2:35" hidden="1">
      <c r="B493" t="s">
        <v>70</v>
      </c>
      <c r="C493" s="7">
        <v>35533</v>
      </c>
      <c r="G493" s="12">
        <v>96.355146667900399</v>
      </c>
      <c r="O493">
        <v>46.670326622130197</v>
      </c>
      <c r="AA493">
        <v>42</v>
      </c>
      <c r="AB493">
        <v>49</v>
      </c>
    </row>
    <row r="494" spans="2:35" hidden="1">
      <c r="B494" t="s">
        <v>70</v>
      </c>
      <c r="C494" s="7">
        <v>35534</v>
      </c>
      <c r="G494" s="12">
        <v>96.793468462668201</v>
      </c>
      <c r="M494">
        <v>0.01</v>
      </c>
      <c r="V494">
        <v>6.5199477327695998</v>
      </c>
      <c r="W494">
        <v>0.95897654010849398</v>
      </c>
      <c r="Z494">
        <v>6.4899378285020601</v>
      </c>
      <c r="AA494">
        <v>42</v>
      </c>
      <c r="AB494">
        <v>49</v>
      </c>
    </row>
    <row r="495" spans="2:35" hidden="1">
      <c r="B495" t="s">
        <v>70</v>
      </c>
      <c r="C495" s="7">
        <v>35535</v>
      </c>
      <c r="D495">
        <v>126</v>
      </c>
      <c r="E495">
        <f>D495*10</f>
        <v>1260</v>
      </c>
      <c r="F495" s="7" t="s">
        <v>43</v>
      </c>
      <c r="G495" s="12">
        <v>97.586412089739895</v>
      </c>
      <c r="H495">
        <v>465</v>
      </c>
      <c r="I495">
        <v>0.32</v>
      </c>
      <c r="J495">
        <v>0.32</v>
      </c>
      <c r="K495">
        <v>0.3</v>
      </c>
      <c r="N495">
        <v>333</v>
      </c>
      <c r="P495">
        <v>0.38</v>
      </c>
      <c r="V495">
        <v>6.3</v>
      </c>
      <c r="X495">
        <v>0.10856645239587601</v>
      </c>
      <c r="Z495">
        <v>4.8</v>
      </c>
      <c r="AA495">
        <v>42</v>
      </c>
      <c r="AB495">
        <v>49</v>
      </c>
      <c r="AG495">
        <v>6.8</v>
      </c>
      <c r="AH495">
        <v>0.76</v>
      </c>
    </row>
    <row r="496" spans="2:35" hidden="1">
      <c r="B496" t="s">
        <v>69</v>
      </c>
      <c r="C496" s="7">
        <v>35462</v>
      </c>
      <c r="G496">
        <v>25</v>
      </c>
      <c r="H496">
        <v>466</v>
      </c>
      <c r="AA496">
        <v>42</v>
      </c>
      <c r="AB496">
        <v>49</v>
      </c>
    </row>
    <row r="497" spans="2:35" hidden="1">
      <c r="B497" t="s">
        <v>69</v>
      </c>
      <c r="C497" s="7">
        <v>35486</v>
      </c>
      <c r="G497" s="12">
        <v>48.635464733026502</v>
      </c>
      <c r="W497">
        <v>1.2625796528234601</v>
      </c>
      <c r="X497">
        <v>3.1581337434995298</v>
      </c>
      <c r="Z497">
        <v>4.8487511902045803E-2</v>
      </c>
      <c r="AA497">
        <v>42</v>
      </c>
      <c r="AB497">
        <v>49</v>
      </c>
    </row>
    <row r="498" spans="2:35" hidden="1">
      <c r="B498" t="s">
        <v>69</v>
      </c>
      <c r="C498" s="7">
        <v>35488</v>
      </c>
      <c r="G498" s="12">
        <v>50.528043931239701</v>
      </c>
      <c r="I498" s="12"/>
      <c r="K498" s="12"/>
      <c r="T498">
        <v>1.7828242177742801E-2</v>
      </c>
      <c r="AA498">
        <v>42</v>
      </c>
      <c r="AB498">
        <v>49</v>
      </c>
    </row>
    <row r="499" spans="2:35" hidden="1">
      <c r="B499" t="s">
        <v>69</v>
      </c>
      <c r="C499" s="7">
        <v>35492</v>
      </c>
      <c r="G499">
        <v>55</v>
      </c>
      <c r="H499">
        <v>440</v>
      </c>
      <c r="AA499">
        <v>42</v>
      </c>
      <c r="AB499">
        <v>49</v>
      </c>
    </row>
    <row r="500" spans="2:35" hidden="1">
      <c r="B500" t="s">
        <v>69</v>
      </c>
      <c r="C500" s="7">
        <v>35499</v>
      </c>
      <c r="G500" s="12">
        <v>61.501976284585901</v>
      </c>
      <c r="V500">
        <v>3.8826206731339101</v>
      </c>
      <c r="W500">
        <v>0.78766571449488798</v>
      </c>
      <c r="X500">
        <v>1.76503332600885</v>
      </c>
      <c r="Z500">
        <v>0.90690690690681497</v>
      </c>
      <c r="AA500">
        <v>42</v>
      </c>
      <c r="AB500">
        <v>49</v>
      </c>
    </row>
    <row r="501" spans="2:35" hidden="1">
      <c r="B501" t="s">
        <v>69</v>
      </c>
      <c r="C501" s="7">
        <v>35506</v>
      </c>
      <c r="G501" s="12">
        <v>68.6971644358768</v>
      </c>
      <c r="P501">
        <v>0.170878512375405</v>
      </c>
      <c r="Q501">
        <v>4.4848039208766503E-2</v>
      </c>
      <c r="S501">
        <v>2.9376810485567503E-2</v>
      </c>
      <c r="T501">
        <v>1.6483146568219798E-2</v>
      </c>
      <c r="U501">
        <v>1.1585856864075199</v>
      </c>
      <c r="Z501">
        <v>1.0698015088257999</v>
      </c>
      <c r="AA501">
        <v>42</v>
      </c>
      <c r="AB501">
        <v>49</v>
      </c>
    </row>
    <row r="502" spans="2:35" hidden="1">
      <c r="B502" t="s">
        <v>69</v>
      </c>
      <c r="C502" s="7">
        <v>35510</v>
      </c>
      <c r="G502" s="12">
        <v>72.772555180673905</v>
      </c>
      <c r="P502">
        <v>0.287755943029332</v>
      </c>
      <c r="V502">
        <v>3.2</v>
      </c>
      <c r="AA502">
        <v>42</v>
      </c>
      <c r="AB502">
        <v>49</v>
      </c>
      <c r="AI502">
        <v>0.8</v>
      </c>
    </row>
    <row r="503" spans="2:35" hidden="1">
      <c r="B503" t="s">
        <v>69</v>
      </c>
      <c r="C503" s="7">
        <v>35511</v>
      </c>
      <c r="G503" s="12">
        <v>73.500329597891593</v>
      </c>
      <c r="W503">
        <v>0.63561122097697897</v>
      </c>
      <c r="AA503">
        <v>42</v>
      </c>
      <c r="AB503">
        <v>49</v>
      </c>
    </row>
    <row r="504" spans="2:35" hidden="1">
      <c r="B504" t="s">
        <v>69</v>
      </c>
      <c r="C504" s="7">
        <v>35519</v>
      </c>
      <c r="G504">
        <v>82</v>
      </c>
      <c r="H504">
        <v>434</v>
      </c>
      <c r="AA504">
        <v>42</v>
      </c>
      <c r="AB504">
        <v>49</v>
      </c>
    </row>
    <row r="505" spans="2:35" hidden="1">
      <c r="B505" t="s">
        <v>69</v>
      </c>
      <c r="C505" s="7">
        <v>35521</v>
      </c>
      <c r="G505" s="12">
        <v>83.636363636364706</v>
      </c>
      <c r="V505">
        <v>2.9799976045029499</v>
      </c>
      <c r="AA505">
        <v>42</v>
      </c>
      <c r="AB505">
        <v>49</v>
      </c>
    </row>
    <row r="506" spans="2:35" hidden="1">
      <c r="B506" t="s">
        <v>69</v>
      </c>
      <c r="C506" s="7">
        <v>35535</v>
      </c>
      <c r="G506">
        <v>98</v>
      </c>
      <c r="H506">
        <v>434</v>
      </c>
      <c r="AA506">
        <v>42</v>
      </c>
      <c r="AB506">
        <v>49</v>
      </c>
    </row>
    <row r="507" spans="2:35" hidden="1">
      <c r="B507" t="s">
        <v>74</v>
      </c>
      <c r="C507" s="7">
        <v>35486</v>
      </c>
      <c r="G507" s="12">
        <v>49.0393013100446</v>
      </c>
      <c r="V507">
        <v>7.5267467248908204</v>
      </c>
      <c r="AA507">
        <v>49</v>
      </c>
      <c r="AB507">
        <v>57</v>
      </c>
      <c r="AC507">
        <v>111</v>
      </c>
    </row>
    <row r="508" spans="2:35" hidden="1">
      <c r="B508" t="s">
        <v>74</v>
      </c>
      <c r="C508" s="7">
        <v>35510</v>
      </c>
      <c r="G508" s="12">
        <v>73</v>
      </c>
      <c r="AA508" s="18"/>
      <c r="AI508">
        <v>13.2</v>
      </c>
    </row>
    <row r="509" spans="2:35" hidden="1">
      <c r="B509" t="s">
        <v>74</v>
      </c>
      <c r="C509" s="7">
        <v>35515</v>
      </c>
      <c r="G509" s="12">
        <v>77.791476985102904</v>
      </c>
      <c r="Q509">
        <v>6.04603650610335E-2</v>
      </c>
      <c r="V509">
        <v>18.348318777292501</v>
      </c>
      <c r="AA509">
        <v>49</v>
      </c>
      <c r="AB509">
        <v>57</v>
      </c>
      <c r="AC509">
        <v>111</v>
      </c>
    </row>
    <row r="510" spans="2:35" hidden="1">
      <c r="B510" t="s">
        <v>74</v>
      </c>
      <c r="C510" s="7">
        <v>35526</v>
      </c>
      <c r="G510" s="12">
        <v>88.777292576420294</v>
      </c>
      <c r="Q510">
        <v>6.2752298154179695E-2</v>
      </c>
      <c r="V510">
        <v>22.057096069869001</v>
      </c>
      <c r="AA510">
        <v>49</v>
      </c>
      <c r="AB510">
        <v>57</v>
      </c>
      <c r="AC510">
        <v>111</v>
      </c>
    </row>
    <row r="511" spans="2:35" hidden="1">
      <c r="B511" t="s">
        <v>74</v>
      </c>
      <c r="C511" s="7">
        <v>35528</v>
      </c>
      <c r="G511" s="12">
        <v>90.759711758719902</v>
      </c>
      <c r="K511" s="12"/>
      <c r="S511">
        <v>1.6019431018995001E-2</v>
      </c>
      <c r="T511">
        <v>7.2814432701577307E-3</v>
      </c>
      <c r="AA511">
        <v>49</v>
      </c>
      <c r="AB511">
        <v>57</v>
      </c>
      <c r="AC511">
        <v>111</v>
      </c>
    </row>
    <row r="512" spans="2:35" hidden="1">
      <c r="B512" t="s">
        <v>74</v>
      </c>
      <c r="C512" s="7">
        <v>35533</v>
      </c>
      <c r="G512" s="12">
        <v>95.764192139739095</v>
      </c>
      <c r="V512">
        <v>28.541113537117901</v>
      </c>
      <c r="AA512">
        <v>49</v>
      </c>
      <c r="AB512">
        <v>57</v>
      </c>
      <c r="AC512">
        <v>111</v>
      </c>
    </row>
    <row r="513" spans="2:35" hidden="1">
      <c r="B513" t="s">
        <v>74</v>
      </c>
      <c r="C513" s="7">
        <v>35546</v>
      </c>
      <c r="G513" s="12">
        <v>108.84628694027199</v>
      </c>
      <c r="V513">
        <v>30.163646288209598</v>
      </c>
      <c r="AA513">
        <v>49</v>
      </c>
      <c r="AB513">
        <v>57</v>
      </c>
      <c r="AC513">
        <v>111</v>
      </c>
    </row>
    <row r="514" spans="2:35" hidden="1">
      <c r="B514" t="s">
        <v>81</v>
      </c>
      <c r="C514" s="7">
        <v>35541</v>
      </c>
      <c r="D514">
        <v>274</v>
      </c>
      <c r="E514">
        <f>D514*10</f>
        <v>2740</v>
      </c>
      <c r="F514" s="7" t="s">
        <v>43</v>
      </c>
      <c r="G514" s="12">
        <v>103.860280177097</v>
      </c>
      <c r="N514">
        <v>730</v>
      </c>
      <c r="P514">
        <v>0.38</v>
      </c>
      <c r="V514">
        <v>18.899999999999999</v>
      </c>
      <c r="W514">
        <v>0.73412864521353005</v>
      </c>
      <c r="X514">
        <v>0</v>
      </c>
      <c r="Z514">
        <v>16.7</v>
      </c>
      <c r="AA514">
        <v>49</v>
      </c>
      <c r="AB514">
        <v>57</v>
      </c>
      <c r="AC514">
        <v>104</v>
      </c>
      <c r="AG514">
        <v>11.3</v>
      </c>
      <c r="AH514">
        <v>0.88</v>
      </c>
    </row>
    <row r="515" spans="2:35" hidden="1">
      <c r="B515" t="s">
        <v>81</v>
      </c>
      <c r="C515" s="7">
        <v>35486</v>
      </c>
      <c r="G515" s="12">
        <v>48.9855499694443</v>
      </c>
      <c r="W515">
        <v>1.69926527155921</v>
      </c>
      <c r="X515">
        <v>5.8503455785254701</v>
      </c>
      <c r="AA515">
        <v>49</v>
      </c>
      <c r="AB515">
        <v>57</v>
      </c>
      <c r="AC515">
        <v>104</v>
      </c>
    </row>
    <row r="516" spans="2:35" hidden="1">
      <c r="B516" t="s">
        <v>81</v>
      </c>
      <c r="C516" s="7">
        <v>35487</v>
      </c>
      <c r="G516" s="12">
        <v>49.578247935723198</v>
      </c>
      <c r="V516">
        <v>7.5</v>
      </c>
      <c r="AA516">
        <v>49</v>
      </c>
      <c r="AB516">
        <v>57</v>
      </c>
      <c r="AC516">
        <v>104</v>
      </c>
      <c r="AI516">
        <v>3.1</v>
      </c>
    </row>
    <row r="517" spans="2:35" hidden="1">
      <c r="B517" t="s">
        <v>81</v>
      </c>
      <c r="C517" s="7">
        <v>35508</v>
      </c>
      <c r="G517" s="12">
        <v>70.679524201860403</v>
      </c>
      <c r="I517" s="12"/>
      <c r="V517">
        <v>14.857683004809401</v>
      </c>
      <c r="W517">
        <v>2.85710941107659</v>
      </c>
      <c r="X517">
        <v>7.4859030392467698</v>
      </c>
      <c r="Z517">
        <v>4.6413162327325903</v>
      </c>
      <c r="AA517">
        <v>49</v>
      </c>
      <c r="AB517">
        <v>57</v>
      </c>
      <c r="AC517">
        <v>104</v>
      </c>
    </row>
    <row r="518" spans="2:35" hidden="1">
      <c r="B518" t="s">
        <v>81</v>
      </c>
      <c r="C518" s="7">
        <v>35509</v>
      </c>
      <c r="G518" s="12">
        <v>71.767457955568403</v>
      </c>
      <c r="AA518">
        <v>49</v>
      </c>
      <c r="AB518">
        <v>57</v>
      </c>
      <c r="AC518">
        <v>104</v>
      </c>
    </row>
    <row r="519" spans="2:35" hidden="1">
      <c r="B519" t="s">
        <v>81</v>
      </c>
      <c r="C519" s="7">
        <v>35510</v>
      </c>
      <c r="G519" s="12">
        <v>73</v>
      </c>
      <c r="V519">
        <v>14.9</v>
      </c>
      <c r="AA519">
        <v>49</v>
      </c>
      <c r="AB519">
        <v>57</v>
      </c>
      <c r="AC519">
        <v>104</v>
      </c>
      <c r="AI519">
        <v>9</v>
      </c>
    </row>
    <row r="520" spans="2:35" hidden="1">
      <c r="B520" t="s">
        <v>81</v>
      </c>
      <c r="C520" s="7">
        <v>35514</v>
      </c>
      <c r="G520" s="12">
        <v>76.896216186161297</v>
      </c>
      <c r="V520">
        <v>19.250910506269101</v>
      </c>
      <c r="AA520">
        <v>49</v>
      </c>
      <c r="AB520">
        <v>57</v>
      </c>
      <c r="AC520">
        <v>104</v>
      </c>
    </row>
    <row r="521" spans="2:35" hidden="1">
      <c r="B521" t="s">
        <v>81</v>
      </c>
      <c r="C521" s="7">
        <v>35515</v>
      </c>
      <c r="G521" s="12">
        <v>77.931781622186506</v>
      </c>
      <c r="W521">
        <v>2.7891635203270502</v>
      </c>
      <c r="X521">
        <v>8.3019256390592702</v>
      </c>
      <c r="AA521">
        <v>49</v>
      </c>
      <c r="AB521">
        <v>57</v>
      </c>
      <c r="AC521">
        <v>104</v>
      </c>
    </row>
    <row r="522" spans="2:35" hidden="1">
      <c r="B522" t="s">
        <v>81</v>
      </c>
      <c r="C522" s="7">
        <v>35517</v>
      </c>
      <c r="G522" s="12">
        <v>79.517752093571005</v>
      </c>
      <c r="P522">
        <v>0.10047927192193599</v>
      </c>
      <c r="AA522">
        <v>49</v>
      </c>
      <c r="AB522">
        <v>57</v>
      </c>
      <c r="AC522">
        <v>104</v>
      </c>
    </row>
    <row r="523" spans="2:35" hidden="1">
      <c r="B523" t="s">
        <v>81</v>
      </c>
      <c r="C523" s="7">
        <v>35526</v>
      </c>
      <c r="G523" s="12">
        <v>89.459812616420606</v>
      </c>
      <c r="V523">
        <v>20.330729239066802</v>
      </c>
      <c r="AA523">
        <v>49</v>
      </c>
      <c r="AB523">
        <v>57</v>
      </c>
      <c r="AC523">
        <v>104</v>
      </c>
    </row>
    <row r="524" spans="2:35" hidden="1">
      <c r="B524" t="s">
        <v>81</v>
      </c>
      <c r="C524" s="7">
        <v>35528</v>
      </c>
      <c r="G524" s="12">
        <v>90.566838229183105</v>
      </c>
      <c r="P524">
        <v>0.313874662606411</v>
      </c>
      <c r="W524">
        <v>1.20386193468429</v>
      </c>
      <c r="X524">
        <v>2.9907803964289399</v>
      </c>
      <c r="AA524">
        <v>49</v>
      </c>
      <c r="AB524">
        <v>57</v>
      </c>
      <c r="AC524">
        <v>104</v>
      </c>
    </row>
    <row r="525" spans="2:35" hidden="1">
      <c r="B525" t="s">
        <v>81</v>
      </c>
      <c r="C525" s="7">
        <v>35534</v>
      </c>
      <c r="G525" s="12">
        <v>96.571503967483693</v>
      </c>
      <c r="I525" s="12"/>
      <c r="P525">
        <v>0.35956986642674399</v>
      </c>
      <c r="V525">
        <v>20.8717506741915</v>
      </c>
      <c r="W525">
        <v>0.865397767542887</v>
      </c>
      <c r="X525">
        <v>0</v>
      </c>
      <c r="Z525">
        <v>19.035884211897201</v>
      </c>
      <c r="AA525">
        <v>49</v>
      </c>
      <c r="AB525">
        <v>57</v>
      </c>
      <c r="AC525">
        <v>104</v>
      </c>
    </row>
    <row r="526" spans="2:35" hidden="1">
      <c r="B526" t="s">
        <v>81</v>
      </c>
      <c r="C526" s="7">
        <v>35540</v>
      </c>
      <c r="G526" s="12">
        <v>102.520728882531</v>
      </c>
      <c r="I526" s="12"/>
      <c r="P526">
        <v>0.38118727939649899</v>
      </c>
      <c r="Z526">
        <v>17.951900087248699</v>
      </c>
      <c r="AA526">
        <v>49</v>
      </c>
      <c r="AB526">
        <v>57</v>
      </c>
      <c r="AC526">
        <v>104</v>
      </c>
    </row>
    <row r="527" spans="2:35" hidden="1">
      <c r="B527" t="s">
        <v>77</v>
      </c>
      <c r="C527" s="7">
        <v>35462</v>
      </c>
      <c r="G527">
        <v>25</v>
      </c>
      <c r="H527">
        <v>466</v>
      </c>
      <c r="R527" s="12"/>
      <c r="AA527">
        <v>49</v>
      </c>
      <c r="AB527">
        <v>57</v>
      </c>
      <c r="AC527">
        <v>98</v>
      </c>
    </row>
    <row r="528" spans="2:35" hidden="1">
      <c r="B528" t="s">
        <v>77</v>
      </c>
      <c r="C528" s="7">
        <v>35485</v>
      </c>
      <c r="G528" s="12">
        <v>48.487799890078399</v>
      </c>
      <c r="P528" s="12"/>
      <c r="W528">
        <v>1.11607040147249</v>
      </c>
      <c r="AA528">
        <v>49</v>
      </c>
      <c r="AB528">
        <v>57</v>
      </c>
      <c r="AC528">
        <v>98</v>
      </c>
    </row>
    <row r="529" spans="2:34" hidden="1">
      <c r="B529" t="s">
        <v>77</v>
      </c>
      <c r="C529" s="7">
        <v>35486</v>
      </c>
      <c r="G529" s="12">
        <v>48.853754940712399</v>
      </c>
      <c r="P529" s="12"/>
      <c r="V529">
        <v>4.3291412145161203</v>
      </c>
      <c r="X529">
        <v>3.0528011043368499</v>
      </c>
      <c r="AA529">
        <v>49</v>
      </c>
      <c r="AB529">
        <v>57</v>
      </c>
      <c r="AC529">
        <v>98</v>
      </c>
    </row>
    <row r="530" spans="2:34" hidden="1">
      <c r="B530" t="s">
        <v>77</v>
      </c>
      <c r="C530" s="7">
        <v>35487</v>
      </c>
      <c r="G530" s="12">
        <v>50</v>
      </c>
      <c r="P530" s="12"/>
      <c r="R530" s="12"/>
      <c r="V530">
        <v>4.0999999999999996</v>
      </c>
      <c r="AA530">
        <v>49</v>
      </c>
      <c r="AB530">
        <v>57</v>
      </c>
      <c r="AC530">
        <v>98</v>
      </c>
      <c r="AH530">
        <v>0.9</v>
      </c>
    </row>
    <row r="531" spans="2:34" hidden="1">
      <c r="B531" t="s">
        <v>77</v>
      </c>
      <c r="C531" s="7">
        <v>35492</v>
      </c>
      <c r="G531">
        <v>55</v>
      </c>
      <c r="H531">
        <v>435</v>
      </c>
      <c r="AA531">
        <v>49</v>
      </c>
      <c r="AB531">
        <v>57</v>
      </c>
      <c r="AC531">
        <v>98</v>
      </c>
    </row>
    <row r="532" spans="2:34" hidden="1">
      <c r="B532" t="s">
        <v>77</v>
      </c>
      <c r="C532" s="7">
        <v>35497</v>
      </c>
      <c r="G532">
        <v>60</v>
      </c>
      <c r="H532">
        <v>433</v>
      </c>
      <c r="AA532">
        <v>49</v>
      </c>
      <c r="AB532">
        <v>57</v>
      </c>
      <c r="AC532">
        <v>98</v>
      </c>
    </row>
    <row r="533" spans="2:34" hidden="1">
      <c r="B533" t="s">
        <v>77</v>
      </c>
      <c r="C533" s="7">
        <v>35510</v>
      </c>
      <c r="G533" s="12">
        <v>73</v>
      </c>
      <c r="V533">
        <v>4</v>
      </c>
      <c r="AA533">
        <v>49</v>
      </c>
      <c r="AB533">
        <v>57</v>
      </c>
      <c r="AC533">
        <v>98</v>
      </c>
      <c r="AH533">
        <v>1.4</v>
      </c>
    </row>
    <row r="534" spans="2:34" hidden="1">
      <c r="B534" t="s">
        <v>77</v>
      </c>
      <c r="C534" s="7">
        <v>35512</v>
      </c>
      <c r="G534">
        <v>75</v>
      </c>
      <c r="H534">
        <v>430</v>
      </c>
      <c r="AA534">
        <v>49</v>
      </c>
      <c r="AB534">
        <v>57</v>
      </c>
      <c r="AC534">
        <v>98</v>
      </c>
    </row>
    <row r="535" spans="2:34" hidden="1">
      <c r="B535" t="s">
        <v>77</v>
      </c>
      <c r="C535" s="7">
        <v>35516</v>
      </c>
      <c r="G535" s="12">
        <v>78.555414957118401</v>
      </c>
      <c r="W535">
        <v>1.3194524329921</v>
      </c>
      <c r="X535">
        <v>2.05245599907974</v>
      </c>
      <c r="AA535">
        <v>49</v>
      </c>
      <c r="AB535">
        <v>57</v>
      </c>
      <c r="AC535">
        <v>98</v>
      </c>
    </row>
    <row r="536" spans="2:34" hidden="1">
      <c r="B536" t="s">
        <v>77</v>
      </c>
      <c r="C536" s="7">
        <v>35519</v>
      </c>
      <c r="G536">
        <v>82</v>
      </c>
      <c r="H536">
        <v>425</v>
      </c>
      <c r="AA536">
        <v>49</v>
      </c>
      <c r="AB536">
        <v>57</v>
      </c>
      <c r="AC536">
        <v>98</v>
      </c>
    </row>
  </sheetData>
  <autoFilter ref="A1:AI536" xr:uid="{03F2C56E-5E6A-4920-A724-425DA22B4B4D}">
    <filterColumn colId="1">
      <filters>
        <filter val="exp1EmeraldWaterIrr"/>
        <filter val="exp1EmeraldWaterPodIrr"/>
        <filter val="exp1EmeraldWaterRF"/>
      </filters>
    </filterColumn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C1BD-6605-4C47-8E46-74FCB5D1082F}">
  <dimension ref="A1:AY531"/>
  <sheetViews>
    <sheetView tabSelected="1" topLeftCell="AB1" workbookViewId="0">
      <pane ySplit="1" topLeftCell="A2" activePane="bottomLeft" state="frozen"/>
      <selection pane="bottomLeft" activeCell="AP4" sqref="AP4"/>
    </sheetView>
  </sheetViews>
  <sheetFormatPr defaultColWidth="8.88671875" defaultRowHeight="14.4"/>
  <cols>
    <col min="1" max="1" width="35.6640625" customWidth="1"/>
    <col min="2" max="3" width="19.109375" customWidth="1"/>
    <col min="4" max="5" width="9.44140625" customWidth="1"/>
    <col min="8" max="8" width="10.88671875" bestFit="1" customWidth="1"/>
  </cols>
  <sheetData>
    <row r="1" spans="1:51">
      <c r="A1" s="13" t="s">
        <v>1</v>
      </c>
      <c r="B1" s="13" t="s">
        <v>3</v>
      </c>
      <c r="C1" s="13" t="s">
        <v>23</v>
      </c>
      <c r="D1" s="13" t="s">
        <v>112</v>
      </c>
      <c r="E1" s="13" t="s">
        <v>4</v>
      </c>
      <c r="F1" s="14" t="s">
        <v>32</v>
      </c>
      <c r="G1" s="14" t="s">
        <v>27</v>
      </c>
      <c r="H1" s="14" t="s">
        <v>86</v>
      </c>
      <c r="I1" s="14" t="s">
        <v>15</v>
      </c>
      <c r="J1" s="14" t="s">
        <v>16</v>
      </c>
      <c r="K1" s="14" t="s">
        <v>87</v>
      </c>
      <c r="L1" s="14" t="s">
        <v>55</v>
      </c>
      <c r="M1" s="14" t="s">
        <v>18</v>
      </c>
      <c r="N1" s="14" t="s">
        <v>56</v>
      </c>
      <c r="O1" s="14" t="s">
        <v>88</v>
      </c>
      <c r="P1" s="14" t="s">
        <v>20</v>
      </c>
      <c r="Q1" s="14" t="s">
        <v>54</v>
      </c>
      <c r="R1" s="16" t="s">
        <v>24</v>
      </c>
      <c r="S1" s="14" t="s">
        <v>113</v>
      </c>
      <c r="T1" s="14" t="s">
        <v>13</v>
      </c>
      <c r="U1" s="16" t="s">
        <v>96</v>
      </c>
      <c r="V1" s="16" t="s">
        <v>97</v>
      </c>
      <c r="W1" s="16" t="s">
        <v>91</v>
      </c>
      <c r="X1" s="16" t="s">
        <v>114</v>
      </c>
      <c r="Y1" s="16" t="s">
        <v>26</v>
      </c>
      <c r="Z1" s="16" t="s">
        <v>37</v>
      </c>
      <c r="AA1" t="s">
        <v>115</v>
      </c>
      <c r="AB1" t="s">
        <v>116</v>
      </c>
      <c r="AC1" t="s">
        <v>117</v>
      </c>
      <c r="AD1" s="16" t="s">
        <v>100</v>
      </c>
      <c r="AE1" s="16" t="s">
        <v>118</v>
      </c>
      <c r="AF1" s="14" t="s">
        <v>119</v>
      </c>
      <c r="AG1" s="17" t="s">
        <v>60</v>
      </c>
      <c r="AH1" s="14" t="s">
        <v>36</v>
      </c>
      <c r="AI1" s="14" t="s">
        <v>120</v>
      </c>
      <c r="AJ1" s="17" t="s">
        <v>121</v>
      </c>
      <c r="AK1" s="14" t="s">
        <v>122</v>
      </c>
      <c r="AL1" s="14" t="s">
        <v>123</v>
      </c>
      <c r="AM1" s="14" t="s">
        <v>33</v>
      </c>
      <c r="AN1" s="14" t="s">
        <v>124</v>
      </c>
      <c r="AO1" s="14" t="s">
        <v>125</v>
      </c>
      <c r="AP1" s="16" t="s">
        <v>246</v>
      </c>
      <c r="AQ1" s="16" t="s">
        <v>126</v>
      </c>
      <c r="AR1" s="16" t="s">
        <v>28</v>
      </c>
      <c r="AS1" s="16" t="s">
        <v>30</v>
      </c>
      <c r="AT1" s="16" t="s">
        <v>103</v>
      </c>
      <c r="AU1" s="14" t="s">
        <v>66</v>
      </c>
      <c r="AV1" s="14" t="s">
        <v>127</v>
      </c>
      <c r="AW1" s="16" t="s">
        <v>104</v>
      </c>
      <c r="AX1" s="16" t="s">
        <v>128</v>
      </c>
      <c r="AY1" s="16" t="s">
        <v>129</v>
      </c>
    </row>
    <row r="2" spans="1:51">
      <c r="A2" s="14" t="s">
        <v>130</v>
      </c>
      <c r="B2" s="7">
        <v>35870</v>
      </c>
      <c r="C2" s="7"/>
      <c r="D2" s="12">
        <v>102.817131759174</v>
      </c>
      <c r="E2">
        <v>1793.5456495285034</v>
      </c>
      <c r="Q2">
        <v>471.29054520358801</v>
      </c>
      <c r="S2" s="12">
        <v>-5.7969031047136299E-2</v>
      </c>
      <c r="X2">
        <v>0.43247470101195901</v>
      </c>
      <c r="Y2">
        <v>0.30932229377491499</v>
      </c>
      <c r="AF2">
        <v>42</v>
      </c>
      <c r="AG2">
        <v>48</v>
      </c>
      <c r="AI2">
        <v>785</v>
      </c>
      <c r="AJ2">
        <v>900</v>
      </c>
      <c r="AK2">
        <v>1762</v>
      </c>
    </row>
    <row r="3" spans="1:51">
      <c r="A3" s="14" t="s">
        <v>131</v>
      </c>
      <c r="B3" s="7">
        <v>35782</v>
      </c>
      <c r="C3" s="7"/>
      <c r="D3">
        <v>1</v>
      </c>
      <c r="H3" s="14"/>
      <c r="I3" s="14"/>
      <c r="J3" s="14"/>
      <c r="K3" s="14"/>
      <c r="L3" s="14"/>
      <c r="M3" s="14"/>
      <c r="N3" s="14"/>
      <c r="O3" s="14"/>
      <c r="P3" s="14"/>
      <c r="Q3" s="14"/>
      <c r="S3" s="14"/>
      <c r="T3" s="14"/>
      <c r="U3" s="14"/>
      <c r="V3" s="14"/>
      <c r="W3" s="14"/>
      <c r="AE3" s="14">
        <v>4.5</v>
      </c>
      <c r="AF3">
        <v>42</v>
      </c>
      <c r="AG3">
        <v>48</v>
      </c>
      <c r="AI3">
        <v>785</v>
      </c>
      <c r="AJ3">
        <v>900</v>
      </c>
      <c r="AK3">
        <v>1908</v>
      </c>
    </row>
    <row r="4" spans="1:51">
      <c r="A4" s="14" t="s">
        <v>131</v>
      </c>
      <c r="B4" s="7">
        <v>35790</v>
      </c>
      <c r="C4" s="7"/>
      <c r="D4" s="12">
        <v>23.0780579399141</v>
      </c>
      <c r="E4">
        <v>423.85247993469238</v>
      </c>
      <c r="S4" s="12">
        <v>0.63277896995708105</v>
      </c>
      <c r="AF4">
        <v>42</v>
      </c>
      <c r="AG4">
        <v>48</v>
      </c>
      <c r="AI4">
        <v>785</v>
      </c>
      <c r="AJ4">
        <v>900</v>
      </c>
      <c r="AK4">
        <v>1908</v>
      </c>
    </row>
    <row r="5" spans="1:51">
      <c r="A5" t="s">
        <v>132</v>
      </c>
      <c r="B5" s="7">
        <v>35816</v>
      </c>
      <c r="C5" s="7"/>
      <c r="D5" s="12">
        <v>48.541169010282097</v>
      </c>
      <c r="E5">
        <v>844.70688438415527</v>
      </c>
      <c r="Q5">
        <v>520.38038984621903</v>
      </c>
      <c r="R5">
        <v>2.6772934287572898</v>
      </c>
      <c r="S5" s="12">
        <v>6.5097282791009299</v>
      </c>
      <c r="AF5">
        <v>41</v>
      </c>
      <c r="AG5">
        <v>45</v>
      </c>
      <c r="AH5">
        <v>96</v>
      </c>
      <c r="AI5">
        <v>764</v>
      </c>
      <c r="AJ5">
        <v>844</v>
      </c>
      <c r="AK5">
        <v>1762</v>
      </c>
    </row>
    <row r="6" spans="1:51">
      <c r="A6" s="14" t="s">
        <v>131</v>
      </c>
      <c r="B6" s="7">
        <v>35795</v>
      </c>
      <c r="C6" s="7"/>
      <c r="D6" s="12">
        <v>28.381169527896901</v>
      </c>
      <c r="E6">
        <v>503.3524808883667</v>
      </c>
      <c r="S6" s="12">
        <v>1.63224248927038</v>
      </c>
      <c r="AF6">
        <v>42</v>
      </c>
      <c r="AG6">
        <v>48</v>
      </c>
      <c r="AI6">
        <v>785</v>
      </c>
      <c r="AJ6">
        <v>900</v>
      </c>
      <c r="AK6">
        <v>1908</v>
      </c>
    </row>
    <row r="7" spans="1:51">
      <c r="A7" s="14" t="s">
        <v>132</v>
      </c>
      <c r="B7" s="7">
        <v>35844</v>
      </c>
      <c r="C7" s="7"/>
      <c r="D7" s="12">
        <v>76.852222463001397</v>
      </c>
      <c r="E7" s="12"/>
      <c r="R7">
        <v>1.7011661078023801</v>
      </c>
      <c r="T7">
        <v>320.98560848448199</v>
      </c>
      <c r="AF7">
        <v>41</v>
      </c>
      <c r="AG7">
        <v>45</v>
      </c>
      <c r="AI7">
        <v>764</v>
      </c>
      <c r="AJ7">
        <v>844</v>
      </c>
      <c r="AK7">
        <v>1762</v>
      </c>
      <c r="AP7">
        <v>8.199999999999999E-3</v>
      </c>
      <c r="AQ7">
        <v>2.3E-2</v>
      </c>
    </row>
    <row r="8" spans="1:51">
      <c r="A8" s="14" t="s">
        <v>133</v>
      </c>
      <c r="B8" s="7">
        <v>35869</v>
      </c>
      <c r="C8" s="7"/>
      <c r="D8" s="12">
        <v>101.81598712446301</v>
      </c>
      <c r="E8">
        <v>1773.8545522689819</v>
      </c>
      <c r="S8" s="12">
        <v>0</v>
      </c>
      <c r="AC8">
        <v>14.8519589463315</v>
      </c>
      <c r="AF8">
        <v>47</v>
      </c>
      <c r="AG8">
        <v>54</v>
      </c>
      <c r="AH8">
        <v>110</v>
      </c>
      <c r="AI8">
        <v>846</v>
      </c>
      <c r="AJ8">
        <v>989</v>
      </c>
      <c r="AK8">
        <v>2012</v>
      </c>
    </row>
    <row r="9" spans="1:51">
      <c r="A9" s="14" t="s">
        <v>134</v>
      </c>
      <c r="B9" s="7">
        <v>35863</v>
      </c>
      <c r="C9" s="7"/>
      <c r="D9" s="12">
        <v>96.081176194572507</v>
      </c>
      <c r="E9">
        <v>1694.3550472259521</v>
      </c>
      <c r="S9" s="12">
        <v>0</v>
      </c>
      <c r="AF9">
        <v>47</v>
      </c>
      <c r="AG9">
        <v>51</v>
      </c>
      <c r="AH9">
        <v>103</v>
      </c>
      <c r="AI9">
        <v>846</v>
      </c>
      <c r="AJ9">
        <v>926</v>
      </c>
      <c r="AK9">
        <v>1880</v>
      </c>
    </row>
    <row r="10" spans="1:51">
      <c r="A10" s="14" t="s">
        <v>135</v>
      </c>
      <c r="B10" s="7">
        <v>35885</v>
      </c>
      <c r="C10" s="7"/>
      <c r="D10" s="12">
        <v>118.009559300064</v>
      </c>
      <c r="E10">
        <v>2066.5246725082397</v>
      </c>
      <c r="S10" s="12">
        <v>5.6991475717541797E-2</v>
      </c>
      <c r="T10">
        <v>430</v>
      </c>
      <c r="AA10">
        <v>0.38694061356583997</v>
      </c>
      <c r="AF10">
        <v>40</v>
      </c>
      <c r="AG10">
        <v>43</v>
      </c>
      <c r="AI10">
        <v>748</v>
      </c>
      <c r="AJ10">
        <v>805</v>
      </c>
      <c r="AK10">
        <v>1651</v>
      </c>
      <c r="AV10">
        <v>0.54</v>
      </c>
      <c r="AW10">
        <v>7.0000000000000007E-2</v>
      </c>
      <c r="AX10">
        <v>2.78</v>
      </c>
    </row>
    <row r="11" spans="1:51">
      <c r="A11" s="14" t="s">
        <v>136</v>
      </c>
      <c r="B11" s="7">
        <v>35864</v>
      </c>
      <c r="C11" s="7"/>
      <c r="D11" s="12">
        <v>96.508319619674495</v>
      </c>
      <c r="E11">
        <v>1697.0461959838867</v>
      </c>
      <c r="S11" s="12">
        <v>0.117577993961681</v>
      </c>
      <c r="W11">
        <v>169.23076923076499</v>
      </c>
      <c r="AB11">
        <v>0.17061611374406699</v>
      </c>
      <c r="AD11">
        <v>7.2459925641493603</v>
      </c>
      <c r="AF11">
        <v>44</v>
      </c>
      <c r="AG11">
        <v>47</v>
      </c>
      <c r="AI11">
        <v>787</v>
      </c>
      <c r="AJ11">
        <v>846</v>
      </c>
      <c r="AK11">
        <v>1810</v>
      </c>
    </row>
    <row r="12" spans="1:51">
      <c r="A12" s="14" t="s">
        <v>134</v>
      </c>
      <c r="B12" s="7">
        <v>35860</v>
      </c>
      <c r="C12" s="7"/>
      <c r="D12" s="12">
        <v>92.532687651331699</v>
      </c>
      <c r="E12">
        <v>1628.3961925506592</v>
      </c>
      <c r="S12" s="12">
        <v>0.44926487839213503</v>
      </c>
      <c r="AC12">
        <v>11.629443099273599</v>
      </c>
      <c r="AF12">
        <v>47</v>
      </c>
      <c r="AG12">
        <v>51</v>
      </c>
      <c r="AH12">
        <v>103</v>
      </c>
      <c r="AI12">
        <v>846</v>
      </c>
      <c r="AJ12">
        <v>926</v>
      </c>
      <c r="AK12">
        <v>1880</v>
      </c>
    </row>
    <row r="13" spans="1:51">
      <c r="A13" s="14" t="s">
        <v>136</v>
      </c>
      <c r="B13" s="7">
        <v>35860</v>
      </c>
      <c r="C13" s="7"/>
      <c r="D13" s="12">
        <v>93.050236966824599</v>
      </c>
      <c r="E13">
        <v>1644.2550468444824</v>
      </c>
      <c r="S13" s="12">
        <v>0.55937604830586396</v>
      </c>
      <c r="AB13">
        <v>0</v>
      </c>
      <c r="AF13">
        <v>44</v>
      </c>
      <c r="AG13">
        <v>47</v>
      </c>
      <c r="AI13">
        <v>787</v>
      </c>
      <c r="AJ13">
        <v>846</v>
      </c>
      <c r="AK13">
        <v>1810</v>
      </c>
    </row>
    <row r="14" spans="1:51">
      <c r="A14" s="14" t="s">
        <v>130</v>
      </c>
      <c r="B14" s="7">
        <v>35790</v>
      </c>
      <c r="C14" s="7"/>
      <c r="D14" s="12">
        <v>22.668726049894399</v>
      </c>
      <c r="E14">
        <v>407.99362564086914</v>
      </c>
      <c r="S14" s="12">
        <v>0.60105966997734195</v>
      </c>
      <c r="AF14">
        <v>42</v>
      </c>
      <c r="AG14">
        <v>48</v>
      </c>
      <c r="AI14">
        <v>785</v>
      </c>
      <c r="AJ14">
        <v>900</v>
      </c>
      <c r="AK14">
        <v>1762</v>
      </c>
    </row>
    <row r="15" spans="1:51">
      <c r="A15" s="14" t="s">
        <v>137</v>
      </c>
      <c r="B15" s="7">
        <v>35795</v>
      </c>
      <c r="C15" s="7"/>
      <c r="D15">
        <v>1</v>
      </c>
      <c r="AE15">
        <v>2.7</v>
      </c>
      <c r="AF15">
        <v>41</v>
      </c>
      <c r="AG15">
        <v>45</v>
      </c>
      <c r="AH15">
        <v>105</v>
      </c>
      <c r="AI15">
        <v>768</v>
      </c>
      <c r="AJ15">
        <v>841</v>
      </c>
      <c r="AK15">
        <v>1873</v>
      </c>
    </row>
    <row r="16" spans="1:51">
      <c r="A16" s="14" t="s">
        <v>133</v>
      </c>
      <c r="B16" s="7">
        <v>35774</v>
      </c>
      <c r="C16" s="7"/>
      <c r="D16" s="12">
        <v>6.7180793991416197</v>
      </c>
      <c r="E16">
        <v>122.07163047790527</v>
      </c>
      <c r="S16" s="12">
        <v>0.60863733905579398</v>
      </c>
      <c r="AF16">
        <v>47</v>
      </c>
      <c r="AG16">
        <v>54</v>
      </c>
      <c r="AH16">
        <v>110</v>
      </c>
      <c r="AI16">
        <v>846</v>
      </c>
      <c r="AJ16">
        <v>989</v>
      </c>
      <c r="AK16">
        <v>2012</v>
      </c>
    </row>
    <row r="17" spans="1:51">
      <c r="A17" s="14" t="s">
        <v>135</v>
      </c>
      <c r="B17" s="7">
        <v>35804</v>
      </c>
      <c r="C17" s="7"/>
      <c r="D17" s="12">
        <v>37.246031125361597</v>
      </c>
      <c r="E17">
        <v>648.85248184204102</v>
      </c>
      <c r="S17" s="12">
        <v>0.61232110737470002</v>
      </c>
      <c r="AF17">
        <v>40</v>
      </c>
      <c r="AG17">
        <v>43</v>
      </c>
      <c r="AI17">
        <v>748</v>
      </c>
      <c r="AJ17">
        <v>805</v>
      </c>
      <c r="AK17">
        <v>1651</v>
      </c>
    </row>
    <row r="18" spans="1:51">
      <c r="A18" s="14" t="s">
        <v>131</v>
      </c>
      <c r="B18" s="7">
        <v>35797</v>
      </c>
      <c r="C18" s="7"/>
      <c r="D18" s="12">
        <v>30.191791845493501</v>
      </c>
      <c r="E18">
        <v>532.70248031616211</v>
      </c>
      <c r="S18" s="12">
        <v>1.6821351931330399</v>
      </c>
      <c r="AF18">
        <v>42</v>
      </c>
      <c r="AG18">
        <v>48</v>
      </c>
      <c r="AI18">
        <v>785</v>
      </c>
      <c r="AJ18">
        <v>900</v>
      </c>
      <c r="AK18">
        <v>1908</v>
      </c>
    </row>
    <row r="19" spans="1:51">
      <c r="A19" s="14" t="s">
        <v>137</v>
      </c>
      <c r="B19" s="7">
        <v>35799</v>
      </c>
      <c r="C19" s="7"/>
      <c r="D19">
        <v>32</v>
      </c>
      <c r="AD19">
        <v>0.4</v>
      </c>
      <c r="AF19">
        <v>41</v>
      </c>
      <c r="AG19">
        <v>45</v>
      </c>
      <c r="AH19">
        <v>105</v>
      </c>
      <c r="AI19">
        <v>768</v>
      </c>
      <c r="AJ19">
        <v>841</v>
      </c>
      <c r="AK19">
        <v>1873</v>
      </c>
      <c r="AY19">
        <v>0.2</v>
      </c>
    </row>
    <row r="20" spans="1:51">
      <c r="A20" s="14" t="s">
        <v>134</v>
      </c>
      <c r="B20" s="7">
        <v>35773</v>
      </c>
      <c r="C20" s="7"/>
      <c r="D20" s="12">
        <v>6.2633925080159596</v>
      </c>
      <c r="E20">
        <v>122.33048439025879</v>
      </c>
      <c r="S20" s="12">
        <v>0.63988816767031398</v>
      </c>
      <c r="AF20">
        <v>47</v>
      </c>
      <c r="AG20">
        <v>51</v>
      </c>
      <c r="AH20">
        <v>103</v>
      </c>
      <c r="AI20">
        <v>846</v>
      </c>
      <c r="AJ20">
        <v>926</v>
      </c>
      <c r="AK20">
        <v>1880</v>
      </c>
    </row>
    <row r="21" spans="1:51">
      <c r="A21" s="14" t="s">
        <v>130</v>
      </c>
      <c r="B21" s="7">
        <v>35877</v>
      </c>
      <c r="C21" s="7" t="s">
        <v>43</v>
      </c>
      <c r="D21" s="12">
        <v>96.424668665414998</v>
      </c>
      <c r="E21">
        <v>1694.3550472259521</v>
      </c>
      <c r="F21">
        <v>197</v>
      </c>
      <c r="G21">
        <f>F21*10</f>
        <v>1970</v>
      </c>
      <c r="S21" s="12">
        <v>0.65807069680145602</v>
      </c>
      <c r="AB21">
        <v>7.1630474375858304</v>
      </c>
      <c r="AD21">
        <v>9.3000000000000007</v>
      </c>
      <c r="AF21">
        <v>42</v>
      </c>
      <c r="AG21">
        <v>48</v>
      </c>
      <c r="AI21">
        <v>785</v>
      </c>
      <c r="AJ21">
        <v>900</v>
      </c>
      <c r="AK21">
        <v>1762</v>
      </c>
      <c r="AL21">
        <v>259</v>
      </c>
      <c r="AM21">
        <v>279</v>
      </c>
      <c r="AN21">
        <v>20</v>
      </c>
      <c r="AO21">
        <v>615</v>
      </c>
      <c r="AR21">
        <v>11.3</v>
      </c>
      <c r="AS21">
        <v>7.4</v>
      </c>
      <c r="AT21">
        <v>0.78</v>
      </c>
      <c r="AU21">
        <v>0.65</v>
      </c>
    </row>
    <row r="22" spans="1:51">
      <c r="A22" s="14" t="s">
        <v>136</v>
      </c>
      <c r="B22" s="7">
        <v>35774</v>
      </c>
      <c r="C22" s="7"/>
      <c r="D22" s="12">
        <v>7.3718737187372199</v>
      </c>
      <c r="E22">
        <v>137.93048477172852</v>
      </c>
      <c r="S22" s="12">
        <v>0.66605166051654396</v>
      </c>
      <c r="AF22">
        <v>44</v>
      </c>
      <c r="AG22">
        <v>47</v>
      </c>
      <c r="AI22">
        <v>787</v>
      </c>
      <c r="AJ22">
        <v>846</v>
      </c>
      <c r="AK22">
        <v>1810</v>
      </c>
    </row>
    <row r="23" spans="1:51">
      <c r="A23" s="14" t="s">
        <v>138</v>
      </c>
      <c r="B23" s="7">
        <v>35802</v>
      </c>
      <c r="C23" s="7"/>
      <c r="D23" s="12">
        <v>34.663237541466302</v>
      </c>
      <c r="E23">
        <v>601.09362602233887</v>
      </c>
      <c r="S23" s="12">
        <v>0.67745722911768502</v>
      </c>
      <c r="AF23">
        <v>41</v>
      </c>
      <c r="AG23">
        <v>45</v>
      </c>
      <c r="AH23">
        <v>91</v>
      </c>
      <c r="AI23">
        <v>768</v>
      </c>
      <c r="AJ23">
        <v>841</v>
      </c>
      <c r="AK23">
        <v>1651</v>
      </c>
    </row>
    <row r="24" spans="1:51">
      <c r="A24" s="14" t="s">
        <v>138</v>
      </c>
      <c r="B24" s="7">
        <v>35804</v>
      </c>
      <c r="C24" s="7"/>
      <c r="D24" s="12">
        <v>36.899623541689898</v>
      </c>
      <c r="E24">
        <v>632.99362754821777</v>
      </c>
      <c r="S24" s="12">
        <v>0.68248909761818699</v>
      </c>
      <c r="AF24">
        <v>41</v>
      </c>
      <c r="AG24">
        <v>45</v>
      </c>
      <c r="AH24">
        <v>91</v>
      </c>
      <c r="AI24">
        <v>768</v>
      </c>
      <c r="AJ24">
        <v>841</v>
      </c>
      <c r="AK24">
        <v>1651</v>
      </c>
    </row>
    <row r="25" spans="1:51">
      <c r="A25" s="14" t="s">
        <v>132</v>
      </c>
      <c r="B25" s="7">
        <v>35790</v>
      </c>
      <c r="C25" s="7"/>
      <c r="D25" s="12">
        <v>22.5792985202579</v>
      </c>
      <c r="E25">
        <v>407.99362564086914</v>
      </c>
      <c r="S25" s="12">
        <v>0.70026836631996003</v>
      </c>
      <c r="AF25">
        <v>41</v>
      </c>
      <c r="AG25">
        <v>45</v>
      </c>
      <c r="AH25">
        <v>96</v>
      </c>
      <c r="AI25">
        <v>764</v>
      </c>
      <c r="AJ25">
        <v>844</v>
      </c>
      <c r="AK25">
        <v>1762</v>
      </c>
    </row>
    <row r="26" spans="1:51">
      <c r="A26" s="14" t="s">
        <v>135</v>
      </c>
      <c r="B26" s="7">
        <v>35802</v>
      </c>
      <c r="C26" s="7"/>
      <c r="D26" s="12">
        <v>34.501055759755999</v>
      </c>
      <c r="E26">
        <v>601.09362602233887</v>
      </c>
      <c r="S26" s="12">
        <v>0.71320481739268604</v>
      </c>
      <c r="AF26">
        <v>40</v>
      </c>
      <c r="AG26">
        <v>43</v>
      </c>
      <c r="AI26">
        <v>748</v>
      </c>
      <c r="AJ26">
        <v>805</v>
      </c>
      <c r="AK26">
        <v>1651</v>
      </c>
    </row>
    <row r="27" spans="1:51">
      <c r="A27" s="14" t="s">
        <v>133</v>
      </c>
      <c r="B27" s="7">
        <v>35863</v>
      </c>
      <c r="C27" s="7"/>
      <c r="D27" s="12">
        <v>96.247317596566404</v>
      </c>
      <c r="E27">
        <v>1694.3550472259521</v>
      </c>
      <c r="S27" s="12">
        <v>0.71566523605150301</v>
      </c>
      <c r="AF27">
        <v>47</v>
      </c>
      <c r="AG27">
        <v>54</v>
      </c>
      <c r="AH27">
        <v>110</v>
      </c>
      <c r="AI27">
        <v>846</v>
      </c>
      <c r="AJ27">
        <v>989</v>
      </c>
      <c r="AK27">
        <v>2012</v>
      </c>
    </row>
    <row r="28" spans="1:51">
      <c r="A28" t="s">
        <v>136</v>
      </c>
      <c r="B28" s="7">
        <v>35855</v>
      </c>
      <c r="C28" s="7"/>
      <c r="D28" s="12">
        <v>87.604343537330394</v>
      </c>
      <c r="E28">
        <v>1546.4621486663818</v>
      </c>
      <c r="Q28">
        <v>974.30116245843703</v>
      </c>
      <c r="S28" s="12">
        <v>1.2980543441797301</v>
      </c>
      <c r="AB28">
        <v>3.7137440758293701</v>
      </c>
      <c r="AC28">
        <v>5.6635071090047298</v>
      </c>
      <c r="AF28">
        <v>44</v>
      </c>
      <c r="AG28">
        <v>47</v>
      </c>
      <c r="AI28">
        <v>787</v>
      </c>
      <c r="AJ28">
        <v>846</v>
      </c>
      <c r="AK28">
        <v>1810</v>
      </c>
    </row>
    <row r="29" spans="1:51">
      <c r="A29" s="14" t="s">
        <v>132</v>
      </c>
      <c r="B29" s="7">
        <v>35870</v>
      </c>
      <c r="C29" s="7"/>
      <c r="D29" s="12">
        <v>102.992284468299</v>
      </c>
      <c r="E29">
        <v>1793.5456495285034</v>
      </c>
      <c r="S29" s="12">
        <v>1.5311975847030499</v>
      </c>
      <c r="AF29">
        <v>41</v>
      </c>
      <c r="AG29">
        <v>45</v>
      </c>
      <c r="AH29">
        <v>96</v>
      </c>
      <c r="AI29">
        <v>764</v>
      </c>
      <c r="AJ29">
        <v>844</v>
      </c>
      <c r="AK29">
        <v>1762</v>
      </c>
    </row>
    <row r="30" spans="1:51">
      <c r="A30" s="14" t="s">
        <v>136</v>
      </c>
      <c r="B30" s="7">
        <v>35842</v>
      </c>
      <c r="C30" s="7"/>
      <c r="D30" s="12">
        <v>74.798911625479704</v>
      </c>
      <c r="E30">
        <v>1324.1990575790405</v>
      </c>
      <c r="S30" s="12">
        <v>1.5677624958067</v>
      </c>
      <c r="AD30">
        <v>6.1233010300480597</v>
      </c>
      <c r="AF30">
        <v>44</v>
      </c>
      <c r="AG30">
        <v>47</v>
      </c>
      <c r="AI30">
        <v>787</v>
      </c>
      <c r="AJ30">
        <v>846</v>
      </c>
      <c r="AK30">
        <v>1810</v>
      </c>
    </row>
    <row r="31" spans="1:51">
      <c r="A31" s="14" t="s">
        <v>134</v>
      </c>
      <c r="B31" s="7">
        <v>35781</v>
      </c>
      <c r="C31" s="7"/>
      <c r="D31" s="12">
        <v>13.902009853757701</v>
      </c>
      <c r="E31">
        <v>238.49429130554199</v>
      </c>
      <c r="S31" s="12">
        <v>1.5728278720575799</v>
      </c>
      <c r="AF31">
        <v>47</v>
      </c>
      <c r="AG31">
        <v>51</v>
      </c>
      <c r="AH31">
        <v>103</v>
      </c>
      <c r="AI31">
        <v>846</v>
      </c>
      <c r="AJ31">
        <v>926</v>
      </c>
      <c r="AK31">
        <v>1880</v>
      </c>
    </row>
    <row r="32" spans="1:51">
      <c r="A32" s="14" t="s">
        <v>130</v>
      </c>
      <c r="B32" s="7">
        <v>35795</v>
      </c>
      <c r="C32" s="7"/>
      <c r="D32" s="12">
        <v>27.568233362008201</v>
      </c>
      <c r="E32">
        <v>487.49362659454346</v>
      </c>
      <c r="S32" s="12">
        <v>1.58338546961759</v>
      </c>
      <c r="AF32">
        <v>42</v>
      </c>
      <c r="AG32">
        <v>48</v>
      </c>
      <c r="AI32">
        <v>785</v>
      </c>
      <c r="AJ32">
        <v>900</v>
      </c>
      <c r="AK32">
        <v>1762</v>
      </c>
    </row>
    <row r="33" spans="1:37">
      <c r="A33" s="14" t="s">
        <v>130</v>
      </c>
      <c r="B33" s="7">
        <v>35797</v>
      </c>
      <c r="C33" s="7"/>
      <c r="D33" s="12">
        <v>29.845937280049998</v>
      </c>
      <c r="E33">
        <v>516.84362602233887</v>
      </c>
      <c r="S33" s="12">
        <v>1.5851450692109299</v>
      </c>
      <c r="AF33">
        <v>42</v>
      </c>
      <c r="AG33">
        <v>48</v>
      </c>
      <c r="AI33">
        <v>785</v>
      </c>
      <c r="AJ33">
        <v>900</v>
      </c>
      <c r="AK33">
        <v>1762</v>
      </c>
    </row>
    <row r="34" spans="1:37">
      <c r="A34" s="14" t="s">
        <v>132</v>
      </c>
      <c r="B34" s="7">
        <v>35796</v>
      </c>
      <c r="C34" s="7"/>
      <c r="D34" s="12">
        <v>28.706996160870599</v>
      </c>
      <c r="E34">
        <v>501.94362640380859</v>
      </c>
      <c r="S34" s="12">
        <v>1.61405568601134</v>
      </c>
      <c r="AF34">
        <v>41</v>
      </c>
      <c r="AG34">
        <v>45</v>
      </c>
      <c r="AH34">
        <v>96</v>
      </c>
      <c r="AI34">
        <v>764</v>
      </c>
      <c r="AJ34">
        <v>844</v>
      </c>
      <c r="AK34">
        <v>1762</v>
      </c>
    </row>
    <row r="35" spans="1:37">
      <c r="A35" s="14" t="s">
        <v>132</v>
      </c>
      <c r="B35" s="7">
        <v>35799</v>
      </c>
      <c r="C35" s="7"/>
      <c r="D35" s="12">
        <v>31.8379365611837</v>
      </c>
      <c r="E35">
        <v>549.79362487792969</v>
      </c>
      <c r="S35" s="12">
        <v>1.62110030191205</v>
      </c>
      <c r="AF35">
        <v>41</v>
      </c>
      <c r="AG35">
        <v>45</v>
      </c>
      <c r="AH35">
        <v>96</v>
      </c>
      <c r="AI35">
        <v>764</v>
      </c>
      <c r="AJ35">
        <v>844</v>
      </c>
      <c r="AK35">
        <v>1762</v>
      </c>
    </row>
    <row r="36" spans="1:37">
      <c r="A36" s="14" t="s">
        <v>136</v>
      </c>
      <c r="B36" s="7">
        <v>35781</v>
      </c>
      <c r="C36" s="7"/>
      <c r="D36" s="12">
        <v>14.386671139438601</v>
      </c>
      <c r="E36">
        <v>254.35314559936523</v>
      </c>
      <c r="S36" s="12">
        <v>1.6318349547131199</v>
      </c>
      <c r="AF36">
        <v>44</v>
      </c>
      <c r="AG36">
        <v>47</v>
      </c>
      <c r="AI36">
        <v>787</v>
      </c>
      <c r="AJ36">
        <v>846</v>
      </c>
      <c r="AK36">
        <v>1810</v>
      </c>
    </row>
    <row r="37" spans="1:37">
      <c r="A37" s="14" t="s">
        <v>131</v>
      </c>
      <c r="B37" s="7">
        <v>35800</v>
      </c>
      <c r="C37" s="7"/>
      <c r="D37" s="12">
        <v>33.221566523605098</v>
      </c>
      <c r="E37">
        <v>583.40247917175293</v>
      </c>
      <c r="S37" s="12">
        <v>2.6856223175965601</v>
      </c>
      <c r="AF37">
        <v>42</v>
      </c>
      <c r="AG37">
        <v>48</v>
      </c>
      <c r="AI37">
        <v>785</v>
      </c>
      <c r="AJ37">
        <v>900</v>
      </c>
      <c r="AK37">
        <v>1908</v>
      </c>
    </row>
    <row r="38" spans="1:37">
      <c r="A38" s="14" t="s">
        <v>138</v>
      </c>
      <c r="B38" s="7">
        <v>35808</v>
      </c>
      <c r="C38" s="7"/>
      <c r="D38" s="12">
        <v>40.783480562078303</v>
      </c>
      <c r="E38">
        <v>695.54363059997559</v>
      </c>
      <c r="S38" s="12">
        <v>1.6412277759140601</v>
      </c>
      <c r="AF38">
        <v>41</v>
      </c>
      <c r="AG38">
        <v>45</v>
      </c>
      <c r="AH38">
        <v>91</v>
      </c>
      <c r="AI38">
        <v>768</v>
      </c>
      <c r="AJ38">
        <v>841</v>
      </c>
      <c r="AK38">
        <v>1651</v>
      </c>
    </row>
    <row r="39" spans="1:37">
      <c r="A39" s="14" t="s">
        <v>135</v>
      </c>
      <c r="B39" s="7">
        <v>35808</v>
      </c>
      <c r="C39" s="7"/>
      <c r="D39" s="12">
        <v>41.228591538281002</v>
      </c>
      <c r="E39">
        <v>711.40248489379883</v>
      </c>
      <c r="S39" s="12">
        <v>1.64544068194261</v>
      </c>
      <c r="AF39">
        <v>40</v>
      </c>
      <c r="AG39">
        <v>43</v>
      </c>
      <c r="AI39">
        <v>748</v>
      </c>
      <c r="AJ39">
        <v>805</v>
      </c>
      <c r="AK39">
        <v>1651</v>
      </c>
    </row>
    <row r="40" spans="1:37">
      <c r="A40" s="14" t="s">
        <v>133</v>
      </c>
      <c r="B40" s="7">
        <v>35782</v>
      </c>
      <c r="C40" s="7"/>
      <c r="D40" s="12">
        <v>14.741148068669499</v>
      </c>
      <c r="E40">
        <v>257.35129547119141</v>
      </c>
      <c r="S40" s="12">
        <v>1.65638412017167</v>
      </c>
      <c r="AF40">
        <v>47</v>
      </c>
      <c r="AG40">
        <v>54</v>
      </c>
      <c r="AH40">
        <v>110</v>
      </c>
      <c r="AI40">
        <v>846</v>
      </c>
      <c r="AJ40">
        <v>989</v>
      </c>
      <c r="AK40">
        <v>2012</v>
      </c>
    </row>
    <row r="41" spans="1:37">
      <c r="A41" s="14" t="s">
        <v>137</v>
      </c>
      <c r="B41" s="7">
        <v>35801</v>
      </c>
      <c r="C41" s="7"/>
      <c r="D41" s="12">
        <v>33.9900751072961</v>
      </c>
      <c r="E41">
        <v>584.04362487792969</v>
      </c>
      <c r="S41" s="12">
        <v>0.61346566523605195</v>
      </c>
      <c r="AF41">
        <v>41</v>
      </c>
      <c r="AG41">
        <v>45</v>
      </c>
      <c r="AH41">
        <v>105</v>
      </c>
      <c r="AI41">
        <v>768</v>
      </c>
      <c r="AJ41">
        <v>841</v>
      </c>
      <c r="AK41">
        <v>1873</v>
      </c>
    </row>
    <row r="42" spans="1:37">
      <c r="A42" s="14" t="s">
        <v>131</v>
      </c>
      <c r="B42" s="7">
        <v>35803</v>
      </c>
      <c r="C42" s="7"/>
      <c r="D42" s="12">
        <v>36.259388412017103</v>
      </c>
      <c r="E42">
        <v>632.65248107910156</v>
      </c>
      <c r="S42" s="12">
        <v>3.63599785407725</v>
      </c>
      <c r="AF42">
        <v>42</v>
      </c>
      <c r="AG42">
        <v>48</v>
      </c>
      <c r="AI42">
        <v>785</v>
      </c>
      <c r="AJ42">
        <v>900</v>
      </c>
      <c r="AK42">
        <v>1908</v>
      </c>
    </row>
    <row r="43" spans="1:37">
      <c r="A43" s="14" t="s">
        <v>136</v>
      </c>
      <c r="B43" s="7">
        <v>35853</v>
      </c>
      <c r="C43" s="7"/>
      <c r="D43" s="12">
        <v>85.965932386596407</v>
      </c>
      <c r="E43">
        <v>1512.6621494293213</v>
      </c>
      <c r="S43" s="12">
        <v>1.6928882925192199</v>
      </c>
      <c r="AF43">
        <v>44</v>
      </c>
      <c r="AG43">
        <v>47</v>
      </c>
      <c r="AI43">
        <v>787</v>
      </c>
      <c r="AJ43">
        <v>846</v>
      </c>
      <c r="AK43">
        <v>1810</v>
      </c>
    </row>
    <row r="44" spans="1:37">
      <c r="A44" s="14" t="s">
        <v>135</v>
      </c>
      <c r="B44" s="7">
        <v>35863</v>
      </c>
      <c r="C44" s="7"/>
      <c r="D44" s="12">
        <v>96.337295690936003</v>
      </c>
      <c r="E44">
        <v>1694.3550472259521</v>
      </c>
      <c r="S44" s="12">
        <v>1.7910182216313499</v>
      </c>
      <c r="AF44">
        <v>40</v>
      </c>
      <c r="AG44">
        <v>43</v>
      </c>
      <c r="AI44">
        <v>748</v>
      </c>
      <c r="AJ44">
        <v>805</v>
      </c>
      <c r="AK44">
        <v>1651</v>
      </c>
    </row>
    <row r="45" spans="1:37">
      <c r="A45" s="14" t="s">
        <v>136</v>
      </c>
      <c r="B45" s="7">
        <v>35848</v>
      </c>
      <c r="C45" s="7"/>
      <c r="D45" s="12">
        <v>80.925118483412305</v>
      </c>
      <c r="E45">
        <v>1430.554497718811</v>
      </c>
      <c r="S45" s="12">
        <v>1.8827574639382101</v>
      </c>
      <c r="AB45">
        <v>5.1582938388625399</v>
      </c>
      <c r="AC45">
        <v>5.6407582938388501</v>
      </c>
      <c r="AF45">
        <v>44</v>
      </c>
      <c r="AG45">
        <v>47</v>
      </c>
      <c r="AI45">
        <v>787</v>
      </c>
      <c r="AJ45">
        <v>846</v>
      </c>
      <c r="AK45">
        <v>1810</v>
      </c>
    </row>
    <row r="46" spans="1:37">
      <c r="A46" s="14" t="s">
        <v>134</v>
      </c>
      <c r="B46" s="7">
        <v>35856</v>
      </c>
      <c r="C46" s="7"/>
      <c r="D46" s="12">
        <v>88.581371705638404</v>
      </c>
      <c r="E46">
        <v>1562.1121473312378</v>
      </c>
      <c r="Q46">
        <v>509.24775707384401</v>
      </c>
      <c r="S46" s="12">
        <v>1.888030812544</v>
      </c>
      <c r="AF46">
        <v>47</v>
      </c>
      <c r="AG46">
        <v>51</v>
      </c>
      <c r="AH46">
        <v>103</v>
      </c>
      <c r="AI46">
        <v>846</v>
      </c>
      <c r="AJ46">
        <v>926</v>
      </c>
      <c r="AK46">
        <v>1880</v>
      </c>
    </row>
    <row r="47" spans="1:37">
      <c r="A47" s="14" t="s">
        <v>136</v>
      </c>
      <c r="B47" s="7">
        <v>35839</v>
      </c>
      <c r="C47" s="7"/>
      <c r="D47" s="12">
        <v>72.055611465205502</v>
      </c>
      <c r="E47">
        <v>1286.2579126358032</v>
      </c>
      <c r="S47" s="12">
        <v>1.96159007044609</v>
      </c>
      <c r="AF47">
        <v>44</v>
      </c>
      <c r="AG47">
        <v>47</v>
      </c>
      <c r="AI47">
        <v>787</v>
      </c>
      <c r="AJ47">
        <v>846</v>
      </c>
      <c r="AK47">
        <v>1810</v>
      </c>
    </row>
    <row r="48" spans="1:37">
      <c r="A48" s="14" t="s">
        <v>135</v>
      </c>
      <c r="B48" s="7">
        <v>35876</v>
      </c>
      <c r="C48" s="7"/>
      <c r="D48" s="12">
        <v>109.06311097208</v>
      </c>
      <c r="E48">
        <v>1912.6931676864624</v>
      </c>
      <c r="S48" s="12">
        <v>2.0583600531790198</v>
      </c>
      <c r="AC48">
        <v>10.4165493948774</v>
      </c>
      <c r="AF48">
        <v>40</v>
      </c>
      <c r="AG48">
        <v>43</v>
      </c>
      <c r="AI48">
        <v>748</v>
      </c>
      <c r="AJ48">
        <v>805</v>
      </c>
      <c r="AK48">
        <v>1651</v>
      </c>
    </row>
    <row r="49" spans="1:51" ht="15.75" customHeight="1">
      <c r="A49" s="14" t="s">
        <v>136</v>
      </c>
      <c r="B49" s="7">
        <v>35835</v>
      </c>
      <c r="C49" s="7"/>
      <c r="D49" s="12">
        <v>67.503317535544994</v>
      </c>
      <c r="E49">
        <v>1199.3490571975708</v>
      </c>
      <c r="S49" s="12">
        <v>2.3534048976852699</v>
      </c>
      <c r="AB49">
        <v>2.3004739336492799</v>
      </c>
      <c r="AF49">
        <v>44</v>
      </c>
      <c r="AG49">
        <v>47</v>
      </c>
      <c r="AI49">
        <v>787</v>
      </c>
      <c r="AJ49">
        <v>846</v>
      </c>
      <c r="AK49">
        <v>1810</v>
      </c>
    </row>
    <row r="50" spans="1:51">
      <c r="A50" s="14" t="s">
        <v>137</v>
      </c>
      <c r="B50" s="7">
        <v>35804</v>
      </c>
      <c r="C50" s="7"/>
      <c r="D50" s="12">
        <v>37.172746781115798</v>
      </c>
      <c r="E50">
        <v>648.85248184204102</v>
      </c>
      <c r="S50" s="12">
        <v>0.60783261802575095</v>
      </c>
      <c r="AF50">
        <v>41</v>
      </c>
      <c r="AG50">
        <v>45</v>
      </c>
      <c r="AH50">
        <v>105</v>
      </c>
      <c r="AI50">
        <v>768</v>
      </c>
      <c r="AJ50">
        <v>841</v>
      </c>
      <c r="AK50">
        <v>1873</v>
      </c>
    </row>
    <row r="51" spans="1:51">
      <c r="A51" s="14" t="s">
        <v>135</v>
      </c>
      <c r="B51" s="7">
        <v>35814</v>
      </c>
      <c r="C51" s="7"/>
      <c r="D51" s="12">
        <v>46.589504965981</v>
      </c>
      <c r="E51">
        <v>806.99363327026367</v>
      </c>
      <c r="S51" s="12">
        <v>2.57662078673654</v>
      </c>
      <c r="AF51">
        <v>40</v>
      </c>
      <c r="AG51">
        <v>43</v>
      </c>
      <c r="AI51">
        <v>748</v>
      </c>
      <c r="AJ51">
        <v>805</v>
      </c>
      <c r="AK51">
        <v>1651</v>
      </c>
    </row>
    <row r="52" spans="1:51">
      <c r="A52" s="14" t="s">
        <v>132</v>
      </c>
      <c r="B52" s="7">
        <v>35800</v>
      </c>
      <c r="C52" s="7"/>
      <c r="D52" s="12">
        <v>33.477952961347697</v>
      </c>
      <c r="E52">
        <v>583.40247917175293</v>
      </c>
      <c r="H52">
        <v>0.29608457335793203</v>
      </c>
      <c r="J52">
        <v>0.36457382093783602</v>
      </c>
      <c r="K52">
        <v>0.35811310876363101</v>
      </c>
      <c r="L52">
        <v>0.35085816350516702</v>
      </c>
      <c r="M52">
        <v>0.31756092088298699</v>
      </c>
      <c r="N52">
        <v>0.30703109974570197</v>
      </c>
      <c r="O52">
        <v>0.29491281243989798</v>
      </c>
      <c r="P52">
        <v>0.31693586300725801</v>
      </c>
      <c r="S52" s="12">
        <v>2.6247903388124199</v>
      </c>
      <c r="AF52">
        <v>41</v>
      </c>
      <c r="AG52">
        <v>45</v>
      </c>
      <c r="AH52">
        <v>96</v>
      </c>
      <c r="AI52">
        <v>764</v>
      </c>
      <c r="AJ52">
        <v>844</v>
      </c>
      <c r="AK52">
        <v>1762</v>
      </c>
    </row>
    <row r="53" spans="1:51">
      <c r="A53" s="14" t="s">
        <v>138</v>
      </c>
      <c r="B53" s="7">
        <v>35814</v>
      </c>
      <c r="C53" s="7"/>
      <c r="D53" s="12">
        <v>47.343546162734299</v>
      </c>
      <c r="E53">
        <v>822.85248756408691</v>
      </c>
      <c r="S53" s="12">
        <v>2.6559879235155299</v>
      </c>
      <c r="AF53">
        <v>41</v>
      </c>
      <c r="AG53">
        <v>45</v>
      </c>
      <c r="AH53">
        <v>91</v>
      </c>
      <c r="AI53">
        <v>768</v>
      </c>
      <c r="AJ53">
        <v>841</v>
      </c>
      <c r="AK53">
        <v>1651</v>
      </c>
    </row>
    <row r="54" spans="1:51">
      <c r="A54" s="14" t="s">
        <v>131</v>
      </c>
      <c r="B54" s="7">
        <v>35807</v>
      </c>
      <c r="C54" s="7"/>
      <c r="D54" s="12">
        <v>40.190450643776799</v>
      </c>
      <c r="E54">
        <v>696.35248374938965</v>
      </c>
      <c r="S54" s="12">
        <v>4.6909871244635104</v>
      </c>
      <c r="AF54">
        <v>42</v>
      </c>
      <c r="AG54">
        <v>48</v>
      </c>
      <c r="AI54">
        <v>785</v>
      </c>
      <c r="AJ54">
        <v>900</v>
      </c>
      <c r="AK54">
        <v>1908</v>
      </c>
    </row>
    <row r="55" spans="1:51">
      <c r="A55" s="14" t="s">
        <v>130</v>
      </c>
      <c r="B55" s="7">
        <v>35801</v>
      </c>
      <c r="C55" s="7"/>
      <c r="D55" s="12">
        <v>34.278173144599897</v>
      </c>
      <c r="E55">
        <v>599.90247917175293</v>
      </c>
      <c r="S55" s="12">
        <v>2.67011417846251</v>
      </c>
      <c r="AF55">
        <v>42</v>
      </c>
      <c r="AG55">
        <v>48</v>
      </c>
      <c r="AI55">
        <v>785</v>
      </c>
      <c r="AJ55">
        <v>900</v>
      </c>
      <c r="AK55">
        <v>1762</v>
      </c>
    </row>
    <row r="56" spans="1:51">
      <c r="A56" s="14" t="s">
        <v>137</v>
      </c>
      <c r="B56" s="7">
        <v>35808</v>
      </c>
      <c r="C56" s="7"/>
      <c r="D56" s="12">
        <v>40.649141630901198</v>
      </c>
      <c r="E56">
        <v>695.54363059997559</v>
      </c>
      <c r="S56" s="12">
        <v>1.66362660944206</v>
      </c>
      <c r="AF56">
        <v>41</v>
      </c>
      <c r="AG56">
        <v>45</v>
      </c>
      <c r="AH56">
        <v>105</v>
      </c>
      <c r="AI56">
        <v>768</v>
      </c>
      <c r="AJ56">
        <v>841</v>
      </c>
      <c r="AK56">
        <v>1873</v>
      </c>
    </row>
    <row r="57" spans="1:51">
      <c r="A57" s="14" t="s">
        <v>136</v>
      </c>
      <c r="B57" s="7">
        <v>35832</v>
      </c>
      <c r="C57" s="7"/>
      <c r="D57" s="12">
        <v>64.648341232227395</v>
      </c>
      <c r="E57">
        <v>1141.3617887496948</v>
      </c>
      <c r="S57" s="12">
        <v>2.8451861791344499</v>
      </c>
      <c r="AA57">
        <v>0.145971563981035</v>
      </c>
      <c r="AF57">
        <v>44</v>
      </c>
      <c r="AG57">
        <v>47</v>
      </c>
      <c r="AI57">
        <v>787</v>
      </c>
      <c r="AJ57">
        <v>846</v>
      </c>
      <c r="AK57">
        <v>1810</v>
      </c>
    </row>
    <row r="58" spans="1:51">
      <c r="A58" s="14" t="s">
        <v>133</v>
      </c>
      <c r="B58" s="7">
        <v>35859</v>
      </c>
      <c r="C58" s="7"/>
      <c r="D58" s="12">
        <v>91.801233905579295</v>
      </c>
      <c r="E58">
        <v>1610.8621444702148</v>
      </c>
      <c r="S58" s="12">
        <v>3.05981759656652</v>
      </c>
      <c r="AF58">
        <v>47</v>
      </c>
      <c r="AG58">
        <v>54</v>
      </c>
      <c r="AH58">
        <v>110</v>
      </c>
      <c r="AI58">
        <v>846</v>
      </c>
      <c r="AJ58">
        <v>989</v>
      </c>
      <c r="AK58">
        <v>2012</v>
      </c>
    </row>
    <row r="59" spans="1:51">
      <c r="A59" s="14" t="s">
        <v>131</v>
      </c>
      <c r="B59" s="7">
        <v>35812</v>
      </c>
      <c r="C59" s="7"/>
      <c r="D59" s="12">
        <v>45</v>
      </c>
      <c r="E59" s="12"/>
      <c r="S59" s="12"/>
      <c r="AD59">
        <v>3.9</v>
      </c>
      <c r="AF59">
        <v>42</v>
      </c>
      <c r="AG59">
        <v>48</v>
      </c>
      <c r="AI59">
        <v>785</v>
      </c>
      <c r="AJ59">
        <v>900</v>
      </c>
      <c r="AK59">
        <v>1908</v>
      </c>
      <c r="AY59">
        <v>3</v>
      </c>
    </row>
    <row r="60" spans="1:51">
      <c r="A60" s="14" t="s">
        <v>132</v>
      </c>
      <c r="B60" s="7">
        <v>35849</v>
      </c>
      <c r="C60" s="7"/>
      <c r="D60" s="12">
        <v>82.171530806217007</v>
      </c>
      <c r="E60">
        <v>1463.4710073471069</v>
      </c>
      <c r="S60" s="12">
        <v>3.13435088896337</v>
      </c>
      <c r="AF60">
        <v>41</v>
      </c>
      <c r="AG60">
        <v>45</v>
      </c>
      <c r="AH60">
        <v>96</v>
      </c>
      <c r="AI60">
        <v>764</v>
      </c>
      <c r="AJ60">
        <v>844</v>
      </c>
      <c r="AK60">
        <v>1762</v>
      </c>
    </row>
    <row r="61" spans="1:51">
      <c r="A61" s="14" t="s">
        <v>133</v>
      </c>
      <c r="B61" s="7">
        <v>35856</v>
      </c>
      <c r="C61" s="7"/>
      <c r="D61" s="12">
        <v>88.5944206008583</v>
      </c>
      <c r="E61">
        <v>1562.1121473312378</v>
      </c>
      <c r="S61" s="12">
        <v>3.22478540772532</v>
      </c>
      <c r="AC61">
        <v>9.6286104667789303</v>
      </c>
      <c r="AF61">
        <v>47</v>
      </c>
      <c r="AG61">
        <v>54</v>
      </c>
      <c r="AH61">
        <v>110</v>
      </c>
      <c r="AI61">
        <v>846</v>
      </c>
      <c r="AJ61">
        <v>989</v>
      </c>
      <c r="AK61">
        <v>2012</v>
      </c>
    </row>
    <row r="62" spans="1:51">
      <c r="A62" s="14" t="s">
        <v>132</v>
      </c>
      <c r="B62" s="7">
        <v>35841</v>
      </c>
      <c r="C62" s="7"/>
      <c r="D62" s="12">
        <v>73.533812431450201</v>
      </c>
      <c r="E62">
        <v>1307.39905834198</v>
      </c>
      <c r="Q62">
        <v>1063.91343586377</v>
      </c>
      <c r="S62" s="12">
        <v>3.2661858436765598</v>
      </c>
      <c r="AA62">
        <v>0</v>
      </c>
      <c r="AB62">
        <v>0.738356769852892</v>
      </c>
      <c r="AC62">
        <v>5.41529294285204</v>
      </c>
      <c r="AD62">
        <v>7.1</v>
      </c>
      <c r="AF62">
        <v>41</v>
      </c>
      <c r="AG62">
        <v>45</v>
      </c>
      <c r="AH62">
        <v>96</v>
      </c>
      <c r="AI62">
        <v>764</v>
      </c>
      <c r="AJ62">
        <v>844</v>
      </c>
      <c r="AK62">
        <v>1762</v>
      </c>
      <c r="AY62">
        <v>5</v>
      </c>
    </row>
    <row r="63" spans="1:51">
      <c r="A63" s="14" t="s">
        <v>135</v>
      </c>
      <c r="B63" s="7">
        <v>35859</v>
      </c>
      <c r="C63" s="7"/>
      <c r="D63" s="12">
        <v>92.039628482972105</v>
      </c>
      <c r="E63">
        <v>1626.7209987640381</v>
      </c>
      <c r="S63" s="12">
        <v>3.2812817705482198</v>
      </c>
      <c r="AC63">
        <v>8.2441880101321701</v>
      </c>
      <c r="AF63">
        <v>40</v>
      </c>
      <c r="AG63">
        <v>43</v>
      </c>
      <c r="AI63">
        <v>748</v>
      </c>
      <c r="AJ63">
        <v>805</v>
      </c>
      <c r="AK63">
        <v>1651</v>
      </c>
    </row>
    <row r="64" spans="1:51">
      <c r="A64" s="14" t="s">
        <v>133</v>
      </c>
      <c r="B64" s="7">
        <v>35841</v>
      </c>
      <c r="C64" s="7"/>
      <c r="D64" s="12">
        <v>73.550888119220801</v>
      </c>
      <c r="E64">
        <v>1307.39905834198</v>
      </c>
      <c r="S64" s="12">
        <v>3.3044527896995701</v>
      </c>
      <c r="AB64">
        <v>7.8252994820628397</v>
      </c>
      <c r="AC64">
        <v>3.29948206285151</v>
      </c>
      <c r="AD64">
        <v>20.157810336030298</v>
      </c>
      <c r="AF64">
        <v>47</v>
      </c>
      <c r="AG64">
        <v>54</v>
      </c>
      <c r="AH64">
        <v>110</v>
      </c>
      <c r="AI64">
        <v>846</v>
      </c>
      <c r="AJ64">
        <v>989</v>
      </c>
      <c r="AK64">
        <v>2012</v>
      </c>
    </row>
    <row r="65" spans="1:47">
      <c r="A65" s="14" t="s">
        <v>132</v>
      </c>
      <c r="B65" s="7">
        <v>35859</v>
      </c>
      <c r="C65" s="7"/>
      <c r="D65" s="12">
        <v>91.538297837510399</v>
      </c>
      <c r="E65">
        <v>1610.8621444702148</v>
      </c>
      <c r="S65" s="12">
        <v>3.30644079168058</v>
      </c>
      <c r="AA65">
        <v>0</v>
      </c>
      <c r="AF65">
        <v>41</v>
      </c>
      <c r="AG65">
        <v>45</v>
      </c>
      <c r="AH65">
        <v>96</v>
      </c>
      <c r="AI65">
        <v>764</v>
      </c>
      <c r="AJ65">
        <v>844</v>
      </c>
      <c r="AK65">
        <v>1762</v>
      </c>
    </row>
    <row r="66" spans="1:47">
      <c r="A66" s="14" t="s">
        <v>132</v>
      </c>
      <c r="B66" s="7">
        <v>35877</v>
      </c>
      <c r="C66" s="7" t="s">
        <v>43</v>
      </c>
      <c r="D66" s="12">
        <v>95.5483163357178</v>
      </c>
      <c r="E66">
        <v>1678.4961929321289</v>
      </c>
      <c r="F66">
        <v>148</v>
      </c>
      <c r="G66">
        <f>F66*10</f>
        <v>1480</v>
      </c>
      <c r="H66">
        <v>0.35392468675874494</v>
      </c>
      <c r="J66">
        <v>0.38247790037538998</v>
      </c>
      <c r="K66">
        <v>0.37849783099574702</v>
      </c>
      <c r="L66">
        <v>0.37531199470036397</v>
      </c>
      <c r="M66">
        <v>0.36150729768425799</v>
      </c>
      <c r="N66">
        <v>0.35591917342773899</v>
      </c>
      <c r="O66">
        <v>0.33236820360859604</v>
      </c>
      <c r="P66">
        <v>0.33077083348173197</v>
      </c>
      <c r="S66" s="12">
        <v>3.5164374371015801</v>
      </c>
      <c r="W66">
        <v>173</v>
      </c>
      <c r="AA66">
        <v>0.115638351858891</v>
      </c>
      <c r="AD66">
        <v>7.8</v>
      </c>
      <c r="AE66">
        <v>16.600000000000001</v>
      </c>
      <c r="AF66">
        <v>41</v>
      </c>
      <c r="AG66">
        <v>45</v>
      </c>
      <c r="AH66">
        <v>96</v>
      </c>
      <c r="AI66">
        <v>764</v>
      </c>
      <c r="AJ66">
        <v>844</v>
      </c>
      <c r="AK66">
        <v>1762</v>
      </c>
      <c r="AL66">
        <v>112</v>
      </c>
      <c r="AM66">
        <v>210</v>
      </c>
      <c r="AN66">
        <v>98</v>
      </c>
      <c r="AO66">
        <v>471</v>
      </c>
      <c r="AR66">
        <v>10.4</v>
      </c>
      <c r="AS66">
        <v>6</v>
      </c>
      <c r="AT66">
        <v>0.77</v>
      </c>
      <c r="AU66">
        <v>0.56999999999999995</v>
      </c>
    </row>
    <row r="67" spans="1:47">
      <c r="A67" s="14" t="s">
        <v>134</v>
      </c>
      <c r="B67" s="7">
        <v>35852</v>
      </c>
      <c r="C67" s="7"/>
      <c r="D67" s="12">
        <v>84.749354813482398</v>
      </c>
      <c r="E67">
        <v>1495.4121513366699</v>
      </c>
      <c r="S67" s="12">
        <v>3.5331391256745199</v>
      </c>
      <c r="AB67">
        <v>9.7063438256658596</v>
      </c>
      <c r="AF67">
        <v>47</v>
      </c>
      <c r="AG67">
        <v>51</v>
      </c>
      <c r="AH67">
        <v>103</v>
      </c>
      <c r="AI67">
        <v>846</v>
      </c>
      <c r="AJ67">
        <v>926</v>
      </c>
      <c r="AK67">
        <v>1880</v>
      </c>
    </row>
    <row r="68" spans="1:47">
      <c r="A68" s="14" t="s">
        <v>133</v>
      </c>
      <c r="B68" s="7">
        <v>35851</v>
      </c>
      <c r="C68" s="7"/>
      <c r="D68" s="12">
        <v>83.661783864510099</v>
      </c>
      <c r="E68">
        <v>1479.6121511459351</v>
      </c>
      <c r="S68" s="12">
        <v>3.5506974248927001</v>
      </c>
      <c r="AA68">
        <v>7.2731721267198299</v>
      </c>
      <c r="AB68">
        <v>2.85971211591623</v>
      </c>
      <c r="AF68">
        <v>47</v>
      </c>
      <c r="AG68">
        <v>54</v>
      </c>
      <c r="AH68">
        <v>110</v>
      </c>
      <c r="AI68">
        <v>846</v>
      </c>
      <c r="AJ68">
        <v>989</v>
      </c>
      <c r="AK68">
        <v>2012</v>
      </c>
    </row>
    <row r="69" spans="1:47">
      <c r="A69" s="14" t="s">
        <v>133</v>
      </c>
      <c r="B69" s="7">
        <v>35848</v>
      </c>
      <c r="C69" s="7"/>
      <c r="D69" s="12">
        <v>80.816791845493498</v>
      </c>
      <c r="E69">
        <v>1430.554497718811</v>
      </c>
      <c r="S69" s="12">
        <v>3.5571351931330399</v>
      </c>
      <c r="AF69">
        <v>47</v>
      </c>
      <c r="AG69">
        <v>54</v>
      </c>
      <c r="AH69">
        <v>110</v>
      </c>
      <c r="AI69">
        <v>846</v>
      </c>
      <c r="AJ69">
        <v>989</v>
      </c>
      <c r="AK69">
        <v>2012</v>
      </c>
    </row>
    <row r="70" spans="1:47">
      <c r="A70" s="14" t="s">
        <v>130</v>
      </c>
      <c r="B70" s="7">
        <v>35803</v>
      </c>
      <c r="C70" s="7"/>
      <c r="D70" s="12">
        <v>36.450301087041403</v>
      </c>
      <c r="E70">
        <v>632.65248107910156</v>
      </c>
      <c r="S70" s="12">
        <v>3.5988308438257701</v>
      </c>
      <c r="AF70">
        <v>42</v>
      </c>
      <c r="AG70">
        <v>48</v>
      </c>
      <c r="AI70">
        <v>785</v>
      </c>
      <c r="AJ70">
        <v>900</v>
      </c>
      <c r="AK70">
        <v>1762</v>
      </c>
    </row>
    <row r="71" spans="1:47">
      <c r="A71" s="14" t="s">
        <v>136</v>
      </c>
      <c r="B71" s="7">
        <v>35790</v>
      </c>
      <c r="C71" s="7"/>
      <c r="D71" s="12">
        <v>23.0414849603041</v>
      </c>
      <c r="E71">
        <v>423.85247993469238</v>
      </c>
      <c r="S71" s="12">
        <v>3.60130828581008</v>
      </c>
      <c r="AF71">
        <v>44</v>
      </c>
      <c r="AG71">
        <v>47</v>
      </c>
      <c r="AI71">
        <v>787</v>
      </c>
      <c r="AJ71">
        <v>846</v>
      </c>
      <c r="AK71">
        <v>1810</v>
      </c>
    </row>
    <row r="72" spans="1:47">
      <c r="A72" s="14" t="s">
        <v>136</v>
      </c>
      <c r="B72" s="7">
        <v>35795</v>
      </c>
      <c r="C72" s="7"/>
      <c r="D72" s="12">
        <v>27.961534160796099</v>
      </c>
      <c r="E72">
        <v>487.49362659454346</v>
      </c>
      <c r="S72" s="12">
        <v>3.61237839651118</v>
      </c>
      <c r="AF72">
        <v>44</v>
      </c>
      <c r="AG72">
        <v>47</v>
      </c>
      <c r="AI72">
        <v>787</v>
      </c>
      <c r="AJ72">
        <v>846</v>
      </c>
      <c r="AK72">
        <v>1810</v>
      </c>
    </row>
    <row r="73" spans="1:47">
      <c r="A73" s="14" t="s">
        <v>132</v>
      </c>
      <c r="B73" s="7">
        <v>35804</v>
      </c>
      <c r="C73" s="7"/>
      <c r="D73" s="12">
        <v>36.907078161690599</v>
      </c>
      <c r="E73">
        <v>632.99362754821777</v>
      </c>
      <c r="S73" s="12">
        <v>3.6325058705131901</v>
      </c>
      <c r="AF73">
        <v>41</v>
      </c>
      <c r="AG73">
        <v>45</v>
      </c>
      <c r="AH73">
        <v>96</v>
      </c>
      <c r="AI73">
        <v>764</v>
      </c>
      <c r="AJ73">
        <v>844</v>
      </c>
      <c r="AK73">
        <v>1762</v>
      </c>
    </row>
    <row r="74" spans="1:47">
      <c r="A74" s="14" t="s">
        <v>131</v>
      </c>
      <c r="B74" s="7">
        <v>35813</v>
      </c>
      <c r="C74" s="7"/>
      <c r="D74" s="12">
        <v>46.427038626609402</v>
      </c>
      <c r="E74">
        <v>803.85248565673828</v>
      </c>
      <c r="S74" s="12">
        <v>5.5295064377682399</v>
      </c>
      <c r="AF74">
        <v>42</v>
      </c>
      <c r="AG74">
        <v>48</v>
      </c>
      <c r="AI74">
        <v>785</v>
      </c>
      <c r="AJ74">
        <v>900</v>
      </c>
      <c r="AK74">
        <v>1908</v>
      </c>
    </row>
    <row r="75" spans="1:47">
      <c r="A75" s="14" t="s">
        <v>134</v>
      </c>
      <c r="B75" s="7">
        <v>35790</v>
      </c>
      <c r="C75" s="7"/>
      <c r="D75" s="12">
        <v>23.2337530304215</v>
      </c>
      <c r="E75">
        <v>423.85247993469238</v>
      </c>
      <c r="S75" s="12">
        <v>3.6401227809494099</v>
      </c>
      <c r="AF75">
        <v>47</v>
      </c>
      <c r="AG75">
        <v>51</v>
      </c>
      <c r="AH75">
        <v>103</v>
      </c>
      <c r="AI75">
        <v>846</v>
      </c>
      <c r="AJ75">
        <v>926</v>
      </c>
      <c r="AK75">
        <v>1880</v>
      </c>
    </row>
    <row r="76" spans="1:47">
      <c r="A76" s="14" t="s">
        <v>130</v>
      </c>
      <c r="B76" s="7">
        <v>35860</v>
      </c>
      <c r="C76" s="7"/>
      <c r="D76" s="12">
        <v>92.937358254477104</v>
      </c>
      <c r="E76">
        <v>1628.3961925506592</v>
      </c>
      <c r="S76" s="12">
        <v>3.6424689137405202</v>
      </c>
      <c r="AA76">
        <v>2.8654767575443998</v>
      </c>
      <c r="AF76">
        <v>42</v>
      </c>
      <c r="AG76">
        <v>48</v>
      </c>
      <c r="AI76">
        <v>785</v>
      </c>
      <c r="AJ76">
        <v>900</v>
      </c>
      <c r="AK76">
        <v>1762</v>
      </c>
    </row>
    <row r="77" spans="1:47">
      <c r="A77" s="14" t="s">
        <v>134</v>
      </c>
      <c r="B77" s="7">
        <v>35794</v>
      </c>
      <c r="C77" s="7"/>
      <c r="D77" s="12">
        <v>27.333620082896601</v>
      </c>
      <c r="E77">
        <v>489.35247993469238</v>
      </c>
      <c r="S77" s="12">
        <v>3.6432900602174199</v>
      </c>
      <c r="AF77">
        <v>47</v>
      </c>
      <c r="AG77">
        <v>51</v>
      </c>
      <c r="AH77">
        <v>103</v>
      </c>
      <c r="AI77">
        <v>846</v>
      </c>
      <c r="AJ77">
        <v>926</v>
      </c>
      <c r="AK77">
        <v>1880</v>
      </c>
    </row>
    <row r="78" spans="1:47">
      <c r="A78" s="14" t="s">
        <v>133</v>
      </c>
      <c r="B78" s="7">
        <v>35794</v>
      </c>
      <c r="C78" s="7"/>
      <c r="D78" s="12">
        <v>27.166040772532199</v>
      </c>
      <c r="E78">
        <v>489.35247993469238</v>
      </c>
      <c r="S78" s="12">
        <v>3.6520922746781102</v>
      </c>
      <c r="AF78">
        <v>47</v>
      </c>
      <c r="AG78">
        <v>54</v>
      </c>
      <c r="AH78">
        <v>110</v>
      </c>
      <c r="AI78">
        <v>846</v>
      </c>
      <c r="AJ78">
        <v>989</v>
      </c>
      <c r="AK78">
        <v>2012</v>
      </c>
    </row>
    <row r="79" spans="1:47">
      <c r="A79" s="14" t="s">
        <v>132</v>
      </c>
      <c r="B79" s="7">
        <v>35839</v>
      </c>
      <c r="C79" s="7"/>
      <c r="D79" s="12">
        <v>71.794699765179402</v>
      </c>
      <c r="E79">
        <v>1270.39905834198</v>
      </c>
      <c r="S79" s="12">
        <v>3.7110030191210401</v>
      </c>
      <c r="AF79">
        <v>41</v>
      </c>
      <c r="AG79">
        <v>45</v>
      </c>
      <c r="AH79">
        <v>96</v>
      </c>
      <c r="AI79">
        <v>764</v>
      </c>
      <c r="AJ79">
        <v>844</v>
      </c>
      <c r="AK79">
        <v>1762</v>
      </c>
    </row>
    <row r="80" spans="1:47">
      <c r="A80" s="14" t="s">
        <v>133</v>
      </c>
      <c r="B80" s="7">
        <v>35790</v>
      </c>
      <c r="C80" s="7"/>
      <c r="D80" s="12">
        <v>23.065987124463501</v>
      </c>
      <c r="E80">
        <v>423.85247993469238</v>
      </c>
      <c r="S80" s="12">
        <v>3.7124463519313302</v>
      </c>
      <c r="AF80">
        <v>47</v>
      </c>
      <c r="AG80">
        <v>54</v>
      </c>
      <c r="AH80">
        <v>110</v>
      </c>
      <c r="AI80">
        <v>846</v>
      </c>
      <c r="AJ80">
        <v>989</v>
      </c>
      <c r="AK80">
        <v>2012</v>
      </c>
    </row>
    <row r="81" spans="1:37">
      <c r="A81" s="14" t="s">
        <v>130</v>
      </c>
      <c r="B81" s="7">
        <v>35855</v>
      </c>
      <c r="C81" s="7"/>
      <c r="D81" s="12">
        <v>87.507635405867305</v>
      </c>
      <c r="E81">
        <v>1546.4621486663818</v>
      </c>
      <c r="S81" s="12">
        <v>3.7415930241651698</v>
      </c>
      <c r="AA81">
        <v>5.2841491776177802</v>
      </c>
      <c r="AC81">
        <v>10.090111799153799</v>
      </c>
      <c r="AD81">
        <v>15.6292622442653</v>
      </c>
      <c r="AF81">
        <v>42</v>
      </c>
      <c r="AG81">
        <v>48</v>
      </c>
      <c r="AI81">
        <v>785</v>
      </c>
      <c r="AJ81">
        <v>900</v>
      </c>
      <c r="AK81">
        <v>1762</v>
      </c>
    </row>
    <row r="82" spans="1:37">
      <c r="A82" s="14" t="s">
        <v>137</v>
      </c>
      <c r="B82" s="7">
        <v>35814</v>
      </c>
      <c r="C82" s="7"/>
      <c r="D82" s="12">
        <v>46.861587982832603</v>
      </c>
      <c r="E82">
        <v>806.99363327026367</v>
      </c>
      <c r="S82" s="12">
        <v>2.66148068669527</v>
      </c>
      <c r="AF82">
        <v>41</v>
      </c>
      <c r="AG82">
        <v>45</v>
      </c>
      <c r="AH82">
        <v>105</v>
      </c>
      <c r="AI82">
        <v>768</v>
      </c>
      <c r="AJ82">
        <v>841</v>
      </c>
      <c r="AK82">
        <v>1873</v>
      </c>
    </row>
    <row r="83" spans="1:37">
      <c r="A83" t="s">
        <v>132</v>
      </c>
      <c r="B83" s="7">
        <v>35854</v>
      </c>
      <c r="C83" s="7"/>
      <c r="D83" s="12">
        <v>87.309616795602096</v>
      </c>
      <c r="E83">
        <v>1545.5210037231445</v>
      </c>
      <c r="Q83">
        <v>986.46454528374602</v>
      </c>
      <c r="S83" s="12">
        <v>3.8461925528345602</v>
      </c>
      <c r="AA83">
        <v>6.0504526331298303</v>
      </c>
      <c r="AF83">
        <v>41</v>
      </c>
      <c r="AG83">
        <v>45</v>
      </c>
      <c r="AH83">
        <v>96</v>
      </c>
      <c r="AI83">
        <v>764</v>
      </c>
      <c r="AJ83">
        <v>844</v>
      </c>
      <c r="AK83">
        <v>1762</v>
      </c>
    </row>
    <row r="84" spans="1:37">
      <c r="A84" s="14" t="s">
        <v>136</v>
      </c>
      <c r="B84" s="7">
        <v>35828</v>
      </c>
      <c r="C84" s="7"/>
      <c r="D84" s="12">
        <v>60.595761381475597</v>
      </c>
      <c r="E84">
        <v>1062.9098997116089</v>
      </c>
      <c r="S84" s="12">
        <v>3.8877893324387198</v>
      </c>
      <c r="W84">
        <v>27.472527472523701</v>
      </c>
      <c r="AB84">
        <v>5.5658767772511801</v>
      </c>
      <c r="AC84">
        <v>1.78862559241705</v>
      </c>
      <c r="AF84">
        <v>44</v>
      </c>
      <c r="AG84">
        <v>47</v>
      </c>
      <c r="AI84">
        <v>787</v>
      </c>
      <c r="AJ84">
        <v>846</v>
      </c>
      <c r="AK84">
        <v>1810</v>
      </c>
    </row>
    <row r="85" spans="1:37">
      <c r="A85" s="14" t="s">
        <v>134</v>
      </c>
      <c r="B85" s="7">
        <v>35849</v>
      </c>
      <c r="C85" s="7"/>
      <c r="D85" s="12">
        <v>81.519512004379393</v>
      </c>
      <c r="E85">
        <v>1447.6121530532837</v>
      </c>
      <c r="S85" s="12">
        <v>3.8911589895988099</v>
      </c>
      <c r="AA85">
        <v>6.3141888619854702</v>
      </c>
      <c r="AB85">
        <v>5.5362711864406702</v>
      </c>
      <c r="AF85">
        <v>47</v>
      </c>
      <c r="AG85">
        <v>51</v>
      </c>
      <c r="AH85">
        <v>103</v>
      </c>
      <c r="AI85">
        <v>846</v>
      </c>
      <c r="AJ85">
        <v>926</v>
      </c>
      <c r="AK85">
        <v>1880</v>
      </c>
    </row>
    <row r="86" spans="1:37">
      <c r="A86" s="14" t="s">
        <v>132</v>
      </c>
      <c r="B86" s="7">
        <v>35852</v>
      </c>
      <c r="C86" s="7"/>
      <c r="D86" s="12">
        <v>85.183197286518194</v>
      </c>
      <c r="E86">
        <v>1511.2710056304932</v>
      </c>
      <c r="S86" s="12">
        <v>3.9411271385440498</v>
      </c>
      <c r="W86">
        <v>63.736263736259602</v>
      </c>
      <c r="AC86">
        <v>5.3409727110514904</v>
      </c>
      <c r="AF86">
        <v>41</v>
      </c>
      <c r="AG86">
        <v>45</v>
      </c>
      <c r="AH86">
        <v>96</v>
      </c>
      <c r="AI86">
        <v>764</v>
      </c>
      <c r="AJ86">
        <v>844</v>
      </c>
      <c r="AK86">
        <v>1762</v>
      </c>
    </row>
    <row r="87" spans="1:37">
      <c r="A87" s="14" t="s">
        <v>134</v>
      </c>
      <c r="B87" s="7">
        <v>35841</v>
      </c>
      <c r="C87" s="7"/>
      <c r="D87" s="12">
        <v>73.757722687104007</v>
      </c>
      <c r="E87">
        <v>1307.39905834198</v>
      </c>
      <c r="S87" s="12">
        <v>4.0396691952764598</v>
      </c>
      <c r="AF87">
        <v>47</v>
      </c>
      <c r="AG87">
        <v>51</v>
      </c>
      <c r="AH87">
        <v>103</v>
      </c>
      <c r="AI87">
        <v>846</v>
      </c>
      <c r="AJ87">
        <v>926</v>
      </c>
      <c r="AK87">
        <v>1880</v>
      </c>
    </row>
    <row r="88" spans="1:37">
      <c r="A88" s="14" t="s">
        <v>131</v>
      </c>
      <c r="B88" s="7">
        <v>35815</v>
      </c>
      <c r="C88" s="7"/>
      <c r="D88" s="12">
        <v>48.303191489361701</v>
      </c>
      <c r="E88" s="12"/>
      <c r="Z88">
        <v>66.101063829787194</v>
      </c>
      <c r="AF88">
        <v>42</v>
      </c>
      <c r="AG88">
        <v>48</v>
      </c>
      <c r="AI88">
        <v>785</v>
      </c>
      <c r="AJ88">
        <v>900</v>
      </c>
      <c r="AK88">
        <v>1908</v>
      </c>
    </row>
    <row r="89" spans="1:37">
      <c r="A89" s="14" t="s">
        <v>132</v>
      </c>
      <c r="B89" s="7">
        <v>35834</v>
      </c>
      <c r="C89" s="7"/>
      <c r="D89" s="12">
        <v>66.886244209078797</v>
      </c>
      <c r="E89">
        <v>1180.3490571975708</v>
      </c>
      <c r="S89" s="12">
        <v>4.2007715531700196</v>
      </c>
      <c r="AB89">
        <v>7.4962594332673396</v>
      </c>
      <c r="AF89">
        <v>41</v>
      </c>
      <c r="AG89">
        <v>45</v>
      </c>
      <c r="AH89">
        <v>96</v>
      </c>
      <c r="AI89">
        <v>764</v>
      </c>
      <c r="AJ89">
        <v>844</v>
      </c>
      <c r="AK89">
        <v>1762</v>
      </c>
    </row>
    <row r="90" spans="1:37">
      <c r="A90" s="14" t="s">
        <v>133</v>
      </c>
      <c r="B90" s="7">
        <v>35838</v>
      </c>
      <c r="C90" s="7"/>
      <c r="D90" s="12">
        <v>71.1722103004291</v>
      </c>
      <c r="E90">
        <v>1266.3579130172729</v>
      </c>
      <c r="S90" s="12">
        <v>4.2113733905579398</v>
      </c>
      <c r="AF90">
        <v>47</v>
      </c>
      <c r="AG90">
        <v>54</v>
      </c>
      <c r="AH90">
        <v>110</v>
      </c>
      <c r="AI90">
        <v>846</v>
      </c>
      <c r="AJ90">
        <v>989</v>
      </c>
      <c r="AK90">
        <v>2012</v>
      </c>
    </row>
    <row r="91" spans="1:37">
      <c r="A91" s="14" t="s">
        <v>130</v>
      </c>
      <c r="B91" s="7">
        <v>35839</v>
      </c>
      <c r="C91" s="7"/>
      <c r="D91" s="12">
        <v>71.906232892781702</v>
      </c>
      <c r="E91">
        <v>1270.39905834198</v>
      </c>
      <c r="S91" s="12">
        <v>4.2957495894267597</v>
      </c>
      <c r="AF91">
        <v>42</v>
      </c>
      <c r="AG91">
        <v>48</v>
      </c>
      <c r="AI91">
        <v>785</v>
      </c>
      <c r="AJ91">
        <v>900</v>
      </c>
      <c r="AK91">
        <v>1762</v>
      </c>
    </row>
    <row r="92" spans="1:37">
      <c r="A92" s="14" t="s">
        <v>137</v>
      </c>
      <c r="B92" s="7">
        <v>35815</v>
      </c>
      <c r="C92" s="7"/>
      <c r="D92" s="12">
        <v>47.957446808510603</v>
      </c>
      <c r="E92" s="12"/>
      <c r="Z92">
        <v>7.5372340425531901</v>
      </c>
      <c r="AF92">
        <v>41</v>
      </c>
      <c r="AG92">
        <v>45</v>
      </c>
      <c r="AH92">
        <v>105</v>
      </c>
      <c r="AI92">
        <v>768</v>
      </c>
      <c r="AJ92">
        <v>841</v>
      </c>
      <c r="AK92">
        <v>1873</v>
      </c>
    </row>
    <row r="93" spans="1:37">
      <c r="A93" s="14" t="s">
        <v>134</v>
      </c>
      <c r="B93" s="7">
        <v>35832</v>
      </c>
      <c r="C93" s="7"/>
      <c r="D93" s="12">
        <v>64.611715023070204</v>
      </c>
      <c r="E93">
        <v>1141.3617887496948</v>
      </c>
      <c r="S93" s="12">
        <v>4.3416164854930797</v>
      </c>
      <c r="AA93">
        <v>0.73084745762712</v>
      </c>
      <c r="AF93">
        <v>47</v>
      </c>
      <c r="AG93">
        <v>51</v>
      </c>
      <c r="AH93">
        <v>103</v>
      </c>
      <c r="AI93">
        <v>846</v>
      </c>
      <c r="AJ93">
        <v>926</v>
      </c>
      <c r="AK93">
        <v>1880</v>
      </c>
    </row>
    <row r="94" spans="1:37">
      <c r="A94" s="14" t="s">
        <v>134</v>
      </c>
      <c r="B94" s="7">
        <v>35835</v>
      </c>
      <c r="C94" s="7"/>
      <c r="D94" s="12">
        <v>67.943825665859507</v>
      </c>
      <c r="E94">
        <v>1199.3490571975708</v>
      </c>
      <c r="S94" s="12">
        <v>4.3444318448424202</v>
      </c>
      <c r="AB94">
        <v>12.4337046004842</v>
      </c>
      <c r="AC94">
        <v>2.79341404358353</v>
      </c>
      <c r="AF94">
        <v>47</v>
      </c>
      <c r="AG94">
        <v>51</v>
      </c>
      <c r="AH94">
        <v>103</v>
      </c>
      <c r="AI94">
        <v>846</v>
      </c>
      <c r="AJ94">
        <v>926</v>
      </c>
      <c r="AK94">
        <v>1880</v>
      </c>
    </row>
    <row r="95" spans="1:37">
      <c r="A95" s="14" t="s">
        <v>133</v>
      </c>
      <c r="B95" s="7">
        <v>35834</v>
      </c>
      <c r="C95" s="7"/>
      <c r="D95" s="12">
        <v>67.056062231759597</v>
      </c>
      <c r="E95">
        <v>1196.207911491394</v>
      </c>
      <c r="S95" s="12">
        <v>4.3779506437768196</v>
      </c>
      <c r="AA95">
        <v>0.46309300625972899</v>
      </c>
      <c r="AF95">
        <v>47</v>
      </c>
      <c r="AG95">
        <v>54</v>
      </c>
      <c r="AH95">
        <v>110</v>
      </c>
      <c r="AI95">
        <v>846</v>
      </c>
      <c r="AJ95">
        <v>989</v>
      </c>
      <c r="AK95">
        <v>2012</v>
      </c>
    </row>
    <row r="96" spans="1:37">
      <c r="A96" s="14" t="s">
        <v>130</v>
      </c>
      <c r="B96" s="7">
        <v>35841</v>
      </c>
      <c r="C96" s="7"/>
      <c r="D96" s="12">
        <v>74.172206146867794</v>
      </c>
      <c r="E96">
        <v>1323.2579126358032</v>
      </c>
      <c r="S96" s="12">
        <v>4.4005044185500903</v>
      </c>
      <c r="AF96">
        <v>42</v>
      </c>
      <c r="AG96">
        <v>48</v>
      </c>
      <c r="AI96">
        <v>785</v>
      </c>
      <c r="AJ96">
        <v>900</v>
      </c>
      <c r="AK96">
        <v>1762</v>
      </c>
    </row>
    <row r="97" spans="1:37">
      <c r="A97" s="14" t="s">
        <v>130</v>
      </c>
      <c r="B97" s="7">
        <v>35848</v>
      </c>
      <c r="C97" s="7"/>
      <c r="D97" s="12">
        <v>81.005317900993106</v>
      </c>
      <c r="E97">
        <v>1446.4133520126343</v>
      </c>
      <c r="S97" s="12">
        <v>4.4057832173301001</v>
      </c>
      <c r="AC97">
        <v>8.8321331502704101</v>
      </c>
      <c r="AF97">
        <v>42</v>
      </c>
      <c r="AG97">
        <v>48</v>
      </c>
      <c r="AI97">
        <v>785</v>
      </c>
      <c r="AJ97">
        <v>900</v>
      </c>
      <c r="AK97">
        <v>1762</v>
      </c>
    </row>
    <row r="98" spans="1:37">
      <c r="A98" s="14" t="s">
        <v>135</v>
      </c>
      <c r="B98" s="7">
        <v>35855</v>
      </c>
      <c r="C98" s="7"/>
      <c r="D98" s="12">
        <v>87.924364538127705</v>
      </c>
      <c r="E98">
        <v>1546.4621486663818</v>
      </c>
      <c r="S98" s="12">
        <v>4.4114139360287803</v>
      </c>
      <c r="AD98">
        <v>13.289522628642199</v>
      </c>
      <c r="AF98">
        <v>40</v>
      </c>
      <c r="AG98">
        <v>43</v>
      </c>
      <c r="AI98">
        <v>748</v>
      </c>
      <c r="AJ98">
        <v>805</v>
      </c>
      <c r="AK98">
        <v>1651</v>
      </c>
    </row>
    <row r="99" spans="1:37">
      <c r="A99" s="14" t="s">
        <v>133</v>
      </c>
      <c r="B99" s="7">
        <v>35831</v>
      </c>
      <c r="C99" s="7"/>
      <c r="D99" s="12">
        <v>63.857296137338999</v>
      </c>
      <c r="E99">
        <v>1121.5644693374634</v>
      </c>
      <c r="S99" s="12">
        <v>4.4898068669527804</v>
      </c>
      <c r="AA99">
        <v>3.3055829176066802</v>
      </c>
      <c r="AF99">
        <v>47</v>
      </c>
      <c r="AG99">
        <v>54</v>
      </c>
      <c r="AH99">
        <v>110</v>
      </c>
      <c r="AI99">
        <v>846</v>
      </c>
      <c r="AJ99">
        <v>989</v>
      </c>
      <c r="AK99">
        <v>2012</v>
      </c>
    </row>
    <row r="100" spans="1:37">
      <c r="A100" s="14" t="s">
        <v>130</v>
      </c>
      <c r="B100" s="7">
        <v>35852</v>
      </c>
      <c r="C100" s="7"/>
      <c r="D100" s="12">
        <v>84.807643811818707</v>
      </c>
      <c r="E100">
        <v>1495.4121513366699</v>
      </c>
      <c r="S100" s="12">
        <v>4.5119457261280997</v>
      </c>
      <c r="AC100">
        <v>10.186051724621001</v>
      </c>
      <c r="AF100">
        <v>42</v>
      </c>
      <c r="AG100">
        <v>48</v>
      </c>
      <c r="AI100">
        <v>785</v>
      </c>
      <c r="AJ100">
        <v>900</v>
      </c>
      <c r="AK100">
        <v>1762</v>
      </c>
    </row>
    <row r="101" spans="1:37">
      <c r="A101" s="14" t="s">
        <v>138</v>
      </c>
      <c r="B101" s="7">
        <v>35820</v>
      </c>
      <c r="C101" s="7"/>
      <c r="D101" s="12">
        <v>52.882328823288098</v>
      </c>
      <c r="E101">
        <v>921.85465431213379</v>
      </c>
      <c r="S101" s="12">
        <v>4.5184501845017904</v>
      </c>
      <c r="AF101">
        <v>41</v>
      </c>
      <c r="AG101">
        <v>45</v>
      </c>
      <c r="AH101">
        <v>91</v>
      </c>
      <c r="AI101">
        <v>768</v>
      </c>
      <c r="AJ101">
        <v>841</v>
      </c>
      <c r="AK101">
        <v>1651</v>
      </c>
    </row>
    <row r="102" spans="1:37">
      <c r="A102" s="14" t="s">
        <v>130</v>
      </c>
      <c r="B102" s="7">
        <v>35807</v>
      </c>
      <c r="C102" s="7"/>
      <c r="D102" s="12">
        <v>40.432861499960801</v>
      </c>
      <c r="E102">
        <v>696.35248374938965</v>
      </c>
      <c r="S102" s="12">
        <v>4.6319504183936804</v>
      </c>
      <c r="AF102">
        <v>42</v>
      </c>
      <c r="AG102">
        <v>48</v>
      </c>
      <c r="AI102">
        <v>785</v>
      </c>
      <c r="AJ102">
        <v>900</v>
      </c>
      <c r="AK102">
        <v>1762</v>
      </c>
    </row>
    <row r="103" spans="1:37">
      <c r="A103" s="14" t="s">
        <v>135</v>
      </c>
      <c r="B103" s="7">
        <v>35818</v>
      </c>
      <c r="C103" s="7"/>
      <c r="D103" s="12">
        <v>50.910299522952897</v>
      </c>
      <c r="E103">
        <v>882.6427059173584</v>
      </c>
      <c r="S103" s="12">
        <v>4.6400445765230298</v>
      </c>
      <c r="AF103">
        <v>40</v>
      </c>
      <c r="AG103">
        <v>43</v>
      </c>
      <c r="AI103">
        <v>748</v>
      </c>
      <c r="AJ103">
        <v>805</v>
      </c>
      <c r="AK103">
        <v>1651</v>
      </c>
    </row>
    <row r="104" spans="1:37">
      <c r="A104" s="14" t="s">
        <v>135</v>
      </c>
      <c r="B104" s="7">
        <v>35820</v>
      </c>
      <c r="C104" s="7"/>
      <c r="D104" s="12">
        <v>53.188003440994699</v>
      </c>
      <c r="E104">
        <v>937.71350860595703</v>
      </c>
      <c r="S104" s="12">
        <v>4.64180417611637</v>
      </c>
      <c r="AF104">
        <v>40</v>
      </c>
      <c r="AG104">
        <v>43</v>
      </c>
      <c r="AI104">
        <v>748</v>
      </c>
      <c r="AJ104">
        <v>805</v>
      </c>
      <c r="AK104">
        <v>1651</v>
      </c>
    </row>
    <row r="105" spans="1:37">
      <c r="A105" s="14" t="s">
        <v>131</v>
      </c>
      <c r="B105" s="7">
        <v>35816</v>
      </c>
      <c r="C105" s="7"/>
      <c r="D105" s="12">
        <v>48.870691296895799</v>
      </c>
      <c r="E105" s="12"/>
      <c r="R105">
        <v>2.2764235383736402</v>
      </c>
      <c r="T105">
        <v>102.048997772828</v>
      </c>
      <c r="AF105">
        <v>42</v>
      </c>
      <c r="AG105">
        <v>48</v>
      </c>
      <c r="AI105">
        <v>785</v>
      </c>
      <c r="AJ105">
        <v>900</v>
      </c>
      <c r="AK105">
        <v>1908</v>
      </c>
    </row>
    <row r="106" spans="1:37">
      <c r="A106" s="14" t="s">
        <v>137</v>
      </c>
      <c r="B106" s="7">
        <v>35816</v>
      </c>
      <c r="C106" s="7"/>
      <c r="D106" s="12">
        <v>49.004951437821298</v>
      </c>
      <c r="E106" s="12"/>
      <c r="R106">
        <v>0.31846314987621299</v>
      </c>
      <c r="T106">
        <v>3.0289532293986601</v>
      </c>
      <c r="AF106">
        <v>41</v>
      </c>
      <c r="AG106">
        <v>45</v>
      </c>
      <c r="AI106">
        <v>768</v>
      </c>
      <c r="AJ106">
        <v>841</v>
      </c>
      <c r="AK106">
        <v>1873</v>
      </c>
    </row>
    <row r="107" spans="1:37">
      <c r="A107" s="14" t="s">
        <v>136</v>
      </c>
      <c r="B107" s="7">
        <v>35797</v>
      </c>
      <c r="C107" s="7"/>
      <c r="D107" s="12">
        <v>29.594095940959299</v>
      </c>
      <c r="E107">
        <v>516.84362602233887</v>
      </c>
      <c r="S107" s="12">
        <v>4.6660516605165601</v>
      </c>
      <c r="AF107">
        <v>44</v>
      </c>
      <c r="AG107">
        <v>47</v>
      </c>
      <c r="AI107">
        <v>787</v>
      </c>
      <c r="AJ107">
        <v>846</v>
      </c>
      <c r="AK107">
        <v>1810</v>
      </c>
    </row>
    <row r="108" spans="1:37">
      <c r="A108" s="14" t="s">
        <v>134</v>
      </c>
      <c r="B108" s="7">
        <v>35796</v>
      </c>
      <c r="C108" s="7"/>
      <c r="D108" s="12">
        <v>29.4940173613826</v>
      </c>
      <c r="E108">
        <v>517.80248069763184</v>
      </c>
      <c r="S108" s="12">
        <v>4.6750019551106599</v>
      </c>
      <c r="AF108">
        <v>47</v>
      </c>
      <c r="AG108">
        <v>51</v>
      </c>
      <c r="AH108">
        <v>103</v>
      </c>
      <c r="AI108">
        <v>846</v>
      </c>
      <c r="AJ108">
        <v>926</v>
      </c>
      <c r="AK108">
        <v>1880</v>
      </c>
    </row>
    <row r="109" spans="1:37">
      <c r="A109" s="14" t="s">
        <v>137</v>
      </c>
      <c r="B109" s="7">
        <v>35817</v>
      </c>
      <c r="C109" s="7"/>
      <c r="D109" s="12">
        <v>49.862234856767898</v>
      </c>
      <c r="E109">
        <v>863.81537437438965</v>
      </c>
      <c r="S109" s="12">
        <v>4.7263948497854003</v>
      </c>
      <c r="AD109">
        <v>0.45302135724178</v>
      </c>
      <c r="AF109">
        <v>41</v>
      </c>
      <c r="AG109">
        <v>45</v>
      </c>
      <c r="AH109">
        <v>105</v>
      </c>
      <c r="AI109">
        <v>768</v>
      </c>
      <c r="AJ109">
        <v>841</v>
      </c>
      <c r="AK109">
        <v>1873</v>
      </c>
    </row>
    <row r="110" spans="1:37">
      <c r="A110" s="14" t="s">
        <v>133</v>
      </c>
      <c r="B110" s="7">
        <v>35796</v>
      </c>
      <c r="C110" s="7"/>
      <c r="D110" s="12">
        <v>29.278433476394799</v>
      </c>
      <c r="E110">
        <v>517.80248069763184</v>
      </c>
      <c r="S110" s="12">
        <v>4.7103004291845396</v>
      </c>
      <c r="AF110">
        <v>47</v>
      </c>
      <c r="AG110">
        <v>54</v>
      </c>
      <c r="AH110">
        <v>110</v>
      </c>
      <c r="AI110">
        <v>846</v>
      </c>
      <c r="AJ110">
        <v>989</v>
      </c>
      <c r="AK110">
        <v>2012</v>
      </c>
    </row>
    <row r="111" spans="1:37">
      <c r="A111" s="14" t="s">
        <v>138</v>
      </c>
      <c r="B111" s="7">
        <v>35818</v>
      </c>
      <c r="C111" s="7"/>
      <c r="D111" s="12">
        <v>50.6161243430615</v>
      </c>
      <c r="E111">
        <v>882.6427059173584</v>
      </c>
      <c r="S111" s="12">
        <v>4.7133512244212801</v>
      </c>
      <c r="AF111">
        <v>41</v>
      </c>
      <c r="AG111">
        <v>45</v>
      </c>
      <c r="AH111">
        <v>91</v>
      </c>
      <c r="AI111">
        <v>768</v>
      </c>
      <c r="AJ111">
        <v>841</v>
      </c>
      <c r="AK111">
        <v>1651</v>
      </c>
    </row>
    <row r="112" spans="1:37">
      <c r="A112" s="14" t="s">
        <v>131</v>
      </c>
      <c r="B112" s="7">
        <v>35817</v>
      </c>
      <c r="C112" s="7"/>
      <c r="D112" s="12">
        <v>49.724469713535903</v>
      </c>
      <c r="E112" s="12"/>
      <c r="AD112">
        <v>4.0917705372111604</v>
      </c>
      <c r="AF112">
        <v>42</v>
      </c>
      <c r="AG112">
        <v>48</v>
      </c>
      <c r="AI112">
        <v>785</v>
      </c>
      <c r="AJ112">
        <v>900</v>
      </c>
      <c r="AK112">
        <v>1908</v>
      </c>
    </row>
    <row r="113" spans="1:51">
      <c r="A113" s="14" t="s">
        <v>131</v>
      </c>
      <c r="B113" s="7">
        <v>35818</v>
      </c>
      <c r="C113" s="7"/>
      <c r="D113" s="12">
        <v>50.812768240343303</v>
      </c>
      <c r="E113">
        <v>882.6427059173584</v>
      </c>
      <c r="S113" s="12">
        <v>6.5836909871244602</v>
      </c>
      <c r="AF113">
        <v>42</v>
      </c>
      <c r="AG113">
        <v>48</v>
      </c>
      <c r="AI113">
        <v>785</v>
      </c>
      <c r="AJ113">
        <v>900</v>
      </c>
      <c r="AK113">
        <v>1908</v>
      </c>
    </row>
    <row r="114" spans="1:51">
      <c r="A114" s="14" t="s">
        <v>132</v>
      </c>
      <c r="B114" s="7">
        <v>35808</v>
      </c>
      <c r="C114" s="7"/>
      <c r="D114" s="12">
        <v>40.768571322076802</v>
      </c>
      <c r="E114">
        <v>695.54363059997559</v>
      </c>
      <c r="S114" s="12">
        <v>4.7411942301240702</v>
      </c>
      <c r="AF114">
        <v>41</v>
      </c>
      <c r="AG114">
        <v>45</v>
      </c>
      <c r="AH114">
        <v>96</v>
      </c>
      <c r="AI114">
        <v>764</v>
      </c>
      <c r="AJ114">
        <v>844</v>
      </c>
      <c r="AK114">
        <v>1762</v>
      </c>
    </row>
    <row r="115" spans="1:51">
      <c r="A115" s="14" t="s">
        <v>130</v>
      </c>
      <c r="B115" s="7">
        <v>35835</v>
      </c>
      <c r="C115" s="7"/>
      <c r="D115" s="12">
        <v>67.741847188550807</v>
      </c>
      <c r="E115">
        <v>1199.3490571975708</v>
      </c>
      <c r="S115" s="12">
        <v>4.8590560725737104</v>
      </c>
      <c r="AA115">
        <v>1.6142228697918599</v>
      </c>
      <c r="AF115">
        <v>42</v>
      </c>
      <c r="AG115">
        <v>48</v>
      </c>
      <c r="AI115">
        <v>785</v>
      </c>
      <c r="AJ115">
        <v>900</v>
      </c>
      <c r="AK115">
        <v>1762</v>
      </c>
    </row>
    <row r="116" spans="1:51">
      <c r="A116" s="14" t="s">
        <v>137</v>
      </c>
      <c r="B116" s="7">
        <v>35820</v>
      </c>
      <c r="C116" s="7"/>
      <c r="D116" s="12">
        <v>53.367757510729597</v>
      </c>
      <c r="E116">
        <v>937.71350860595703</v>
      </c>
      <c r="S116" s="12">
        <v>4.7207618025751001</v>
      </c>
      <c r="AF116">
        <v>41</v>
      </c>
      <c r="AG116">
        <v>45</v>
      </c>
      <c r="AH116">
        <v>105</v>
      </c>
      <c r="AI116">
        <v>768</v>
      </c>
      <c r="AJ116">
        <v>841</v>
      </c>
      <c r="AK116">
        <v>1873</v>
      </c>
    </row>
    <row r="117" spans="1:51" ht="15.75" customHeight="1">
      <c r="A117" s="14" t="s">
        <v>138</v>
      </c>
      <c r="B117" s="7">
        <v>35824</v>
      </c>
      <c r="C117" s="7"/>
      <c r="D117" s="12">
        <v>57.295463863729402</v>
      </c>
      <c r="E117">
        <v>1006.6476526260376</v>
      </c>
      <c r="S117" s="12">
        <v>4.9283797383427901</v>
      </c>
      <c r="AF117">
        <v>41</v>
      </c>
      <c r="AG117">
        <v>45</v>
      </c>
      <c r="AH117">
        <v>91</v>
      </c>
      <c r="AI117">
        <v>768</v>
      </c>
      <c r="AJ117">
        <v>841</v>
      </c>
      <c r="AK117">
        <v>1651</v>
      </c>
    </row>
    <row r="118" spans="1:51">
      <c r="A118" s="14" t="s">
        <v>135</v>
      </c>
      <c r="B118" s="7">
        <v>35853</v>
      </c>
      <c r="C118" s="7"/>
      <c r="D118" s="12">
        <v>85.951747868929303</v>
      </c>
      <c r="E118">
        <v>1512.6621494293213</v>
      </c>
      <c r="S118" s="12">
        <v>4.9761280988503902</v>
      </c>
      <c r="AF118">
        <v>40</v>
      </c>
      <c r="AG118">
        <v>43</v>
      </c>
      <c r="AI118">
        <v>748</v>
      </c>
      <c r="AJ118">
        <v>805</v>
      </c>
      <c r="AK118">
        <v>1651</v>
      </c>
    </row>
    <row r="119" spans="1:51">
      <c r="A119" s="14" t="s">
        <v>133</v>
      </c>
      <c r="B119" s="7">
        <v>35827</v>
      </c>
      <c r="C119" s="7"/>
      <c r="D119" s="12">
        <v>59.951880235252098</v>
      </c>
      <c r="E119">
        <v>1044.0888013839722</v>
      </c>
      <c r="S119" s="12">
        <v>5.0804721030042899</v>
      </c>
      <c r="W119">
        <v>26.055961504188399</v>
      </c>
      <c r="AF119">
        <v>47</v>
      </c>
      <c r="AG119">
        <v>54</v>
      </c>
      <c r="AH119">
        <v>110</v>
      </c>
      <c r="AI119">
        <v>846</v>
      </c>
      <c r="AJ119">
        <v>989</v>
      </c>
      <c r="AK119">
        <v>2012</v>
      </c>
    </row>
    <row r="120" spans="1:51">
      <c r="A120" s="14" t="s">
        <v>131</v>
      </c>
      <c r="B120" s="7">
        <v>35820</v>
      </c>
      <c r="C120" s="7"/>
      <c r="D120" s="12">
        <v>52.973444206008502</v>
      </c>
      <c r="E120">
        <v>921.85465431213379</v>
      </c>
      <c r="S120" s="12">
        <v>7.3232296137338997</v>
      </c>
      <c r="AF120">
        <v>42</v>
      </c>
      <c r="AG120">
        <v>48</v>
      </c>
      <c r="AI120">
        <v>785</v>
      </c>
      <c r="AJ120">
        <v>900</v>
      </c>
      <c r="AK120">
        <v>1908</v>
      </c>
    </row>
    <row r="121" spans="1:51">
      <c r="A121" s="14" t="s">
        <v>137</v>
      </c>
      <c r="B121" s="7">
        <v>35824</v>
      </c>
      <c r="C121" s="7"/>
      <c r="D121" s="12">
        <v>56.6912553648068</v>
      </c>
      <c r="E121">
        <v>990.78879833221436</v>
      </c>
      <c r="S121" s="12">
        <v>6.7856759656652299</v>
      </c>
      <c r="AF121">
        <v>41</v>
      </c>
      <c r="AG121">
        <v>45</v>
      </c>
      <c r="AH121">
        <v>105</v>
      </c>
      <c r="AI121">
        <v>768</v>
      </c>
      <c r="AJ121">
        <v>841</v>
      </c>
      <c r="AK121">
        <v>1873</v>
      </c>
    </row>
    <row r="122" spans="1:51">
      <c r="A122" s="14" t="s">
        <v>131</v>
      </c>
      <c r="B122" s="7">
        <v>35824</v>
      </c>
      <c r="C122" s="7"/>
      <c r="D122" s="12">
        <v>56.514216738197398</v>
      </c>
      <c r="E122">
        <v>990.78879833221436</v>
      </c>
      <c r="S122" s="12">
        <v>7.9541309012875496</v>
      </c>
      <c r="AF122">
        <v>42</v>
      </c>
      <c r="AG122">
        <v>48</v>
      </c>
      <c r="AI122">
        <v>785</v>
      </c>
      <c r="AJ122">
        <v>900</v>
      </c>
      <c r="AK122">
        <v>1908</v>
      </c>
    </row>
    <row r="123" spans="1:51">
      <c r="A123" s="14" t="s">
        <v>138</v>
      </c>
      <c r="B123" s="7">
        <v>35842</v>
      </c>
      <c r="C123" s="7"/>
      <c r="D123" s="12">
        <v>74.605559729526604</v>
      </c>
      <c r="E123">
        <v>1324.1990575790405</v>
      </c>
      <c r="Q123">
        <v>437.445832516682</v>
      </c>
      <c r="S123" s="12">
        <v>5.2685340489768002</v>
      </c>
      <c r="AA123">
        <v>0.361382419233507</v>
      </c>
      <c r="AB123">
        <v>3.9117205108939399</v>
      </c>
      <c r="AC123">
        <v>0.25432006010503</v>
      </c>
      <c r="AD123">
        <v>4.7238983360759699</v>
      </c>
      <c r="AF123">
        <v>41</v>
      </c>
      <c r="AG123">
        <v>45</v>
      </c>
      <c r="AH123">
        <v>91</v>
      </c>
      <c r="AI123">
        <v>768</v>
      </c>
      <c r="AJ123">
        <v>841</v>
      </c>
      <c r="AK123">
        <v>1651</v>
      </c>
      <c r="AY123">
        <v>1.9</v>
      </c>
    </row>
    <row r="124" spans="1:51">
      <c r="A124" s="14" t="s">
        <v>136</v>
      </c>
      <c r="B124" s="7">
        <v>35824</v>
      </c>
      <c r="C124" s="7"/>
      <c r="D124" s="12">
        <v>56.743127962085303</v>
      </c>
      <c r="E124">
        <v>990.78879833221436</v>
      </c>
      <c r="S124" s="12">
        <v>5.2782623280777798</v>
      </c>
      <c r="AB124">
        <v>10.1364928909952</v>
      </c>
      <c r="AF124">
        <v>44</v>
      </c>
      <c r="AG124">
        <v>47</v>
      </c>
      <c r="AI124">
        <v>787</v>
      </c>
      <c r="AJ124">
        <v>846</v>
      </c>
      <c r="AK124">
        <v>1810</v>
      </c>
    </row>
    <row r="125" spans="1:51">
      <c r="A125" s="14" t="s">
        <v>132</v>
      </c>
      <c r="B125" s="7">
        <v>35832</v>
      </c>
      <c r="C125" s="7"/>
      <c r="D125" s="12">
        <v>65.294271124529303</v>
      </c>
      <c r="E125">
        <v>1157.2206430435181</v>
      </c>
      <c r="S125" s="12">
        <v>5.2963770546795903</v>
      </c>
      <c r="AF125">
        <v>41</v>
      </c>
      <c r="AG125">
        <v>45</v>
      </c>
      <c r="AH125">
        <v>96</v>
      </c>
      <c r="AI125">
        <v>764</v>
      </c>
      <c r="AJ125">
        <v>844</v>
      </c>
      <c r="AK125">
        <v>1762</v>
      </c>
    </row>
    <row r="126" spans="1:51">
      <c r="A126" s="14" t="s">
        <v>138</v>
      </c>
      <c r="B126" s="7">
        <v>35839</v>
      </c>
      <c r="C126" s="7"/>
      <c r="D126" s="12">
        <v>72.003429125200199</v>
      </c>
      <c r="E126">
        <v>1286.2579126358032</v>
      </c>
      <c r="S126" s="12">
        <v>5.3114726601810904</v>
      </c>
      <c r="AF126">
        <v>41</v>
      </c>
      <c r="AG126">
        <v>45</v>
      </c>
      <c r="AH126">
        <v>91</v>
      </c>
      <c r="AI126">
        <v>768</v>
      </c>
      <c r="AJ126">
        <v>841</v>
      </c>
      <c r="AK126">
        <v>1651</v>
      </c>
    </row>
    <row r="127" spans="1:51">
      <c r="A127" s="14" t="s">
        <v>137</v>
      </c>
      <c r="B127" s="7">
        <v>35828</v>
      </c>
      <c r="C127" s="7"/>
      <c r="D127" s="12">
        <v>60.734978540772502</v>
      </c>
      <c r="E127">
        <v>1062.9098997116089</v>
      </c>
      <c r="S127" s="12">
        <v>7.0971030042918404</v>
      </c>
      <c r="AD127">
        <v>10.5</v>
      </c>
      <c r="AF127">
        <v>41</v>
      </c>
      <c r="AG127">
        <v>45</v>
      </c>
      <c r="AH127">
        <v>105</v>
      </c>
      <c r="AI127">
        <v>768</v>
      </c>
      <c r="AJ127">
        <v>841</v>
      </c>
      <c r="AK127">
        <v>1873</v>
      </c>
      <c r="AY127">
        <v>7.2</v>
      </c>
    </row>
    <row r="128" spans="1:51">
      <c r="A128" s="14" t="s">
        <v>138</v>
      </c>
      <c r="B128" s="7">
        <v>35849</v>
      </c>
      <c r="C128" s="7"/>
      <c r="D128" s="12">
        <v>81.529676934635603</v>
      </c>
      <c r="E128">
        <v>1447.6121530532837</v>
      </c>
      <c r="S128" s="12">
        <v>5.4345857094934003</v>
      </c>
      <c r="AA128">
        <v>1.47182569496604</v>
      </c>
      <c r="AF128">
        <v>41</v>
      </c>
      <c r="AG128">
        <v>45</v>
      </c>
      <c r="AH128">
        <v>91</v>
      </c>
      <c r="AI128">
        <v>768</v>
      </c>
      <c r="AJ128">
        <v>841</v>
      </c>
      <c r="AK128">
        <v>1651</v>
      </c>
    </row>
    <row r="129" spans="1:37">
      <c r="A129" s="14" t="s">
        <v>134</v>
      </c>
      <c r="B129" s="7">
        <v>35829</v>
      </c>
      <c r="C129" s="7"/>
      <c r="D129" s="12">
        <v>61.743567685930998</v>
      </c>
      <c r="E129">
        <v>1082.2950811386108</v>
      </c>
      <c r="S129" s="12">
        <v>5.5239501055759801</v>
      </c>
      <c r="AF129">
        <v>47</v>
      </c>
      <c r="AG129">
        <v>51</v>
      </c>
      <c r="AH129">
        <v>103</v>
      </c>
      <c r="AI129">
        <v>846</v>
      </c>
      <c r="AJ129">
        <v>926</v>
      </c>
      <c r="AK129">
        <v>1880</v>
      </c>
    </row>
    <row r="130" spans="1:37">
      <c r="A130" s="14" t="s">
        <v>130</v>
      </c>
      <c r="B130" s="7">
        <v>35831</v>
      </c>
      <c r="C130" s="7"/>
      <c r="D130" s="12">
        <v>64.0852923870099</v>
      </c>
      <c r="E130">
        <v>1137.4233236312866</v>
      </c>
      <c r="S130" s="12">
        <v>5.5260616250879799</v>
      </c>
      <c r="AB130">
        <v>11.081789907254301</v>
      </c>
      <c r="AF130">
        <v>42</v>
      </c>
      <c r="AG130">
        <v>48</v>
      </c>
      <c r="AI130">
        <v>785</v>
      </c>
      <c r="AJ130">
        <v>900</v>
      </c>
      <c r="AK130">
        <v>1762</v>
      </c>
    </row>
    <row r="131" spans="1:37">
      <c r="A131" s="14" t="s">
        <v>131</v>
      </c>
      <c r="B131" s="7">
        <v>35828</v>
      </c>
      <c r="C131" s="7"/>
      <c r="D131" s="12">
        <v>61.435085836909799</v>
      </c>
      <c r="E131">
        <v>1078.7687540054321</v>
      </c>
      <c r="S131" s="12">
        <v>8.4763948497854003</v>
      </c>
      <c r="AF131">
        <v>42</v>
      </c>
      <c r="AG131">
        <v>48</v>
      </c>
      <c r="AI131">
        <v>785</v>
      </c>
      <c r="AJ131">
        <v>900</v>
      </c>
      <c r="AK131">
        <v>1908</v>
      </c>
    </row>
    <row r="132" spans="1:37">
      <c r="A132" s="14" t="s">
        <v>135</v>
      </c>
      <c r="B132" s="7">
        <v>35849</v>
      </c>
      <c r="C132" s="7"/>
      <c r="D132" s="12">
        <v>81.787362164698393</v>
      </c>
      <c r="E132">
        <v>1447.6121530532837</v>
      </c>
      <c r="S132" s="12">
        <v>5.5394345819973401</v>
      </c>
      <c r="AA132">
        <v>0.41125809175329597</v>
      </c>
      <c r="AF132">
        <v>40</v>
      </c>
      <c r="AG132">
        <v>43</v>
      </c>
      <c r="AI132">
        <v>748</v>
      </c>
      <c r="AJ132">
        <v>805</v>
      </c>
      <c r="AK132">
        <v>1651</v>
      </c>
    </row>
    <row r="133" spans="1:37">
      <c r="A133" s="14" t="s">
        <v>130</v>
      </c>
      <c r="B133" s="7">
        <v>35813</v>
      </c>
      <c r="C133" s="7"/>
      <c r="D133" s="12">
        <v>46.249315711269197</v>
      </c>
      <c r="E133">
        <v>803.85248565673828</v>
      </c>
      <c r="S133" s="12">
        <v>5.5634824431062802</v>
      </c>
      <c r="AF133">
        <v>42</v>
      </c>
      <c r="AG133">
        <v>48</v>
      </c>
      <c r="AI133">
        <v>785</v>
      </c>
      <c r="AJ133">
        <v>900</v>
      </c>
      <c r="AK133">
        <v>1762</v>
      </c>
    </row>
    <row r="134" spans="1:37">
      <c r="A134" s="14" t="s">
        <v>138</v>
      </c>
      <c r="B134" s="7">
        <v>35828</v>
      </c>
      <c r="C134" s="7"/>
      <c r="D134" s="12">
        <v>60.7767714040776</v>
      </c>
      <c r="E134">
        <v>1062.9098997116089</v>
      </c>
      <c r="H134">
        <v>0.14970463396490602</v>
      </c>
      <c r="J134">
        <v>0.29988185358596203</v>
      </c>
      <c r="K134">
        <v>0.30592213107856503</v>
      </c>
      <c r="L134">
        <v>0.29444913813705598</v>
      </c>
      <c r="M134">
        <v>0.31319267963472197</v>
      </c>
      <c r="N134">
        <v>0.29615569745093201</v>
      </c>
      <c r="O134">
        <v>0.30059544446276998</v>
      </c>
      <c r="P134">
        <v>0.32016028866770496</v>
      </c>
      <c r="S134" s="12">
        <v>5.5862126803085701</v>
      </c>
      <c r="AF134">
        <v>41</v>
      </c>
      <c r="AG134">
        <v>45</v>
      </c>
      <c r="AH134">
        <v>91</v>
      </c>
      <c r="AI134">
        <v>768</v>
      </c>
      <c r="AJ134">
        <v>841</v>
      </c>
      <c r="AK134">
        <v>1651</v>
      </c>
    </row>
    <row r="135" spans="1:37">
      <c r="A135" s="14" t="s">
        <v>138</v>
      </c>
      <c r="B135" s="7">
        <v>35877</v>
      </c>
      <c r="C135" s="7"/>
      <c r="D135" s="12">
        <v>109.992172648999</v>
      </c>
      <c r="E135">
        <v>1913.03431224823</v>
      </c>
      <c r="S135" s="12">
        <v>5.5969473331096298</v>
      </c>
      <c r="AA135">
        <v>0</v>
      </c>
      <c r="AB135">
        <v>0.123591284748158</v>
      </c>
      <c r="AF135">
        <v>41</v>
      </c>
      <c r="AG135">
        <v>45</v>
      </c>
      <c r="AH135">
        <v>91</v>
      </c>
      <c r="AI135">
        <v>768</v>
      </c>
      <c r="AJ135">
        <v>841</v>
      </c>
      <c r="AK135">
        <v>1651</v>
      </c>
    </row>
    <row r="136" spans="1:37">
      <c r="A136" s="14" t="s">
        <v>133</v>
      </c>
      <c r="B136" s="7">
        <v>35820</v>
      </c>
      <c r="C136" s="7"/>
      <c r="D136" s="12">
        <v>52.776206666454797</v>
      </c>
      <c r="E136">
        <v>921.85465431213379</v>
      </c>
      <c r="S136" s="12">
        <v>5.6236587982832598</v>
      </c>
      <c r="AA136">
        <v>4.4845730990435504</v>
      </c>
      <c r="AF136">
        <v>47</v>
      </c>
      <c r="AG136">
        <v>54</v>
      </c>
      <c r="AH136">
        <v>110</v>
      </c>
      <c r="AI136">
        <v>846</v>
      </c>
      <c r="AJ136">
        <v>989</v>
      </c>
      <c r="AK136">
        <v>2012</v>
      </c>
    </row>
    <row r="137" spans="1:37">
      <c r="A137" s="14" t="s">
        <v>134</v>
      </c>
      <c r="B137" s="7">
        <v>35800</v>
      </c>
      <c r="C137" s="7"/>
      <c r="D137" s="12">
        <v>33.026902322671397</v>
      </c>
      <c r="E137">
        <v>583.40247917175293</v>
      </c>
      <c r="S137" s="12">
        <v>5.6562719949949196</v>
      </c>
      <c r="AF137">
        <v>47</v>
      </c>
      <c r="AG137">
        <v>51</v>
      </c>
      <c r="AH137">
        <v>103</v>
      </c>
      <c r="AI137">
        <v>846</v>
      </c>
      <c r="AJ137">
        <v>926</v>
      </c>
      <c r="AK137">
        <v>1880</v>
      </c>
    </row>
    <row r="138" spans="1:37">
      <c r="A138" s="14" t="s">
        <v>136</v>
      </c>
      <c r="B138" s="7">
        <v>35801</v>
      </c>
      <c r="C138" s="7"/>
      <c r="D138" s="12">
        <v>33.917775541391698</v>
      </c>
      <c r="E138">
        <v>584.04362487792969</v>
      </c>
      <c r="S138" s="12">
        <v>5.6757799396175397</v>
      </c>
      <c r="AF138">
        <v>44</v>
      </c>
      <c r="AG138">
        <v>47</v>
      </c>
      <c r="AI138">
        <v>787</v>
      </c>
      <c r="AJ138">
        <v>846</v>
      </c>
      <c r="AK138">
        <v>1810</v>
      </c>
    </row>
    <row r="139" spans="1:37">
      <c r="A139" s="14" t="s">
        <v>132</v>
      </c>
      <c r="B139" s="7">
        <v>35824</v>
      </c>
      <c r="C139" s="7"/>
      <c r="D139" s="12">
        <v>57.053710282056699</v>
      </c>
      <c r="E139">
        <v>1006.6476526260376</v>
      </c>
      <c r="S139" s="12">
        <v>5.6781281449177596</v>
      </c>
      <c r="AA139">
        <v>7.34336274493758</v>
      </c>
      <c r="AB139">
        <v>2.6664265719384299</v>
      </c>
      <c r="AF139">
        <v>41</v>
      </c>
      <c r="AG139">
        <v>45</v>
      </c>
      <c r="AH139">
        <v>96</v>
      </c>
      <c r="AI139">
        <v>764</v>
      </c>
      <c r="AJ139">
        <v>844</v>
      </c>
      <c r="AK139">
        <v>1762</v>
      </c>
    </row>
    <row r="140" spans="1:37">
      <c r="A140" s="14" t="s">
        <v>138</v>
      </c>
      <c r="B140" s="7">
        <v>35831</v>
      </c>
      <c r="C140" s="7"/>
      <c r="D140" s="12">
        <v>64.332625144433194</v>
      </c>
      <c r="E140">
        <v>1137.4233236312866</v>
      </c>
      <c r="S140" s="12">
        <v>5.7442133512243796</v>
      </c>
      <c r="AF140">
        <v>41</v>
      </c>
      <c r="AG140">
        <v>45</v>
      </c>
      <c r="AH140">
        <v>91</v>
      </c>
      <c r="AI140">
        <v>768</v>
      </c>
      <c r="AJ140">
        <v>841</v>
      </c>
      <c r="AK140">
        <v>1651</v>
      </c>
    </row>
    <row r="141" spans="1:37">
      <c r="A141" s="14" t="s">
        <v>131</v>
      </c>
      <c r="B141" s="7">
        <v>35830</v>
      </c>
      <c r="C141" s="7"/>
      <c r="D141" s="12">
        <v>62.584503825511</v>
      </c>
      <c r="E141" s="12"/>
      <c r="X141">
        <v>0</v>
      </c>
      <c r="AA141">
        <v>8.6203037569944208</v>
      </c>
      <c r="AF141">
        <v>42</v>
      </c>
      <c r="AG141">
        <v>48</v>
      </c>
      <c r="AI141">
        <v>785</v>
      </c>
      <c r="AJ141">
        <v>900</v>
      </c>
      <c r="AK141">
        <v>1908</v>
      </c>
    </row>
    <row r="142" spans="1:37">
      <c r="A142" s="14" t="s">
        <v>133</v>
      </c>
      <c r="B142" s="7">
        <v>35801</v>
      </c>
      <c r="C142" s="7"/>
      <c r="D142" s="12">
        <v>33.664163090128703</v>
      </c>
      <c r="E142">
        <v>584.04362487792969</v>
      </c>
      <c r="S142" s="12">
        <v>5.7644849785407697</v>
      </c>
      <c r="AF142">
        <v>47</v>
      </c>
      <c r="AG142">
        <v>54</v>
      </c>
      <c r="AH142">
        <v>110</v>
      </c>
      <c r="AI142">
        <v>846</v>
      </c>
      <c r="AJ142">
        <v>989</v>
      </c>
      <c r="AK142">
        <v>2012</v>
      </c>
    </row>
    <row r="143" spans="1:37">
      <c r="A143" s="14" t="s">
        <v>133</v>
      </c>
      <c r="B143" s="7">
        <v>35824</v>
      </c>
      <c r="C143" s="7"/>
      <c r="D143" s="12">
        <v>57.298819742489201</v>
      </c>
      <c r="E143">
        <v>1006.6476526260376</v>
      </c>
      <c r="S143" s="12">
        <v>5.7757510729613699</v>
      </c>
      <c r="AF143">
        <v>47</v>
      </c>
      <c r="AG143">
        <v>54</v>
      </c>
      <c r="AH143">
        <v>110</v>
      </c>
      <c r="AI143">
        <v>846</v>
      </c>
      <c r="AJ143">
        <v>989</v>
      </c>
      <c r="AK143">
        <v>2012</v>
      </c>
    </row>
    <row r="144" spans="1:37">
      <c r="A144" s="14" t="s">
        <v>135</v>
      </c>
      <c r="B144" s="7">
        <v>35825</v>
      </c>
      <c r="C144" s="7"/>
      <c r="D144" s="12">
        <v>57.614373973566799</v>
      </c>
      <c r="E144">
        <v>1008.7387990951538</v>
      </c>
      <c r="S144" s="12">
        <v>5.7782709001329398</v>
      </c>
      <c r="AF144">
        <v>40</v>
      </c>
      <c r="AG144">
        <v>43</v>
      </c>
      <c r="AI144">
        <v>748</v>
      </c>
      <c r="AJ144">
        <v>805</v>
      </c>
      <c r="AK144">
        <v>1651</v>
      </c>
    </row>
    <row r="145" spans="1:51">
      <c r="A145" s="14" t="s">
        <v>138</v>
      </c>
      <c r="B145" s="7">
        <v>35852</v>
      </c>
      <c r="C145" s="7"/>
      <c r="D145" s="12">
        <v>84.907376346490594</v>
      </c>
      <c r="E145">
        <v>1495.4121513366699</v>
      </c>
      <c r="S145" s="12">
        <v>5.790506541429</v>
      </c>
      <c r="AB145">
        <v>5.1983471074379102</v>
      </c>
      <c r="AC145">
        <v>0</v>
      </c>
      <c r="AF145">
        <v>41</v>
      </c>
      <c r="AG145">
        <v>45</v>
      </c>
      <c r="AH145">
        <v>91</v>
      </c>
      <c r="AI145">
        <v>768</v>
      </c>
      <c r="AJ145">
        <v>841</v>
      </c>
      <c r="AK145">
        <v>1651</v>
      </c>
    </row>
    <row r="146" spans="1:51">
      <c r="A146" s="14" t="s">
        <v>138</v>
      </c>
      <c r="B146" s="7">
        <v>35834</v>
      </c>
      <c r="C146" s="7"/>
      <c r="D146" s="12">
        <v>67.441201684744001</v>
      </c>
      <c r="E146">
        <v>1196.207911491394</v>
      </c>
      <c r="S146" s="12">
        <v>5.90120764844007</v>
      </c>
      <c r="AF146">
        <v>41</v>
      </c>
      <c r="AG146">
        <v>45</v>
      </c>
      <c r="AH146">
        <v>91</v>
      </c>
      <c r="AI146">
        <v>768</v>
      </c>
      <c r="AJ146">
        <v>841</v>
      </c>
      <c r="AK146">
        <v>1651</v>
      </c>
    </row>
    <row r="147" spans="1:51">
      <c r="A147" s="14" t="s">
        <v>132</v>
      </c>
      <c r="B147" s="7">
        <v>35829</v>
      </c>
      <c r="C147" s="7"/>
      <c r="D147" s="12">
        <v>61.619143464161802</v>
      </c>
      <c r="E147">
        <v>1082.2950811386108</v>
      </c>
      <c r="S147" s="12">
        <v>5.9381080174437599</v>
      </c>
      <c r="AF147">
        <v>41</v>
      </c>
      <c r="AG147">
        <v>45</v>
      </c>
      <c r="AH147">
        <v>96</v>
      </c>
      <c r="AI147">
        <v>764</v>
      </c>
      <c r="AJ147">
        <v>844</v>
      </c>
      <c r="AK147">
        <v>1762</v>
      </c>
    </row>
    <row r="148" spans="1:51">
      <c r="A148" s="14" t="s">
        <v>135</v>
      </c>
      <c r="B148" s="7">
        <v>35842</v>
      </c>
      <c r="C148" s="7"/>
      <c r="D148" s="12">
        <v>74.694978301301902</v>
      </c>
      <c r="E148">
        <v>1324.1990575790405</v>
      </c>
      <c r="Q148">
        <v>610.17943409247698</v>
      </c>
      <c r="S148" s="12">
        <v>6.0494838507859496</v>
      </c>
      <c r="AD148">
        <v>11.3546187228766</v>
      </c>
      <c r="AF148">
        <v>40</v>
      </c>
      <c r="AG148">
        <v>43</v>
      </c>
      <c r="AI148">
        <v>748</v>
      </c>
      <c r="AJ148">
        <v>805</v>
      </c>
      <c r="AK148">
        <v>1651</v>
      </c>
    </row>
    <row r="149" spans="1:51">
      <c r="A149" s="14" t="s">
        <v>132</v>
      </c>
      <c r="B149" s="7">
        <v>35813</v>
      </c>
      <c r="C149" s="7"/>
      <c r="D149" s="12">
        <v>46.381900182638098</v>
      </c>
      <c r="E149">
        <v>803.85248565673828</v>
      </c>
      <c r="S149" s="12">
        <v>6.1038242200603401</v>
      </c>
      <c r="AF149">
        <v>41</v>
      </c>
      <c r="AG149">
        <v>45</v>
      </c>
      <c r="AH149">
        <v>96</v>
      </c>
      <c r="AI149">
        <v>764</v>
      </c>
      <c r="AJ149">
        <v>844</v>
      </c>
      <c r="AK149">
        <v>1762</v>
      </c>
    </row>
    <row r="150" spans="1:51">
      <c r="A150" s="14" t="s">
        <v>134</v>
      </c>
      <c r="B150" s="7">
        <v>35824</v>
      </c>
      <c r="C150" s="7"/>
      <c r="D150" s="12">
        <v>57.117775866114002</v>
      </c>
      <c r="E150">
        <v>1006.6476526260376</v>
      </c>
      <c r="S150" s="12">
        <v>6.13840228356925</v>
      </c>
      <c r="AF150">
        <v>47</v>
      </c>
      <c r="AG150">
        <v>51</v>
      </c>
      <c r="AH150">
        <v>103</v>
      </c>
      <c r="AI150">
        <v>846</v>
      </c>
      <c r="AJ150">
        <v>926</v>
      </c>
      <c r="AK150">
        <v>1880</v>
      </c>
    </row>
    <row r="151" spans="1:51">
      <c r="A151" s="14" t="s">
        <v>131</v>
      </c>
      <c r="B151" s="7">
        <v>35831</v>
      </c>
      <c r="C151" s="7"/>
      <c r="D151" s="12">
        <v>63.853272532188797</v>
      </c>
      <c r="E151" s="12"/>
      <c r="AF151">
        <v>42</v>
      </c>
      <c r="AG151">
        <v>48</v>
      </c>
      <c r="AI151">
        <v>785</v>
      </c>
      <c r="AJ151">
        <v>900</v>
      </c>
      <c r="AK151">
        <v>1908</v>
      </c>
    </row>
    <row r="152" spans="1:51">
      <c r="A152" t="s">
        <v>138</v>
      </c>
      <c r="B152" s="7">
        <v>35870</v>
      </c>
      <c r="C152" s="7"/>
      <c r="D152" s="12">
        <v>102.68017562097501</v>
      </c>
      <c r="E152">
        <v>1793.5456495285034</v>
      </c>
      <c r="Q152">
        <v>565.98571696423403</v>
      </c>
      <c r="S152" s="12">
        <v>6.4805434417979999</v>
      </c>
      <c r="AA152">
        <v>0</v>
      </c>
      <c r="AD152">
        <v>11.6</v>
      </c>
      <c r="AF152">
        <v>41</v>
      </c>
      <c r="AG152">
        <v>45</v>
      </c>
      <c r="AH152">
        <v>91</v>
      </c>
      <c r="AI152">
        <v>768</v>
      </c>
      <c r="AJ152">
        <v>841</v>
      </c>
      <c r="AK152">
        <v>1651</v>
      </c>
      <c r="AY152">
        <v>6.4</v>
      </c>
    </row>
    <row r="153" spans="1:51">
      <c r="A153" s="14" t="s">
        <v>132</v>
      </c>
      <c r="B153" s="7">
        <v>35858</v>
      </c>
      <c r="C153" s="7"/>
      <c r="D153" s="12">
        <v>91.193633952254601</v>
      </c>
      <c r="E153" s="12"/>
      <c r="R153">
        <v>1.4764526299984699</v>
      </c>
      <c r="AC153">
        <v>5.4807733232930502</v>
      </c>
      <c r="AF153">
        <v>41</v>
      </c>
      <c r="AG153">
        <v>45</v>
      </c>
      <c r="AH153">
        <v>96</v>
      </c>
      <c r="AI153">
        <v>764</v>
      </c>
      <c r="AJ153">
        <v>844</v>
      </c>
      <c r="AK153">
        <v>1762</v>
      </c>
    </row>
    <row r="154" spans="1:51">
      <c r="A154" s="14" t="s">
        <v>131</v>
      </c>
      <c r="B154" s="7">
        <v>35833</v>
      </c>
      <c r="C154" s="7"/>
      <c r="D154" s="12">
        <v>65.692017814319897</v>
      </c>
      <c r="E154" s="12"/>
      <c r="AA154">
        <v>9.0935251798561296</v>
      </c>
      <c r="AB154">
        <v>8.3485211830535704</v>
      </c>
      <c r="AF154">
        <v>42</v>
      </c>
      <c r="AG154">
        <v>48</v>
      </c>
      <c r="AI154">
        <v>785</v>
      </c>
      <c r="AJ154">
        <v>900</v>
      </c>
      <c r="AK154">
        <v>1908</v>
      </c>
    </row>
    <row r="155" spans="1:51">
      <c r="A155" s="14" t="s">
        <v>134</v>
      </c>
      <c r="B155" s="7">
        <v>35804</v>
      </c>
      <c r="C155" s="7"/>
      <c r="D155" s="12">
        <v>37.021193399546398</v>
      </c>
      <c r="E155">
        <v>648.85248184204102</v>
      </c>
      <c r="S155" s="12">
        <v>6.5863963400328398</v>
      </c>
      <c r="AF155">
        <v>47</v>
      </c>
      <c r="AG155">
        <v>51</v>
      </c>
      <c r="AH155">
        <v>103</v>
      </c>
      <c r="AI155">
        <v>846</v>
      </c>
      <c r="AJ155">
        <v>926</v>
      </c>
      <c r="AK155">
        <v>1880</v>
      </c>
    </row>
    <row r="156" spans="1:51">
      <c r="A156" s="14" t="s">
        <v>138</v>
      </c>
      <c r="B156" s="7">
        <v>35855</v>
      </c>
      <c r="C156" s="7"/>
      <c r="D156" s="12">
        <v>87.651389932381605</v>
      </c>
      <c r="E156">
        <v>1546.4621486663818</v>
      </c>
      <c r="S156" s="12">
        <v>6.5982891647097803</v>
      </c>
      <c r="AB156">
        <v>4.3936889556723102</v>
      </c>
      <c r="AD156">
        <v>10.0703967818613</v>
      </c>
      <c r="AF156">
        <v>41</v>
      </c>
      <c r="AG156">
        <v>45</v>
      </c>
      <c r="AH156">
        <v>91</v>
      </c>
      <c r="AI156">
        <v>768</v>
      </c>
      <c r="AJ156">
        <v>841</v>
      </c>
      <c r="AK156">
        <v>1651</v>
      </c>
    </row>
    <row r="157" spans="1:51">
      <c r="A157" s="14" t="s">
        <v>133</v>
      </c>
      <c r="B157" s="7">
        <v>35807</v>
      </c>
      <c r="C157" s="7"/>
      <c r="D157" s="12">
        <v>40.355418454935602</v>
      </c>
      <c r="E157">
        <v>696.35248374938965</v>
      </c>
      <c r="S157" s="12">
        <v>6.6021995708154497</v>
      </c>
      <c r="AF157">
        <v>47</v>
      </c>
      <c r="AG157">
        <v>54</v>
      </c>
      <c r="AH157">
        <v>110</v>
      </c>
      <c r="AI157">
        <v>846</v>
      </c>
      <c r="AJ157">
        <v>989</v>
      </c>
      <c r="AK157">
        <v>2012</v>
      </c>
    </row>
    <row r="158" spans="1:51">
      <c r="A158" s="14" t="s">
        <v>136</v>
      </c>
      <c r="B158" s="7">
        <v>35806</v>
      </c>
      <c r="C158" s="7"/>
      <c r="D158" s="12">
        <v>39</v>
      </c>
      <c r="E158">
        <v>665.89362907409668</v>
      </c>
      <c r="H158">
        <v>0.33092488919990598</v>
      </c>
      <c r="J158">
        <v>0.34401679496151094</v>
      </c>
      <c r="K158">
        <v>0.33016678329834298</v>
      </c>
      <c r="L158">
        <v>0.31625116631677097</v>
      </c>
      <c r="M158">
        <v>0.33585257756006498</v>
      </c>
      <c r="N158">
        <v>0.31461103335665902</v>
      </c>
      <c r="O158">
        <v>0.29502420107301097</v>
      </c>
      <c r="P158">
        <v>0.31711861441567502</v>
      </c>
      <c r="S158" s="12">
        <v>6.6314994968131096</v>
      </c>
      <c r="AF158">
        <v>44</v>
      </c>
      <c r="AG158">
        <v>47</v>
      </c>
      <c r="AI158">
        <v>787</v>
      </c>
      <c r="AJ158">
        <v>846</v>
      </c>
      <c r="AK158">
        <v>1810</v>
      </c>
    </row>
    <row r="159" spans="1:51">
      <c r="A159" s="14" t="s">
        <v>134</v>
      </c>
      <c r="B159" s="7">
        <v>35808</v>
      </c>
      <c r="C159" s="7"/>
      <c r="D159" s="12">
        <v>41.115195120043701</v>
      </c>
      <c r="E159">
        <v>711.40248489379883</v>
      </c>
      <c r="S159" s="12">
        <v>6.6410612340658401</v>
      </c>
      <c r="AF159">
        <v>47</v>
      </c>
      <c r="AG159">
        <v>51</v>
      </c>
      <c r="AH159">
        <v>103</v>
      </c>
      <c r="AI159">
        <v>846</v>
      </c>
      <c r="AJ159">
        <v>926</v>
      </c>
      <c r="AK159">
        <v>1880</v>
      </c>
    </row>
    <row r="160" spans="1:51">
      <c r="A160" s="14" t="s">
        <v>133</v>
      </c>
      <c r="B160" s="7">
        <v>35803</v>
      </c>
      <c r="C160" s="7"/>
      <c r="D160" s="12">
        <v>35.800697424892697</v>
      </c>
      <c r="E160">
        <v>616.79362678527832</v>
      </c>
      <c r="S160" s="12">
        <v>6.6633583690987104</v>
      </c>
      <c r="AF160">
        <v>47</v>
      </c>
      <c r="AG160">
        <v>54</v>
      </c>
      <c r="AH160">
        <v>110</v>
      </c>
      <c r="AI160">
        <v>846</v>
      </c>
      <c r="AJ160">
        <v>989</v>
      </c>
      <c r="AK160">
        <v>2012</v>
      </c>
    </row>
    <row r="161" spans="1:51">
      <c r="A161" s="14" t="s">
        <v>136</v>
      </c>
      <c r="B161" s="7">
        <v>35808</v>
      </c>
      <c r="C161" s="7"/>
      <c r="D161" s="12">
        <v>40.925118342092397</v>
      </c>
      <c r="E161">
        <v>695.54363059997559</v>
      </c>
      <c r="S161" s="12">
        <v>6.6915464609191098</v>
      </c>
      <c r="AF161">
        <v>44</v>
      </c>
      <c r="AG161">
        <v>47</v>
      </c>
      <c r="AI161">
        <v>787</v>
      </c>
      <c r="AJ161">
        <v>846</v>
      </c>
      <c r="AK161">
        <v>1810</v>
      </c>
    </row>
    <row r="162" spans="1:51">
      <c r="A162" s="14" t="s">
        <v>130</v>
      </c>
      <c r="B162" s="7">
        <v>35818</v>
      </c>
      <c r="C162" s="7"/>
      <c r="D162" s="12">
        <v>51.125361695471902</v>
      </c>
      <c r="E162">
        <v>898.50156021118164</v>
      </c>
      <c r="S162" s="12">
        <v>6.7517987018065204</v>
      </c>
      <c r="AF162">
        <v>42</v>
      </c>
      <c r="AG162">
        <v>48</v>
      </c>
      <c r="AI162">
        <v>785</v>
      </c>
      <c r="AJ162">
        <v>900</v>
      </c>
      <c r="AK162">
        <v>1762</v>
      </c>
    </row>
    <row r="163" spans="1:51">
      <c r="A163" s="14" t="s">
        <v>131</v>
      </c>
      <c r="B163" s="7">
        <v>35834</v>
      </c>
      <c r="C163" s="7"/>
      <c r="D163" s="12">
        <v>67.365879828326101</v>
      </c>
      <c r="E163">
        <v>1196.207911491394</v>
      </c>
      <c r="S163" s="12">
        <v>5.3331545064377597</v>
      </c>
      <c r="AF163">
        <v>42</v>
      </c>
      <c r="AG163">
        <v>48</v>
      </c>
      <c r="AI163">
        <v>785</v>
      </c>
      <c r="AJ163">
        <v>900</v>
      </c>
      <c r="AK163">
        <v>1908</v>
      </c>
    </row>
    <row r="164" spans="1:51">
      <c r="A164" s="14" t="s">
        <v>138</v>
      </c>
      <c r="B164" s="7">
        <v>35860</v>
      </c>
      <c r="C164" s="7"/>
      <c r="D164" s="12">
        <v>92.809273547280796</v>
      </c>
      <c r="E164">
        <v>1628.3961925506592</v>
      </c>
      <c r="S164" s="12">
        <v>6.8082858101307799</v>
      </c>
      <c r="AF164">
        <v>41</v>
      </c>
      <c r="AG164">
        <v>45</v>
      </c>
      <c r="AH164">
        <v>91</v>
      </c>
      <c r="AI164">
        <v>768</v>
      </c>
      <c r="AJ164">
        <v>841</v>
      </c>
      <c r="AK164">
        <v>1651</v>
      </c>
    </row>
    <row r="165" spans="1:51">
      <c r="A165" s="14" t="s">
        <v>138</v>
      </c>
      <c r="B165" s="7">
        <v>35863</v>
      </c>
      <c r="C165" s="7"/>
      <c r="D165" s="12">
        <v>95.706987227648298</v>
      </c>
      <c r="E165">
        <v>1678.4961929321289</v>
      </c>
      <c r="S165" s="12">
        <v>6.8153304260314798</v>
      </c>
      <c r="AA165">
        <v>2.3095416979712899</v>
      </c>
      <c r="AC165">
        <v>4.1296018031553903</v>
      </c>
      <c r="AF165">
        <v>41</v>
      </c>
      <c r="AG165">
        <v>45</v>
      </c>
      <c r="AH165">
        <v>91</v>
      </c>
      <c r="AI165">
        <v>768</v>
      </c>
      <c r="AJ165">
        <v>841</v>
      </c>
      <c r="AK165">
        <v>1651</v>
      </c>
    </row>
    <row r="166" spans="1:51">
      <c r="A166" s="14" t="s">
        <v>136</v>
      </c>
      <c r="B166" s="7">
        <v>35821</v>
      </c>
      <c r="C166" s="7"/>
      <c r="D166" s="12">
        <v>53.7971563981042</v>
      </c>
      <c r="E166">
        <v>938.91136932373047</v>
      </c>
      <c r="S166" s="12">
        <v>6.9216705803421297</v>
      </c>
      <c r="AA166">
        <v>3.4710900473933499</v>
      </c>
      <c r="AF166">
        <v>44</v>
      </c>
      <c r="AG166">
        <v>47</v>
      </c>
      <c r="AI166">
        <v>787</v>
      </c>
      <c r="AJ166">
        <v>846</v>
      </c>
      <c r="AK166">
        <v>1810</v>
      </c>
    </row>
    <row r="167" spans="1:51">
      <c r="A167" s="14" t="s">
        <v>130</v>
      </c>
      <c r="B167" s="7">
        <v>35829</v>
      </c>
      <c r="C167" s="7"/>
      <c r="D167" s="12">
        <v>61.745075513463398</v>
      </c>
      <c r="E167">
        <v>1082.2950811386108</v>
      </c>
      <c r="S167" s="12">
        <v>6.9662352389145097</v>
      </c>
      <c r="AA167">
        <v>8.0578889854016893</v>
      </c>
      <c r="AB167">
        <v>5.4065398301998098</v>
      </c>
      <c r="AF167">
        <v>42</v>
      </c>
      <c r="AG167">
        <v>48</v>
      </c>
      <c r="AI167">
        <v>785</v>
      </c>
      <c r="AJ167">
        <v>900</v>
      </c>
      <c r="AK167">
        <v>1762</v>
      </c>
    </row>
    <row r="168" spans="1:51">
      <c r="A168" s="14" t="s">
        <v>135</v>
      </c>
      <c r="B168" s="7">
        <v>35829</v>
      </c>
      <c r="C168" s="7"/>
      <c r="D168" s="12">
        <v>62.490419957769497</v>
      </c>
      <c r="E168">
        <v>1098.1539354324341</v>
      </c>
      <c r="S168" s="12">
        <v>6.96658715883318</v>
      </c>
      <c r="AF168">
        <v>40</v>
      </c>
      <c r="AG168">
        <v>43</v>
      </c>
      <c r="AI168">
        <v>748</v>
      </c>
      <c r="AJ168">
        <v>805</v>
      </c>
      <c r="AK168">
        <v>1651</v>
      </c>
    </row>
    <row r="169" spans="1:51">
      <c r="A169" s="14" t="s">
        <v>135</v>
      </c>
      <c r="B169" s="7">
        <v>35839</v>
      </c>
      <c r="C169" s="7"/>
      <c r="D169" s="12">
        <v>72.050911081567094</v>
      </c>
      <c r="E169">
        <v>1286.2579126358032</v>
      </c>
      <c r="S169" s="12">
        <v>7.0254750918901898</v>
      </c>
      <c r="AB169">
        <v>4.0102448634955099</v>
      </c>
      <c r="AF169">
        <v>40</v>
      </c>
      <c r="AG169">
        <v>43</v>
      </c>
      <c r="AI169">
        <v>748</v>
      </c>
      <c r="AJ169">
        <v>805</v>
      </c>
      <c r="AK169">
        <v>1651</v>
      </c>
    </row>
    <row r="170" spans="1:51">
      <c r="A170" s="14" t="s">
        <v>137</v>
      </c>
      <c r="B170" s="7">
        <v>35834</v>
      </c>
      <c r="C170" s="7"/>
      <c r="D170" s="12">
        <v>66.565182403433397</v>
      </c>
      <c r="E170">
        <v>1180.3490571975708</v>
      </c>
      <c r="S170" s="12">
        <v>7.6177575107296098</v>
      </c>
      <c r="AF170">
        <v>41</v>
      </c>
      <c r="AG170">
        <v>45</v>
      </c>
      <c r="AH170">
        <v>105</v>
      </c>
      <c r="AI170">
        <v>768</v>
      </c>
      <c r="AJ170">
        <v>841</v>
      </c>
      <c r="AK170">
        <v>1873</v>
      </c>
    </row>
    <row r="171" spans="1:51" ht="16.5" customHeight="1">
      <c r="A171" s="14" t="s">
        <v>132</v>
      </c>
      <c r="B171" s="7">
        <v>35820</v>
      </c>
      <c r="C171" s="7"/>
      <c r="D171" s="12">
        <v>52.944161605578898</v>
      </c>
      <c r="E171">
        <v>921.85465431213379</v>
      </c>
      <c r="S171" s="12">
        <v>7.1195907413619199</v>
      </c>
      <c r="AA171">
        <v>2.7669389559153799</v>
      </c>
      <c r="AF171">
        <v>41</v>
      </c>
      <c r="AG171">
        <v>45</v>
      </c>
      <c r="AH171">
        <v>96</v>
      </c>
      <c r="AI171">
        <v>764</v>
      </c>
      <c r="AJ171">
        <v>844</v>
      </c>
      <c r="AK171">
        <v>1762</v>
      </c>
    </row>
    <row r="172" spans="1:51">
      <c r="A172" s="14" t="s">
        <v>135</v>
      </c>
      <c r="B172" s="7">
        <v>35834</v>
      </c>
      <c r="C172" s="7"/>
      <c r="D172" s="12">
        <v>66.566825682333501</v>
      </c>
      <c r="E172">
        <v>1180.3490571975708</v>
      </c>
      <c r="S172" s="12">
        <v>7.1757448971611701</v>
      </c>
      <c r="AF172">
        <v>40</v>
      </c>
      <c r="AG172">
        <v>43</v>
      </c>
      <c r="AI172">
        <v>748</v>
      </c>
      <c r="AJ172">
        <v>805</v>
      </c>
      <c r="AK172">
        <v>1651</v>
      </c>
    </row>
    <row r="173" spans="1:51">
      <c r="A173" s="14" t="s">
        <v>131</v>
      </c>
      <c r="B173" s="7">
        <v>35836</v>
      </c>
      <c r="C173" s="7"/>
      <c r="D173" s="12">
        <v>68.564005938106604</v>
      </c>
      <c r="E173" s="12"/>
      <c r="AB173">
        <v>13.4772182254196</v>
      </c>
      <c r="AF173">
        <v>42</v>
      </c>
      <c r="AG173">
        <v>48</v>
      </c>
      <c r="AI173">
        <v>785</v>
      </c>
      <c r="AJ173">
        <v>900</v>
      </c>
      <c r="AK173">
        <v>1908</v>
      </c>
    </row>
    <row r="174" spans="1:51">
      <c r="A174" s="14" t="s">
        <v>136</v>
      </c>
      <c r="B174" s="7">
        <v>35817</v>
      </c>
      <c r="C174" s="7"/>
      <c r="D174" s="12">
        <v>49.906955320128901</v>
      </c>
      <c r="E174">
        <v>863.81537437438965</v>
      </c>
      <c r="S174" s="12">
        <v>7.2624958067762098</v>
      </c>
      <c r="Z174">
        <v>99.675725472132299</v>
      </c>
      <c r="AB174">
        <v>5.7184834123222696</v>
      </c>
      <c r="AD174">
        <v>8.9</v>
      </c>
      <c r="AF174">
        <v>44</v>
      </c>
      <c r="AG174">
        <v>47</v>
      </c>
      <c r="AI174">
        <v>787</v>
      </c>
      <c r="AJ174">
        <v>846</v>
      </c>
      <c r="AK174">
        <v>1810</v>
      </c>
      <c r="AY174">
        <v>6.9</v>
      </c>
    </row>
    <row r="175" spans="1:51">
      <c r="A175" s="14" t="s">
        <v>137</v>
      </c>
      <c r="B175" s="7">
        <v>35836</v>
      </c>
      <c r="C175" s="7"/>
      <c r="D175" s="12">
        <v>69.192630640051703</v>
      </c>
      <c r="E175" s="12"/>
      <c r="AA175">
        <v>3.8661827576660599</v>
      </c>
      <c r="AF175">
        <v>41</v>
      </c>
      <c r="AG175">
        <v>45</v>
      </c>
      <c r="AH175">
        <v>105</v>
      </c>
      <c r="AI175">
        <v>768</v>
      </c>
      <c r="AJ175">
        <v>841</v>
      </c>
      <c r="AK175">
        <v>1873</v>
      </c>
    </row>
    <row r="176" spans="1:51">
      <c r="A176" s="14" t="s">
        <v>130</v>
      </c>
      <c r="B176" s="7">
        <v>35820</v>
      </c>
      <c r="C176" s="7"/>
      <c r="D176" s="12">
        <v>52.865410182216202</v>
      </c>
      <c r="E176">
        <v>921.85465431213379</v>
      </c>
      <c r="S176" s="12">
        <v>7.4741729881911203</v>
      </c>
      <c r="AF176">
        <v>42</v>
      </c>
      <c r="AG176">
        <v>48</v>
      </c>
      <c r="AI176">
        <v>785</v>
      </c>
      <c r="AJ176">
        <v>900</v>
      </c>
      <c r="AK176">
        <v>1762</v>
      </c>
    </row>
    <row r="177" spans="1:51">
      <c r="A177" s="14" t="s">
        <v>130</v>
      </c>
      <c r="B177" s="7">
        <v>35824</v>
      </c>
      <c r="C177" s="7"/>
      <c r="D177" s="12">
        <v>57.414952686321897</v>
      </c>
      <c r="E177">
        <v>1006.6476526260376</v>
      </c>
      <c r="S177" s="12">
        <v>7.5291898021427901</v>
      </c>
      <c r="AF177">
        <v>42</v>
      </c>
      <c r="AG177">
        <v>48</v>
      </c>
      <c r="AI177">
        <v>785</v>
      </c>
      <c r="AJ177">
        <v>900</v>
      </c>
      <c r="AK177">
        <v>1762</v>
      </c>
    </row>
    <row r="178" spans="1:51">
      <c r="A178" s="14" t="s">
        <v>131</v>
      </c>
      <c r="B178" s="7">
        <v>35837</v>
      </c>
      <c r="C178" s="7"/>
      <c r="D178" s="12">
        <v>69.890087929656204</v>
      </c>
      <c r="E178">
        <v>1232.0990571975708</v>
      </c>
      <c r="S178" s="12">
        <v>5.7532188841201704</v>
      </c>
      <c r="AA178">
        <v>5.7617905675459902</v>
      </c>
      <c r="AF178">
        <v>42</v>
      </c>
      <c r="AG178">
        <v>48</v>
      </c>
      <c r="AI178">
        <v>785</v>
      </c>
      <c r="AJ178">
        <v>900</v>
      </c>
      <c r="AK178">
        <v>1908</v>
      </c>
    </row>
    <row r="179" spans="1:51">
      <c r="A179" s="14" t="s">
        <v>134</v>
      </c>
      <c r="B179" s="7">
        <v>35817</v>
      </c>
      <c r="C179" s="7"/>
      <c r="D179" s="12">
        <v>49.837167854828202</v>
      </c>
      <c r="E179">
        <v>863.81537437438965</v>
      </c>
      <c r="S179" s="12">
        <v>7.7810471572690902</v>
      </c>
      <c r="T179">
        <v>330.34132642039498</v>
      </c>
      <c r="AA179">
        <v>4.9567070217917601</v>
      </c>
      <c r="AF179">
        <v>47</v>
      </c>
      <c r="AG179">
        <v>51</v>
      </c>
      <c r="AI179">
        <v>846</v>
      </c>
      <c r="AJ179">
        <v>926</v>
      </c>
      <c r="AK179">
        <v>1880</v>
      </c>
    </row>
    <row r="180" spans="1:51">
      <c r="A180" s="14" t="s">
        <v>133</v>
      </c>
      <c r="B180" s="7">
        <v>35817</v>
      </c>
      <c r="C180" s="7"/>
      <c r="D180" s="12">
        <v>49.718347639484897</v>
      </c>
      <c r="E180">
        <v>863.81537437438965</v>
      </c>
      <c r="S180" s="12">
        <v>7.8068669527896901</v>
      </c>
      <c r="AD180">
        <v>10.5</v>
      </c>
      <c r="AF180">
        <v>47</v>
      </c>
      <c r="AG180">
        <v>54</v>
      </c>
      <c r="AH180">
        <v>110</v>
      </c>
      <c r="AI180">
        <v>846</v>
      </c>
      <c r="AJ180">
        <v>989</v>
      </c>
      <c r="AK180">
        <v>2012</v>
      </c>
      <c r="AY180">
        <v>8.6999999999999993</v>
      </c>
    </row>
    <row r="181" spans="1:51">
      <c r="A181" s="14" t="s">
        <v>134</v>
      </c>
      <c r="B181" s="7">
        <v>35821</v>
      </c>
      <c r="C181" s="7"/>
      <c r="D181" s="12">
        <v>53.919612590798998</v>
      </c>
      <c r="E181">
        <v>938.91136932373047</v>
      </c>
      <c r="S181" s="12">
        <v>7.8872096660670898</v>
      </c>
      <c r="X181">
        <v>0</v>
      </c>
      <c r="AA181">
        <v>11.798353510895801</v>
      </c>
      <c r="AF181">
        <v>47</v>
      </c>
      <c r="AG181">
        <v>51</v>
      </c>
      <c r="AH181">
        <v>103</v>
      </c>
      <c r="AI181">
        <v>846</v>
      </c>
      <c r="AJ181">
        <v>926</v>
      </c>
      <c r="AK181">
        <v>1880</v>
      </c>
    </row>
    <row r="182" spans="1:51">
      <c r="A182" s="14" t="s">
        <v>137</v>
      </c>
      <c r="B182" s="7">
        <v>35837</v>
      </c>
      <c r="C182" s="7"/>
      <c r="D182" s="12">
        <v>69.687817180820005</v>
      </c>
      <c r="E182" s="12"/>
      <c r="AB182">
        <v>0</v>
      </c>
      <c r="AF182">
        <v>41</v>
      </c>
      <c r="AG182">
        <v>45</v>
      </c>
      <c r="AH182">
        <v>105</v>
      </c>
      <c r="AI182">
        <v>768</v>
      </c>
      <c r="AJ182">
        <v>841</v>
      </c>
      <c r="AK182">
        <v>1873</v>
      </c>
    </row>
    <row r="183" spans="1:51">
      <c r="A183" s="14" t="s">
        <v>133</v>
      </c>
      <c r="B183" s="7">
        <v>35813</v>
      </c>
      <c r="C183" s="7"/>
      <c r="D183" s="12">
        <v>46.0327253218884</v>
      </c>
      <c r="E183">
        <v>803.85248565673828</v>
      </c>
      <c r="S183" s="12">
        <v>8.1319742489270297</v>
      </c>
      <c r="AF183">
        <v>47</v>
      </c>
      <c r="AG183">
        <v>54</v>
      </c>
      <c r="AH183">
        <v>110</v>
      </c>
      <c r="AI183">
        <v>846</v>
      </c>
      <c r="AJ183">
        <v>989</v>
      </c>
      <c r="AK183">
        <v>2012</v>
      </c>
    </row>
    <row r="184" spans="1:51">
      <c r="A184" s="14" t="s">
        <v>136</v>
      </c>
      <c r="B184" s="7">
        <v>35814</v>
      </c>
      <c r="C184" s="7"/>
      <c r="D184" s="12">
        <v>46.654028436018898</v>
      </c>
      <c r="E184">
        <v>806.99363327026367</v>
      </c>
      <c r="S184" s="12">
        <v>8.4550486413954697</v>
      </c>
      <c r="AA184">
        <v>6.8654028436018804</v>
      </c>
      <c r="AF184">
        <v>44</v>
      </c>
      <c r="AG184">
        <v>47</v>
      </c>
      <c r="AI184">
        <v>787</v>
      </c>
      <c r="AJ184">
        <v>846</v>
      </c>
      <c r="AK184">
        <v>1810</v>
      </c>
    </row>
    <row r="185" spans="1:51">
      <c r="A185" s="14" t="s">
        <v>137</v>
      </c>
      <c r="B185" s="7">
        <v>35838</v>
      </c>
      <c r="C185" s="7"/>
      <c r="D185" s="12">
        <v>70.721566523605105</v>
      </c>
      <c r="E185">
        <v>1250.4990587234497</v>
      </c>
      <c r="S185" s="12">
        <v>7.1856223175965601</v>
      </c>
      <c r="AF185">
        <v>41</v>
      </c>
      <c r="AG185">
        <v>45</v>
      </c>
      <c r="AH185">
        <v>105</v>
      </c>
      <c r="AI185">
        <v>768</v>
      </c>
      <c r="AJ185">
        <v>841</v>
      </c>
      <c r="AK185">
        <v>1873</v>
      </c>
    </row>
    <row r="186" spans="1:51">
      <c r="A186" s="14" t="s">
        <v>134</v>
      </c>
      <c r="B186" s="7">
        <v>35813</v>
      </c>
      <c r="C186" s="7"/>
      <c r="D186" s="12">
        <v>45.909126456557402</v>
      </c>
      <c r="E186">
        <v>787.99363136291504</v>
      </c>
      <c r="S186" s="12">
        <v>8.5503440994760194</v>
      </c>
      <c r="AF186">
        <v>47</v>
      </c>
      <c r="AG186">
        <v>51</v>
      </c>
      <c r="AH186">
        <v>103</v>
      </c>
      <c r="AI186">
        <v>846</v>
      </c>
      <c r="AJ186">
        <v>926</v>
      </c>
      <c r="AK186">
        <v>1880</v>
      </c>
    </row>
    <row r="187" spans="1:51">
      <c r="A187" t="s">
        <v>134</v>
      </c>
      <c r="B187" s="7">
        <v>35870</v>
      </c>
      <c r="C187" s="7" t="s">
        <v>43</v>
      </c>
      <c r="D187" s="12">
        <v>102.83020062021301</v>
      </c>
      <c r="E187" s="12"/>
      <c r="F187">
        <v>245</v>
      </c>
      <c r="G187">
        <f>F187*10</f>
        <v>2450</v>
      </c>
      <c r="H187">
        <v>0.17252285790868702</v>
      </c>
      <c r="J187">
        <v>0.32009163018335896</v>
      </c>
      <c r="K187">
        <v>0.33827371911328102</v>
      </c>
      <c r="L187">
        <v>0.33003643366987295</v>
      </c>
      <c r="M187">
        <v>0.33805531564265201</v>
      </c>
      <c r="N187">
        <v>0.30813404016638302</v>
      </c>
      <c r="O187">
        <v>0.29515144295202</v>
      </c>
      <c r="P187">
        <v>0.29233453455242098</v>
      </c>
      <c r="Q187">
        <v>482.505175983436</v>
      </c>
      <c r="U187">
        <v>177</v>
      </c>
      <c r="V187">
        <v>3</v>
      </c>
      <c r="W187">
        <v>154</v>
      </c>
      <c r="Z187">
        <v>41.875163227997</v>
      </c>
      <c r="AB187">
        <v>1.0764164648910399</v>
      </c>
      <c r="AD187">
        <v>11.8</v>
      </c>
      <c r="AE187">
        <v>44.9</v>
      </c>
      <c r="AF187">
        <v>47</v>
      </c>
      <c r="AG187">
        <v>51</v>
      </c>
      <c r="AH187">
        <v>103</v>
      </c>
      <c r="AI187">
        <v>846</v>
      </c>
      <c r="AJ187">
        <v>926</v>
      </c>
      <c r="AK187">
        <v>1880</v>
      </c>
      <c r="AL187">
        <v>260</v>
      </c>
      <c r="AM187">
        <v>343</v>
      </c>
      <c r="AN187">
        <v>82</v>
      </c>
      <c r="AO187">
        <v>677</v>
      </c>
      <c r="AR187">
        <v>12.9</v>
      </c>
      <c r="AS187">
        <v>9.4</v>
      </c>
      <c r="AT187">
        <v>0.79</v>
      </c>
      <c r="AU187">
        <v>0.73</v>
      </c>
    </row>
    <row r="188" spans="1:51">
      <c r="A188" s="14" t="s">
        <v>130</v>
      </c>
      <c r="B188" s="7">
        <v>35815</v>
      </c>
      <c r="C188" s="7"/>
      <c r="D188" s="12">
        <v>47.849307913293302</v>
      </c>
      <c r="E188" s="12"/>
      <c r="I188">
        <v>0.39770566738346197</v>
      </c>
      <c r="J188">
        <v>0.40871611379419698</v>
      </c>
      <c r="K188">
        <v>0.399162759544541</v>
      </c>
      <c r="L188">
        <v>0.37898085803927101</v>
      </c>
      <c r="M188">
        <v>0.37272358726689397</v>
      </c>
      <c r="N188">
        <v>0.349886017790625</v>
      </c>
      <c r="O188">
        <v>0.32371711260737202</v>
      </c>
      <c r="P188">
        <v>0.29424037320360502</v>
      </c>
      <c r="Z188">
        <v>73.567511099503804</v>
      </c>
      <c r="AF188">
        <v>42</v>
      </c>
      <c r="AG188">
        <v>48</v>
      </c>
      <c r="AI188">
        <v>785</v>
      </c>
      <c r="AJ188">
        <v>900</v>
      </c>
      <c r="AK188">
        <v>1762</v>
      </c>
    </row>
    <row r="189" spans="1:51">
      <c r="A189" t="s">
        <v>130</v>
      </c>
      <c r="B189" s="7">
        <v>35861</v>
      </c>
      <c r="C189" s="7"/>
      <c r="D189">
        <v>94</v>
      </c>
      <c r="H189">
        <v>0.18062243686913199</v>
      </c>
      <c r="J189">
        <v>0.35560275437421401</v>
      </c>
      <c r="K189">
        <v>0.35336423778803999</v>
      </c>
      <c r="L189">
        <v>0.34247129880964899</v>
      </c>
      <c r="M189">
        <v>0.35148999424213501</v>
      </c>
      <c r="N189">
        <v>0.333293968343497</v>
      </c>
      <c r="O189">
        <v>0.313100316094993</v>
      </c>
      <c r="P189">
        <v>0.29822975053172102</v>
      </c>
      <c r="AF189">
        <v>42</v>
      </c>
      <c r="AG189">
        <v>48</v>
      </c>
      <c r="AI189">
        <v>785</v>
      </c>
      <c r="AJ189">
        <v>900</v>
      </c>
      <c r="AK189">
        <v>1762</v>
      </c>
    </row>
    <row r="190" spans="1:51">
      <c r="A190" s="14" t="s">
        <v>130</v>
      </c>
      <c r="B190" s="7">
        <v>35843</v>
      </c>
      <c r="C190" s="7"/>
      <c r="D190" s="12">
        <v>75.744659102525006</v>
      </c>
      <c r="E190" s="12"/>
      <c r="I190">
        <v>0.41827534341547101</v>
      </c>
      <c r="J190">
        <v>0.40008519288845001</v>
      </c>
      <c r="K190">
        <v>0.38589617043277996</v>
      </c>
      <c r="L190">
        <v>0.36106097460664299</v>
      </c>
      <c r="M190">
        <v>0.36144287376176498</v>
      </c>
      <c r="N190">
        <v>0.34126097225649504</v>
      </c>
      <c r="O190">
        <v>0.32040340301523995</v>
      </c>
      <c r="P190">
        <v>0.300203875395118</v>
      </c>
      <c r="T190">
        <v>656.93454309786205</v>
      </c>
      <c r="U190">
        <v>264</v>
      </c>
      <c r="V190">
        <v>178</v>
      </c>
      <c r="X190">
        <v>0.28828580190125702</v>
      </c>
      <c r="Y190">
        <v>0.26534805274455597</v>
      </c>
      <c r="AC190">
        <v>1.0820701056348401</v>
      </c>
      <c r="AF190">
        <v>42</v>
      </c>
      <c r="AG190">
        <v>48</v>
      </c>
      <c r="AI190">
        <v>785</v>
      </c>
      <c r="AJ190">
        <v>900</v>
      </c>
      <c r="AK190">
        <v>1762</v>
      </c>
    </row>
    <row r="191" spans="1:51">
      <c r="A191" s="14" t="s">
        <v>134</v>
      </c>
      <c r="B191" s="7">
        <v>35861</v>
      </c>
      <c r="C191" s="7"/>
      <c r="D191" s="12">
        <v>93.652300242130707</v>
      </c>
      <c r="E191" s="12"/>
      <c r="H191">
        <v>0.18878398904011601</v>
      </c>
      <c r="J191">
        <v>0.34651100455669004</v>
      </c>
      <c r="K191">
        <v>0.36266293395280497</v>
      </c>
      <c r="L191">
        <v>0.351040394714635</v>
      </c>
      <c r="M191">
        <v>0.350248682133603</v>
      </c>
      <c r="N191">
        <v>0.31558954045924198</v>
      </c>
      <c r="O191">
        <v>0.31073254509535297</v>
      </c>
      <c r="P191">
        <v>0.30317032492479901</v>
      </c>
      <c r="AA191">
        <v>0.81607748184019602</v>
      </c>
      <c r="AF191">
        <v>47</v>
      </c>
      <c r="AG191">
        <v>51</v>
      </c>
      <c r="AH191">
        <v>103</v>
      </c>
      <c r="AI191">
        <v>846</v>
      </c>
      <c r="AJ191">
        <v>926</v>
      </c>
      <c r="AK191">
        <v>1880</v>
      </c>
    </row>
    <row r="192" spans="1:51">
      <c r="A192" s="14" t="s">
        <v>132</v>
      </c>
      <c r="B192" s="7">
        <v>35872</v>
      </c>
      <c r="C192" s="7"/>
      <c r="D192" s="12">
        <v>104.507135582198</v>
      </c>
      <c r="E192" s="12"/>
      <c r="W192">
        <v>169.23076923076499</v>
      </c>
      <c r="X192">
        <v>0.51519639723657196</v>
      </c>
      <c r="Y192">
        <v>0.35796080644963302</v>
      </c>
      <c r="AF192">
        <v>41</v>
      </c>
      <c r="AG192">
        <v>45</v>
      </c>
      <c r="AH192">
        <v>96</v>
      </c>
      <c r="AI192">
        <v>764</v>
      </c>
      <c r="AJ192">
        <v>844</v>
      </c>
      <c r="AK192">
        <v>1762</v>
      </c>
    </row>
    <row r="193" spans="1:51">
      <c r="A193" s="14" t="s">
        <v>136</v>
      </c>
      <c r="B193" s="7">
        <v>35846</v>
      </c>
      <c r="C193" s="7"/>
      <c r="D193" s="12">
        <v>79</v>
      </c>
      <c r="E193" s="12"/>
      <c r="H193">
        <v>0.13736733146722599</v>
      </c>
      <c r="J193">
        <v>0.29498775367389701</v>
      </c>
      <c r="K193">
        <v>0.29826073011429899</v>
      </c>
      <c r="L193">
        <v>0.296635176113832</v>
      </c>
      <c r="M193">
        <v>0.32285543503615499</v>
      </c>
      <c r="N193">
        <v>0.30728510613482601</v>
      </c>
      <c r="O193">
        <v>0.28520527175180699</v>
      </c>
      <c r="P193">
        <v>0.31138179379519398</v>
      </c>
      <c r="AD193">
        <v>6.2</v>
      </c>
      <c r="AF193">
        <v>44</v>
      </c>
      <c r="AG193">
        <v>47</v>
      </c>
      <c r="AI193">
        <v>787</v>
      </c>
      <c r="AJ193">
        <v>846</v>
      </c>
      <c r="AK193">
        <v>1810</v>
      </c>
      <c r="AY193">
        <v>3.1</v>
      </c>
    </row>
    <row r="194" spans="1:51">
      <c r="A194" t="s">
        <v>134</v>
      </c>
      <c r="B194" s="7">
        <v>35815</v>
      </c>
      <c r="C194" s="7"/>
      <c r="D194">
        <v>48</v>
      </c>
      <c r="I194">
        <v>0.38861571909342701</v>
      </c>
      <c r="J194">
        <v>0.39528695237811595</v>
      </c>
      <c r="K194">
        <v>0.39247252583613701</v>
      </c>
      <c r="L194">
        <v>0.37067685221034202</v>
      </c>
      <c r="M194">
        <v>0.37124767946312404</v>
      </c>
      <c r="N194">
        <v>0.335906026943046</v>
      </c>
      <c r="O194">
        <v>0.32970138289106599</v>
      </c>
      <c r="P194">
        <v>0.314688626142895</v>
      </c>
      <c r="Z194">
        <v>95.803081744580695</v>
      </c>
      <c r="AF194">
        <v>47</v>
      </c>
      <c r="AG194">
        <v>51</v>
      </c>
      <c r="AH194">
        <v>103</v>
      </c>
      <c r="AI194">
        <v>846</v>
      </c>
      <c r="AJ194">
        <v>926</v>
      </c>
      <c r="AK194">
        <v>1880</v>
      </c>
    </row>
    <row r="195" spans="1:51">
      <c r="A195" s="14" t="s">
        <v>135</v>
      </c>
      <c r="B195" s="7">
        <v>35885</v>
      </c>
      <c r="C195" s="7" t="s">
        <v>43</v>
      </c>
      <c r="D195" s="12">
        <v>90.914127423822606</v>
      </c>
      <c r="E195" s="12"/>
      <c r="F195">
        <v>187</v>
      </c>
      <c r="G195">
        <f>F195*10</f>
        <v>1870</v>
      </c>
      <c r="H195">
        <v>0.155148005148005</v>
      </c>
      <c r="J195">
        <v>0.33725868725868702</v>
      </c>
      <c r="K195">
        <v>0.333397683397683</v>
      </c>
      <c r="L195">
        <v>0.32245817245817199</v>
      </c>
      <c r="M195">
        <v>0.33404118404118399</v>
      </c>
      <c r="N195">
        <v>0.31924066924066902</v>
      </c>
      <c r="O195">
        <v>0.29028314028314001</v>
      </c>
      <c r="P195">
        <v>0.31602316602316499</v>
      </c>
      <c r="R195">
        <v>3.84895352416128</v>
      </c>
      <c r="U195">
        <v>152</v>
      </c>
      <c r="V195">
        <v>11</v>
      </c>
      <c r="W195">
        <v>172</v>
      </c>
      <c r="AD195">
        <v>9.6</v>
      </c>
      <c r="AF195">
        <v>40</v>
      </c>
      <c r="AG195">
        <v>43</v>
      </c>
      <c r="AI195">
        <v>748</v>
      </c>
      <c r="AJ195">
        <v>805</v>
      </c>
      <c r="AK195">
        <v>1651</v>
      </c>
      <c r="AL195">
        <v>265</v>
      </c>
      <c r="AM195">
        <v>266</v>
      </c>
      <c r="AN195">
        <v>2</v>
      </c>
      <c r="AO195">
        <v>607</v>
      </c>
      <c r="AR195">
        <v>12.1</v>
      </c>
      <c r="AS195">
        <v>7.5</v>
      </c>
      <c r="AT195">
        <v>0.79</v>
      </c>
      <c r="AU195">
        <v>0.62</v>
      </c>
    </row>
    <row r="196" spans="1:51">
      <c r="A196" s="14" t="s">
        <v>132</v>
      </c>
      <c r="B196" s="7">
        <v>35828</v>
      </c>
      <c r="C196" s="7"/>
      <c r="D196" s="12">
        <v>60.558220243259598</v>
      </c>
      <c r="E196" s="12"/>
      <c r="H196">
        <v>0.15354822739997201</v>
      </c>
      <c r="J196">
        <v>0.27088637124520004</v>
      </c>
      <c r="K196">
        <v>0.26932817853504898</v>
      </c>
      <c r="L196">
        <v>0.27265291658059498</v>
      </c>
      <c r="M196">
        <v>0.293920911480407</v>
      </c>
      <c r="N196">
        <v>0.301314758489033</v>
      </c>
      <c r="O196">
        <v>0.291618347852721</v>
      </c>
      <c r="P196">
        <v>0.31695545171561401</v>
      </c>
      <c r="AA196">
        <v>2.7947681176028101</v>
      </c>
      <c r="AB196">
        <v>7.4749783096240101</v>
      </c>
      <c r="AF196">
        <v>41</v>
      </c>
      <c r="AG196">
        <v>45</v>
      </c>
      <c r="AH196">
        <v>96</v>
      </c>
      <c r="AI196">
        <v>764</v>
      </c>
      <c r="AJ196">
        <v>844</v>
      </c>
      <c r="AK196">
        <v>1762</v>
      </c>
    </row>
    <row r="197" spans="1:51">
      <c r="A197" s="14" t="s">
        <v>132</v>
      </c>
      <c r="B197" s="7">
        <v>35877</v>
      </c>
      <c r="C197" s="7"/>
      <c r="D197" s="12">
        <v>109.644263924509</v>
      </c>
      <c r="E197">
        <v>1913.03431224823</v>
      </c>
      <c r="S197" s="12">
        <v>0</v>
      </c>
      <c r="T197">
        <v>298</v>
      </c>
      <c r="X197">
        <v>0.5</v>
      </c>
      <c r="Y197">
        <v>0.32</v>
      </c>
      <c r="AF197">
        <v>41</v>
      </c>
      <c r="AG197">
        <v>45</v>
      </c>
      <c r="AI197">
        <v>764</v>
      </c>
      <c r="AJ197">
        <v>844</v>
      </c>
      <c r="AK197">
        <v>1762</v>
      </c>
      <c r="AW197">
        <v>0.21</v>
      </c>
      <c r="AX197">
        <v>2.59</v>
      </c>
    </row>
    <row r="198" spans="1:51">
      <c r="A198" s="14" t="s">
        <v>138</v>
      </c>
      <c r="B198" s="7">
        <v>35788</v>
      </c>
      <c r="C198" s="7"/>
      <c r="D198" s="12">
        <v>21</v>
      </c>
      <c r="E198" s="12"/>
      <c r="H198">
        <v>0.28267993766177801</v>
      </c>
      <c r="J198">
        <v>0.40021037466886999</v>
      </c>
      <c r="K198">
        <v>0.34255761741431001</v>
      </c>
      <c r="L198">
        <v>0.29842101188532699</v>
      </c>
      <c r="M198">
        <v>0.31399715236848197</v>
      </c>
      <c r="N198">
        <v>0.29853545570519197</v>
      </c>
      <c r="O198">
        <v>0.30218755995677998</v>
      </c>
      <c r="P198">
        <v>0.32175240416171497</v>
      </c>
      <c r="AF198">
        <v>41</v>
      </c>
      <c r="AG198">
        <v>45</v>
      </c>
      <c r="AH198">
        <v>91</v>
      </c>
      <c r="AI198">
        <v>768</v>
      </c>
      <c r="AJ198">
        <v>841</v>
      </c>
      <c r="AK198">
        <v>1651</v>
      </c>
    </row>
    <row r="199" spans="1:51">
      <c r="A199" s="14" t="s">
        <v>134</v>
      </c>
      <c r="B199" s="7">
        <v>35843</v>
      </c>
      <c r="C199" s="7"/>
      <c r="D199" s="12">
        <v>75.568038740920102</v>
      </c>
      <c r="E199" s="12"/>
      <c r="I199">
        <v>0.42249555747485801</v>
      </c>
      <c r="J199">
        <v>0.40477509406240303</v>
      </c>
      <c r="K199">
        <v>0.39992306241375503</v>
      </c>
      <c r="L199">
        <v>0.37609971111177204</v>
      </c>
      <c r="M199">
        <v>0.36582978427693497</v>
      </c>
      <c r="N199">
        <v>0.33252077314828599</v>
      </c>
      <c r="O199">
        <v>0.32699367622678205</v>
      </c>
      <c r="P199">
        <v>0.32417676782718302</v>
      </c>
      <c r="X199">
        <v>0.28796442417331802</v>
      </c>
      <c r="Y199">
        <v>0.255234663625997</v>
      </c>
      <c r="Z199">
        <v>94.016714546879001</v>
      </c>
      <c r="AA199">
        <v>2.1890556900726299</v>
      </c>
      <c r="AB199">
        <v>3.1234866828087098</v>
      </c>
      <c r="AF199">
        <v>47</v>
      </c>
      <c r="AG199">
        <v>51</v>
      </c>
      <c r="AH199">
        <v>103</v>
      </c>
      <c r="AI199">
        <v>846</v>
      </c>
      <c r="AJ199">
        <v>926</v>
      </c>
      <c r="AK199">
        <v>1880</v>
      </c>
    </row>
    <row r="200" spans="1:51">
      <c r="A200" t="s">
        <v>135</v>
      </c>
      <c r="B200" s="7">
        <v>35815</v>
      </c>
      <c r="C200" s="7"/>
      <c r="D200">
        <v>48</v>
      </c>
      <c r="H200">
        <v>0.41319176319176298</v>
      </c>
      <c r="J200">
        <v>0.41254826254826199</v>
      </c>
      <c r="K200">
        <v>0.40160875160875098</v>
      </c>
      <c r="L200">
        <v>0.38873873873873799</v>
      </c>
      <c r="M200">
        <v>0.37844272844272803</v>
      </c>
      <c r="N200">
        <v>0.36042471042471003</v>
      </c>
      <c r="O200">
        <v>0.32631917631917601</v>
      </c>
      <c r="P200">
        <v>0.33146718146718102</v>
      </c>
      <c r="Z200">
        <v>9.8772525463571395</v>
      </c>
      <c r="AF200">
        <v>40</v>
      </c>
      <c r="AG200">
        <v>43</v>
      </c>
      <c r="AI200">
        <v>748</v>
      </c>
      <c r="AJ200">
        <v>805</v>
      </c>
      <c r="AK200">
        <v>1651</v>
      </c>
    </row>
    <row r="201" spans="1:51">
      <c r="A201" s="14" t="s">
        <v>135</v>
      </c>
      <c r="B201" s="7">
        <v>35861</v>
      </c>
      <c r="C201" s="7"/>
      <c r="D201" s="12">
        <v>93.624767801857502</v>
      </c>
      <c r="E201" s="12"/>
      <c r="H201">
        <v>0.16673101673101598</v>
      </c>
      <c r="J201">
        <v>0.35270270270270204</v>
      </c>
      <c r="K201">
        <v>0.35334620334620298</v>
      </c>
      <c r="L201">
        <v>0.34691119691119604</v>
      </c>
      <c r="M201">
        <v>0.35849420849420804</v>
      </c>
      <c r="N201">
        <v>0.344980694980695</v>
      </c>
      <c r="O201">
        <v>0.31859716859716802</v>
      </c>
      <c r="P201">
        <v>0.33404118404118299</v>
      </c>
      <c r="AA201">
        <v>0</v>
      </c>
      <c r="AF201">
        <v>40</v>
      </c>
      <c r="AG201">
        <v>43</v>
      </c>
      <c r="AI201">
        <v>748</v>
      </c>
      <c r="AJ201">
        <v>805</v>
      </c>
      <c r="AK201">
        <v>1651</v>
      </c>
    </row>
    <row r="202" spans="1:51">
      <c r="A202" s="14" t="s">
        <v>135</v>
      </c>
      <c r="B202" s="7">
        <v>35843</v>
      </c>
      <c r="C202" s="7"/>
      <c r="D202" s="12">
        <v>75.791950464396194</v>
      </c>
      <c r="E202" s="12"/>
      <c r="H202">
        <v>0.42284427284427201</v>
      </c>
      <c r="J202">
        <v>0.40611325611325599</v>
      </c>
      <c r="K202">
        <v>0.39646074646074603</v>
      </c>
      <c r="L202">
        <v>0.37908622908622902</v>
      </c>
      <c r="M202">
        <v>0.37265122265122202</v>
      </c>
      <c r="N202">
        <v>0.357207207207207</v>
      </c>
      <c r="O202">
        <v>0.333397683397683</v>
      </c>
      <c r="P202">
        <v>0.33983268983268899</v>
      </c>
      <c r="T202">
        <v>403.704903866927</v>
      </c>
      <c r="Z202">
        <v>93.029511621833294</v>
      </c>
      <c r="AC202">
        <v>0</v>
      </c>
      <c r="AF202">
        <v>40</v>
      </c>
      <c r="AG202">
        <v>43</v>
      </c>
      <c r="AI202">
        <v>748</v>
      </c>
      <c r="AJ202">
        <v>805</v>
      </c>
      <c r="AK202">
        <v>1651</v>
      </c>
    </row>
    <row r="203" spans="1:51">
      <c r="A203" s="14" t="s">
        <v>131</v>
      </c>
      <c r="B203" s="7">
        <v>35839</v>
      </c>
      <c r="C203" s="7"/>
      <c r="D203" s="12">
        <v>72.323855201553002</v>
      </c>
      <c r="E203" s="12"/>
      <c r="AB203">
        <v>13.956834532374099</v>
      </c>
      <c r="AF203">
        <v>42</v>
      </c>
      <c r="AG203">
        <v>48</v>
      </c>
      <c r="AI203">
        <v>785</v>
      </c>
      <c r="AJ203">
        <v>900</v>
      </c>
      <c r="AK203">
        <v>1908</v>
      </c>
    </row>
    <row r="204" spans="1:51">
      <c r="A204" s="14" t="s">
        <v>137</v>
      </c>
      <c r="B204" s="7">
        <v>35839</v>
      </c>
      <c r="C204" s="7"/>
      <c r="D204" s="12">
        <v>72.108387414264996</v>
      </c>
      <c r="E204" s="12"/>
      <c r="AA204">
        <v>12.586386983668</v>
      </c>
      <c r="AF204">
        <v>41</v>
      </c>
      <c r="AG204">
        <v>45</v>
      </c>
      <c r="AH204">
        <v>105</v>
      </c>
      <c r="AI204">
        <v>768</v>
      </c>
      <c r="AJ204">
        <v>841</v>
      </c>
      <c r="AK204">
        <v>1873</v>
      </c>
    </row>
    <row r="205" spans="1:51">
      <c r="A205" s="14" t="s">
        <v>131</v>
      </c>
      <c r="B205" s="7">
        <v>35840</v>
      </c>
      <c r="C205" s="7"/>
      <c r="D205" s="12">
        <v>73</v>
      </c>
      <c r="E205" s="12"/>
      <c r="AD205">
        <v>15</v>
      </c>
      <c r="AF205">
        <v>42</v>
      </c>
      <c r="AG205">
        <v>48</v>
      </c>
      <c r="AI205">
        <v>785</v>
      </c>
      <c r="AJ205">
        <v>900</v>
      </c>
      <c r="AK205">
        <v>1908</v>
      </c>
      <c r="AY205">
        <v>12</v>
      </c>
    </row>
    <row r="206" spans="1:51">
      <c r="A206" s="14" t="s">
        <v>137</v>
      </c>
      <c r="B206" s="7">
        <v>35840</v>
      </c>
      <c r="C206" s="7"/>
      <c r="D206" s="12">
        <v>73.111063267000901</v>
      </c>
      <c r="E206" s="12"/>
      <c r="AB206">
        <v>3.6627441331158699</v>
      </c>
      <c r="AF206">
        <v>41</v>
      </c>
      <c r="AG206">
        <v>45</v>
      </c>
      <c r="AH206">
        <v>105</v>
      </c>
      <c r="AI206">
        <v>768</v>
      </c>
      <c r="AJ206">
        <v>841</v>
      </c>
      <c r="AK206">
        <v>1873</v>
      </c>
    </row>
    <row r="207" spans="1:51">
      <c r="A207" s="14" t="s">
        <v>137</v>
      </c>
      <c r="B207" s="7">
        <v>35841</v>
      </c>
      <c r="C207" s="7"/>
      <c r="D207" s="12">
        <v>73.763110140559206</v>
      </c>
      <c r="E207">
        <v>1307.39905834198</v>
      </c>
      <c r="S207" s="12">
        <v>6.4356223175965601</v>
      </c>
      <c r="AC207">
        <v>0</v>
      </c>
      <c r="AF207">
        <v>41</v>
      </c>
      <c r="AG207">
        <v>45</v>
      </c>
      <c r="AH207">
        <v>105</v>
      </c>
      <c r="AI207">
        <v>768</v>
      </c>
      <c r="AJ207">
        <v>841</v>
      </c>
      <c r="AK207">
        <v>1873</v>
      </c>
    </row>
    <row r="208" spans="1:51">
      <c r="A208" s="14" t="s">
        <v>131</v>
      </c>
      <c r="B208" s="7">
        <v>35842</v>
      </c>
      <c r="C208" s="7"/>
      <c r="D208" s="12">
        <v>75</v>
      </c>
      <c r="E208">
        <v>1324.1990575790405</v>
      </c>
      <c r="S208" s="12">
        <v>5.2156652360514997</v>
      </c>
      <c r="AA208">
        <v>0.207833733013643</v>
      </c>
      <c r="AC208">
        <v>0</v>
      </c>
      <c r="AD208">
        <v>16.261024856039</v>
      </c>
      <c r="AF208">
        <v>42</v>
      </c>
      <c r="AG208">
        <v>48</v>
      </c>
      <c r="AI208">
        <v>785</v>
      </c>
      <c r="AJ208">
        <v>900</v>
      </c>
      <c r="AK208">
        <v>1908</v>
      </c>
    </row>
    <row r="209" spans="1:43">
      <c r="A209" s="14" t="s">
        <v>137</v>
      </c>
      <c r="B209" s="7">
        <v>35842</v>
      </c>
      <c r="C209" s="7"/>
      <c r="D209" s="12">
        <v>75.001093374152603</v>
      </c>
      <c r="E209" s="12"/>
      <c r="AD209">
        <v>11.7060281361615</v>
      </c>
      <c r="AF209">
        <v>41</v>
      </c>
      <c r="AG209">
        <v>45</v>
      </c>
      <c r="AH209">
        <v>105</v>
      </c>
      <c r="AI209">
        <v>768</v>
      </c>
      <c r="AJ209">
        <v>841</v>
      </c>
      <c r="AK209">
        <v>1873</v>
      </c>
    </row>
    <row r="210" spans="1:43">
      <c r="A210" s="14" t="s">
        <v>131</v>
      </c>
      <c r="B210" s="7">
        <v>35843</v>
      </c>
      <c r="C210" s="7"/>
      <c r="D210" s="12">
        <v>76.162213086673503</v>
      </c>
      <c r="E210" s="12"/>
      <c r="R210">
        <v>6.3527899447724199</v>
      </c>
      <c r="T210">
        <v>715.055679287305</v>
      </c>
      <c r="AB210">
        <v>12.6362909672262</v>
      </c>
      <c r="AF210">
        <v>42</v>
      </c>
      <c r="AG210">
        <v>48</v>
      </c>
      <c r="AI210">
        <v>785</v>
      </c>
      <c r="AJ210">
        <v>900</v>
      </c>
      <c r="AK210">
        <v>1908</v>
      </c>
    </row>
    <row r="211" spans="1:43">
      <c r="A211" s="14" t="s">
        <v>137</v>
      </c>
      <c r="B211" s="7">
        <v>35843</v>
      </c>
      <c r="C211" s="7"/>
      <c r="D211" s="12">
        <v>75.528557807646195</v>
      </c>
      <c r="E211" s="12"/>
      <c r="R211">
        <v>6.0611788230813097</v>
      </c>
      <c r="T211">
        <v>410.20044543429799</v>
      </c>
      <c r="AA211">
        <v>9.4750653584719302</v>
      </c>
      <c r="AB211">
        <v>10.4445237289698</v>
      </c>
      <c r="AF211">
        <v>41</v>
      </c>
      <c r="AG211">
        <v>45</v>
      </c>
      <c r="AI211">
        <v>768</v>
      </c>
      <c r="AJ211">
        <v>841</v>
      </c>
      <c r="AK211">
        <v>1873</v>
      </c>
    </row>
    <row r="212" spans="1:43">
      <c r="A212" s="14" t="s">
        <v>131</v>
      </c>
      <c r="B212" s="7">
        <v>35844</v>
      </c>
      <c r="C212" s="7"/>
      <c r="D212" s="12">
        <v>76.875</v>
      </c>
      <c r="E212" s="12"/>
      <c r="X212">
        <v>0.21335830212234599</v>
      </c>
      <c r="Y212">
        <v>0.19377167429601799</v>
      </c>
      <c r="Z212">
        <v>94.648936170212707</v>
      </c>
      <c r="AF212">
        <v>42</v>
      </c>
      <c r="AG212">
        <v>48</v>
      </c>
      <c r="AI212">
        <v>785</v>
      </c>
      <c r="AJ212">
        <v>900</v>
      </c>
      <c r="AK212">
        <v>1908</v>
      </c>
      <c r="AP212">
        <v>7.8000000000000005E-3</v>
      </c>
      <c r="AQ212">
        <v>2.4E-2</v>
      </c>
    </row>
    <row r="213" spans="1:43">
      <c r="A213" s="14" t="s">
        <v>137</v>
      </c>
      <c r="B213" s="7">
        <v>35844</v>
      </c>
      <c r="C213" s="7"/>
      <c r="D213" s="12">
        <v>76.882978723404193</v>
      </c>
      <c r="E213" s="12"/>
      <c r="Z213">
        <v>94.154255319148902</v>
      </c>
      <c r="AC213">
        <v>0</v>
      </c>
      <c r="AF213">
        <v>41</v>
      </c>
      <c r="AG213">
        <v>45</v>
      </c>
      <c r="AH213">
        <v>105</v>
      </c>
      <c r="AI213">
        <v>768</v>
      </c>
      <c r="AJ213">
        <v>841</v>
      </c>
      <c r="AK213">
        <v>1873</v>
      </c>
      <c r="AP213">
        <v>1.2E-2</v>
      </c>
      <c r="AQ213">
        <v>3.7999999999999999E-2</v>
      </c>
    </row>
    <row r="214" spans="1:43">
      <c r="A214" s="14" t="s">
        <v>131</v>
      </c>
      <c r="B214" s="7">
        <v>35845</v>
      </c>
      <c r="C214" s="7"/>
      <c r="D214" s="12">
        <v>77.633892885691395</v>
      </c>
      <c r="E214" s="12"/>
      <c r="W214">
        <v>35.252183211548797</v>
      </c>
      <c r="AA214">
        <v>0</v>
      </c>
      <c r="AF214">
        <v>42</v>
      </c>
      <c r="AG214">
        <v>48</v>
      </c>
      <c r="AI214">
        <v>785</v>
      </c>
      <c r="AJ214">
        <v>900</v>
      </c>
      <c r="AK214">
        <v>1908</v>
      </c>
    </row>
    <row r="215" spans="1:43">
      <c r="A215" s="14" t="s">
        <v>137</v>
      </c>
      <c r="B215" s="7">
        <v>35845</v>
      </c>
      <c r="C215" s="7"/>
      <c r="D215" s="12">
        <v>77.502891917719097</v>
      </c>
      <c r="E215" s="12"/>
      <c r="X215">
        <v>0</v>
      </c>
      <c r="AF215">
        <v>41</v>
      </c>
      <c r="AG215">
        <v>45</v>
      </c>
      <c r="AH215">
        <v>105</v>
      </c>
      <c r="AI215">
        <v>768</v>
      </c>
      <c r="AJ215">
        <v>841</v>
      </c>
      <c r="AK215">
        <v>1873</v>
      </c>
    </row>
    <row r="216" spans="1:43">
      <c r="A216" s="14" t="s">
        <v>131</v>
      </c>
      <c r="B216" s="7">
        <v>35848</v>
      </c>
      <c r="C216" s="7"/>
      <c r="D216" s="12">
        <v>80.567328326180203</v>
      </c>
      <c r="E216">
        <v>1430.554497718811</v>
      </c>
      <c r="S216" s="12">
        <v>5.20359442060085</v>
      </c>
      <c r="AF216">
        <v>42</v>
      </c>
      <c r="AG216">
        <v>48</v>
      </c>
      <c r="AI216">
        <v>785</v>
      </c>
      <c r="AJ216">
        <v>900</v>
      </c>
      <c r="AK216">
        <v>1908</v>
      </c>
    </row>
    <row r="217" spans="1:43">
      <c r="A217" s="14" t="s">
        <v>137</v>
      </c>
      <c r="B217" s="7">
        <v>35848</v>
      </c>
      <c r="C217" s="7"/>
      <c r="D217" s="12">
        <v>80.800295266508797</v>
      </c>
      <c r="E217" s="12"/>
      <c r="AB217">
        <v>14.601679328268601</v>
      </c>
      <c r="AF217">
        <v>41</v>
      </c>
      <c r="AG217">
        <v>45</v>
      </c>
      <c r="AH217">
        <v>105</v>
      </c>
      <c r="AI217">
        <v>768</v>
      </c>
      <c r="AJ217">
        <v>841</v>
      </c>
      <c r="AK217">
        <v>1873</v>
      </c>
    </row>
    <row r="218" spans="1:43">
      <c r="A218" s="14" t="s">
        <v>131</v>
      </c>
      <c r="B218" s="7">
        <v>35850</v>
      </c>
      <c r="C218" s="7"/>
      <c r="D218" s="12">
        <v>82.571371474249105</v>
      </c>
      <c r="E218" s="12"/>
      <c r="AB218">
        <v>6.3756994404476703</v>
      </c>
      <c r="AC218">
        <v>5.3141486810551903</v>
      </c>
      <c r="AF218">
        <v>42</v>
      </c>
      <c r="AG218">
        <v>48</v>
      </c>
      <c r="AI218">
        <v>785</v>
      </c>
      <c r="AJ218">
        <v>900</v>
      </c>
      <c r="AK218">
        <v>1908</v>
      </c>
    </row>
    <row r="219" spans="1:43">
      <c r="A219" s="14" t="s">
        <v>137</v>
      </c>
      <c r="B219" s="7">
        <v>35850</v>
      </c>
      <c r="C219" s="7"/>
      <c r="D219" s="12">
        <v>83.353120290345402</v>
      </c>
      <c r="E219" s="12"/>
      <c r="AA219">
        <v>0.14700581305928001</v>
      </c>
      <c r="AF219">
        <v>41</v>
      </c>
      <c r="AG219">
        <v>45</v>
      </c>
      <c r="AH219">
        <v>105</v>
      </c>
      <c r="AI219">
        <v>768</v>
      </c>
      <c r="AJ219">
        <v>841</v>
      </c>
      <c r="AK219">
        <v>1873</v>
      </c>
    </row>
    <row r="220" spans="1:43">
      <c r="A220" s="14" t="s">
        <v>131</v>
      </c>
      <c r="B220" s="7">
        <v>35851</v>
      </c>
      <c r="C220" s="7"/>
      <c r="D220" s="12">
        <v>83.950268356743095</v>
      </c>
      <c r="E220" s="12"/>
      <c r="AA220">
        <v>0.46043165467631297</v>
      </c>
      <c r="AF220">
        <v>42</v>
      </c>
      <c r="AG220">
        <v>48</v>
      </c>
      <c r="AI220">
        <v>785</v>
      </c>
      <c r="AJ220">
        <v>900</v>
      </c>
      <c r="AK220">
        <v>1908</v>
      </c>
    </row>
    <row r="221" spans="1:43">
      <c r="A221" s="14" t="s">
        <v>137</v>
      </c>
      <c r="B221" s="7">
        <v>35851</v>
      </c>
      <c r="C221" s="7"/>
      <c r="D221" s="12">
        <v>83.506904930335594</v>
      </c>
      <c r="E221" s="12"/>
      <c r="AC221">
        <v>0</v>
      </c>
      <c r="AF221">
        <v>41</v>
      </c>
      <c r="AG221">
        <v>45</v>
      </c>
      <c r="AH221">
        <v>105</v>
      </c>
      <c r="AI221">
        <v>768</v>
      </c>
      <c r="AJ221">
        <v>841</v>
      </c>
      <c r="AK221">
        <v>1873</v>
      </c>
    </row>
    <row r="222" spans="1:43">
      <c r="A222" s="14" t="s">
        <v>137</v>
      </c>
      <c r="B222" s="7">
        <v>35852</v>
      </c>
      <c r="C222" s="7"/>
      <c r="D222" s="12">
        <v>85.194474248926994</v>
      </c>
      <c r="E222">
        <v>1511.2710056304932</v>
      </c>
      <c r="S222" s="12">
        <v>4.6644313304720999</v>
      </c>
      <c r="W222">
        <v>0.81981821422232304</v>
      </c>
      <c r="AB222">
        <v>13.911543075077599</v>
      </c>
      <c r="AF222">
        <v>41</v>
      </c>
      <c r="AG222">
        <v>45</v>
      </c>
      <c r="AH222">
        <v>105</v>
      </c>
      <c r="AI222">
        <v>768</v>
      </c>
      <c r="AJ222">
        <v>841</v>
      </c>
      <c r="AK222">
        <v>1873</v>
      </c>
    </row>
    <row r="223" spans="1:43">
      <c r="A223" s="14" t="s">
        <v>131</v>
      </c>
      <c r="B223" s="7">
        <v>35852</v>
      </c>
      <c r="C223" s="7"/>
      <c r="D223" s="12">
        <v>84.659334763948493</v>
      </c>
      <c r="E223">
        <v>1495.4121513366699</v>
      </c>
      <c r="S223" s="12">
        <v>5.1963519313304696</v>
      </c>
      <c r="W223">
        <v>53.698093031545298</v>
      </c>
      <c r="AF223">
        <v>42</v>
      </c>
      <c r="AG223">
        <v>48</v>
      </c>
      <c r="AI223">
        <v>785</v>
      </c>
      <c r="AJ223">
        <v>900</v>
      </c>
      <c r="AK223">
        <v>1908</v>
      </c>
    </row>
    <row r="224" spans="1:43">
      <c r="A224" s="14" t="s">
        <v>131</v>
      </c>
      <c r="B224" s="7">
        <v>35853</v>
      </c>
      <c r="C224" s="7"/>
      <c r="D224" s="12">
        <v>86.335503026150505</v>
      </c>
      <c r="E224" s="12"/>
      <c r="AC224">
        <v>10.350119904076699</v>
      </c>
      <c r="AF224">
        <v>42</v>
      </c>
      <c r="AG224">
        <v>48</v>
      </c>
      <c r="AI224">
        <v>785</v>
      </c>
      <c r="AJ224">
        <v>900</v>
      </c>
      <c r="AK224">
        <v>1908</v>
      </c>
    </row>
    <row r="225" spans="1:49">
      <c r="A225" s="14" t="s">
        <v>137</v>
      </c>
      <c r="B225" s="7">
        <v>35854</v>
      </c>
      <c r="C225" s="7"/>
      <c r="D225" s="12">
        <v>87.427575107296093</v>
      </c>
      <c r="E225">
        <v>1545.5210037231445</v>
      </c>
      <c r="S225" s="12">
        <v>4.92596566523605</v>
      </c>
      <c r="AF225">
        <v>41</v>
      </c>
      <c r="AG225">
        <v>45</v>
      </c>
      <c r="AH225">
        <v>105</v>
      </c>
      <c r="AI225">
        <v>768</v>
      </c>
      <c r="AJ225">
        <v>841</v>
      </c>
      <c r="AK225">
        <v>1873</v>
      </c>
    </row>
    <row r="226" spans="1:49">
      <c r="A226" s="14" t="s">
        <v>131</v>
      </c>
      <c r="B226" s="7">
        <v>35854</v>
      </c>
      <c r="C226" s="7"/>
      <c r="D226" s="12">
        <v>87.189105858170507</v>
      </c>
      <c r="E226" s="12"/>
      <c r="AA226">
        <v>1.2501998401279399</v>
      </c>
      <c r="AB226">
        <v>1.9952038369305001</v>
      </c>
      <c r="AF226">
        <v>42</v>
      </c>
      <c r="AG226">
        <v>48</v>
      </c>
      <c r="AI226">
        <v>785</v>
      </c>
      <c r="AJ226">
        <v>900</v>
      </c>
      <c r="AK226">
        <v>1908</v>
      </c>
    </row>
    <row r="227" spans="1:49">
      <c r="A227" s="14" t="s">
        <v>131</v>
      </c>
      <c r="B227" s="7">
        <v>35855</v>
      </c>
      <c r="C227" s="7"/>
      <c r="D227" s="12">
        <v>87.557402143013306</v>
      </c>
      <c r="E227">
        <v>1546.4621486663818</v>
      </c>
      <c r="S227" s="12">
        <v>4.6587982832617998</v>
      </c>
      <c r="AF227">
        <v>42</v>
      </c>
      <c r="AG227">
        <v>48</v>
      </c>
      <c r="AI227">
        <v>785</v>
      </c>
      <c r="AJ227">
        <v>900</v>
      </c>
      <c r="AK227">
        <v>1908</v>
      </c>
    </row>
    <row r="228" spans="1:49">
      <c r="A228" s="14" t="s">
        <v>137</v>
      </c>
      <c r="B228" s="7">
        <v>35855</v>
      </c>
      <c r="C228" s="7"/>
      <c r="D228" s="12">
        <v>87.911655368466995</v>
      </c>
      <c r="E228" s="12"/>
      <c r="AA228">
        <v>0</v>
      </c>
      <c r="AC228">
        <v>0</v>
      </c>
      <c r="AD228">
        <v>13.560390699030499</v>
      </c>
      <c r="AF228">
        <v>41</v>
      </c>
      <c r="AG228">
        <v>45</v>
      </c>
      <c r="AH228">
        <v>105</v>
      </c>
      <c r="AI228">
        <v>768</v>
      </c>
      <c r="AJ228">
        <v>841</v>
      </c>
      <c r="AK228">
        <v>1873</v>
      </c>
    </row>
    <row r="229" spans="1:49">
      <c r="A229" s="14" t="s">
        <v>131</v>
      </c>
      <c r="B229" s="7">
        <v>35856</v>
      </c>
      <c r="C229" s="7"/>
      <c r="D229" s="12">
        <v>89.427909463553704</v>
      </c>
      <c r="E229" s="12"/>
      <c r="W229">
        <v>71.876670825164993</v>
      </c>
      <c r="AD229">
        <v>18.631460018951799</v>
      </c>
      <c r="AF229">
        <v>42</v>
      </c>
      <c r="AG229">
        <v>48</v>
      </c>
      <c r="AI229">
        <v>785</v>
      </c>
      <c r="AJ229">
        <v>900</v>
      </c>
      <c r="AK229">
        <v>1908</v>
      </c>
    </row>
    <row r="230" spans="1:49">
      <c r="A230" s="14" t="s">
        <v>137</v>
      </c>
      <c r="B230" s="7">
        <v>35856</v>
      </c>
      <c r="C230" s="7"/>
      <c r="D230" s="12">
        <v>88.778642389198197</v>
      </c>
      <c r="E230" s="12"/>
      <c r="AB230">
        <v>11.188398486759001</v>
      </c>
      <c r="AF230">
        <v>41</v>
      </c>
      <c r="AG230">
        <v>45</v>
      </c>
      <c r="AH230">
        <v>105</v>
      </c>
      <c r="AI230">
        <v>768</v>
      </c>
      <c r="AJ230">
        <v>841</v>
      </c>
      <c r="AK230">
        <v>1873</v>
      </c>
    </row>
    <row r="231" spans="1:49">
      <c r="A231" s="14" t="s">
        <v>131</v>
      </c>
      <c r="B231" s="7">
        <v>35857</v>
      </c>
      <c r="C231" s="7"/>
      <c r="D231" s="12">
        <v>89.934052757793694</v>
      </c>
      <c r="E231" s="12"/>
      <c r="T231">
        <v>800.62360801781699</v>
      </c>
      <c r="U231">
        <v>264</v>
      </c>
      <c r="V231">
        <v>212</v>
      </c>
      <c r="X231">
        <v>0.30185878762657598</v>
      </c>
      <c r="Y231">
        <v>0.284602580108197</v>
      </c>
      <c r="AA231">
        <v>4.7897681854516696</v>
      </c>
      <c r="AB231">
        <v>3.2006394884092999</v>
      </c>
      <c r="AC231">
        <v>9.8737010391686795</v>
      </c>
      <c r="AF231">
        <v>42</v>
      </c>
      <c r="AG231">
        <v>48</v>
      </c>
      <c r="AI231">
        <v>785</v>
      </c>
      <c r="AJ231">
        <v>900</v>
      </c>
      <c r="AK231">
        <v>1908</v>
      </c>
      <c r="AV231">
        <v>1.97</v>
      </c>
      <c r="AW231">
        <v>5.16</v>
      </c>
    </row>
    <row r="232" spans="1:49">
      <c r="A232" s="14" t="s">
        <v>137</v>
      </c>
      <c r="B232" s="7">
        <v>35857</v>
      </c>
      <c r="C232" s="7"/>
      <c r="D232" s="12">
        <v>89.799554565701499</v>
      </c>
      <c r="E232" s="12"/>
      <c r="T232">
        <v>640.57906458797299</v>
      </c>
      <c r="U232">
        <v>176</v>
      </c>
      <c r="V232">
        <v>204</v>
      </c>
      <c r="W232">
        <v>15.4696132596687</v>
      </c>
      <c r="AC232">
        <v>0.90564389628752895</v>
      </c>
      <c r="AF232">
        <v>41</v>
      </c>
      <c r="AG232">
        <v>45</v>
      </c>
      <c r="AI232">
        <v>768</v>
      </c>
      <c r="AJ232">
        <v>841</v>
      </c>
      <c r="AK232">
        <v>1873</v>
      </c>
      <c r="AV232">
        <v>2.0299999999999998</v>
      </c>
      <c r="AW232">
        <v>7.83</v>
      </c>
    </row>
    <row r="233" spans="1:49">
      <c r="A233" s="14" t="s">
        <v>131</v>
      </c>
      <c r="B233" s="7">
        <v>35858</v>
      </c>
      <c r="C233" s="7"/>
      <c r="D233" s="12">
        <v>90.856382978723303</v>
      </c>
      <c r="E233" s="12"/>
      <c r="R233">
        <v>4.2681870119977097</v>
      </c>
      <c r="Z233">
        <v>87.803191489361694</v>
      </c>
      <c r="AF233">
        <v>42</v>
      </c>
      <c r="AG233">
        <v>48</v>
      </c>
      <c r="AI233">
        <v>785</v>
      </c>
      <c r="AJ233">
        <v>900</v>
      </c>
      <c r="AK233">
        <v>1908</v>
      </c>
    </row>
    <row r="234" spans="1:49">
      <c r="A234" s="14" t="s">
        <v>137</v>
      </c>
      <c r="B234" s="7">
        <v>35858</v>
      </c>
      <c r="C234" s="7"/>
      <c r="D234" s="12">
        <v>90.899260674948707</v>
      </c>
      <c r="E234" s="12"/>
      <c r="R234">
        <v>3.9349171586364502</v>
      </c>
      <c r="X234">
        <v>0.25983503495447602</v>
      </c>
      <c r="Y234">
        <v>0.24549112306995099</v>
      </c>
      <c r="Z234">
        <v>91.313829787233999</v>
      </c>
      <c r="AF234">
        <v>41</v>
      </c>
      <c r="AG234">
        <v>45</v>
      </c>
      <c r="AH234">
        <v>105</v>
      </c>
      <c r="AI234">
        <v>768</v>
      </c>
      <c r="AJ234">
        <v>841</v>
      </c>
      <c r="AK234">
        <v>1873</v>
      </c>
    </row>
    <row r="235" spans="1:49">
      <c r="A235" s="14" t="s">
        <v>137</v>
      </c>
      <c r="B235" s="7">
        <v>35859</v>
      </c>
      <c r="C235" s="7"/>
      <c r="D235" s="12">
        <v>92.151287553648004</v>
      </c>
      <c r="E235">
        <v>1626.7209987640381</v>
      </c>
      <c r="S235" s="12">
        <v>3.7494635193132999</v>
      </c>
      <c r="AA235">
        <v>0</v>
      </c>
      <c r="AF235">
        <v>41</v>
      </c>
      <c r="AG235">
        <v>45</v>
      </c>
      <c r="AH235">
        <v>105</v>
      </c>
      <c r="AI235">
        <v>768</v>
      </c>
      <c r="AJ235">
        <v>841</v>
      </c>
      <c r="AK235">
        <v>1873</v>
      </c>
    </row>
    <row r="236" spans="1:49">
      <c r="A236" s="14" t="s">
        <v>131</v>
      </c>
      <c r="B236" s="7">
        <v>35859</v>
      </c>
      <c r="C236" s="7"/>
      <c r="D236" s="12">
        <v>91.608100858368999</v>
      </c>
      <c r="E236">
        <v>1610.8621444702148</v>
      </c>
      <c r="S236" s="12">
        <v>4.3344957081544999</v>
      </c>
      <c r="AF236">
        <v>42</v>
      </c>
      <c r="AG236">
        <v>48</v>
      </c>
      <c r="AI236">
        <v>785</v>
      </c>
      <c r="AJ236">
        <v>900</v>
      </c>
      <c r="AK236">
        <v>1908</v>
      </c>
    </row>
    <row r="237" spans="1:49">
      <c r="A237" s="14" t="s">
        <v>131</v>
      </c>
      <c r="B237" s="7">
        <v>35860</v>
      </c>
      <c r="C237" s="7"/>
      <c r="D237" s="12">
        <v>92.808895740550398</v>
      </c>
      <c r="E237" s="12"/>
      <c r="AB237">
        <v>7.3733013589128902</v>
      </c>
      <c r="AF237">
        <v>42</v>
      </c>
      <c r="AG237">
        <v>48</v>
      </c>
      <c r="AI237">
        <v>785</v>
      </c>
      <c r="AJ237">
        <v>900</v>
      </c>
      <c r="AK237">
        <v>1908</v>
      </c>
    </row>
    <row r="238" spans="1:49">
      <c r="A238" s="14" t="s">
        <v>137</v>
      </c>
      <c r="B238" s="7">
        <v>35860</v>
      </c>
      <c r="C238" s="7"/>
      <c r="D238" s="12">
        <v>92.733983329745001</v>
      </c>
      <c r="E238" s="12"/>
      <c r="AC238">
        <v>8.9485067511456293</v>
      </c>
      <c r="AF238">
        <v>41</v>
      </c>
      <c r="AG238">
        <v>45</v>
      </c>
      <c r="AH238">
        <v>105</v>
      </c>
      <c r="AI238">
        <v>768</v>
      </c>
      <c r="AJ238">
        <v>841</v>
      </c>
      <c r="AK238">
        <v>1873</v>
      </c>
    </row>
    <row r="239" spans="1:49">
      <c r="A239" s="14" t="s">
        <v>131</v>
      </c>
      <c r="B239" s="7">
        <v>35861</v>
      </c>
      <c r="C239" s="7"/>
      <c r="D239" s="12">
        <v>94.1392600205549</v>
      </c>
      <c r="E239" s="12"/>
      <c r="AA239">
        <v>4.2142286171063503</v>
      </c>
      <c r="AF239">
        <v>42</v>
      </c>
      <c r="AG239">
        <v>48</v>
      </c>
      <c r="AI239">
        <v>785</v>
      </c>
      <c r="AJ239">
        <v>900</v>
      </c>
      <c r="AK239">
        <v>1908</v>
      </c>
    </row>
    <row r="240" spans="1:49">
      <c r="A240" s="14" t="s">
        <v>137</v>
      </c>
      <c r="B240" s="7">
        <v>35861</v>
      </c>
      <c r="C240" s="7"/>
      <c r="D240" s="12">
        <v>93.705902254482893</v>
      </c>
      <c r="E240" s="12"/>
      <c r="AB240">
        <v>3.3219081598128999</v>
      </c>
      <c r="AF240">
        <v>41</v>
      </c>
      <c r="AG240">
        <v>45</v>
      </c>
      <c r="AH240">
        <v>105</v>
      </c>
      <c r="AI240">
        <v>768</v>
      </c>
      <c r="AJ240">
        <v>841</v>
      </c>
      <c r="AK240">
        <v>1873</v>
      </c>
    </row>
    <row r="241" spans="1:43">
      <c r="A241" s="14" t="s">
        <v>131</v>
      </c>
      <c r="B241" s="7">
        <v>35862</v>
      </c>
      <c r="C241" s="7"/>
      <c r="D241" s="12">
        <v>94.705949526093406</v>
      </c>
      <c r="E241" s="12"/>
      <c r="AC241">
        <v>9.83852917665868</v>
      </c>
      <c r="AF241">
        <v>42</v>
      </c>
      <c r="AG241">
        <v>48</v>
      </c>
      <c r="AI241">
        <v>785</v>
      </c>
      <c r="AJ241">
        <v>900</v>
      </c>
      <c r="AK241">
        <v>1908</v>
      </c>
    </row>
    <row r="242" spans="1:43">
      <c r="A242" s="14" t="s">
        <v>137</v>
      </c>
      <c r="B242" s="7">
        <v>35862</v>
      </c>
      <c r="C242" s="7"/>
      <c r="D242" s="12">
        <v>95.342170823978194</v>
      </c>
      <c r="E242" s="12"/>
      <c r="AA242">
        <v>0</v>
      </c>
      <c r="AF242">
        <v>41</v>
      </c>
      <c r="AG242">
        <v>45</v>
      </c>
      <c r="AH242">
        <v>105</v>
      </c>
      <c r="AI242">
        <v>768</v>
      </c>
      <c r="AJ242">
        <v>841</v>
      </c>
      <c r="AK242">
        <v>1873</v>
      </c>
    </row>
    <row r="243" spans="1:43">
      <c r="A243" s="14" t="s">
        <v>130</v>
      </c>
      <c r="B243" s="7">
        <v>35782</v>
      </c>
      <c r="C243" s="7"/>
      <c r="D243" s="12">
        <v>1</v>
      </c>
      <c r="E243" s="12"/>
      <c r="AE243">
        <v>6.8</v>
      </c>
      <c r="AF243">
        <v>42</v>
      </c>
      <c r="AG243">
        <v>48</v>
      </c>
      <c r="AI243">
        <v>785</v>
      </c>
      <c r="AJ243">
        <v>900</v>
      </c>
      <c r="AK243">
        <v>1762</v>
      </c>
    </row>
    <row r="244" spans="1:43">
      <c r="A244" s="14" t="s">
        <v>130</v>
      </c>
      <c r="B244" s="7">
        <v>35816</v>
      </c>
      <c r="C244" s="7"/>
      <c r="D244" s="12">
        <v>48.698060941828203</v>
      </c>
      <c r="E244" s="12"/>
      <c r="Q244">
        <v>588.61283643892295</v>
      </c>
      <c r="R244">
        <v>2.4365409136877298</v>
      </c>
      <c r="AF244">
        <v>42</v>
      </c>
      <c r="AG244">
        <v>48</v>
      </c>
      <c r="AI244">
        <v>785</v>
      </c>
      <c r="AJ244">
        <v>900</v>
      </c>
      <c r="AK244">
        <v>1762</v>
      </c>
    </row>
    <row r="245" spans="1:43">
      <c r="A245" s="14" t="s">
        <v>130</v>
      </c>
      <c r="B245" s="7">
        <v>35817</v>
      </c>
      <c r="C245" s="7"/>
      <c r="D245" s="12">
        <v>49.864711600777703</v>
      </c>
      <c r="E245" s="12"/>
      <c r="T245">
        <v>114.54957874271101</v>
      </c>
      <c r="AD245">
        <v>4.1177929324241003</v>
      </c>
      <c r="AF245">
        <v>42</v>
      </c>
      <c r="AG245">
        <v>48</v>
      </c>
      <c r="AI245">
        <v>785</v>
      </c>
      <c r="AJ245">
        <v>900</v>
      </c>
      <c r="AK245">
        <v>1762</v>
      </c>
    </row>
    <row r="246" spans="1:43">
      <c r="A246" s="14" t="s">
        <v>130</v>
      </c>
      <c r="B246" s="7">
        <v>35830</v>
      </c>
      <c r="C246" s="7"/>
      <c r="D246" s="12">
        <v>62.751712153736399</v>
      </c>
      <c r="E246" s="12"/>
      <c r="X246">
        <v>0</v>
      </c>
      <c r="AF246">
        <v>42</v>
      </c>
      <c r="AG246">
        <v>48</v>
      </c>
      <c r="AI246">
        <v>785</v>
      </c>
      <c r="AJ246">
        <v>900</v>
      </c>
      <c r="AK246">
        <v>1762</v>
      </c>
    </row>
    <row r="247" spans="1:43">
      <c r="A247" s="14" t="s">
        <v>130</v>
      </c>
      <c r="B247" s="7">
        <v>35832</v>
      </c>
      <c r="C247" s="7"/>
      <c r="D247" s="12">
        <v>65.154529406819904</v>
      </c>
      <c r="E247" s="12"/>
      <c r="AA247">
        <v>6.64030933901204</v>
      </c>
      <c r="AF247">
        <v>42</v>
      </c>
      <c r="AG247">
        <v>48</v>
      </c>
      <c r="AI247">
        <v>785</v>
      </c>
      <c r="AJ247">
        <v>900</v>
      </c>
      <c r="AK247">
        <v>1762</v>
      </c>
    </row>
    <row r="248" spans="1:43">
      <c r="A248" s="14" t="s">
        <v>130</v>
      </c>
      <c r="B248" s="7">
        <v>35833</v>
      </c>
      <c r="C248" s="7"/>
      <c r="D248" s="12">
        <v>65.581551738630907</v>
      </c>
      <c r="E248" s="12"/>
      <c r="AB248">
        <v>14.2298747513239</v>
      </c>
      <c r="AC248">
        <v>0.38852307433668098</v>
      </c>
      <c r="AF248">
        <v>42</v>
      </c>
      <c r="AG248">
        <v>48</v>
      </c>
      <c r="AI248">
        <v>785</v>
      </c>
      <c r="AJ248">
        <v>900</v>
      </c>
      <c r="AK248">
        <v>1762</v>
      </c>
    </row>
    <row r="249" spans="1:43">
      <c r="A249" s="14" t="s">
        <v>130</v>
      </c>
      <c r="B249" s="7">
        <v>35836</v>
      </c>
      <c r="C249" s="7"/>
      <c r="D249" s="12">
        <v>68.7455518507102</v>
      </c>
      <c r="E249" s="12"/>
      <c r="W249">
        <v>35.593220338983798</v>
      </c>
      <c r="AC249">
        <v>0.17646894000958399</v>
      </c>
      <c r="AF249">
        <v>42</v>
      </c>
      <c r="AG249">
        <v>48</v>
      </c>
      <c r="AI249">
        <v>785</v>
      </c>
      <c r="AJ249">
        <v>900</v>
      </c>
      <c r="AK249">
        <v>1762</v>
      </c>
    </row>
    <row r="250" spans="1:43">
      <c r="A250" s="14" t="s">
        <v>130</v>
      </c>
      <c r="B250" s="7">
        <v>35838</v>
      </c>
      <c r="C250" s="7"/>
      <c r="D250" s="12">
        <v>71.284149177617707</v>
      </c>
      <c r="E250" s="12"/>
      <c r="AB250">
        <v>14.0339600437109</v>
      </c>
      <c r="AF250">
        <v>42</v>
      </c>
      <c r="AG250">
        <v>48</v>
      </c>
      <c r="AI250">
        <v>785</v>
      </c>
      <c r="AJ250">
        <v>900</v>
      </c>
      <c r="AK250">
        <v>1762</v>
      </c>
    </row>
    <row r="251" spans="1:43">
      <c r="A251" s="14" t="s">
        <v>130</v>
      </c>
      <c r="B251" s="7">
        <v>35840</v>
      </c>
      <c r="C251" s="7"/>
      <c r="D251" s="12">
        <v>72.719885679060695</v>
      </c>
      <c r="E251" s="12"/>
      <c r="AA251">
        <v>9.2633584577939104E-2</v>
      </c>
      <c r="AC251">
        <v>0.57322984673154298</v>
      </c>
      <c r="AF251">
        <v>42</v>
      </c>
      <c r="AG251">
        <v>48</v>
      </c>
      <c r="AI251">
        <v>785</v>
      </c>
      <c r="AJ251">
        <v>900</v>
      </c>
      <c r="AK251">
        <v>1762</v>
      </c>
    </row>
    <row r="252" spans="1:43">
      <c r="A252" s="14" t="s">
        <v>130</v>
      </c>
      <c r="B252" s="7">
        <v>35842</v>
      </c>
      <c r="C252" s="7"/>
      <c r="D252" s="12">
        <v>74.6968381897086</v>
      </c>
      <c r="E252" s="12"/>
      <c r="Q252">
        <v>584.29951690821201</v>
      </c>
      <c r="AB252">
        <v>10.4577320743086</v>
      </c>
      <c r="AD252">
        <v>15.0973341599504</v>
      </c>
      <c r="AF252">
        <v>42</v>
      </c>
      <c r="AG252">
        <v>48</v>
      </c>
      <c r="AI252">
        <v>785</v>
      </c>
      <c r="AJ252">
        <v>900</v>
      </c>
      <c r="AK252">
        <v>1762</v>
      </c>
    </row>
    <row r="253" spans="1:43">
      <c r="A253" s="14" t="s">
        <v>130</v>
      </c>
      <c r="B253" s="7">
        <v>35844</v>
      </c>
      <c r="C253" s="7"/>
      <c r="D253" s="12">
        <v>76.620498614958393</v>
      </c>
      <c r="E253" s="12"/>
      <c r="R253">
        <v>4.9392890120036901</v>
      </c>
      <c r="Z253">
        <v>93.045181509532398</v>
      </c>
      <c r="AA253">
        <v>0.12894729468469199</v>
      </c>
      <c r="AF253">
        <v>42</v>
      </c>
      <c r="AG253">
        <v>48</v>
      </c>
      <c r="AI253">
        <v>785</v>
      </c>
      <c r="AJ253">
        <v>900</v>
      </c>
      <c r="AK253">
        <v>1762</v>
      </c>
      <c r="AP253">
        <v>7.1999999999999998E-3</v>
      </c>
      <c r="AQ253">
        <v>2.4E-2</v>
      </c>
    </row>
    <row r="254" spans="1:43">
      <c r="A254" s="14" t="s">
        <v>130</v>
      </c>
      <c r="B254" s="7">
        <v>35846</v>
      </c>
      <c r="C254" s="7"/>
      <c r="D254" s="12">
        <v>78.556507598974207</v>
      </c>
      <c r="E254" s="12"/>
      <c r="W254">
        <v>55.932203389831301</v>
      </c>
      <c r="AF254">
        <v>42</v>
      </c>
      <c r="AG254">
        <v>48</v>
      </c>
      <c r="AI254">
        <v>785</v>
      </c>
      <c r="AJ254">
        <v>900</v>
      </c>
      <c r="AK254">
        <v>1762</v>
      </c>
    </row>
    <row r="255" spans="1:43">
      <c r="A255" s="14" t="s">
        <v>130</v>
      </c>
      <c r="B255" s="7">
        <v>35849</v>
      </c>
      <c r="C255" s="7"/>
      <c r="D255" s="12">
        <v>82.111014598335501</v>
      </c>
      <c r="E255" s="12"/>
      <c r="AA255">
        <v>0.65796183698063904</v>
      </c>
      <c r="AB255">
        <v>1.86348734904317</v>
      </c>
      <c r="AF255">
        <v>42</v>
      </c>
      <c r="AG255">
        <v>48</v>
      </c>
      <c r="AI255">
        <v>785</v>
      </c>
      <c r="AJ255">
        <v>900</v>
      </c>
      <c r="AK255">
        <v>1762</v>
      </c>
    </row>
    <row r="256" spans="1:43">
      <c r="A256" s="14" t="s">
        <v>130</v>
      </c>
      <c r="B256" s="7">
        <v>35851</v>
      </c>
      <c r="C256" s="7"/>
      <c r="D256" s="12">
        <v>83.862655575708303</v>
      </c>
      <c r="E256" s="12"/>
      <c r="W256">
        <v>66.101694915254697</v>
      </c>
      <c r="AF256">
        <v>42</v>
      </c>
      <c r="AG256">
        <v>48</v>
      </c>
      <c r="AI256">
        <v>785</v>
      </c>
      <c r="AJ256">
        <v>900</v>
      </c>
      <c r="AK256">
        <v>1762</v>
      </c>
    </row>
    <row r="257" spans="1:50">
      <c r="A257" s="14" t="s">
        <v>130</v>
      </c>
      <c r="B257" s="7">
        <v>35853</v>
      </c>
      <c r="C257" s="7"/>
      <c r="D257" s="12">
        <v>86.364426013617603</v>
      </c>
      <c r="E257" s="12"/>
      <c r="AA257">
        <v>2.2602482557651302</v>
      </c>
      <c r="AF257">
        <v>42</v>
      </c>
      <c r="AG257">
        <v>48</v>
      </c>
      <c r="AI257">
        <v>785</v>
      </c>
      <c r="AJ257">
        <v>900</v>
      </c>
      <c r="AK257">
        <v>1762</v>
      </c>
    </row>
    <row r="258" spans="1:50">
      <c r="A258" s="14" t="s">
        <v>130</v>
      </c>
      <c r="B258" s="7">
        <v>35854</v>
      </c>
      <c r="C258" s="7"/>
      <c r="D258" s="12">
        <v>86.9293059486115</v>
      </c>
      <c r="E258" s="12"/>
      <c r="AB258">
        <v>1.4232396536748499</v>
      </c>
      <c r="AF258">
        <v>42</v>
      </c>
      <c r="AG258">
        <v>48</v>
      </c>
      <c r="AI258">
        <v>785</v>
      </c>
      <c r="AJ258">
        <v>900</v>
      </c>
      <c r="AK258">
        <v>1762</v>
      </c>
    </row>
    <row r="259" spans="1:50">
      <c r="A259" s="14" t="s">
        <v>130</v>
      </c>
      <c r="B259" s="7">
        <v>35856</v>
      </c>
      <c r="C259" s="7"/>
      <c r="D259" s="12">
        <v>88.9635461907029</v>
      </c>
      <c r="E259" s="12"/>
      <c r="Q259">
        <v>510.11042097998597</v>
      </c>
      <c r="AB259">
        <v>2.8852027235283</v>
      </c>
      <c r="AF259">
        <v>42</v>
      </c>
      <c r="AG259">
        <v>48</v>
      </c>
      <c r="AI259">
        <v>785</v>
      </c>
      <c r="AJ259">
        <v>900</v>
      </c>
      <c r="AK259">
        <v>1762</v>
      </c>
    </row>
    <row r="260" spans="1:50">
      <c r="A260" s="14" t="s">
        <v>130</v>
      </c>
      <c r="B260" s="7">
        <v>35857</v>
      </c>
      <c r="C260" s="7"/>
      <c r="D260" s="12">
        <v>90.088302009073203</v>
      </c>
      <c r="E260" s="12"/>
      <c r="T260">
        <v>653.02441131993999</v>
      </c>
      <c r="X260">
        <v>0.30729837473167698</v>
      </c>
      <c r="Y260">
        <v>0.26761729530818701</v>
      </c>
      <c r="AF260">
        <v>42</v>
      </c>
      <c r="AG260">
        <v>48</v>
      </c>
      <c r="AI260">
        <v>785</v>
      </c>
      <c r="AJ260">
        <v>900</v>
      </c>
      <c r="AK260">
        <v>1762</v>
      </c>
      <c r="AV260">
        <v>2.06</v>
      </c>
      <c r="AW260">
        <v>4.2699999999999996</v>
      </c>
    </row>
    <row r="261" spans="1:50">
      <c r="A261" s="14" t="s">
        <v>130</v>
      </c>
      <c r="B261" s="7">
        <v>35858</v>
      </c>
      <c r="C261" s="7"/>
      <c r="D261" s="12">
        <v>90.693392530686793</v>
      </c>
      <c r="E261" s="12"/>
      <c r="R261">
        <v>3.4918106670184299</v>
      </c>
      <c r="W261">
        <v>83.050847457627398</v>
      </c>
      <c r="Z261">
        <v>91.415513188822104</v>
      </c>
      <c r="AF261">
        <v>42</v>
      </c>
      <c r="AG261">
        <v>48</v>
      </c>
      <c r="AI261">
        <v>785</v>
      </c>
      <c r="AJ261">
        <v>900</v>
      </c>
      <c r="AK261">
        <v>1762</v>
      </c>
    </row>
    <row r="262" spans="1:50">
      <c r="A262" s="14" t="s">
        <v>130</v>
      </c>
      <c r="B262" s="7">
        <v>35859</v>
      </c>
      <c r="C262" s="7"/>
      <c r="D262" s="12">
        <v>91.740872537756701</v>
      </c>
      <c r="E262" s="12"/>
      <c r="AB262">
        <v>5.4365770965844096</v>
      </c>
      <c r="AC262">
        <v>10.014346157079199</v>
      </c>
      <c r="AF262">
        <v>42</v>
      </c>
      <c r="AG262">
        <v>48</v>
      </c>
      <c r="AI262">
        <v>785</v>
      </c>
      <c r="AJ262">
        <v>900</v>
      </c>
      <c r="AK262">
        <v>1762</v>
      </c>
    </row>
    <row r="263" spans="1:50">
      <c r="A263" s="14" t="s">
        <v>130</v>
      </c>
      <c r="B263" s="7">
        <v>35864</v>
      </c>
      <c r="C263" s="7"/>
      <c r="D263" s="12">
        <v>97.092101207654906</v>
      </c>
      <c r="E263" s="12"/>
      <c r="AA263">
        <v>0.79312953571133704</v>
      </c>
      <c r="AC263">
        <v>10.058729580543</v>
      </c>
      <c r="AF263">
        <v>42</v>
      </c>
      <c r="AG263">
        <v>48</v>
      </c>
      <c r="AI263">
        <v>785</v>
      </c>
      <c r="AJ263">
        <v>900</v>
      </c>
      <c r="AK263">
        <v>1762</v>
      </c>
    </row>
    <row r="264" spans="1:50">
      <c r="A264" s="14" t="s">
        <v>130</v>
      </c>
      <c r="B264" s="7">
        <v>35865</v>
      </c>
      <c r="C264" s="7"/>
      <c r="D264" s="12">
        <v>98.012383513665597</v>
      </c>
      <c r="E264" s="12"/>
      <c r="W264">
        <v>93.220338983050794</v>
      </c>
      <c r="AF264">
        <v>42</v>
      </c>
      <c r="AG264">
        <v>48</v>
      </c>
      <c r="AI264">
        <v>785</v>
      </c>
      <c r="AJ264">
        <v>900</v>
      </c>
      <c r="AK264">
        <v>1762</v>
      </c>
    </row>
    <row r="265" spans="1:50">
      <c r="A265" s="14" t="s">
        <v>130</v>
      </c>
      <c r="B265" s="7">
        <v>35868</v>
      </c>
      <c r="C265" s="7"/>
      <c r="D265" s="12">
        <v>101.118551934769</v>
      </c>
      <c r="E265" s="12"/>
      <c r="AC265">
        <v>12.0174283392642</v>
      </c>
      <c r="AF265">
        <v>42</v>
      </c>
      <c r="AG265">
        <v>48</v>
      </c>
      <c r="AI265">
        <v>785</v>
      </c>
      <c r="AJ265">
        <v>900</v>
      </c>
      <c r="AK265">
        <v>1762</v>
      </c>
    </row>
    <row r="266" spans="1:50">
      <c r="A266" s="14" t="s">
        <v>130</v>
      </c>
      <c r="B266" s="7">
        <v>35869</v>
      </c>
      <c r="C266" s="7"/>
      <c r="D266" s="12">
        <v>102.47359130264201</v>
      </c>
      <c r="E266" s="12"/>
      <c r="AB266">
        <v>5.5334136568690999</v>
      </c>
      <c r="AF266">
        <v>42</v>
      </c>
      <c r="AG266">
        <v>48</v>
      </c>
      <c r="AI266">
        <v>785</v>
      </c>
      <c r="AJ266">
        <v>900</v>
      </c>
      <c r="AK266">
        <v>1762</v>
      </c>
    </row>
    <row r="267" spans="1:50">
      <c r="A267" s="14" t="s">
        <v>130</v>
      </c>
      <c r="B267" s="7">
        <v>35871</v>
      </c>
      <c r="C267" s="7"/>
      <c r="D267" s="12">
        <v>103.660511642242</v>
      </c>
      <c r="E267" s="12"/>
      <c r="Z267">
        <v>67.048837816662299</v>
      </c>
      <c r="AA267">
        <v>0.25088962985800101</v>
      </c>
      <c r="AF267">
        <v>42</v>
      </c>
      <c r="AG267">
        <v>48</v>
      </c>
      <c r="AI267">
        <v>785</v>
      </c>
      <c r="AJ267">
        <v>900</v>
      </c>
      <c r="AK267">
        <v>1762</v>
      </c>
    </row>
    <row r="268" spans="1:50">
      <c r="A268" s="14" t="s">
        <v>130</v>
      </c>
      <c r="B268" s="7">
        <v>35872</v>
      </c>
      <c r="C268" s="7"/>
      <c r="D268" s="12">
        <v>104.62977965003201</v>
      </c>
      <c r="E268" s="12"/>
      <c r="R268">
        <v>0.41734819504904702</v>
      </c>
      <c r="T268">
        <v>515.91056383668194</v>
      </c>
      <c r="AF268">
        <v>42</v>
      </c>
      <c r="AG268">
        <v>48</v>
      </c>
      <c r="AI268">
        <v>785</v>
      </c>
      <c r="AJ268">
        <v>900</v>
      </c>
      <c r="AK268">
        <v>1762</v>
      </c>
    </row>
    <row r="269" spans="1:50">
      <c r="A269" s="14" t="s">
        <v>130</v>
      </c>
      <c r="B269" s="7">
        <v>35873</v>
      </c>
      <c r="C269" s="7"/>
      <c r="D269" s="12">
        <v>105.910313340421</v>
      </c>
      <c r="E269" s="12"/>
      <c r="W269">
        <v>191.525423728813</v>
      </c>
      <c r="AF269">
        <v>42</v>
      </c>
      <c r="AG269">
        <v>48</v>
      </c>
      <c r="AI269">
        <v>785</v>
      </c>
      <c r="AJ269">
        <v>900</v>
      </c>
      <c r="AK269">
        <v>1762</v>
      </c>
    </row>
    <row r="270" spans="1:50">
      <c r="A270" s="14" t="s">
        <v>130</v>
      </c>
      <c r="B270" s="7">
        <v>35875</v>
      </c>
      <c r="C270" s="7"/>
      <c r="D270" s="12">
        <v>107.69200594020499</v>
      </c>
      <c r="E270" s="12"/>
      <c r="X270">
        <v>0.46</v>
      </c>
      <c r="Y270">
        <v>0.32</v>
      </c>
      <c r="AC270">
        <v>13.039143713749301</v>
      </c>
      <c r="AD270">
        <v>10.6360818350899</v>
      </c>
      <c r="AF270">
        <v>42</v>
      </c>
      <c r="AG270">
        <v>48</v>
      </c>
      <c r="AI270">
        <v>785</v>
      </c>
      <c r="AJ270">
        <v>900</v>
      </c>
      <c r="AK270">
        <v>1762</v>
      </c>
    </row>
    <row r="271" spans="1:50">
      <c r="A271" t="s">
        <v>130</v>
      </c>
      <c r="B271" s="7">
        <v>35876</v>
      </c>
      <c r="C271" s="7"/>
      <c r="D271" s="12">
        <v>109.459527877982</v>
      </c>
      <c r="E271" s="12"/>
      <c r="Q271">
        <v>473.87853692201497</v>
      </c>
      <c r="AF271">
        <v>42</v>
      </c>
      <c r="AG271">
        <v>48</v>
      </c>
      <c r="AI271">
        <v>785</v>
      </c>
      <c r="AJ271">
        <v>900</v>
      </c>
      <c r="AK271">
        <v>1762</v>
      </c>
    </row>
    <row r="272" spans="1:50">
      <c r="A272" s="14" t="s">
        <v>130</v>
      </c>
      <c r="B272" s="7">
        <v>35877</v>
      </c>
      <c r="C272" s="7"/>
      <c r="D272" s="12">
        <v>109.921264255092</v>
      </c>
      <c r="E272" s="12"/>
      <c r="T272">
        <v>421</v>
      </c>
      <c r="V272">
        <v>6</v>
      </c>
      <c r="W272">
        <v>133</v>
      </c>
      <c r="AA272">
        <v>0.30737762335739599</v>
      </c>
      <c r="AB272">
        <v>0.792008742189523</v>
      </c>
      <c r="AE272">
        <v>23.1</v>
      </c>
      <c r="AF272">
        <v>42</v>
      </c>
      <c r="AG272">
        <v>48</v>
      </c>
      <c r="AI272">
        <v>785</v>
      </c>
      <c r="AJ272">
        <v>900</v>
      </c>
      <c r="AK272">
        <v>1762</v>
      </c>
      <c r="AW272">
        <v>0.11</v>
      </c>
      <c r="AX272">
        <v>1.98</v>
      </c>
    </row>
    <row r="273" spans="1:51">
      <c r="A273" s="14" t="s">
        <v>132</v>
      </c>
      <c r="B273" s="7">
        <v>35782</v>
      </c>
      <c r="C273" s="7"/>
      <c r="D273" s="12">
        <v>1</v>
      </c>
      <c r="E273" s="12"/>
      <c r="AE273">
        <v>11.7</v>
      </c>
      <c r="AF273">
        <v>41</v>
      </c>
      <c r="AG273">
        <v>45</v>
      </c>
      <c r="AH273">
        <v>96</v>
      </c>
      <c r="AI273">
        <v>764</v>
      </c>
      <c r="AJ273">
        <v>844</v>
      </c>
      <c r="AK273">
        <v>1762</v>
      </c>
    </row>
    <row r="274" spans="1:51">
      <c r="A274" s="14" t="s">
        <v>132</v>
      </c>
      <c r="B274" s="7">
        <v>35789</v>
      </c>
      <c r="C274" s="7"/>
      <c r="D274" s="12">
        <v>8.0681713496085194</v>
      </c>
      <c r="E274" s="12"/>
      <c r="AF274">
        <v>41</v>
      </c>
      <c r="AG274">
        <v>45</v>
      </c>
      <c r="AH274">
        <v>96</v>
      </c>
      <c r="AI274">
        <v>764</v>
      </c>
      <c r="AJ274">
        <v>844</v>
      </c>
      <c r="AK274">
        <v>1762</v>
      </c>
    </row>
    <row r="275" spans="1:51">
      <c r="A275" s="14" t="s">
        <v>132</v>
      </c>
      <c r="B275" s="7">
        <v>35817</v>
      </c>
      <c r="C275" s="7"/>
      <c r="D275" s="12">
        <v>36.254260709350497</v>
      </c>
      <c r="E275" s="12"/>
      <c r="Z275">
        <v>95.843390142790895</v>
      </c>
      <c r="AF275">
        <v>41</v>
      </c>
      <c r="AG275">
        <v>45</v>
      </c>
      <c r="AH275">
        <v>96</v>
      </c>
      <c r="AI275">
        <v>764</v>
      </c>
      <c r="AJ275">
        <v>844</v>
      </c>
      <c r="AK275">
        <v>1762</v>
      </c>
    </row>
    <row r="276" spans="1:51">
      <c r="A276" s="14" t="s">
        <v>132</v>
      </c>
      <c r="B276" s="7">
        <v>35812</v>
      </c>
      <c r="C276" s="7"/>
      <c r="D276" s="12">
        <v>45</v>
      </c>
      <c r="E276" s="12"/>
      <c r="S276" s="12"/>
      <c r="AD276">
        <v>4.9000000000000004</v>
      </c>
      <c r="AF276">
        <v>41</v>
      </c>
      <c r="AG276">
        <v>45</v>
      </c>
      <c r="AH276">
        <v>96</v>
      </c>
      <c r="AI276">
        <v>764</v>
      </c>
      <c r="AJ276">
        <v>844</v>
      </c>
      <c r="AK276">
        <v>1762</v>
      </c>
      <c r="AY276">
        <v>3.3</v>
      </c>
    </row>
    <row r="277" spans="1:51">
      <c r="A277" s="14" t="s">
        <v>132</v>
      </c>
      <c r="B277" s="7">
        <v>35831</v>
      </c>
      <c r="C277" s="7"/>
      <c r="D277" s="12">
        <v>49.916506265216903</v>
      </c>
      <c r="E277" s="12"/>
      <c r="T277">
        <v>144.54486354190701</v>
      </c>
      <c r="AD277">
        <v>4.87992929847006</v>
      </c>
      <c r="AF277">
        <v>41</v>
      </c>
      <c r="AG277">
        <v>45</v>
      </c>
      <c r="AI277">
        <v>764</v>
      </c>
      <c r="AJ277">
        <v>844</v>
      </c>
      <c r="AK277">
        <v>1762</v>
      </c>
    </row>
    <row r="278" spans="1:51">
      <c r="A278" s="14" t="s">
        <v>132</v>
      </c>
      <c r="B278" s="7">
        <v>35823</v>
      </c>
      <c r="C278" s="7"/>
      <c r="D278" s="12">
        <v>56.386192679126196</v>
      </c>
      <c r="E278" s="12"/>
      <c r="X278">
        <v>0</v>
      </c>
      <c r="AF278">
        <v>41</v>
      </c>
      <c r="AG278">
        <v>45</v>
      </c>
      <c r="AH278">
        <v>96</v>
      </c>
      <c r="AI278">
        <v>764</v>
      </c>
      <c r="AJ278">
        <v>844</v>
      </c>
      <c r="AK278">
        <v>1762</v>
      </c>
    </row>
    <row r="279" spans="1:51">
      <c r="A279" s="14" t="s">
        <v>132</v>
      </c>
      <c r="B279" s="7">
        <v>35830</v>
      </c>
      <c r="C279" s="7"/>
      <c r="D279" s="12">
        <v>63.156481739158899</v>
      </c>
      <c r="E279" s="12"/>
      <c r="AB279">
        <v>8.3013407107895603</v>
      </c>
      <c r="AF279">
        <v>41</v>
      </c>
      <c r="AG279">
        <v>45</v>
      </c>
      <c r="AH279">
        <v>96</v>
      </c>
      <c r="AI279">
        <v>764</v>
      </c>
      <c r="AJ279">
        <v>844</v>
      </c>
      <c r="AK279">
        <v>1762</v>
      </c>
    </row>
    <row r="280" spans="1:51">
      <c r="A280" s="14" t="s">
        <v>132</v>
      </c>
      <c r="B280" s="7">
        <v>35814</v>
      </c>
      <c r="C280" s="7"/>
      <c r="D280" s="12">
        <v>63.748424378345597</v>
      </c>
      <c r="E280" s="12"/>
      <c r="Z280">
        <v>77.440810686319196</v>
      </c>
      <c r="AA280">
        <v>0</v>
      </c>
      <c r="AF280">
        <v>41</v>
      </c>
      <c r="AG280">
        <v>45</v>
      </c>
      <c r="AH280">
        <v>96</v>
      </c>
      <c r="AI280">
        <v>764</v>
      </c>
      <c r="AJ280">
        <v>844</v>
      </c>
      <c r="AK280">
        <v>1762</v>
      </c>
    </row>
    <row r="281" spans="1:51">
      <c r="A281" s="14" t="s">
        <v>132</v>
      </c>
      <c r="B281" s="7">
        <v>35833</v>
      </c>
      <c r="C281" s="7"/>
      <c r="D281" s="12">
        <v>66.435739191644601</v>
      </c>
      <c r="E281" s="12"/>
      <c r="AC281">
        <v>9.2327336422499597E-3</v>
      </c>
      <c r="AF281">
        <v>41</v>
      </c>
      <c r="AG281">
        <v>45</v>
      </c>
      <c r="AH281">
        <v>96</v>
      </c>
      <c r="AI281">
        <v>764</v>
      </c>
      <c r="AJ281">
        <v>844</v>
      </c>
      <c r="AK281">
        <v>1762</v>
      </c>
    </row>
    <row r="282" spans="1:51">
      <c r="A282" s="14" t="s">
        <v>132</v>
      </c>
      <c r="B282" s="7">
        <v>35835</v>
      </c>
      <c r="C282" s="7"/>
      <c r="D282" s="12">
        <v>67.779396598294198</v>
      </c>
      <c r="E282" s="12"/>
      <c r="AA282">
        <v>1.4143762175329699E-2</v>
      </c>
      <c r="AF282">
        <v>41</v>
      </c>
      <c r="AG282">
        <v>45</v>
      </c>
      <c r="AH282">
        <v>96</v>
      </c>
      <c r="AI282">
        <v>764</v>
      </c>
      <c r="AJ282">
        <v>844</v>
      </c>
      <c r="AK282">
        <v>1762</v>
      </c>
    </row>
    <row r="283" spans="1:51">
      <c r="A283" s="14" t="s">
        <v>132</v>
      </c>
      <c r="B283" s="7">
        <v>35851</v>
      </c>
      <c r="C283" s="7"/>
      <c r="D283" s="12">
        <v>69.600470957613794</v>
      </c>
      <c r="E283" s="12"/>
      <c r="W283">
        <v>24.1758241758202</v>
      </c>
      <c r="Z283">
        <v>55.802855826807303</v>
      </c>
      <c r="AB283">
        <v>5.4021968667638403</v>
      </c>
      <c r="AC283">
        <v>2.48013488958376</v>
      </c>
      <c r="AF283">
        <v>41</v>
      </c>
      <c r="AG283">
        <v>45</v>
      </c>
      <c r="AH283">
        <v>96</v>
      </c>
      <c r="AI283">
        <v>764</v>
      </c>
      <c r="AJ283">
        <v>844</v>
      </c>
      <c r="AK283">
        <v>1762</v>
      </c>
    </row>
    <row r="284" spans="1:51">
      <c r="A284" s="14" t="s">
        <v>132</v>
      </c>
      <c r="B284" s="7">
        <v>35838</v>
      </c>
      <c r="C284" s="7"/>
      <c r="D284" s="12">
        <v>70.935550935550907</v>
      </c>
      <c r="E284" s="12"/>
      <c r="AA284">
        <v>0</v>
      </c>
      <c r="AF284">
        <v>41</v>
      </c>
      <c r="AG284">
        <v>45</v>
      </c>
      <c r="AH284">
        <v>96</v>
      </c>
      <c r="AI284">
        <v>764</v>
      </c>
      <c r="AJ284">
        <v>844</v>
      </c>
      <c r="AK284">
        <v>1762</v>
      </c>
    </row>
    <row r="285" spans="1:51">
      <c r="A285" t="s">
        <v>132</v>
      </c>
      <c r="B285" s="7">
        <v>35842</v>
      </c>
      <c r="C285" s="7"/>
      <c r="D285" s="12">
        <v>75.050537875705402</v>
      </c>
      <c r="E285" s="12"/>
      <c r="Q285">
        <v>456.200926975691</v>
      </c>
      <c r="AD285">
        <v>7.1448162369719403</v>
      </c>
      <c r="AF285">
        <v>41</v>
      </c>
      <c r="AG285">
        <v>45</v>
      </c>
      <c r="AH285">
        <v>96</v>
      </c>
      <c r="AI285">
        <v>764</v>
      </c>
      <c r="AJ285">
        <v>844</v>
      </c>
      <c r="AK285">
        <v>1762</v>
      </c>
    </row>
    <row r="286" spans="1:51">
      <c r="A286" s="14" t="s">
        <v>132</v>
      </c>
      <c r="B286" s="7">
        <v>35843</v>
      </c>
      <c r="C286" s="7"/>
      <c r="D286" s="12">
        <v>76.183721301216593</v>
      </c>
      <c r="E286" s="12"/>
      <c r="X286">
        <v>0.28711300357085801</v>
      </c>
      <c r="Y286">
        <v>0.248964941774139</v>
      </c>
      <c r="AF286">
        <v>41</v>
      </c>
      <c r="AG286">
        <v>45</v>
      </c>
      <c r="AH286">
        <v>96</v>
      </c>
      <c r="AI286">
        <v>764</v>
      </c>
      <c r="AJ286">
        <v>844</v>
      </c>
      <c r="AK286">
        <v>1762</v>
      </c>
    </row>
    <row r="287" spans="1:51">
      <c r="A287" s="14" t="s">
        <v>138</v>
      </c>
      <c r="B287" s="7">
        <v>35816</v>
      </c>
      <c r="C287" s="7"/>
      <c r="D287" s="12">
        <v>48.8549248556387</v>
      </c>
      <c r="E287" s="12"/>
      <c r="Q287">
        <v>517.25503532317805</v>
      </c>
      <c r="R287">
        <v>0.299934938191245</v>
      </c>
      <c r="T287">
        <v>14.3813177988122</v>
      </c>
      <c r="AF287">
        <v>41</v>
      </c>
      <c r="AG287">
        <v>45</v>
      </c>
      <c r="AI287">
        <v>768</v>
      </c>
      <c r="AJ287">
        <v>841</v>
      </c>
      <c r="AK287">
        <v>1651</v>
      </c>
    </row>
    <row r="288" spans="1:51">
      <c r="A288" s="14" t="s">
        <v>132</v>
      </c>
      <c r="B288" s="7">
        <v>35846</v>
      </c>
      <c r="C288" s="7"/>
      <c r="D288" s="12">
        <v>78.558084772370506</v>
      </c>
      <c r="E288" s="12"/>
      <c r="W288">
        <v>53.846153846149903</v>
      </c>
      <c r="AF288">
        <v>41</v>
      </c>
      <c r="AG288">
        <v>45</v>
      </c>
      <c r="AH288">
        <v>96</v>
      </c>
      <c r="AI288">
        <v>764</v>
      </c>
      <c r="AJ288">
        <v>844</v>
      </c>
      <c r="AK288">
        <v>1762</v>
      </c>
    </row>
    <row r="289" spans="1:51">
      <c r="A289" s="14" t="s">
        <v>132</v>
      </c>
      <c r="B289" s="7">
        <v>35847</v>
      </c>
      <c r="C289" s="7"/>
      <c r="D289" s="12">
        <v>80.377821795144499</v>
      </c>
      <c r="E289" s="12"/>
      <c r="AA289">
        <v>4.7385532109942003</v>
      </c>
      <c r="AF289">
        <v>41</v>
      </c>
      <c r="AG289">
        <v>45</v>
      </c>
      <c r="AH289">
        <v>96</v>
      </c>
      <c r="AI289">
        <v>764</v>
      </c>
      <c r="AJ289">
        <v>844</v>
      </c>
      <c r="AK289">
        <v>1762</v>
      </c>
    </row>
    <row r="290" spans="1:51">
      <c r="A290" s="14" t="s">
        <v>132</v>
      </c>
      <c r="B290" s="7">
        <v>35848</v>
      </c>
      <c r="C290" s="7"/>
      <c r="D290" s="12">
        <v>81.027387169119393</v>
      </c>
      <c r="E290" s="12"/>
      <c r="AB290">
        <v>1.11519635929091</v>
      </c>
      <c r="AC290">
        <v>5.9106520208882802</v>
      </c>
      <c r="AF290">
        <v>41</v>
      </c>
      <c r="AG290">
        <v>45</v>
      </c>
      <c r="AH290">
        <v>96</v>
      </c>
      <c r="AI290">
        <v>764</v>
      </c>
      <c r="AJ290">
        <v>844</v>
      </c>
      <c r="AK290">
        <v>1762</v>
      </c>
    </row>
    <row r="291" spans="1:51">
      <c r="A291" s="14" t="s">
        <v>132</v>
      </c>
      <c r="B291" s="7">
        <v>35851</v>
      </c>
      <c r="C291" s="7"/>
      <c r="D291" s="12">
        <v>83.759228641118298</v>
      </c>
      <c r="E291" s="12"/>
      <c r="AA291">
        <v>7.5584657946862901</v>
      </c>
      <c r="AB291">
        <v>8.3766431482967203</v>
      </c>
      <c r="AF291">
        <v>41</v>
      </c>
      <c r="AG291">
        <v>45</v>
      </c>
      <c r="AH291">
        <v>96</v>
      </c>
      <c r="AI291">
        <v>764</v>
      </c>
      <c r="AJ291">
        <v>844</v>
      </c>
      <c r="AK291">
        <v>1762</v>
      </c>
    </row>
    <row r="292" spans="1:51">
      <c r="A292" s="14" t="s">
        <v>132</v>
      </c>
      <c r="B292" s="7">
        <v>35853</v>
      </c>
      <c r="C292" s="7"/>
      <c r="D292" s="12">
        <v>86.412493656588097</v>
      </c>
      <c r="E292" s="12"/>
      <c r="AB292">
        <v>11.076399233879499</v>
      </c>
      <c r="AF292">
        <v>41</v>
      </c>
      <c r="AG292">
        <v>45</v>
      </c>
      <c r="AH292">
        <v>96</v>
      </c>
      <c r="AI292">
        <v>764</v>
      </c>
      <c r="AJ292">
        <v>844</v>
      </c>
      <c r="AK292">
        <v>1762</v>
      </c>
    </row>
    <row r="293" spans="1:51">
      <c r="A293" s="14" t="s">
        <v>132</v>
      </c>
      <c r="B293" s="7">
        <v>35855</v>
      </c>
      <c r="C293" s="7"/>
      <c r="D293" s="12">
        <v>88.491497531541398</v>
      </c>
      <c r="E293" s="12"/>
      <c r="AD293">
        <v>8.7100018284877407</v>
      </c>
      <c r="AF293">
        <v>41</v>
      </c>
      <c r="AG293">
        <v>45</v>
      </c>
      <c r="AH293">
        <v>96</v>
      </c>
      <c r="AI293">
        <v>764</v>
      </c>
      <c r="AJ293">
        <v>844</v>
      </c>
      <c r="AK293">
        <v>1762</v>
      </c>
    </row>
    <row r="294" spans="1:51">
      <c r="A294" t="s">
        <v>132</v>
      </c>
      <c r="B294" s="7">
        <v>35856</v>
      </c>
      <c r="C294" s="7"/>
      <c r="D294" s="12">
        <v>88.789998765977401</v>
      </c>
      <c r="E294" s="12"/>
      <c r="Q294">
        <v>527.84391946392805</v>
      </c>
      <c r="AF294">
        <v>41</v>
      </c>
      <c r="AG294">
        <v>45</v>
      </c>
      <c r="AH294">
        <v>96</v>
      </c>
      <c r="AI294">
        <v>764</v>
      </c>
      <c r="AJ294">
        <v>844</v>
      </c>
      <c r="AK294">
        <v>1762</v>
      </c>
    </row>
    <row r="295" spans="1:51">
      <c r="A295" s="14" t="s">
        <v>132</v>
      </c>
      <c r="B295" s="7">
        <v>35857</v>
      </c>
      <c r="C295" s="7"/>
      <c r="D295" s="12">
        <v>89.686813186813197</v>
      </c>
      <c r="E295" s="12"/>
      <c r="T295">
        <v>340.87113921145101</v>
      </c>
      <c r="W295">
        <v>63.736263736259602</v>
      </c>
      <c r="X295">
        <v>0.268156774201464</v>
      </c>
      <c r="Y295">
        <v>0.23788178125728501</v>
      </c>
      <c r="AB295">
        <v>11.3248972776532</v>
      </c>
      <c r="AF295">
        <v>41</v>
      </c>
      <c r="AG295">
        <v>45</v>
      </c>
      <c r="AI295">
        <v>764</v>
      </c>
      <c r="AJ295">
        <v>844</v>
      </c>
      <c r="AK295">
        <v>1762</v>
      </c>
      <c r="AV295">
        <v>1.04</v>
      </c>
      <c r="AW295">
        <v>4.1100000000000003</v>
      </c>
    </row>
    <row r="296" spans="1:51">
      <c r="A296" s="14" t="s">
        <v>138</v>
      </c>
      <c r="B296" s="7">
        <v>35844</v>
      </c>
      <c r="C296" s="7"/>
      <c r="D296" s="12">
        <v>76.689083371717999</v>
      </c>
      <c r="E296" s="12"/>
      <c r="R296">
        <v>1.9267804414193199</v>
      </c>
      <c r="X296">
        <v>6.5844536392138497E-2</v>
      </c>
      <c r="Y296">
        <v>6.39362125071683E-2</v>
      </c>
      <c r="Z296">
        <v>63.522800552740101</v>
      </c>
      <c r="AF296">
        <v>41</v>
      </c>
      <c r="AG296">
        <v>45</v>
      </c>
      <c r="AH296">
        <v>91</v>
      </c>
      <c r="AI296">
        <v>768</v>
      </c>
      <c r="AJ296">
        <v>841</v>
      </c>
      <c r="AK296">
        <v>1651</v>
      </c>
      <c r="AP296">
        <v>1.1599999999999999E-2</v>
      </c>
      <c r="AQ296">
        <v>3.39E-2</v>
      </c>
    </row>
    <row r="297" spans="1:51">
      <c r="A297" s="14" t="s">
        <v>132</v>
      </c>
      <c r="B297" s="7">
        <v>35862</v>
      </c>
      <c r="C297" s="7"/>
      <c r="D297" s="12">
        <v>94.746836479119906</v>
      </c>
      <c r="E297" s="12"/>
      <c r="AB297">
        <v>9.5863931769443909</v>
      </c>
      <c r="AC297">
        <v>5.8445168366428604</v>
      </c>
      <c r="AF297">
        <v>41</v>
      </c>
      <c r="AG297">
        <v>45</v>
      </c>
      <c r="AH297">
        <v>96</v>
      </c>
      <c r="AI297">
        <v>764</v>
      </c>
      <c r="AJ297">
        <v>844</v>
      </c>
      <c r="AK297">
        <v>1762</v>
      </c>
    </row>
    <row r="298" spans="1:51">
      <c r="A298" t="s">
        <v>132</v>
      </c>
      <c r="B298" s="7">
        <v>35864</v>
      </c>
      <c r="C298" s="7"/>
      <c r="D298" s="12">
        <v>96.962761119919605</v>
      </c>
      <c r="E298" s="12"/>
      <c r="Q298">
        <v>538.38829379324204</v>
      </c>
      <c r="AF298">
        <v>41</v>
      </c>
      <c r="AG298">
        <v>45</v>
      </c>
      <c r="AH298">
        <v>96</v>
      </c>
      <c r="AI298">
        <v>764</v>
      </c>
      <c r="AJ298">
        <v>844</v>
      </c>
      <c r="AK298">
        <v>1762</v>
      </c>
    </row>
    <row r="299" spans="1:51">
      <c r="A299" s="14" t="s">
        <v>132</v>
      </c>
      <c r="B299" s="7">
        <v>35865</v>
      </c>
      <c r="C299" s="7"/>
      <c r="D299" s="12">
        <v>97.7731554160125</v>
      </c>
      <c r="E299" s="12"/>
      <c r="W299">
        <v>103.29670329669899</v>
      </c>
      <c r="AF299">
        <v>41</v>
      </c>
      <c r="AG299">
        <v>45</v>
      </c>
      <c r="AH299">
        <v>96</v>
      </c>
      <c r="AI299">
        <v>764</v>
      </c>
      <c r="AJ299">
        <v>844</v>
      </c>
      <c r="AK299">
        <v>1762</v>
      </c>
    </row>
    <row r="300" spans="1:51">
      <c r="A300" s="14" t="s">
        <v>132</v>
      </c>
      <c r="B300" s="7">
        <v>35868</v>
      </c>
      <c r="C300" s="7"/>
      <c r="D300" s="12">
        <v>100.849607936222</v>
      </c>
      <c r="E300" s="12"/>
      <c r="Q300">
        <v>967.32101896493202</v>
      </c>
      <c r="AC300">
        <v>10.544371142796299</v>
      </c>
      <c r="AF300">
        <v>41</v>
      </c>
      <c r="AG300">
        <v>45</v>
      </c>
      <c r="AH300">
        <v>96</v>
      </c>
      <c r="AI300">
        <v>764</v>
      </c>
      <c r="AJ300">
        <v>844</v>
      </c>
      <c r="AK300">
        <v>1762</v>
      </c>
    </row>
    <row r="301" spans="1:51">
      <c r="A301" s="14" t="s">
        <v>132</v>
      </c>
      <c r="B301" s="7">
        <v>35869</v>
      </c>
      <c r="C301" s="7"/>
      <c r="D301" s="12">
        <v>101.77419090804899</v>
      </c>
      <c r="E301" s="12"/>
      <c r="AA301">
        <v>0</v>
      </c>
      <c r="AB301">
        <v>2.8869317530735299</v>
      </c>
      <c r="AD301">
        <v>10.2916438105685</v>
      </c>
      <c r="AF301">
        <v>41</v>
      </c>
      <c r="AG301">
        <v>45</v>
      </c>
      <c r="AH301">
        <v>96</v>
      </c>
      <c r="AI301">
        <v>764</v>
      </c>
      <c r="AJ301">
        <v>844</v>
      </c>
      <c r="AK301">
        <v>1762</v>
      </c>
    </row>
    <row r="302" spans="1:51">
      <c r="A302" s="14" t="s">
        <v>132</v>
      </c>
      <c r="B302" s="7">
        <v>35871</v>
      </c>
      <c r="C302" s="7"/>
      <c r="D302" s="12">
        <v>104.44875014340499</v>
      </c>
      <c r="E302" s="12"/>
      <c r="T302">
        <v>361.73564991267102</v>
      </c>
      <c r="U302">
        <v>134</v>
      </c>
      <c r="V302">
        <v>99</v>
      </c>
      <c r="AD302">
        <v>9.8000000000000007</v>
      </c>
      <c r="AF302">
        <v>41</v>
      </c>
      <c r="AG302">
        <v>45</v>
      </c>
      <c r="AI302">
        <v>764</v>
      </c>
      <c r="AJ302">
        <v>844</v>
      </c>
      <c r="AK302">
        <v>1762</v>
      </c>
      <c r="AY302">
        <v>5.9</v>
      </c>
    </row>
    <row r="303" spans="1:51">
      <c r="A303" s="14" t="s">
        <v>138</v>
      </c>
      <c r="B303" s="7">
        <v>35885</v>
      </c>
      <c r="C303" s="7" t="s">
        <v>43</v>
      </c>
      <c r="D303" s="12">
        <v>90.557029177718803</v>
      </c>
      <c r="E303" s="12"/>
      <c r="F303">
        <v>169</v>
      </c>
      <c r="G303">
        <f>F303*10</f>
        <v>1690</v>
      </c>
      <c r="H303">
        <v>0.344806101875195</v>
      </c>
      <c r="J303">
        <v>0.39941431692186496</v>
      </c>
      <c r="K303">
        <v>0.36803146531847297</v>
      </c>
      <c r="L303">
        <v>0.32230274429547995</v>
      </c>
      <c r="M303">
        <v>0.328343021788083</v>
      </c>
      <c r="N303">
        <v>0.30730050590900304</v>
      </c>
      <c r="O303">
        <v>0.30456731821104099</v>
      </c>
      <c r="P303">
        <v>0.32016870365446004</v>
      </c>
      <c r="R303">
        <v>2.8742805665381801</v>
      </c>
      <c r="U303">
        <v>56</v>
      </c>
      <c r="W303">
        <v>126</v>
      </c>
      <c r="X303">
        <v>0.30292432965705401</v>
      </c>
      <c r="Y303">
        <v>0.29910768188711301</v>
      </c>
      <c r="AB303">
        <v>8.1288504883545105</v>
      </c>
      <c r="AD303">
        <v>8.1</v>
      </c>
      <c r="AE303">
        <v>24.1</v>
      </c>
      <c r="AF303">
        <v>41</v>
      </c>
      <c r="AG303">
        <v>45</v>
      </c>
      <c r="AH303">
        <v>91</v>
      </c>
      <c r="AI303">
        <v>768</v>
      </c>
      <c r="AJ303">
        <v>841</v>
      </c>
      <c r="AK303">
        <v>1651</v>
      </c>
      <c r="AL303">
        <v>107</v>
      </c>
      <c r="AM303">
        <v>244</v>
      </c>
      <c r="AN303">
        <v>137</v>
      </c>
      <c r="AO303">
        <v>437</v>
      </c>
      <c r="AR303">
        <v>10.9</v>
      </c>
      <c r="AS303">
        <v>6.4</v>
      </c>
      <c r="AT303">
        <v>0.78</v>
      </c>
      <c r="AU303">
        <v>0.59</v>
      </c>
    </row>
    <row r="304" spans="1:51">
      <c r="A304" s="14" t="s">
        <v>132</v>
      </c>
      <c r="B304" s="7">
        <v>35875</v>
      </c>
      <c r="C304" s="7"/>
      <c r="D304" s="12">
        <v>107.95465350155401</v>
      </c>
      <c r="E304" s="12"/>
      <c r="AC304">
        <v>11.3903776580942</v>
      </c>
      <c r="AD304">
        <v>8.1846163223013804</v>
      </c>
      <c r="AF304">
        <v>41</v>
      </c>
      <c r="AG304">
        <v>45</v>
      </c>
      <c r="AH304">
        <v>96</v>
      </c>
      <c r="AI304">
        <v>764</v>
      </c>
      <c r="AJ304">
        <v>844</v>
      </c>
      <c r="AK304">
        <v>1762</v>
      </c>
    </row>
    <row r="305" spans="1:51">
      <c r="A305" s="14" t="s">
        <v>132</v>
      </c>
      <c r="B305" s="7">
        <v>35876</v>
      </c>
      <c r="C305" s="7"/>
      <c r="D305" s="12">
        <v>109.026797845695</v>
      </c>
      <c r="E305" s="12"/>
      <c r="AA305">
        <v>0</v>
      </c>
      <c r="AB305">
        <v>0.63391556304948404</v>
      </c>
      <c r="AF305">
        <v>41</v>
      </c>
      <c r="AG305">
        <v>45</v>
      </c>
      <c r="AH305">
        <v>96</v>
      </c>
      <c r="AI305">
        <v>764</v>
      </c>
      <c r="AJ305">
        <v>844</v>
      </c>
      <c r="AK305">
        <v>1762</v>
      </c>
    </row>
    <row r="306" spans="1:51">
      <c r="A306" t="s">
        <v>132</v>
      </c>
      <c r="B306" s="7">
        <v>35881</v>
      </c>
      <c r="C306" s="7"/>
      <c r="D306" s="12">
        <v>114.114961549074</v>
      </c>
      <c r="E306" s="12"/>
      <c r="Q306">
        <v>964.14526784894099</v>
      </c>
      <c r="AF306">
        <v>41</v>
      </c>
      <c r="AG306">
        <v>45</v>
      </c>
      <c r="AH306">
        <v>96</v>
      </c>
      <c r="AI306">
        <v>764</v>
      </c>
      <c r="AJ306">
        <v>844</v>
      </c>
      <c r="AK306">
        <v>1762</v>
      </c>
    </row>
    <row r="307" spans="1:51">
      <c r="A307" s="14" t="s">
        <v>137</v>
      </c>
      <c r="B307" s="7">
        <v>35863</v>
      </c>
      <c r="C307" s="7"/>
      <c r="D307" s="12">
        <v>96.3398605150214</v>
      </c>
      <c r="E307">
        <v>1694.3550472259521</v>
      </c>
      <c r="S307" s="12">
        <v>3.10488197424892</v>
      </c>
      <c r="AC307">
        <v>11.4618152738904</v>
      </c>
      <c r="AF307">
        <v>41</v>
      </c>
      <c r="AG307">
        <v>45</v>
      </c>
      <c r="AH307">
        <v>105</v>
      </c>
      <c r="AI307">
        <v>768</v>
      </c>
      <c r="AJ307">
        <v>841</v>
      </c>
      <c r="AK307">
        <v>1873</v>
      </c>
    </row>
    <row r="308" spans="1:51">
      <c r="A308" s="14" t="s">
        <v>131</v>
      </c>
      <c r="B308" s="7">
        <v>35863</v>
      </c>
      <c r="C308" s="7"/>
      <c r="D308" s="12">
        <v>95.724248927038502</v>
      </c>
      <c r="E308">
        <v>1678.4961929321289</v>
      </c>
      <c r="S308" s="12">
        <v>4.1679184549356201</v>
      </c>
      <c r="AF308">
        <v>42</v>
      </c>
      <c r="AG308">
        <v>48</v>
      </c>
      <c r="AI308">
        <v>785</v>
      </c>
      <c r="AJ308">
        <v>900</v>
      </c>
      <c r="AK308">
        <v>1908</v>
      </c>
    </row>
    <row r="309" spans="1:51">
      <c r="A309" s="14" t="s">
        <v>131</v>
      </c>
      <c r="B309" s="7">
        <v>35864</v>
      </c>
      <c r="C309" s="7"/>
      <c r="D309" s="12">
        <v>97.119732785200398</v>
      </c>
      <c r="E309" s="12"/>
      <c r="AB309">
        <v>7.4372501998401503</v>
      </c>
      <c r="AC309">
        <v>9.87689848121504</v>
      </c>
      <c r="AF309">
        <v>42</v>
      </c>
      <c r="AG309">
        <v>48</v>
      </c>
      <c r="AI309">
        <v>785</v>
      </c>
      <c r="AJ309">
        <v>900</v>
      </c>
      <c r="AK309">
        <v>1908</v>
      </c>
    </row>
    <row r="310" spans="1:51">
      <c r="A310" s="14" t="s">
        <v>137</v>
      </c>
      <c r="B310" s="7">
        <v>35864</v>
      </c>
      <c r="C310" s="7"/>
      <c r="D310" s="12">
        <v>96.7581536268045</v>
      </c>
      <c r="E310" s="12"/>
      <c r="W310">
        <v>33.9155230796651</v>
      </c>
      <c r="AF310">
        <v>41</v>
      </c>
      <c r="AG310">
        <v>45</v>
      </c>
      <c r="AH310">
        <v>105</v>
      </c>
      <c r="AI310">
        <v>768</v>
      </c>
      <c r="AJ310">
        <v>841</v>
      </c>
      <c r="AK310">
        <v>1873</v>
      </c>
    </row>
    <row r="311" spans="1:51">
      <c r="A311" s="14" t="s">
        <v>131</v>
      </c>
      <c r="B311" s="7">
        <v>35865</v>
      </c>
      <c r="C311" s="7"/>
      <c r="D311" s="12">
        <v>97.546534201210406</v>
      </c>
      <c r="E311" s="12"/>
      <c r="AA311">
        <v>2.8872901678657499</v>
      </c>
      <c r="AF311">
        <v>42</v>
      </c>
      <c r="AG311">
        <v>48</v>
      </c>
      <c r="AI311">
        <v>785</v>
      </c>
      <c r="AJ311">
        <v>900</v>
      </c>
      <c r="AK311">
        <v>1908</v>
      </c>
    </row>
    <row r="312" spans="1:51">
      <c r="A312" s="14" t="s">
        <v>137</v>
      </c>
      <c r="B312" s="7">
        <v>35865</v>
      </c>
      <c r="C312" s="7"/>
      <c r="D312" s="12">
        <v>98.030326331006094</v>
      </c>
      <c r="E312" s="12"/>
      <c r="AA312">
        <v>0</v>
      </c>
      <c r="AF312">
        <v>41</v>
      </c>
      <c r="AG312">
        <v>45</v>
      </c>
      <c r="AH312">
        <v>105</v>
      </c>
      <c r="AI312">
        <v>768</v>
      </c>
      <c r="AJ312">
        <v>841</v>
      </c>
      <c r="AK312">
        <v>1873</v>
      </c>
    </row>
    <row r="313" spans="1:51">
      <c r="A313" s="14" t="s">
        <v>131</v>
      </c>
      <c r="B313" s="7">
        <v>35866</v>
      </c>
      <c r="C313" s="7"/>
      <c r="D313" s="12">
        <v>98.506505079308397</v>
      </c>
      <c r="E313" s="12"/>
      <c r="W313">
        <v>80.003564427018503</v>
      </c>
      <c r="AF313">
        <v>42</v>
      </c>
      <c r="AG313">
        <v>48</v>
      </c>
      <c r="AI313">
        <v>785</v>
      </c>
      <c r="AJ313">
        <v>900</v>
      </c>
      <c r="AK313">
        <v>1908</v>
      </c>
    </row>
    <row r="314" spans="1:51">
      <c r="A314" s="14" t="s">
        <v>137</v>
      </c>
      <c r="B314" s="7">
        <v>35866</v>
      </c>
      <c r="C314" s="7"/>
      <c r="D314" s="12">
        <v>98.873066158152199</v>
      </c>
      <c r="E314" s="12"/>
      <c r="AB314">
        <v>0</v>
      </c>
      <c r="AF314">
        <v>41</v>
      </c>
      <c r="AG314">
        <v>45</v>
      </c>
      <c r="AH314">
        <v>105</v>
      </c>
      <c r="AI314">
        <v>768</v>
      </c>
      <c r="AJ314">
        <v>841</v>
      </c>
      <c r="AK314">
        <v>1873</v>
      </c>
    </row>
    <row r="315" spans="1:51">
      <c r="A315" s="14" t="s">
        <v>131</v>
      </c>
      <c r="B315" s="7">
        <v>35868</v>
      </c>
      <c r="C315" s="7"/>
      <c r="D315" s="12">
        <v>101</v>
      </c>
      <c r="E315" s="12"/>
      <c r="AF315">
        <v>42</v>
      </c>
      <c r="AG315">
        <v>48</v>
      </c>
      <c r="AI315">
        <v>785</v>
      </c>
      <c r="AJ315">
        <v>900</v>
      </c>
      <c r="AK315">
        <v>1908</v>
      </c>
    </row>
    <row r="316" spans="1:51">
      <c r="A316" s="14" t="s">
        <v>137</v>
      </c>
      <c r="B316" s="7">
        <v>35868</v>
      </c>
      <c r="C316" s="7"/>
      <c r="D316" s="12">
        <v>101.432042567588</v>
      </c>
      <c r="E316" s="12"/>
      <c r="AC316">
        <v>12.224390243902301</v>
      </c>
      <c r="AF316">
        <v>41</v>
      </c>
      <c r="AG316">
        <v>45</v>
      </c>
      <c r="AH316">
        <v>105</v>
      </c>
      <c r="AI316">
        <v>768</v>
      </c>
      <c r="AJ316">
        <v>841</v>
      </c>
      <c r="AK316">
        <v>1873</v>
      </c>
    </row>
    <row r="317" spans="1:51">
      <c r="A317" s="14" t="s">
        <v>131</v>
      </c>
      <c r="B317" s="7">
        <v>35869</v>
      </c>
      <c r="C317" s="7"/>
      <c r="D317" s="12">
        <v>101.587579269626</v>
      </c>
      <c r="E317" s="12"/>
      <c r="AD317">
        <v>16.310591150958501</v>
      </c>
      <c r="AF317">
        <v>42</v>
      </c>
      <c r="AG317">
        <v>48</v>
      </c>
      <c r="AI317">
        <v>785</v>
      </c>
      <c r="AJ317">
        <v>900</v>
      </c>
      <c r="AK317">
        <v>1908</v>
      </c>
    </row>
    <row r="318" spans="1:51">
      <c r="A318" s="14" t="s">
        <v>137</v>
      </c>
      <c r="B318" s="7">
        <v>35869</v>
      </c>
      <c r="C318" s="7"/>
      <c r="D318" s="12">
        <v>101.740651650994</v>
      </c>
      <c r="E318" s="12"/>
      <c r="AD318">
        <v>14.489758728770299</v>
      </c>
      <c r="AF318">
        <v>41</v>
      </c>
      <c r="AG318">
        <v>45</v>
      </c>
      <c r="AH318">
        <v>105</v>
      </c>
      <c r="AI318">
        <v>768</v>
      </c>
      <c r="AJ318">
        <v>841</v>
      </c>
      <c r="AK318">
        <v>1873</v>
      </c>
    </row>
    <row r="319" spans="1:51">
      <c r="A319" s="14" t="s">
        <v>131</v>
      </c>
      <c r="B319" s="7">
        <v>35870</v>
      </c>
      <c r="C319" s="7"/>
      <c r="D319" s="12">
        <v>102.75379696243</v>
      </c>
      <c r="E319" s="12"/>
      <c r="AA319">
        <v>0.31974420463633602</v>
      </c>
      <c r="AB319">
        <v>7.4148681055156098</v>
      </c>
      <c r="AC319">
        <v>10.2829736211031</v>
      </c>
      <c r="AF319">
        <v>42</v>
      </c>
      <c r="AG319">
        <v>48</v>
      </c>
      <c r="AI319">
        <v>785</v>
      </c>
      <c r="AJ319">
        <v>900</v>
      </c>
      <c r="AK319">
        <v>1908</v>
      </c>
    </row>
    <row r="320" spans="1:51">
      <c r="A320" s="14" t="s">
        <v>137</v>
      </c>
      <c r="B320" s="7">
        <v>35870</v>
      </c>
      <c r="C320" s="7"/>
      <c r="D320" s="12">
        <v>102.908375111493</v>
      </c>
      <c r="E320" s="12"/>
      <c r="AA320">
        <v>7.5662658013716904</v>
      </c>
      <c r="AB320">
        <v>1.1652815796757201</v>
      </c>
      <c r="AD320">
        <v>11.6</v>
      </c>
      <c r="AF320">
        <v>41</v>
      </c>
      <c r="AG320">
        <v>45</v>
      </c>
      <c r="AH320">
        <v>105</v>
      </c>
      <c r="AI320">
        <v>768</v>
      </c>
      <c r="AJ320">
        <v>841</v>
      </c>
      <c r="AK320">
        <v>1873</v>
      </c>
      <c r="AY320">
        <v>6.4</v>
      </c>
    </row>
    <row r="321" spans="1:50">
      <c r="A321" s="14" t="s">
        <v>137</v>
      </c>
      <c r="B321" s="7">
        <v>35871</v>
      </c>
      <c r="C321" s="7"/>
      <c r="D321" s="12">
        <v>104.35440868406</v>
      </c>
      <c r="E321" s="12"/>
      <c r="R321">
        <v>3.1388783088935401</v>
      </c>
      <c r="Z321">
        <v>87.340425531914903</v>
      </c>
      <c r="AF321">
        <v>41</v>
      </c>
      <c r="AG321">
        <v>45</v>
      </c>
      <c r="AH321">
        <v>105</v>
      </c>
      <c r="AI321">
        <v>768</v>
      </c>
      <c r="AJ321">
        <v>841</v>
      </c>
      <c r="AK321">
        <v>1873</v>
      </c>
    </row>
    <row r="322" spans="1:50">
      <c r="A322" s="14" t="s">
        <v>131</v>
      </c>
      <c r="B322" s="7">
        <v>35872</v>
      </c>
      <c r="C322" s="7"/>
      <c r="D322" s="12">
        <v>104.748619310607</v>
      </c>
      <c r="E322" s="12"/>
      <c r="R322">
        <v>2.3899733384117301</v>
      </c>
      <c r="AF322">
        <v>42</v>
      </c>
      <c r="AG322">
        <v>48</v>
      </c>
      <c r="AI322">
        <v>785</v>
      </c>
      <c r="AJ322">
        <v>900</v>
      </c>
      <c r="AK322">
        <v>1908</v>
      </c>
    </row>
    <row r="323" spans="1:50">
      <c r="A323" s="14" t="s">
        <v>131</v>
      </c>
      <c r="B323" s="7">
        <v>35873</v>
      </c>
      <c r="C323" s="7"/>
      <c r="D323" s="12">
        <v>106.162894314738</v>
      </c>
      <c r="E323" s="12"/>
      <c r="W323">
        <v>126.786669042951</v>
      </c>
      <c r="AF323">
        <v>42</v>
      </c>
      <c r="AG323">
        <v>48</v>
      </c>
      <c r="AI323">
        <v>785</v>
      </c>
      <c r="AJ323">
        <v>900</v>
      </c>
      <c r="AK323">
        <v>1908</v>
      </c>
    </row>
    <row r="324" spans="1:50">
      <c r="A324" s="14" t="s">
        <v>137</v>
      </c>
      <c r="B324" s="7">
        <v>35873</v>
      </c>
      <c r="C324" s="7"/>
      <c r="D324" s="12">
        <v>105.810016039921</v>
      </c>
      <c r="E324" s="12"/>
      <c r="W324">
        <v>59.686330422384799</v>
      </c>
      <c r="AF324">
        <v>41</v>
      </c>
      <c r="AG324">
        <v>45</v>
      </c>
      <c r="AH324">
        <v>105</v>
      </c>
      <c r="AI324">
        <v>768</v>
      </c>
      <c r="AJ324">
        <v>841</v>
      </c>
      <c r="AK324">
        <v>1873</v>
      </c>
    </row>
    <row r="325" spans="1:50">
      <c r="A325" s="14" t="s">
        <v>131</v>
      </c>
      <c r="B325" s="7">
        <v>35876</v>
      </c>
      <c r="C325" s="7"/>
      <c r="D325" s="12">
        <v>109.090665236051</v>
      </c>
      <c r="E325">
        <v>1912.6931676864624</v>
      </c>
      <c r="S325" s="12">
        <v>0</v>
      </c>
      <c r="AF325">
        <v>42</v>
      </c>
      <c r="AG325">
        <v>48</v>
      </c>
      <c r="AI325">
        <v>785</v>
      </c>
      <c r="AJ325">
        <v>900</v>
      </c>
      <c r="AK325">
        <v>1908</v>
      </c>
    </row>
    <row r="326" spans="1:50">
      <c r="A326" s="14" t="s">
        <v>137</v>
      </c>
      <c r="B326" s="7">
        <v>35876</v>
      </c>
      <c r="C326" s="7"/>
      <c r="D326" s="12">
        <v>108.720493562231</v>
      </c>
      <c r="E326">
        <v>1896.8343133926392</v>
      </c>
      <c r="S326" s="12">
        <v>2.39270386266094</v>
      </c>
      <c r="AC326">
        <v>12.0116015132408</v>
      </c>
      <c r="AF326">
        <v>41</v>
      </c>
      <c r="AG326">
        <v>45</v>
      </c>
      <c r="AH326">
        <v>105</v>
      </c>
      <c r="AI326">
        <v>768</v>
      </c>
      <c r="AJ326">
        <v>841</v>
      </c>
      <c r="AK326">
        <v>1873</v>
      </c>
    </row>
    <row r="327" spans="1:50">
      <c r="A327" s="14" t="s">
        <v>131</v>
      </c>
      <c r="B327" s="7">
        <v>35877</v>
      </c>
      <c r="C327" s="7"/>
      <c r="D327" s="12">
        <v>110.337729816147</v>
      </c>
      <c r="E327" s="12"/>
      <c r="AC327">
        <v>12.7194244604316</v>
      </c>
      <c r="AF327">
        <v>42</v>
      </c>
      <c r="AG327">
        <v>48</v>
      </c>
      <c r="AI327">
        <v>785</v>
      </c>
      <c r="AJ327">
        <v>900</v>
      </c>
      <c r="AK327">
        <v>1908</v>
      </c>
    </row>
    <row r="328" spans="1:50">
      <c r="A328" s="14" t="s">
        <v>131</v>
      </c>
      <c r="B328" s="7">
        <v>35878</v>
      </c>
      <c r="C328" s="7"/>
      <c r="D328" s="12">
        <v>111.16135662898201</v>
      </c>
      <c r="E328" s="12"/>
      <c r="AB328">
        <v>3.72501998401283</v>
      </c>
      <c r="AF328">
        <v>42</v>
      </c>
      <c r="AG328">
        <v>48</v>
      </c>
      <c r="AI328">
        <v>785</v>
      </c>
      <c r="AJ328">
        <v>900</v>
      </c>
      <c r="AK328">
        <v>1908</v>
      </c>
    </row>
    <row r="329" spans="1:50">
      <c r="A329" s="14" t="s">
        <v>137</v>
      </c>
      <c r="B329" s="7">
        <v>35878</v>
      </c>
      <c r="C329" s="7"/>
      <c r="D329" s="12">
        <v>110.6222126534</v>
      </c>
      <c r="E329" s="12"/>
      <c r="AB329">
        <v>7.5475655891488804</v>
      </c>
      <c r="AF329">
        <v>41</v>
      </c>
      <c r="AG329">
        <v>45</v>
      </c>
      <c r="AH329">
        <v>105</v>
      </c>
      <c r="AI329">
        <v>768</v>
      </c>
      <c r="AJ329">
        <v>841</v>
      </c>
      <c r="AK329">
        <v>1873</v>
      </c>
    </row>
    <row r="330" spans="1:50">
      <c r="A330" s="14" t="s">
        <v>131</v>
      </c>
      <c r="B330" s="7">
        <v>35879</v>
      </c>
      <c r="C330" s="7"/>
      <c r="D330" s="12">
        <v>112.21051730044501</v>
      </c>
      <c r="E330" s="12"/>
      <c r="W330">
        <v>215.75476742113699</v>
      </c>
      <c r="AA330">
        <v>3.1974420463683297E-2</v>
      </c>
      <c r="AF330">
        <v>42</v>
      </c>
      <c r="AG330">
        <v>48</v>
      </c>
      <c r="AI330">
        <v>785</v>
      </c>
      <c r="AJ330">
        <v>900</v>
      </c>
      <c r="AK330">
        <v>1908</v>
      </c>
    </row>
    <row r="331" spans="1:50">
      <c r="A331" s="14" t="s">
        <v>137</v>
      </c>
      <c r="B331" s="7">
        <v>35879</v>
      </c>
      <c r="C331" s="7"/>
      <c r="D331" s="12">
        <v>112.151131705578</v>
      </c>
      <c r="E331" s="12"/>
      <c r="W331">
        <v>74.5499910889327</v>
      </c>
      <c r="AA331">
        <v>0</v>
      </c>
      <c r="AF331">
        <v>41</v>
      </c>
      <c r="AG331">
        <v>45</v>
      </c>
      <c r="AH331">
        <v>105</v>
      </c>
      <c r="AI331">
        <v>768</v>
      </c>
      <c r="AJ331">
        <v>841</v>
      </c>
      <c r="AK331">
        <v>1873</v>
      </c>
    </row>
    <row r="332" spans="1:50">
      <c r="A332" s="14" t="s">
        <v>131</v>
      </c>
      <c r="B332" s="7">
        <v>35881</v>
      </c>
      <c r="C332" s="7"/>
      <c r="D332" s="12">
        <v>114.45193508114799</v>
      </c>
      <c r="E332" s="12"/>
      <c r="X332">
        <v>0.45</v>
      </c>
      <c r="Y332">
        <v>0.32</v>
      </c>
      <c r="AF332">
        <v>42</v>
      </c>
      <c r="AG332">
        <v>48</v>
      </c>
      <c r="AI332">
        <v>785</v>
      </c>
      <c r="AJ332">
        <v>900</v>
      </c>
      <c r="AK332">
        <v>1908</v>
      </c>
    </row>
    <row r="333" spans="1:50">
      <c r="A333" s="14" t="s">
        <v>131</v>
      </c>
      <c r="B333" s="7">
        <v>35882</v>
      </c>
      <c r="C333" s="7"/>
      <c r="D333" s="12">
        <v>114.537861915367</v>
      </c>
      <c r="E333" s="12"/>
      <c r="V333">
        <v>7</v>
      </c>
      <c r="W333">
        <v>179</v>
      </c>
      <c r="AC333">
        <v>14.7018385291766</v>
      </c>
      <c r="AD333">
        <v>14.262336905022201</v>
      </c>
      <c r="AF333">
        <v>42</v>
      </c>
      <c r="AG333">
        <v>48</v>
      </c>
      <c r="AI333">
        <v>785</v>
      </c>
      <c r="AJ333">
        <v>900</v>
      </c>
      <c r="AK333">
        <v>1908</v>
      </c>
      <c r="AW333">
        <v>0.06</v>
      </c>
      <c r="AX333">
        <v>2.68</v>
      </c>
    </row>
    <row r="334" spans="1:50">
      <c r="A334" s="14" t="s">
        <v>137</v>
      </c>
      <c r="B334" s="7">
        <v>35882</v>
      </c>
      <c r="C334" s="7"/>
      <c r="D334" s="12">
        <v>114.860517331529</v>
      </c>
      <c r="E334" s="12"/>
      <c r="AC334">
        <v>12.094866668717</v>
      </c>
      <c r="AD334">
        <v>13.2185290473066</v>
      </c>
      <c r="AF334">
        <v>41</v>
      </c>
      <c r="AG334">
        <v>45</v>
      </c>
      <c r="AH334">
        <v>105</v>
      </c>
      <c r="AI334">
        <v>768</v>
      </c>
      <c r="AJ334">
        <v>841</v>
      </c>
      <c r="AK334">
        <v>1873</v>
      </c>
    </row>
    <row r="335" spans="1:50">
      <c r="A335" s="14" t="s">
        <v>131</v>
      </c>
      <c r="B335" s="7">
        <v>35884</v>
      </c>
      <c r="C335" s="7"/>
      <c r="D335" s="12">
        <v>117.117021276595</v>
      </c>
      <c r="E335" s="12"/>
      <c r="AF335">
        <v>42</v>
      </c>
      <c r="AG335">
        <v>48</v>
      </c>
      <c r="AI335">
        <v>785</v>
      </c>
      <c r="AJ335">
        <v>900</v>
      </c>
      <c r="AK335">
        <v>1908</v>
      </c>
    </row>
    <row r="336" spans="1:50">
      <c r="A336" s="14" t="s">
        <v>137</v>
      </c>
      <c r="B336" s="7">
        <v>35884</v>
      </c>
      <c r="C336" s="7"/>
      <c r="D336" s="12">
        <v>116.912234042553</v>
      </c>
      <c r="E336" s="12"/>
      <c r="X336">
        <v>0.29230498415731199</v>
      </c>
      <c r="Y336">
        <v>0.237444047678912</v>
      </c>
      <c r="Z336">
        <v>72.340425531914903</v>
      </c>
      <c r="AB336">
        <v>4.2342816719465102</v>
      </c>
      <c r="AF336">
        <v>41</v>
      </c>
      <c r="AG336">
        <v>45</v>
      </c>
      <c r="AH336">
        <v>105</v>
      </c>
      <c r="AI336">
        <v>768</v>
      </c>
      <c r="AJ336">
        <v>841</v>
      </c>
      <c r="AK336">
        <v>1873</v>
      </c>
    </row>
    <row r="337" spans="1:50">
      <c r="A337" s="14" t="s">
        <v>131</v>
      </c>
      <c r="B337" s="7">
        <v>35885</v>
      </c>
      <c r="C337" s="7"/>
      <c r="D337" s="12">
        <v>117.75348712446301</v>
      </c>
      <c r="E337">
        <v>2050.6658182144165</v>
      </c>
      <c r="S337" s="12">
        <v>0</v>
      </c>
      <c r="AA337">
        <v>0</v>
      </c>
      <c r="AF337">
        <v>42</v>
      </c>
      <c r="AG337">
        <v>48</v>
      </c>
      <c r="AI337">
        <v>785</v>
      </c>
      <c r="AJ337">
        <v>900</v>
      </c>
      <c r="AK337">
        <v>1908</v>
      </c>
    </row>
    <row r="338" spans="1:50">
      <c r="A338" s="14" t="s">
        <v>137</v>
      </c>
      <c r="B338" s="7">
        <v>35885</v>
      </c>
      <c r="C338" s="7"/>
      <c r="D338" s="12">
        <v>117.53519871680599</v>
      </c>
      <c r="E338">
        <v>2050.6658182144165</v>
      </c>
      <c r="S338">
        <v>0</v>
      </c>
      <c r="W338">
        <v>121.065763678488</v>
      </c>
      <c r="AA338">
        <v>0</v>
      </c>
      <c r="AF338">
        <v>41</v>
      </c>
      <c r="AG338">
        <v>45</v>
      </c>
      <c r="AH338">
        <v>105</v>
      </c>
      <c r="AI338">
        <v>768</v>
      </c>
      <c r="AJ338">
        <v>841</v>
      </c>
      <c r="AK338">
        <v>1873</v>
      </c>
    </row>
    <row r="339" spans="1:50">
      <c r="A339" s="14" t="s">
        <v>131</v>
      </c>
      <c r="B339" s="7">
        <v>35885</v>
      </c>
      <c r="C339" s="7" t="s">
        <v>43</v>
      </c>
      <c r="D339" s="12">
        <v>104.081291759465</v>
      </c>
      <c r="E339" s="12"/>
      <c r="F339">
        <v>245</v>
      </c>
      <c r="G339">
        <f>F339*10</f>
        <v>2450</v>
      </c>
      <c r="T339">
        <v>688.106904231626</v>
      </c>
      <c r="X339">
        <v>0.33842419198224299</v>
      </c>
      <c r="Y339">
        <v>0.28637813843806198</v>
      </c>
      <c r="AD339">
        <v>12.9</v>
      </c>
      <c r="AF339">
        <v>42</v>
      </c>
      <c r="AG339">
        <v>48</v>
      </c>
      <c r="AI339">
        <v>785</v>
      </c>
      <c r="AJ339">
        <v>900</v>
      </c>
      <c r="AK339">
        <v>1908</v>
      </c>
      <c r="AL339">
        <v>323</v>
      </c>
      <c r="AM339">
        <v>361</v>
      </c>
      <c r="AN339">
        <v>38</v>
      </c>
      <c r="AO339">
        <v>762</v>
      </c>
      <c r="AR339">
        <v>15.6</v>
      </c>
      <c r="AS339">
        <v>9.6999999999999993</v>
      </c>
      <c r="AT339">
        <v>0.75</v>
      </c>
      <c r="AU339">
        <v>0.63</v>
      </c>
    </row>
    <row r="340" spans="1:50">
      <c r="A340" s="14" t="s">
        <v>131</v>
      </c>
      <c r="B340" s="7">
        <v>35886</v>
      </c>
      <c r="C340" s="7"/>
      <c r="D340" s="12">
        <v>118.83807239922299</v>
      </c>
      <c r="E340" s="12"/>
      <c r="AB340">
        <v>1.08393285371708</v>
      </c>
      <c r="AE340">
        <v>15.5</v>
      </c>
      <c r="AF340">
        <v>42</v>
      </c>
      <c r="AG340">
        <v>48</v>
      </c>
      <c r="AI340">
        <v>785</v>
      </c>
      <c r="AJ340">
        <v>900</v>
      </c>
      <c r="AK340">
        <v>1908</v>
      </c>
    </row>
    <row r="341" spans="1:50">
      <c r="A341" s="14" t="s">
        <v>137</v>
      </c>
      <c r="B341" s="7">
        <v>35889</v>
      </c>
      <c r="C341" s="7"/>
      <c r="D341" s="12">
        <v>122.236028665456</v>
      </c>
      <c r="E341" s="12"/>
      <c r="AC341">
        <v>13.143653307907501</v>
      </c>
      <c r="AF341">
        <v>41</v>
      </c>
      <c r="AG341">
        <v>45</v>
      </c>
      <c r="AH341">
        <v>105</v>
      </c>
      <c r="AI341">
        <v>768</v>
      </c>
      <c r="AJ341">
        <v>841</v>
      </c>
      <c r="AK341">
        <v>1873</v>
      </c>
    </row>
    <row r="342" spans="1:50">
      <c r="A342" s="14" t="s">
        <v>137</v>
      </c>
      <c r="B342" s="7">
        <v>35893</v>
      </c>
      <c r="C342" s="7"/>
      <c r="D342" s="12">
        <v>125.635359116022</v>
      </c>
      <c r="E342" s="12"/>
      <c r="W342">
        <v>174.95990019604301</v>
      </c>
      <c r="AA342">
        <v>0</v>
      </c>
      <c r="AB342">
        <v>0.72297234952162603</v>
      </c>
      <c r="AF342">
        <v>41</v>
      </c>
      <c r="AG342">
        <v>45</v>
      </c>
      <c r="AH342">
        <v>105</v>
      </c>
      <c r="AI342">
        <v>768</v>
      </c>
      <c r="AJ342">
        <v>841</v>
      </c>
      <c r="AK342">
        <v>1873</v>
      </c>
    </row>
    <row r="343" spans="1:50">
      <c r="A343" s="14" t="s">
        <v>137</v>
      </c>
      <c r="B343" s="7">
        <v>35897</v>
      </c>
      <c r="C343" s="7"/>
      <c r="D343" s="12">
        <v>130.18150010933701</v>
      </c>
      <c r="E343" s="12"/>
      <c r="AD343">
        <v>12.1790946862016</v>
      </c>
      <c r="AF343">
        <v>41</v>
      </c>
      <c r="AG343">
        <v>45</v>
      </c>
      <c r="AH343">
        <v>105</v>
      </c>
      <c r="AI343">
        <v>768</v>
      </c>
      <c r="AJ343">
        <v>841</v>
      </c>
      <c r="AK343">
        <v>1873</v>
      </c>
    </row>
    <row r="344" spans="1:50">
      <c r="A344" s="14" t="s">
        <v>137</v>
      </c>
      <c r="B344" s="7">
        <v>35898</v>
      </c>
      <c r="C344" s="7"/>
      <c r="D344" s="12">
        <v>131.49468085106301</v>
      </c>
      <c r="E344" s="12"/>
      <c r="Z344">
        <v>48.228723404255298</v>
      </c>
      <c r="AF344">
        <v>41</v>
      </c>
      <c r="AG344">
        <v>45</v>
      </c>
      <c r="AH344">
        <v>105</v>
      </c>
      <c r="AI344">
        <v>768</v>
      </c>
      <c r="AJ344">
        <v>841</v>
      </c>
      <c r="AK344">
        <v>1873</v>
      </c>
    </row>
    <row r="345" spans="1:50">
      <c r="A345" s="14" t="s">
        <v>137</v>
      </c>
      <c r="B345" s="7">
        <v>35899</v>
      </c>
      <c r="C345" s="7" t="s">
        <v>43</v>
      </c>
      <c r="D345" s="12">
        <v>104.649220489977</v>
      </c>
      <c r="E345" s="12"/>
      <c r="F345">
        <v>224</v>
      </c>
      <c r="G345">
        <f>F345*10</f>
        <v>2240</v>
      </c>
      <c r="T345">
        <v>589.13140311804</v>
      </c>
      <c r="X345">
        <v>0.33756978323189901</v>
      </c>
      <c r="Y345">
        <v>0.286531207564243</v>
      </c>
      <c r="AD345">
        <v>11.4</v>
      </c>
      <c r="AF345">
        <v>41</v>
      </c>
      <c r="AG345">
        <v>45</v>
      </c>
      <c r="AI345">
        <v>768</v>
      </c>
      <c r="AJ345">
        <v>841</v>
      </c>
      <c r="AK345">
        <v>1873</v>
      </c>
      <c r="AL345">
        <v>243</v>
      </c>
      <c r="AM345">
        <v>316</v>
      </c>
      <c r="AN345">
        <v>73</v>
      </c>
      <c r="AO345">
        <v>657</v>
      </c>
      <c r="AR345">
        <v>14</v>
      </c>
      <c r="AS345">
        <v>8.8000000000000007</v>
      </c>
      <c r="AT345">
        <v>0.77</v>
      </c>
      <c r="AU345">
        <v>0.63</v>
      </c>
    </row>
    <row r="346" spans="1:50">
      <c r="A346" s="14" t="s">
        <v>137</v>
      </c>
      <c r="B346" s="7">
        <v>35899</v>
      </c>
      <c r="C346" s="7"/>
      <c r="D346" s="12">
        <v>131.52561247215999</v>
      </c>
      <c r="E346" s="12"/>
      <c r="U346">
        <v>151</v>
      </c>
      <c r="V346">
        <v>6</v>
      </c>
      <c r="W346">
        <v>184</v>
      </c>
      <c r="X346">
        <v>0.47</v>
      </c>
      <c r="Y346">
        <v>0.34</v>
      </c>
      <c r="AE346">
        <v>17.7</v>
      </c>
      <c r="AF346">
        <v>41</v>
      </c>
      <c r="AG346">
        <v>45</v>
      </c>
      <c r="AH346">
        <v>105</v>
      </c>
      <c r="AI346">
        <v>768</v>
      </c>
      <c r="AJ346">
        <v>841</v>
      </c>
      <c r="AK346">
        <v>1873</v>
      </c>
      <c r="AV346">
        <v>1.03</v>
      </c>
      <c r="AW346">
        <v>0.14000000000000001</v>
      </c>
      <c r="AX346">
        <v>2.64</v>
      </c>
    </row>
    <row r="347" spans="1:50">
      <c r="A347" s="14" t="s">
        <v>135</v>
      </c>
      <c r="B347" s="7">
        <v>35795</v>
      </c>
      <c r="C347" s="7"/>
      <c r="D347" s="12">
        <v>1</v>
      </c>
      <c r="E347" s="12"/>
      <c r="AE347">
        <v>8.4</v>
      </c>
      <c r="AF347">
        <v>40</v>
      </c>
      <c r="AG347">
        <v>43</v>
      </c>
      <c r="AI347">
        <v>748</v>
      </c>
      <c r="AJ347">
        <v>805</v>
      </c>
      <c r="AK347">
        <v>1651</v>
      </c>
    </row>
    <row r="348" spans="1:50">
      <c r="A348" s="14" t="s">
        <v>135</v>
      </c>
      <c r="B348" s="7">
        <v>35816</v>
      </c>
      <c r="C348" s="7"/>
      <c r="D348" s="12">
        <v>48.698060941828203</v>
      </c>
      <c r="E348" s="12"/>
      <c r="Q348">
        <v>606.72877846790902</v>
      </c>
      <c r="R348">
        <v>0.254001231148063</v>
      </c>
      <c r="AF348">
        <v>40</v>
      </c>
      <c r="AG348">
        <v>43</v>
      </c>
      <c r="AI348">
        <v>748</v>
      </c>
      <c r="AJ348">
        <v>805</v>
      </c>
      <c r="AK348">
        <v>1651</v>
      </c>
    </row>
    <row r="349" spans="1:50">
      <c r="A349" s="14" t="s">
        <v>135</v>
      </c>
      <c r="B349" s="7">
        <v>35817</v>
      </c>
      <c r="C349" s="7"/>
      <c r="D349" s="12">
        <v>49.684867141931299</v>
      </c>
      <c r="E349" s="12"/>
      <c r="T349">
        <v>17.6604018146495</v>
      </c>
      <c r="AD349">
        <v>0.49163050216993298</v>
      </c>
      <c r="AF349">
        <v>40</v>
      </c>
      <c r="AG349">
        <v>43</v>
      </c>
      <c r="AI349">
        <v>748</v>
      </c>
      <c r="AJ349">
        <v>805</v>
      </c>
      <c r="AK349">
        <v>1651</v>
      </c>
    </row>
    <row r="350" spans="1:50">
      <c r="A350" s="14" t="s">
        <v>135</v>
      </c>
      <c r="B350" s="7">
        <v>35835</v>
      </c>
      <c r="C350" s="7"/>
      <c r="D350" s="12">
        <v>67.628482972136197</v>
      </c>
      <c r="E350" s="12"/>
      <c r="AA350">
        <v>3.3117928511115999</v>
      </c>
      <c r="AB350">
        <v>0.191049817055855</v>
      </c>
      <c r="AF350">
        <v>40</v>
      </c>
      <c r="AG350">
        <v>43</v>
      </c>
      <c r="AI350">
        <v>748</v>
      </c>
      <c r="AJ350">
        <v>805</v>
      </c>
      <c r="AK350">
        <v>1651</v>
      </c>
    </row>
    <row r="351" spans="1:50">
      <c r="A351" s="14" t="s">
        <v>135</v>
      </c>
      <c r="B351" s="7">
        <v>35836</v>
      </c>
      <c r="C351" s="7"/>
      <c r="D351" s="12">
        <v>68.678637770897794</v>
      </c>
      <c r="E351" s="12"/>
      <c r="AC351">
        <v>0</v>
      </c>
      <c r="AF351">
        <v>40</v>
      </c>
      <c r="AG351">
        <v>43</v>
      </c>
      <c r="AI351">
        <v>748</v>
      </c>
      <c r="AJ351">
        <v>805</v>
      </c>
      <c r="AK351">
        <v>1651</v>
      </c>
    </row>
    <row r="352" spans="1:50">
      <c r="A352" s="14" t="s">
        <v>135</v>
      </c>
      <c r="B352" s="7">
        <v>35838</v>
      </c>
      <c r="C352" s="7"/>
      <c r="D352" s="12">
        <v>71.0959752321981</v>
      </c>
      <c r="E352" s="12"/>
      <c r="AA352">
        <v>9.1074584857865695</v>
      </c>
      <c r="AF352">
        <v>40</v>
      </c>
      <c r="AG352">
        <v>43</v>
      </c>
      <c r="AI352">
        <v>748</v>
      </c>
      <c r="AJ352">
        <v>805</v>
      </c>
      <c r="AK352">
        <v>1651</v>
      </c>
    </row>
    <row r="353" spans="1:49">
      <c r="A353" s="14" t="s">
        <v>135</v>
      </c>
      <c r="B353" s="7">
        <v>35840</v>
      </c>
      <c r="C353" s="7"/>
      <c r="D353" s="12">
        <v>72.879256965944194</v>
      </c>
      <c r="E353" s="12"/>
      <c r="AC353">
        <v>0</v>
      </c>
      <c r="AF353">
        <v>40</v>
      </c>
      <c r="AG353">
        <v>43</v>
      </c>
      <c r="AI353">
        <v>748</v>
      </c>
      <c r="AJ353">
        <v>805</v>
      </c>
      <c r="AK353">
        <v>1651</v>
      </c>
    </row>
    <row r="354" spans="1:49">
      <c r="A354" s="14" t="s">
        <v>135</v>
      </c>
      <c r="B354" s="7">
        <v>35841</v>
      </c>
      <c r="C354" s="7"/>
      <c r="D354" s="12">
        <v>73.850154798761494</v>
      </c>
      <c r="E354" s="12"/>
      <c r="AA354">
        <v>9.5019420208273697</v>
      </c>
      <c r="AB354">
        <v>9.92074303405564</v>
      </c>
      <c r="AF354">
        <v>40</v>
      </c>
      <c r="AG354">
        <v>43</v>
      </c>
      <c r="AI354">
        <v>748</v>
      </c>
      <c r="AJ354">
        <v>805</v>
      </c>
      <c r="AK354">
        <v>1651</v>
      </c>
    </row>
    <row r="355" spans="1:49">
      <c r="A355" s="14" t="s">
        <v>135</v>
      </c>
      <c r="B355" s="7">
        <v>35844</v>
      </c>
      <c r="C355" s="7"/>
      <c r="D355" s="12">
        <v>77.285318559556799</v>
      </c>
      <c r="E355" s="12"/>
      <c r="R355">
        <v>5.9304731126060704</v>
      </c>
      <c r="X355">
        <v>0</v>
      </c>
      <c r="AF355">
        <v>40</v>
      </c>
      <c r="AG355">
        <v>43</v>
      </c>
      <c r="AI355">
        <v>748</v>
      </c>
      <c r="AJ355">
        <v>805</v>
      </c>
      <c r="AK355">
        <v>1651</v>
      </c>
      <c r="AP355">
        <v>1.1000000000000001E-2</v>
      </c>
      <c r="AQ355">
        <v>3.7200000000000004E-2</v>
      </c>
    </row>
    <row r="356" spans="1:49">
      <c r="A356" s="14" t="s">
        <v>135</v>
      </c>
      <c r="B356" s="7">
        <v>35845</v>
      </c>
      <c r="C356" s="7"/>
      <c r="D356" s="12">
        <v>78.148727249984304</v>
      </c>
      <c r="E356" s="12"/>
      <c r="AF356">
        <v>40</v>
      </c>
      <c r="AG356">
        <v>43</v>
      </c>
      <c r="AI356">
        <v>748</v>
      </c>
      <c r="AJ356">
        <v>805</v>
      </c>
      <c r="AK356">
        <v>1651</v>
      </c>
    </row>
    <row r="357" spans="1:49">
      <c r="A357" s="14" t="s">
        <v>135</v>
      </c>
      <c r="B357" s="7">
        <v>35847</v>
      </c>
      <c r="C357" s="7"/>
      <c r="D357" s="12">
        <v>79.536842105263105</v>
      </c>
      <c r="E357" s="12"/>
      <c r="AB357">
        <v>12.792907402195199</v>
      </c>
      <c r="AF357">
        <v>40</v>
      </c>
      <c r="AG357">
        <v>43</v>
      </c>
      <c r="AI357">
        <v>748</v>
      </c>
      <c r="AJ357">
        <v>805</v>
      </c>
      <c r="AK357">
        <v>1651</v>
      </c>
    </row>
    <row r="358" spans="1:49">
      <c r="A358" s="14" t="s">
        <v>135</v>
      </c>
      <c r="B358" s="7">
        <v>35850</v>
      </c>
      <c r="C358" s="7"/>
      <c r="D358" s="12">
        <v>83.261919504643899</v>
      </c>
      <c r="E358" s="12"/>
      <c r="AC358">
        <v>0</v>
      </c>
      <c r="AF358">
        <v>40</v>
      </c>
      <c r="AG358">
        <v>43</v>
      </c>
      <c r="AI358">
        <v>748</v>
      </c>
      <c r="AJ358">
        <v>805</v>
      </c>
      <c r="AK358">
        <v>1651</v>
      </c>
    </row>
    <row r="359" spans="1:49">
      <c r="A359" s="14" t="s">
        <v>135</v>
      </c>
      <c r="B359" s="7">
        <v>35851</v>
      </c>
      <c r="C359" s="7"/>
      <c r="D359" s="12">
        <v>83.816718266253801</v>
      </c>
      <c r="E359" s="12"/>
      <c r="AB359">
        <v>12.141739375175799</v>
      </c>
      <c r="AF359">
        <v>40</v>
      </c>
      <c r="AG359">
        <v>43</v>
      </c>
      <c r="AI359">
        <v>748</v>
      </c>
      <c r="AJ359">
        <v>805</v>
      </c>
      <c r="AK359">
        <v>1651</v>
      </c>
    </row>
    <row r="360" spans="1:49">
      <c r="A360" s="14" t="s">
        <v>135</v>
      </c>
      <c r="B360" s="7">
        <v>35852</v>
      </c>
      <c r="C360" s="7"/>
      <c r="D360" s="12">
        <v>85.231096378760299</v>
      </c>
      <c r="E360" s="12"/>
      <c r="AF360">
        <v>40</v>
      </c>
      <c r="AG360">
        <v>43</v>
      </c>
      <c r="AI360">
        <v>748</v>
      </c>
      <c r="AJ360">
        <v>805</v>
      </c>
      <c r="AK360">
        <v>1651</v>
      </c>
    </row>
    <row r="361" spans="1:49">
      <c r="A361" s="14" t="s">
        <v>135</v>
      </c>
      <c r="B361" s="7">
        <v>35854</v>
      </c>
      <c r="C361" s="7"/>
      <c r="D361" s="12">
        <v>86.947368421052602</v>
      </c>
      <c r="E361" s="12"/>
      <c r="AA361">
        <v>6.9462426118619094E-2</v>
      </c>
      <c r="AB361">
        <v>9.1061075147761397</v>
      </c>
      <c r="AC361">
        <v>0</v>
      </c>
      <c r="AF361">
        <v>40</v>
      </c>
      <c r="AG361">
        <v>43</v>
      </c>
      <c r="AI361">
        <v>748</v>
      </c>
      <c r="AJ361">
        <v>805</v>
      </c>
      <c r="AK361">
        <v>1651</v>
      </c>
    </row>
    <row r="362" spans="1:49">
      <c r="A362" t="s">
        <v>135</v>
      </c>
      <c r="B362" s="7">
        <v>35856</v>
      </c>
      <c r="C362" s="7"/>
      <c r="D362" s="12">
        <v>88.812100499968295</v>
      </c>
      <c r="E362" s="12"/>
      <c r="Q362">
        <v>523.050379572118</v>
      </c>
      <c r="AC362">
        <v>1.7176470588233701</v>
      </c>
      <c r="AF362">
        <v>40</v>
      </c>
      <c r="AG362">
        <v>43</v>
      </c>
      <c r="AI362">
        <v>748</v>
      </c>
      <c r="AJ362">
        <v>805</v>
      </c>
      <c r="AK362">
        <v>1651</v>
      </c>
    </row>
    <row r="363" spans="1:49">
      <c r="A363" s="14" t="s">
        <v>135</v>
      </c>
      <c r="B363" s="7">
        <v>35857</v>
      </c>
      <c r="C363" s="7"/>
      <c r="D363" s="12">
        <v>89.552329239589099</v>
      </c>
      <c r="E363" s="12"/>
      <c r="T363">
        <v>563.84748325772398</v>
      </c>
      <c r="U363">
        <v>92</v>
      </c>
      <c r="V363">
        <v>121</v>
      </c>
      <c r="X363">
        <v>0.35274948925294403</v>
      </c>
      <c r="Y363">
        <v>0.32710260772295502</v>
      </c>
      <c r="Z363">
        <v>89.433272394881101</v>
      </c>
      <c r="AA363">
        <v>0</v>
      </c>
      <c r="AF363">
        <v>40</v>
      </c>
      <c r="AG363">
        <v>43</v>
      </c>
      <c r="AI363">
        <v>748</v>
      </c>
      <c r="AJ363">
        <v>805</v>
      </c>
      <c r="AK363">
        <v>1651</v>
      </c>
      <c r="AV363">
        <v>1.05</v>
      </c>
      <c r="AW363">
        <v>3.75</v>
      </c>
    </row>
    <row r="364" spans="1:49">
      <c r="A364" s="14" t="s">
        <v>135</v>
      </c>
      <c r="B364" s="7">
        <v>35860</v>
      </c>
      <c r="C364" s="7"/>
      <c r="D364" s="12">
        <v>92.7529411764706</v>
      </c>
      <c r="E364" s="12"/>
      <c r="AB364">
        <v>2.3174781874470902</v>
      </c>
      <c r="AF364">
        <v>40</v>
      </c>
      <c r="AG364">
        <v>43</v>
      </c>
      <c r="AI364">
        <v>748</v>
      </c>
      <c r="AJ364">
        <v>805</v>
      </c>
      <c r="AK364">
        <v>1651</v>
      </c>
    </row>
    <row r="365" spans="1:49">
      <c r="A365" s="14" t="s">
        <v>135</v>
      </c>
      <c r="B365" s="7">
        <v>35862</v>
      </c>
      <c r="C365" s="7"/>
      <c r="D365" s="12">
        <v>95.091021671826596</v>
      </c>
      <c r="E365" s="12"/>
      <c r="AC365">
        <v>9.6789192231915795</v>
      </c>
      <c r="AF365">
        <v>40</v>
      </c>
      <c r="AG365">
        <v>43</v>
      </c>
      <c r="AI365">
        <v>748</v>
      </c>
      <c r="AJ365">
        <v>805</v>
      </c>
      <c r="AK365">
        <v>1651</v>
      </c>
    </row>
    <row r="366" spans="1:49">
      <c r="A366" s="14" t="s">
        <v>135</v>
      </c>
      <c r="B366" s="7">
        <v>35864</v>
      </c>
      <c r="C366" s="7"/>
      <c r="D366" s="12">
        <v>96.814860681114496</v>
      </c>
      <c r="E366" s="12"/>
      <c r="AB366">
        <v>0.62876442442990299</v>
      </c>
      <c r="AF366">
        <v>40</v>
      </c>
      <c r="AG366">
        <v>43</v>
      </c>
      <c r="AI366">
        <v>748</v>
      </c>
      <c r="AJ366">
        <v>805</v>
      </c>
      <c r="AK366">
        <v>1651</v>
      </c>
    </row>
    <row r="367" spans="1:49">
      <c r="A367" s="14" t="s">
        <v>135</v>
      </c>
      <c r="B367" s="7">
        <v>35865</v>
      </c>
      <c r="C367" s="7"/>
      <c r="D367" s="12">
        <v>98.102786377708995</v>
      </c>
      <c r="E367" s="12"/>
      <c r="W367">
        <v>89.830508474576305</v>
      </c>
      <c r="AA367">
        <v>0.41260906276370601</v>
      </c>
      <c r="AF367">
        <v>40</v>
      </c>
      <c r="AG367">
        <v>43</v>
      </c>
      <c r="AI367">
        <v>748</v>
      </c>
      <c r="AJ367">
        <v>805</v>
      </c>
      <c r="AK367">
        <v>1651</v>
      </c>
    </row>
    <row r="368" spans="1:49">
      <c r="A368" s="14" t="s">
        <v>135</v>
      </c>
      <c r="B368" s="7">
        <v>35868</v>
      </c>
      <c r="C368" s="7"/>
      <c r="D368" s="12">
        <v>101.213622291021</v>
      </c>
      <c r="E368" s="12"/>
      <c r="AC368">
        <v>10.2625386996903</v>
      </c>
      <c r="AF368">
        <v>40</v>
      </c>
      <c r="AG368">
        <v>43</v>
      </c>
      <c r="AI368">
        <v>748</v>
      </c>
      <c r="AJ368">
        <v>805</v>
      </c>
      <c r="AK368">
        <v>1651</v>
      </c>
    </row>
    <row r="369" spans="1:51">
      <c r="A369" s="14" t="s">
        <v>135</v>
      </c>
      <c r="B369" s="7">
        <v>35870</v>
      </c>
      <c r="C369" s="7"/>
      <c r="D369" s="12">
        <v>103.095975232198</v>
      </c>
      <c r="E369" s="12"/>
      <c r="Q369">
        <v>497.17046238785298</v>
      </c>
      <c r="Z369">
        <v>72.964220423086999</v>
      </c>
      <c r="AA369">
        <v>0.38018575851377501</v>
      </c>
      <c r="AB369">
        <v>0.689558119898521</v>
      </c>
      <c r="AF369">
        <v>40</v>
      </c>
      <c r="AG369">
        <v>43</v>
      </c>
      <c r="AI369">
        <v>748</v>
      </c>
      <c r="AJ369">
        <v>805</v>
      </c>
      <c r="AK369">
        <v>1651</v>
      </c>
    </row>
    <row r="370" spans="1:51">
      <c r="A370" s="14" t="s">
        <v>135</v>
      </c>
      <c r="B370" s="7">
        <v>35871</v>
      </c>
      <c r="C370" s="7"/>
      <c r="D370" s="12">
        <v>103.612127426534</v>
      </c>
      <c r="E370" s="12"/>
      <c r="X370">
        <v>0.38669261184000397</v>
      </c>
      <c r="Y370">
        <v>0.30975196725003701</v>
      </c>
      <c r="AF370">
        <v>40</v>
      </c>
      <c r="AG370">
        <v>43</v>
      </c>
      <c r="AI370">
        <v>748</v>
      </c>
      <c r="AJ370">
        <v>805</v>
      </c>
      <c r="AK370">
        <v>1651</v>
      </c>
    </row>
    <row r="371" spans="1:51">
      <c r="A371" s="14" t="s">
        <v>135</v>
      </c>
      <c r="B371" s="7">
        <v>35872</v>
      </c>
      <c r="C371" s="7"/>
      <c r="D371" s="12">
        <v>105.20775623268599</v>
      </c>
      <c r="E371" s="12"/>
      <c r="R371">
        <v>1.5284593061601499</v>
      </c>
      <c r="AF371">
        <v>40</v>
      </c>
      <c r="AG371">
        <v>43</v>
      </c>
      <c r="AI371">
        <v>748</v>
      </c>
      <c r="AJ371">
        <v>805</v>
      </c>
      <c r="AK371">
        <v>1651</v>
      </c>
    </row>
    <row r="372" spans="1:51">
      <c r="A372" s="14" t="s">
        <v>135</v>
      </c>
      <c r="B372" s="7">
        <v>35873</v>
      </c>
      <c r="C372" s="7"/>
      <c r="D372" s="12">
        <v>106.390643567452</v>
      </c>
      <c r="E372" s="12"/>
      <c r="W372">
        <v>140.67796610169401</v>
      </c>
      <c r="AF372">
        <v>40</v>
      </c>
      <c r="AG372">
        <v>43</v>
      </c>
      <c r="AI372">
        <v>748</v>
      </c>
      <c r="AJ372">
        <v>805</v>
      </c>
      <c r="AK372">
        <v>1651</v>
      </c>
    </row>
    <row r="373" spans="1:51">
      <c r="A373" s="14" t="s">
        <v>135</v>
      </c>
      <c r="B373" s="7">
        <v>35878</v>
      </c>
      <c r="C373" s="7"/>
      <c r="D373" s="12">
        <v>111.23647507661499</v>
      </c>
      <c r="E373" s="12"/>
      <c r="W373">
        <v>174.57627118644001</v>
      </c>
      <c r="AF373">
        <v>40</v>
      </c>
      <c r="AG373">
        <v>43</v>
      </c>
      <c r="AI373">
        <v>748</v>
      </c>
      <c r="AJ373">
        <v>805</v>
      </c>
      <c r="AK373">
        <v>1651</v>
      </c>
    </row>
    <row r="374" spans="1:51">
      <c r="A374" s="14" t="s">
        <v>135</v>
      </c>
      <c r="B374" s="7">
        <v>35879</v>
      </c>
      <c r="C374" s="7"/>
      <c r="D374" s="12">
        <v>111.933126934984</v>
      </c>
      <c r="E374" s="12"/>
      <c r="AB374">
        <v>0</v>
      </c>
      <c r="AF374">
        <v>40</v>
      </c>
      <c r="AG374">
        <v>43</v>
      </c>
      <c r="AI374">
        <v>748</v>
      </c>
      <c r="AJ374">
        <v>805</v>
      </c>
      <c r="AK374">
        <v>1651</v>
      </c>
    </row>
    <row r="375" spans="1:51">
      <c r="A375" s="14" t="s">
        <v>135</v>
      </c>
      <c r="B375" s="7">
        <v>35880</v>
      </c>
      <c r="C375" s="7"/>
      <c r="D375" s="12">
        <v>113.181424148606</v>
      </c>
      <c r="E375" s="12"/>
      <c r="AA375">
        <v>0</v>
      </c>
      <c r="AF375">
        <v>40</v>
      </c>
      <c r="AG375">
        <v>43</v>
      </c>
      <c r="AI375">
        <v>748</v>
      </c>
      <c r="AJ375">
        <v>805</v>
      </c>
      <c r="AK375">
        <v>1651</v>
      </c>
    </row>
    <row r="376" spans="1:51">
      <c r="A376" s="14" t="s">
        <v>135</v>
      </c>
      <c r="B376" s="7">
        <v>35882</v>
      </c>
      <c r="C376" s="7"/>
      <c r="D376" s="12">
        <v>115.301547987616</v>
      </c>
      <c r="E376" s="12"/>
      <c r="AC376">
        <v>10.4827469743877</v>
      </c>
      <c r="AF376">
        <v>40</v>
      </c>
      <c r="AG376">
        <v>43</v>
      </c>
      <c r="AI376">
        <v>748</v>
      </c>
      <c r="AJ376">
        <v>805</v>
      </c>
      <c r="AK376">
        <v>1651</v>
      </c>
    </row>
    <row r="377" spans="1:51">
      <c r="A377" s="14" t="s">
        <v>135</v>
      </c>
      <c r="B377" s="7">
        <v>35883</v>
      </c>
      <c r="C377" s="7"/>
      <c r="D377" s="12">
        <v>116.278363298202</v>
      </c>
      <c r="E377" s="12"/>
      <c r="X377">
        <v>0.43</v>
      </c>
      <c r="Y377">
        <v>0.31</v>
      </c>
      <c r="AD377">
        <v>10.986360818350899</v>
      </c>
      <c r="AF377">
        <v>40</v>
      </c>
      <c r="AG377">
        <v>43</v>
      </c>
      <c r="AI377">
        <v>748</v>
      </c>
      <c r="AJ377">
        <v>805</v>
      </c>
      <c r="AK377">
        <v>1651</v>
      </c>
    </row>
    <row r="378" spans="1:51">
      <c r="A378" s="14" t="s">
        <v>135</v>
      </c>
      <c r="B378" s="7">
        <v>35884</v>
      </c>
      <c r="C378" s="7"/>
      <c r="D378" s="12">
        <v>116.568294593888</v>
      </c>
      <c r="E378" s="12"/>
      <c r="Q378">
        <v>488.543823326432</v>
      </c>
      <c r="Z378">
        <v>31.3136589187779</v>
      </c>
      <c r="AF378">
        <v>40</v>
      </c>
      <c r="AG378">
        <v>43</v>
      </c>
      <c r="AI378">
        <v>748</v>
      </c>
      <c r="AJ378">
        <v>805</v>
      </c>
      <c r="AK378">
        <v>1651</v>
      </c>
    </row>
    <row r="379" spans="1:51">
      <c r="A379" s="14" t="s">
        <v>135</v>
      </c>
      <c r="B379" s="7">
        <v>35886</v>
      </c>
      <c r="C379" s="7"/>
      <c r="D379" s="12">
        <v>118.504155124653</v>
      </c>
      <c r="E379" s="12"/>
      <c r="AB379">
        <v>0</v>
      </c>
      <c r="AF379">
        <v>40</v>
      </c>
      <c r="AG379">
        <v>43</v>
      </c>
      <c r="AI379">
        <v>748</v>
      </c>
      <c r="AJ379">
        <v>805</v>
      </c>
      <c r="AK379">
        <v>1651</v>
      </c>
    </row>
    <row r="380" spans="1:51">
      <c r="A380" s="14" t="s">
        <v>138</v>
      </c>
      <c r="B380" s="7">
        <v>35795</v>
      </c>
      <c r="C380" s="7"/>
      <c r="D380" s="12">
        <v>1</v>
      </c>
      <c r="E380" s="12"/>
      <c r="AE380">
        <v>13.1</v>
      </c>
      <c r="AF380">
        <v>41</v>
      </c>
      <c r="AG380">
        <v>45</v>
      </c>
      <c r="AH380">
        <v>91</v>
      </c>
      <c r="AI380">
        <v>768</v>
      </c>
      <c r="AJ380">
        <v>841</v>
      </c>
      <c r="AK380">
        <v>1651</v>
      </c>
    </row>
    <row r="381" spans="1:51">
      <c r="A381" s="14" t="s">
        <v>138</v>
      </c>
      <c r="B381" s="7">
        <v>35802</v>
      </c>
      <c r="C381" s="7"/>
      <c r="D381" s="12">
        <v>8.3371718102257493</v>
      </c>
      <c r="E381" s="12"/>
      <c r="AF381">
        <v>41</v>
      </c>
      <c r="AG381">
        <v>45</v>
      </c>
      <c r="AH381">
        <v>91</v>
      </c>
      <c r="AI381">
        <v>768</v>
      </c>
      <c r="AJ381">
        <v>841</v>
      </c>
      <c r="AK381">
        <v>1651</v>
      </c>
    </row>
    <row r="382" spans="1:51">
      <c r="A382" s="14" t="s">
        <v>138</v>
      </c>
      <c r="B382" s="7">
        <v>35799</v>
      </c>
      <c r="C382" s="7"/>
      <c r="D382" s="12">
        <v>32</v>
      </c>
      <c r="E382" s="12"/>
      <c r="AD382">
        <v>0.6</v>
      </c>
      <c r="AF382">
        <v>41</v>
      </c>
      <c r="AG382">
        <v>45</v>
      </c>
      <c r="AH382">
        <v>91</v>
      </c>
      <c r="AI382">
        <v>768</v>
      </c>
      <c r="AJ382">
        <v>841</v>
      </c>
      <c r="AK382">
        <v>1651</v>
      </c>
      <c r="AY382">
        <v>0.2</v>
      </c>
    </row>
    <row r="383" spans="1:51">
      <c r="A383" s="14" t="s">
        <v>138</v>
      </c>
      <c r="B383" s="7">
        <v>35830</v>
      </c>
      <c r="C383" s="7"/>
      <c r="D383" s="12">
        <v>35.948410870566498</v>
      </c>
      <c r="E383" s="12"/>
      <c r="Z383">
        <v>95.865499769690899</v>
      </c>
      <c r="AF383">
        <v>41</v>
      </c>
      <c r="AG383">
        <v>45</v>
      </c>
      <c r="AH383">
        <v>91</v>
      </c>
      <c r="AI383">
        <v>768</v>
      </c>
      <c r="AJ383">
        <v>841</v>
      </c>
      <c r="AK383">
        <v>1651</v>
      </c>
    </row>
    <row r="384" spans="1:51">
      <c r="A384" s="14" t="s">
        <v>138</v>
      </c>
      <c r="B384" s="7">
        <v>35872</v>
      </c>
      <c r="C384" s="7"/>
      <c r="D384" s="12">
        <v>104.56233421750601</v>
      </c>
      <c r="E384" s="12"/>
      <c r="R384">
        <v>3.2918772834192298</v>
      </c>
      <c r="X384">
        <v>0.40827087597366601</v>
      </c>
      <c r="Y384">
        <v>0.310828560069494</v>
      </c>
      <c r="AF384">
        <v>41</v>
      </c>
      <c r="AG384">
        <v>45</v>
      </c>
      <c r="AH384">
        <v>91</v>
      </c>
      <c r="AI384">
        <v>768</v>
      </c>
      <c r="AJ384">
        <v>841</v>
      </c>
      <c r="AK384">
        <v>1651</v>
      </c>
    </row>
    <row r="385" spans="1:49">
      <c r="A385" s="14" t="s">
        <v>138</v>
      </c>
      <c r="B385" s="7">
        <v>35844</v>
      </c>
      <c r="C385" s="7"/>
      <c r="D385" s="12">
        <v>49.560571165361502</v>
      </c>
      <c r="E385" s="12"/>
      <c r="AD385">
        <v>0.44889376485633598</v>
      </c>
      <c r="AF385">
        <v>41</v>
      </c>
      <c r="AG385">
        <v>45</v>
      </c>
      <c r="AH385">
        <v>91</v>
      </c>
      <c r="AI385">
        <v>768</v>
      </c>
      <c r="AJ385">
        <v>841</v>
      </c>
      <c r="AK385">
        <v>1651</v>
      </c>
    </row>
    <row r="386" spans="1:49">
      <c r="A386" s="14" t="s">
        <v>138</v>
      </c>
      <c r="B386" s="7">
        <v>35857</v>
      </c>
      <c r="C386" s="7"/>
      <c r="D386" s="12">
        <v>63.456471672040401</v>
      </c>
      <c r="E386" s="12"/>
      <c r="AF386">
        <v>41</v>
      </c>
      <c r="AG386">
        <v>45</v>
      </c>
      <c r="AH386">
        <v>91</v>
      </c>
      <c r="AI386">
        <v>768</v>
      </c>
      <c r="AJ386">
        <v>841</v>
      </c>
      <c r="AK386">
        <v>1651</v>
      </c>
    </row>
    <row r="387" spans="1:49">
      <c r="A387" s="14" t="s">
        <v>138</v>
      </c>
      <c r="B387" s="7">
        <v>35835</v>
      </c>
      <c r="C387" s="7"/>
      <c r="D387" s="12">
        <v>67.663410969196093</v>
      </c>
      <c r="E387" s="12"/>
      <c r="AA387">
        <v>3.3365890308037698</v>
      </c>
      <c r="AF387">
        <v>41</v>
      </c>
      <c r="AG387">
        <v>45</v>
      </c>
      <c r="AH387">
        <v>91</v>
      </c>
      <c r="AI387">
        <v>768</v>
      </c>
      <c r="AJ387">
        <v>841</v>
      </c>
      <c r="AK387">
        <v>1651</v>
      </c>
    </row>
    <row r="388" spans="1:49">
      <c r="A388" s="14" t="s">
        <v>138</v>
      </c>
      <c r="B388" s="7">
        <v>35838</v>
      </c>
      <c r="C388" s="7"/>
      <c r="D388" s="12">
        <v>71.030803906836994</v>
      </c>
      <c r="E388" s="12"/>
      <c r="AA388">
        <v>5.3414725770096503</v>
      </c>
      <c r="AB388">
        <v>2.54921111945891</v>
      </c>
      <c r="AF388">
        <v>41</v>
      </c>
      <c r="AG388">
        <v>45</v>
      </c>
      <c r="AH388">
        <v>91</v>
      </c>
      <c r="AI388">
        <v>768</v>
      </c>
      <c r="AJ388">
        <v>841</v>
      </c>
      <c r="AK388">
        <v>1651</v>
      </c>
    </row>
    <row r="389" spans="1:49">
      <c r="A389" t="s">
        <v>138</v>
      </c>
      <c r="B389" s="7">
        <v>35843</v>
      </c>
      <c r="C389" s="7"/>
      <c r="D389" s="12">
        <v>75.513138396567797</v>
      </c>
      <c r="E389" s="12"/>
      <c r="Q389">
        <v>462.929039644439</v>
      </c>
      <c r="T389">
        <v>184.31592499584499</v>
      </c>
      <c r="AF389">
        <v>41</v>
      </c>
      <c r="AG389">
        <v>45</v>
      </c>
      <c r="AI389">
        <v>768</v>
      </c>
      <c r="AJ389">
        <v>841</v>
      </c>
      <c r="AK389">
        <v>1651</v>
      </c>
    </row>
    <row r="390" spans="1:49">
      <c r="A390" s="14" t="s">
        <v>138</v>
      </c>
      <c r="B390" s="7">
        <v>35911</v>
      </c>
      <c r="C390" s="7"/>
      <c r="D390" s="12">
        <v>117.682945154019</v>
      </c>
      <c r="S390" s="12">
        <v>0</v>
      </c>
      <c r="AB390">
        <v>0</v>
      </c>
      <c r="AF390">
        <v>41</v>
      </c>
      <c r="AG390">
        <v>45</v>
      </c>
      <c r="AI390">
        <v>768</v>
      </c>
      <c r="AJ390">
        <v>841</v>
      </c>
      <c r="AK390">
        <v>1651</v>
      </c>
      <c r="AW390">
        <v>7.0000000000000007E-2</v>
      </c>
    </row>
    <row r="391" spans="1:49">
      <c r="A391" s="14" t="s">
        <v>138</v>
      </c>
      <c r="B391" s="7">
        <v>35845</v>
      </c>
      <c r="C391" s="7"/>
      <c r="D391" s="12">
        <v>78.2048665620094</v>
      </c>
      <c r="E391" s="12"/>
      <c r="W391">
        <v>1.0989010988969301</v>
      </c>
      <c r="AF391">
        <v>41</v>
      </c>
      <c r="AG391">
        <v>45</v>
      </c>
      <c r="AH391">
        <v>91</v>
      </c>
      <c r="AI391">
        <v>768</v>
      </c>
      <c r="AJ391">
        <v>841</v>
      </c>
      <c r="AK391">
        <v>1651</v>
      </c>
    </row>
    <row r="392" spans="1:49">
      <c r="A392" s="14" t="s">
        <v>138</v>
      </c>
      <c r="B392" s="7">
        <v>35848</v>
      </c>
      <c r="C392" s="7"/>
      <c r="D392" s="12">
        <v>80.876033057851203</v>
      </c>
      <c r="E392" s="12"/>
      <c r="AB392">
        <v>4.5766341096918302</v>
      </c>
      <c r="AC392">
        <v>0</v>
      </c>
      <c r="AF392">
        <v>41</v>
      </c>
      <c r="AG392">
        <v>45</v>
      </c>
      <c r="AH392">
        <v>91</v>
      </c>
      <c r="AI392">
        <v>768</v>
      </c>
      <c r="AJ392">
        <v>841</v>
      </c>
      <c r="AK392">
        <v>1651</v>
      </c>
    </row>
    <row r="393" spans="1:49">
      <c r="A393" s="14" t="s">
        <v>138</v>
      </c>
      <c r="B393" s="7">
        <v>35853</v>
      </c>
      <c r="C393" s="7"/>
      <c r="D393" s="12">
        <v>85.541697971450006</v>
      </c>
      <c r="E393" s="12"/>
      <c r="AA393">
        <v>2.41472577009753</v>
      </c>
      <c r="AF393">
        <v>41</v>
      </c>
      <c r="AG393">
        <v>45</v>
      </c>
      <c r="AH393">
        <v>91</v>
      </c>
      <c r="AI393">
        <v>768</v>
      </c>
      <c r="AJ393">
        <v>841</v>
      </c>
      <c r="AK393">
        <v>1651</v>
      </c>
    </row>
    <row r="394" spans="1:49">
      <c r="A394" s="14" t="s">
        <v>138</v>
      </c>
      <c r="B394" s="7">
        <v>35854</v>
      </c>
      <c r="C394" s="7"/>
      <c r="D394" s="12">
        <v>87.232156273478594</v>
      </c>
      <c r="E394" s="12"/>
      <c r="AA394">
        <v>4.3850488354619399</v>
      </c>
      <c r="AF394">
        <v>41</v>
      </c>
      <c r="AG394">
        <v>45</v>
      </c>
      <c r="AH394">
        <v>91</v>
      </c>
      <c r="AI394">
        <v>768</v>
      </c>
      <c r="AJ394">
        <v>841</v>
      </c>
      <c r="AK394">
        <v>1651</v>
      </c>
    </row>
    <row r="395" spans="1:49">
      <c r="A395" s="14" t="s">
        <v>138</v>
      </c>
      <c r="B395" s="7">
        <v>35856</v>
      </c>
      <c r="C395" s="7"/>
      <c r="D395" s="12">
        <v>88.679188580014994</v>
      </c>
      <c r="E395" s="12"/>
      <c r="Q395">
        <v>541.77458110332805</v>
      </c>
      <c r="AC395">
        <v>1.51164537941382</v>
      </c>
      <c r="AF395">
        <v>41</v>
      </c>
      <c r="AG395">
        <v>45</v>
      </c>
      <c r="AH395">
        <v>91</v>
      </c>
      <c r="AI395">
        <v>768</v>
      </c>
      <c r="AJ395">
        <v>841</v>
      </c>
      <c r="AK395">
        <v>1651</v>
      </c>
    </row>
    <row r="396" spans="1:49">
      <c r="A396" s="14" t="s">
        <v>138</v>
      </c>
      <c r="B396" s="7">
        <v>35857</v>
      </c>
      <c r="C396" s="7"/>
      <c r="D396" s="12">
        <v>90.088337646113999</v>
      </c>
      <c r="E396" s="12"/>
      <c r="T396">
        <v>362.34751239657902</v>
      </c>
      <c r="AF396">
        <v>41</v>
      </c>
      <c r="AG396">
        <v>45</v>
      </c>
      <c r="AI396">
        <v>768</v>
      </c>
      <c r="AJ396">
        <v>841</v>
      </c>
      <c r="AK396">
        <v>1651</v>
      </c>
    </row>
    <row r="397" spans="1:49">
      <c r="A397" s="14" t="s">
        <v>138</v>
      </c>
      <c r="B397" s="7">
        <v>35859</v>
      </c>
      <c r="C397" s="7"/>
      <c r="D397" s="12">
        <v>91.776108189331296</v>
      </c>
      <c r="E397" s="12"/>
      <c r="AA397">
        <v>4.8012772351614004</v>
      </c>
      <c r="AC397">
        <v>3.5165289256196899</v>
      </c>
      <c r="AF397">
        <v>41</v>
      </c>
      <c r="AG397">
        <v>45</v>
      </c>
      <c r="AH397">
        <v>91</v>
      </c>
      <c r="AI397">
        <v>768</v>
      </c>
      <c r="AJ397">
        <v>841</v>
      </c>
      <c r="AK397">
        <v>1651</v>
      </c>
    </row>
    <row r="398" spans="1:49">
      <c r="A398" s="14" t="s">
        <v>138</v>
      </c>
      <c r="B398" s="7">
        <v>35862</v>
      </c>
      <c r="C398" s="7"/>
      <c r="D398" s="12">
        <v>94.909090909090907</v>
      </c>
      <c r="E398" s="12"/>
      <c r="AB398">
        <v>9.9196093163034504</v>
      </c>
      <c r="AF398">
        <v>41</v>
      </c>
      <c r="AG398">
        <v>45</v>
      </c>
      <c r="AH398">
        <v>91</v>
      </c>
      <c r="AI398">
        <v>768</v>
      </c>
      <c r="AJ398">
        <v>841</v>
      </c>
      <c r="AK398">
        <v>1651</v>
      </c>
    </row>
    <row r="399" spans="1:49">
      <c r="A399" s="14" t="s">
        <v>138</v>
      </c>
      <c r="B399" s="7">
        <v>35865</v>
      </c>
      <c r="C399" s="7"/>
      <c r="D399" s="12">
        <v>97.843799058084798</v>
      </c>
      <c r="E399" s="12"/>
      <c r="W399">
        <v>53.846153846149697</v>
      </c>
      <c r="AF399">
        <v>41</v>
      </c>
      <c r="AG399">
        <v>45</v>
      </c>
      <c r="AH399">
        <v>91</v>
      </c>
      <c r="AI399">
        <v>768</v>
      </c>
      <c r="AJ399">
        <v>841</v>
      </c>
      <c r="AK399">
        <v>1651</v>
      </c>
    </row>
    <row r="400" spans="1:49">
      <c r="A400" s="14" t="s">
        <v>138</v>
      </c>
      <c r="B400" s="7">
        <v>35868</v>
      </c>
      <c r="C400" s="7"/>
      <c r="D400" s="12">
        <v>101.18407212622</v>
      </c>
      <c r="E400" s="12"/>
      <c r="AB400">
        <v>8.1134485349360208</v>
      </c>
      <c r="AF400">
        <v>41</v>
      </c>
      <c r="AG400">
        <v>45</v>
      </c>
      <c r="AH400">
        <v>91</v>
      </c>
      <c r="AI400">
        <v>768</v>
      </c>
      <c r="AJ400">
        <v>841</v>
      </c>
      <c r="AK400">
        <v>1651</v>
      </c>
    </row>
    <row r="401" spans="1:49">
      <c r="A401" s="14" t="s">
        <v>138</v>
      </c>
      <c r="B401" s="7">
        <v>35869</v>
      </c>
      <c r="C401" s="7"/>
      <c r="D401" s="12">
        <v>101.79263711495101</v>
      </c>
      <c r="E401" s="12"/>
      <c r="AC401">
        <v>5.2227648384671896</v>
      </c>
      <c r="AD401">
        <v>12.2962759797646</v>
      </c>
      <c r="AF401">
        <v>41</v>
      </c>
      <c r="AG401">
        <v>45</v>
      </c>
      <c r="AH401">
        <v>91</v>
      </c>
      <c r="AI401">
        <v>768</v>
      </c>
      <c r="AJ401">
        <v>841</v>
      </c>
      <c r="AK401">
        <v>1651</v>
      </c>
    </row>
    <row r="402" spans="1:49">
      <c r="A402" s="14" t="s">
        <v>138</v>
      </c>
      <c r="B402" s="7">
        <v>35871</v>
      </c>
      <c r="C402" s="7"/>
      <c r="D402" s="12">
        <v>104.31414039694501</v>
      </c>
      <c r="E402" s="12"/>
      <c r="T402">
        <v>419.00597840634299</v>
      </c>
      <c r="U402">
        <v>92</v>
      </c>
      <c r="V402">
        <v>121</v>
      </c>
      <c r="AF402">
        <v>41</v>
      </c>
      <c r="AG402">
        <v>45</v>
      </c>
      <c r="AI402">
        <v>768</v>
      </c>
      <c r="AJ402">
        <v>841</v>
      </c>
      <c r="AK402">
        <v>1651</v>
      </c>
      <c r="AV402">
        <v>1.05</v>
      </c>
      <c r="AW402">
        <v>3.75</v>
      </c>
    </row>
    <row r="403" spans="1:49">
      <c r="A403" t="s">
        <v>136</v>
      </c>
      <c r="B403" s="7">
        <v>35816</v>
      </c>
      <c r="C403" s="7"/>
      <c r="D403" s="12">
        <v>48.6407417658667</v>
      </c>
      <c r="E403" s="12"/>
      <c r="Q403">
        <v>1033.6383885847799</v>
      </c>
      <c r="R403">
        <v>3.88403983784593</v>
      </c>
      <c r="T403">
        <v>323.18831342654801</v>
      </c>
      <c r="U403">
        <v>142</v>
      </c>
      <c r="V403">
        <v>185</v>
      </c>
      <c r="X403">
        <v>1.5951271639239099E-2</v>
      </c>
      <c r="AF403">
        <v>44</v>
      </c>
      <c r="AG403">
        <v>47</v>
      </c>
      <c r="AI403">
        <v>787</v>
      </c>
      <c r="AJ403">
        <v>846</v>
      </c>
      <c r="AK403">
        <v>1810</v>
      </c>
      <c r="AV403">
        <v>1.65</v>
      </c>
      <c r="AW403">
        <v>7.05</v>
      </c>
    </row>
    <row r="404" spans="1:49">
      <c r="A404" s="14" t="s">
        <v>138</v>
      </c>
      <c r="B404" s="7">
        <v>35873</v>
      </c>
      <c r="C404" s="7"/>
      <c r="D404" s="12">
        <v>105.88775510204</v>
      </c>
      <c r="E404" s="12"/>
      <c r="W404">
        <v>123.076923076919</v>
      </c>
      <c r="AF404">
        <v>41</v>
      </c>
      <c r="AG404">
        <v>45</v>
      </c>
      <c r="AH404">
        <v>91</v>
      </c>
      <c r="AI404">
        <v>768</v>
      </c>
      <c r="AJ404">
        <v>841</v>
      </c>
      <c r="AK404">
        <v>1651</v>
      </c>
    </row>
    <row r="405" spans="1:49">
      <c r="A405" t="s">
        <v>138</v>
      </c>
      <c r="B405" s="7">
        <v>35876</v>
      </c>
      <c r="C405" s="7"/>
      <c r="D405" s="12">
        <v>108.636636525451</v>
      </c>
      <c r="E405" s="12"/>
      <c r="Q405">
        <v>587.12782953657302</v>
      </c>
      <c r="AC405">
        <v>10.6329827197595</v>
      </c>
      <c r="AF405">
        <v>41</v>
      </c>
      <c r="AG405">
        <v>45</v>
      </c>
      <c r="AH405">
        <v>91</v>
      </c>
      <c r="AI405">
        <v>768</v>
      </c>
      <c r="AJ405">
        <v>841</v>
      </c>
      <c r="AK405">
        <v>1651</v>
      </c>
    </row>
    <row r="406" spans="1:49">
      <c r="A406" t="s">
        <v>138</v>
      </c>
      <c r="B406" s="7">
        <v>35883</v>
      </c>
      <c r="C406" s="7"/>
      <c r="D406" s="12">
        <v>116.170553863246</v>
      </c>
      <c r="E406" s="12"/>
      <c r="Q406">
        <v>554.86017850559404</v>
      </c>
      <c r="AD406">
        <v>8.9026025476929895</v>
      </c>
      <c r="AF406">
        <v>41</v>
      </c>
      <c r="AG406">
        <v>45</v>
      </c>
      <c r="AH406">
        <v>91</v>
      </c>
      <c r="AI406">
        <v>768</v>
      </c>
      <c r="AJ406">
        <v>841</v>
      </c>
      <c r="AK406">
        <v>1651</v>
      </c>
    </row>
    <row r="407" spans="1:49">
      <c r="A407" s="14" t="s">
        <v>138</v>
      </c>
      <c r="B407" s="7">
        <v>35884</v>
      </c>
      <c r="C407" s="7"/>
      <c r="D407" s="12">
        <v>116.835462058602</v>
      </c>
      <c r="E407" s="12"/>
      <c r="X407">
        <v>0.54</v>
      </c>
      <c r="Y407">
        <v>0.39</v>
      </c>
      <c r="AC407">
        <v>11.7693463561231</v>
      </c>
      <c r="AF407">
        <v>41</v>
      </c>
      <c r="AG407">
        <v>45</v>
      </c>
      <c r="AH407">
        <v>91</v>
      </c>
      <c r="AI407">
        <v>768</v>
      </c>
      <c r="AJ407">
        <v>841</v>
      </c>
      <c r="AK407">
        <v>1651</v>
      </c>
    </row>
    <row r="408" spans="1:49">
      <c r="A408" s="14" t="s">
        <v>138</v>
      </c>
      <c r="B408" s="7">
        <v>35886</v>
      </c>
      <c r="C408" s="7"/>
      <c r="D408" s="12">
        <v>118.89556724267401</v>
      </c>
      <c r="E408" s="12"/>
      <c r="AA408">
        <v>0</v>
      </c>
      <c r="AF408">
        <v>41</v>
      </c>
      <c r="AG408">
        <v>45</v>
      </c>
      <c r="AH408">
        <v>91</v>
      </c>
      <c r="AI408">
        <v>768</v>
      </c>
      <c r="AJ408">
        <v>841</v>
      </c>
      <c r="AK408">
        <v>1651</v>
      </c>
    </row>
    <row r="409" spans="1:49">
      <c r="A409" s="14" t="s">
        <v>133</v>
      </c>
      <c r="B409" s="7">
        <v>35768</v>
      </c>
      <c r="C409" s="7"/>
      <c r="D409">
        <v>1</v>
      </c>
      <c r="AE409">
        <v>3.5</v>
      </c>
      <c r="AF409">
        <v>47</v>
      </c>
      <c r="AG409">
        <v>54</v>
      </c>
      <c r="AH409">
        <v>110</v>
      </c>
      <c r="AI409">
        <v>846</v>
      </c>
      <c r="AJ409">
        <v>989</v>
      </c>
      <c r="AK409">
        <v>2012</v>
      </c>
    </row>
    <row r="410" spans="1:49">
      <c r="A410" s="14" t="s">
        <v>133</v>
      </c>
      <c r="B410" s="7">
        <v>35815</v>
      </c>
      <c r="C410" s="7"/>
      <c r="D410" s="12">
        <v>48.287945153304101</v>
      </c>
      <c r="E410" s="12"/>
      <c r="R410">
        <v>5.7748047990858797</v>
      </c>
      <c r="Z410">
        <v>96.372340425531902</v>
      </c>
      <c r="AF410">
        <v>47</v>
      </c>
      <c r="AG410">
        <v>54</v>
      </c>
      <c r="AH410">
        <v>110</v>
      </c>
      <c r="AI410">
        <v>846</v>
      </c>
      <c r="AJ410">
        <v>989</v>
      </c>
      <c r="AK410">
        <v>2012</v>
      </c>
    </row>
    <row r="411" spans="1:49">
      <c r="A411" s="14" t="s">
        <v>133</v>
      </c>
      <c r="B411" s="7">
        <v>35816</v>
      </c>
      <c r="C411" s="7"/>
      <c r="D411" s="12">
        <v>49.008908685968798</v>
      </c>
      <c r="E411" s="12"/>
      <c r="T411">
        <v>361.11358574610199</v>
      </c>
      <c r="AD411">
        <v>10.9807566149136</v>
      </c>
      <c r="AF411">
        <v>47</v>
      </c>
      <c r="AG411">
        <v>54</v>
      </c>
      <c r="AI411">
        <v>846</v>
      </c>
      <c r="AJ411">
        <v>989</v>
      </c>
      <c r="AK411">
        <v>2012</v>
      </c>
    </row>
    <row r="412" spans="1:49">
      <c r="A412" s="14" t="s">
        <v>133</v>
      </c>
      <c r="B412" s="7">
        <v>35821</v>
      </c>
      <c r="C412" s="7"/>
      <c r="D412" s="12">
        <v>53.655408634698098</v>
      </c>
      <c r="E412" s="12"/>
      <c r="X412">
        <v>0</v>
      </c>
      <c r="AF412">
        <v>47</v>
      </c>
      <c r="AG412">
        <v>54</v>
      </c>
      <c r="AH412">
        <v>110</v>
      </c>
      <c r="AI412">
        <v>846</v>
      </c>
      <c r="AJ412">
        <v>989</v>
      </c>
      <c r="AK412">
        <v>2012</v>
      </c>
    </row>
    <row r="413" spans="1:49">
      <c r="A413" s="14" t="s">
        <v>133</v>
      </c>
      <c r="B413" s="7">
        <v>35822</v>
      </c>
      <c r="C413" s="7"/>
      <c r="D413" s="12">
        <v>55.184773283340199</v>
      </c>
      <c r="E413" s="12"/>
      <c r="AA413">
        <v>8.7678815417368305</v>
      </c>
      <c r="AF413">
        <v>47</v>
      </c>
      <c r="AG413">
        <v>54</v>
      </c>
      <c r="AH413">
        <v>110</v>
      </c>
      <c r="AI413">
        <v>846</v>
      </c>
      <c r="AJ413">
        <v>989</v>
      </c>
      <c r="AK413">
        <v>2012</v>
      </c>
    </row>
    <row r="414" spans="1:49">
      <c r="A414" s="14" t="s">
        <v>133</v>
      </c>
      <c r="B414" s="7">
        <v>35823</v>
      </c>
      <c r="C414" s="7"/>
      <c r="D414" s="12">
        <v>55.909249785516799</v>
      </c>
      <c r="E414" s="12"/>
      <c r="AB414">
        <v>3.0061326300403501</v>
      </c>
      <c r="AF414">
        <v>47</v>
      </c>
      <c r="AG414">
        <v>54</v>
      </c>
      <c r="AH414">
        <v>110</v>
      </c>
      <c r="AI414">
        <v>846</v>
      </c>
      <c r="AJ414">
        <v>989</v>
      </c>
      <c r="AK414">
        <v>2012</v>
      </c>
    </row>
    <row r="415" spans="1:49">
      <c r="A415" s="14" t="s">
        <v>133</v>
      </c>
      <c r="B415" s="7">
        <v>35830</v>
      </c>
      <c r="C415" s="7"/>
      <c r="D415" s="12">
        <v>63.157192335801199</v>
      </c>
      <c r="E415" s="12"/>
      <c r="AB415">
        <v>10.977407772234701</v>
      </c>
      <c r="AF415">
        <v>47</v>
      </c>
      <c r="AG415">
        <v>54</v>
      </c>
      <c r="AH415">
        <v>110</v>
      </c>
      <c r="AI415">
        <v>846</v>
      </c>
      <c r="AJ415">
        <v>989</v>
      </c>
      <c r="AK415">
        <v>2012</v>
      </c>
    </row>
    <row r="416" spans="1:49">
      <c r="A416" s="14" t="s">
        <v>133</v>
      </c>
      <c r="B416" s="7">
        <v>35832</v>
      </c>
      <c r="C416" s="7"/>
      <c r="D416" s="12">
        <v>65.111372374566997</v>
      </c>
      <c r="E416" s="12"/>
      <c r="AB416">
        <v>12.0674271551587</v>
      </c>
      <c r="AF416">
        <v>47</v>
      </c>
      <c r="AG416">
        <v>54</v>
      </c>
      <c r="AH416">
        <v>110</v>
      </c>
      <c r="AI416">
        <v>846</v>
      </c>
      <c r="AJ416">
        <v>989</v>
      </c>
      <c r="AK416">
        <v>2012</v>
      </c>
    </row>
    <row r="417" spans="1:51">
      <c r="A417" s="14" t="s">
        <v>133</v>
      </c>
      <c r="B417" s="7">
        <v>35835</v>
      </c>
      <c r="C417" s="7"/>
      <c r="D417" s="12">
        <v>67.958437926980395</v>
      </c>
      <c r="E417" s="12"/>
      <c r="AB417">
        <v>11.6002033618251</v>
      </c>
      <c r="AF417">
        <v>47</v>
      </c>
      <c r="AG417">
        <v>54</v>
      </c>
      <c r="AH417">
        <v>110</v>
      </c>
      <c r="AI417">
        <v>846</v>
      </c>
      <c r="AJ417">
        <v>989</v>
      </c>
      <c r="AK417">
        <v>2012</v>
      </c>
    </row>
    <row r="418" spans="1:51">
      <c r="A418" s="14" t="s">
        <v>133</v>
      </c>
      <c r="B418" s="7">
        <v>35836</v>
      </c>
      <c r="C418" s="7"/>
      <c r="D418" s="12">
        <v>68.533238281946097</v>
      </c>
      <c r="E418" s="12"/>
      <c r="W418">
        <v>62.3596506861523</v>
      </c>
      <c r="AF418">
        <v>47</v>
      </c>
      <c r="AG418">
        <v>54</v>
      </c>
      <c r="AH418">
        <v>110</v>
      </c>
      <c r="AI418">
        <v>846</v>
      </c>
      <c r="AJ418">
        <v>989</v>
      </c>
      <c r="AK418">
        <v>2012</v>
      </c>
    </row>
    <row r="419" spans="1:51">
      <c r="A419" s="14" t="s">
        <v>133</v>
      </c>
      <c r="B419" s="7">
        <v>35837</v>
      </c>
      <c r="C419" s="7"/>
      <c r="D419" s="12">
        <v>69.7283213116837</v>
      </c>
      <c r="E419" s="12"/>
      <c r="AA419">
        <v>0.54189571351402299</v>
      </c>
      <c r="AF419">
        <v>47</v>
      </c>
      <c r="AG419">
        <v>54</v>
      </c>
      <c r="AH419">
        <v>110</v>
      </c>
      <c r="AI419">
        <v>846</v>
      </c>
      <c r="AJ419">
        <v>989</v>
      </c>
      <c r="AK419">
        <v>2012</v>
      </c>
    </row>
    <row r="420" spans="1:51">
      <c r="A420" s="14" t="s">
        <v>133</v>
      </c>
      <c r="B420" s="7">
        <v>35840</v>
      </c>
      <c r="C420" s="7"/>
      <c r="D420" s="12">
        <v>73.376124050713301</v>
      </c>
      <c r="E420" s="12"/>
      <c r="AA420">
        <v>0.44326522830542098</v>
      </c>
      <c r="AF420">
        <v>47</v>
      </c>
      <c r="AG420">
        <v>54</v>
      </c>
      <c r="AH420">
        <v>110</v>
      </c>
      <c r="AI420">
        <v>846</v>
      </c>
      <c r="AJ420">
        <v>989</v>
      </c>
      <c r="AK420">
        <v>2012</v>
      </c>
    </row>
    <row r="421" spans="1:51">
      <c r="A421" s="14" t="s">
        <v>133</v>
      </c>
      <c r="B421" s="7">
        <v>35843</v>
      </c>
      <c r="C421" s="7"/>
      <c r="D421" s="12">
        <v>75.952115812917597</v>
      </c>
      <c r="E421" s="12"/>
      <c r="T421">
        <v>875.011135857461</v>
      </c>
      <c r="X421">
        <v>0.29391429026604998</v>
      </c>
      <c r="Y421">
        <v>0.262243109765811</v>
      </c>
      <c r="AC421">
        <v>7.0210034635060801</v>
      </c>
      <c r="AF421">
        <v>47</v>
      </c>
      <c r="AG421">
        <v>54</v>
      </c>
      <c r="AI421">
        <v>846</v>
      </c>
      <c r="AJ421">
        <v>989</v>
      </c>
      <c r="AK421">
        <v>2012</v>
      </c>
    </row>
    <row r="422" spans="1:51">
      <c r="A422" s="14" t="s">
        <v>133</v>
      </c>
      <c r="B422" s="7">
        <v>35844</v>
      </c>
      <c r="C422" s="7"/>
      <c r="D422" s="12">
        <v>76.545212765957402</v>
      </c>
      <c r="E422" s="12"/>
      <c r="R422">
        <v>4.89663873547895</v>
      </c>
      <c r="Z422">
        <v>95.095744680850999</v>
      </c>
      <c r="AA422">
        <v>0.472752692955413</v>
      </c>
      <c r="AB422">
        <v>2.8322582695179599</v>
      </c>
      <c r="AF422">
        <v>47</v>
      </c>
      <c r="AG422">
        <v>54</v>
      </c>
      <c r="AH422">
        <v>110</v>
      </c>
      <c r="AI422">
        <v>846</v>
      </c>
      <c r="AJ422">
        <v>989</v>
      </c>
      <c r="AK422">
        <v>2012</v>
      </c>
      <c r="AP422">
        <v>6.9999999999999993E-3</v>
      </c>
      <c r="AQ422">
        <v>2.1499999999999998E-2</v>
      </c>
    </row>
    <row r="423" spans="1:51">
      <c r="A423" s="14" t="s">
        <v>133</v>
      </c>
      <c r="B423" s="7">
        <v>35845</v>
      </c>
      <c r="C423" s="7"/>
      <c r="D423" s="12">
        <v>78.451256460523894</v>
      </c>
      <c r="E423" s="12"/>
      <c r="W423">
        <v>116.467652824808</v>
      </c>
      <c r="AF423">
        <v>47</v>
      </c>
      <c r="AG423">
        <v>54</v>
      </c>
      <c r="AH423">
        <v>110</v>
      </c>
      <c r="AI423">
        <v>846</v>
      </c>
      <c r="AJ423">
        <v>989</v>
      </c>
      <c r="AK423">
        <v>2012</v>
      </c>
    </row>
    <row r="424" spans="1:51">
      <c r="A424" s="14" t="s">
        <v>133</v>
      </c>
      <c r="B424" s="7">
        <v>35846</v>
      </c>
      <c r="C424" s="7"/>
      <c r="D424" s="12">
        <v>79</v>
      </c>
      <c r="E424" s="12"/>
      <c r="AF424">
        <v>47</v>
      </c>
      <c r="AG424">
        <v>54</v>
      </c>
      <c r="AH424">
        <v>110</v>
      </c>
      <c r="AI424">
        <v>846</v>
      </c>
      <c r="AJ424">
        <v>989</v>
      </c>
      <c r="AK424">
        <v>2012</v>
      </c>
    </row>
    <row r="425" spans="1:51">
      <c r="A425" s="14" t="s">
        <v>133</v>
      </c>
      <c r="B425" s="7">
        <v>35850</v>
      </c>
      <c r="C425" s="7"/>
      <c r="D425" s="12">
        <v>82.899177020113697</v>
      </c>
      <c r="E425" s="12"/>
      <c r="AC425">
        <v>9.9697499285055997</v>
      </c>
      <c r="AF425">
        <v>47</v>
      </c>
      <c r="AG425">
        <v>54</v>
      </c>
      <c r="AH425">
        <v>110</v>
      </c>
      <c r="AI425">
        <v>846</v>
      </c>
      <c r="AJ425">
        <v>989</v>
      </c>
      <c r="AK425">
        <v>2012</v>
      </c>
    </row>
    <row r="426" spans="1:51">
      <c r="A426" s="14" t="s">
        <v>133</v>
      </c>
      <c r="B426" s="7">
        <v>35852</v>
      </c>
      <c r="C426" s="7"/>
      <c r="D426" s="12">
        <v>84.808412047763298</v>
      </c>
      <c r="E426" s="12"/>
      <c r="W426">
        <v>120.744965246836</v>
      </c>
      <c r="AF426">
        <v>47</v>
      </c>
      <c r="AG426">
        <v>54</v>
      </c>
      <c r="AH426">
        <v>110</v>
      </c>
      <c r="AI426">
        <v>846</v>
      </c>
      <c r="AJ426">
        <v>989</v>
      </c>
      <c r="AK426">
        <v>2012</v>
      </c>
    </row>
    <row r="427" spans="1:51">
      <c r="A427" s="14" t="s">
        <v>133</v>
      </c>
      <c r="B427" s="7">
        <v>35854</v>
      </c>
      <c r="C427" s="7"/>
      <c r="D427" s="12">
        <v>86.962606603979793</v>
      </c>
      <c r="E427" s="12"/>
      <c r="AA427">
        <v>5.9228496075752197</v>
      </c>
      <c r="AB427">
        <v>5.1205872072701801</v>
      </c>
      <c r="AC427">
        <v>9.8868799847478499</v>
      </c>
      <c r="AD427">
        <v>20.8495517165974</v>
      </c>
      <c r="AF427">
        <v>47</v>
      </c>
      <c r="AG427">
        <v>54</v>
      </c>
      <c r="AH427">
        <v>110</v>
      </c>
      <c r="AI427">
        <v>846</v>
      </c>
      <c r="AJ427">
        <v>989</v>
      </c>
      <c r="AK427">
        <v>2012</v>
      </c>
    </row>
    <row r="428" spans="1:51">
      <c r="A428" s="14" t="s">
        <v>133</v>
      </c>
      <c r="B428" s="7">
        <v>35857</v>
      </c>
      <c r="C428" s="7"/>
      <c r="D428" s="12">
        <v>89.899777282850707</v>
      </c>
      <c r="E428" s="12"/>
      <c r="T428">
        <v>914.87750556792798</v>
      </c>
      <c r="U428">
        <v>319</v>
      </c>
      <c r="V428">
        <v>215</v>
      </c>
      <c r="Z428">
        <v>90.228723404255305</v>
      </c>
      <c r="AB428">
        <v>10.558990816942501</v>
      </c>
      <c r="AF428">
        <v>47</v>
      </c>
      <c r="AG428">
        <v>54</v>
      </c>
      <c r="AI428">
        <v>846</v>
      </c>
      <c r="AJ428">
        <v>989</v>
      </c>
      <c r="AK428">
        <v>2012</v>
      </c>
      <c r="AV428">
        <v>2.25</v>
      </c>
      <c r="AW428">
        <v>4.62</v>
      </c>
    </row>
    <row r="429" spans="1:51">
      <c r="A429" s="14" t="s">
        <v>133</v>
      </c>
      <c r="B429" s="7">
        <v>35858</v>
      </c>
      <c r="C429" s="7"/>
      <c r="D429" s="12">
        <v>90.565606551133101</v>
      </c>
      <c r="E429" s="12"/>
      <c r="R429">
        <v>4.2255760807465199</v>
      </c>
      <c r="W429">
        <v>139.083942256282</v>
      </c>
      <c r="X429">
        <v>0.29958578938983499</v>
      </c>
      <c r="Y429">
        <v>0.26115978970845899</v>
      </c>
      <c r="AA429">
        <v>2.99952337072224</v>
      </c>
      <c r="AF429">
        <v>47</v>
      </c>
      <c r="AG429">
        <v>54</v>
      </c>
      <c r="AH429">
        <v>110</v>
      </c>
      <c r="AI429">
        <v>846</v>
      </c>
      <c r="AJ429">
        <v>989</v>
      </c>
      <c r="AK429">
        <v>2012</v>
      </c>
    </row>
    <row r="430" spans="1:51">
      <c r="A430" s="14" t="s">
        <v>133</v>
      </c>
      <c r="B430" s="7">
        <v>35860</v>
      </c>
      <c r="C430" s="7"/>
      <c r="D430" s="12">
        <v>92.978297480219794</v>
      </c>
      <c r="E430" s="12"/>
      <c r="AC430">
        <v>9.5299799815703299</v>
      </c>
      <c r="AD430">
        <v>18.899999999999999</v>
      </c>
      <c r="AF430">
        <v>47</v>
      </c>
      <c r="AG430">
        <v>54</v>
      </c>
      <c r="AH430">
        <v>110</v>
      </c>
      <c r="AI430">
        <v>846</v>
      </c>
      <c r="AJ430">
        <v>989</v>
      </c>
      <c r="AK430">
        <v>2012</v>
      </c>
      <c r="AY430">
        <v>15.4</v>
      </c>
    </row>
    <row r="431" spans="1:51">
      <c r="A431" s="14" t="s">
        <v>133</v>
      </c>
      <c r="B431" s="7">
        <v>35861</v>
      </c>
      <c r="C431" s="7"/>
      <c r="D431" s="12">
        <v>93.556607670553802</v>
      </c>
      <c r="E431" s="12"/>
      <c r="AB431">
        <v>10.6850751485494</v>
      </c>
      <c r="AF431">
        <v>47</v>
      </c>
      <c r="AG431">
        <v>54</v>
      </c>
      <c r="AH431">
        <v>110</v>
      </c>
      <c r="AI431">
        <v>846</v>
      </c>
      <c r="AJ431">
        <v>989</v>
      </c>
      <c r="AK431">
        <v>2012</v>
      </c>
    </row>
    <row r="432" spans="1:51">
      <c r="A432" s="14" t="s">
        <v>133</v>
      </c>
      <c r="B432" s="7">
        <v>35862</v>
      </c>
      <c r="C432" s="7"/>
      <c r="D432" s="12">
        <v>94.786311207143001</v>
      </c>
      <c r="E432" s="12"/>
      <c r="AA432">
        <v>1.5368434431698901</v>
      </c>
      <c r="AF432">
        <v>47</v>
      </c>
      <c r="AG432">
        <v>54</v>
      </c>
      <c r="AH432">
        <v>110</v>
      </c>
      <c r="AI432">
        <v>846</v>
      </c>
      <c r="AJ432">
        <v>989</v>
      </c>
      <c r="AK432">
        <v>2012</v>
      </c>
    </row>
    <row r="433" spans="1:51">
      <c r="A433" s="14" t="s">
        <v>133</v>
      </c>
      <c r="B433" s="7">
        <v>35864</v>
      </c>
      <c r="C433" s="7"/>
      <c r="D433" s="12">
        <v>97.267960979949706</v>
      </c>
      <c r="E433" s="12"/>
      <c r="W433">
        <v>185.76011406166401</v>
      </c>
      <c r="AB433">
        <v>10.3617298465253</v>
      </c>
      <c r="AF433">
        <v>47</v>
      </c>
      <c r="AG433">
        <v>54</v>
      </c>
      <c r="AH433">
        <v>110</v>
      </c>
      <c r="AI433">
        <v>846</v>
      </c>
      <c r="AJ433">
        <v>989</v>
      </c>
      <c r="AK433">
        <v>2012</v>
      </c>
    </row>
    <row r="434" spans="1:51">
      <c r="A434" s="14" t="s">
        <v>133</v>
      </c>
      <c r="B434" s="7">
        <v>35865</v>
      </c>
      <c r="C434" s="7"/>
      <c r="D434" s="12">
        <v>97.938419497314896</v>
      </c>
      <c r="E434" s="12"/>
      <c r="AC434">
        <v>9.5909885291220398</v>
      </c>
      <c r="AF434">
        <v>47</v>
      </c>
      <c r="AG434">
        <v>54</v>
      </c>
      <c r="AH434">
        <v>110</v>
      </c>
      <c r="AI434">
        <v>846</v>
      </c>
      <c r="AJ434">
        <v>989</v>
      </c>
      <c r="AK434">
        <v>2012</v>
      </c>
    </row>
    <row r="435" spans="1:51">
      <c r="A435" s="14" t="s">
        <v>133</v>
      </c>
      <c r="B435" s="7">
        <v>35866</v>
      </c>
      <c r="C435" s="7"/>
      <c r="D435" s="12">
        <v>99.136347748720993</v>
      </c>
      <c r="E435" s="12"/>
      <c r="AA435">
        <v>0.55511423215023104</v>
      </c>
      <c r="AF435">
        <v>47</v>
      </c>
      <c r="AG435">
        <v>54</v>
      </c>
      <c r="AH435">
        <v>110</v>
      </c>
      <c r="AI435">
        <v>846</v>
      </c>
      <c r="AJ435">
        <v>989</v>
      </c>
      <c r="AK435">
        <v>2012</v>
      </c>
    </row>
    <row r="436" spans="1:51">
      <c r="A436" s="14" t="s">
        <v>133</v>
      </c>
      <c r="B436" s="7">
        <v>35868</v>
      </c>
      <c r="C436" s="7"/>
      <c r="D436" s="12">
        <v>101.390771922151</v>
      </c>
      <c r="E436" s="12"/>
      <c r="AD436">
        <v>15.794518550914701</v>
      </c>
      <c r="AF436">
        <v>47</v>
      </c>
      <c r="AG436">
        <v>54</v>
      </c>
      <c r="AH436">
        <v>110</v>
      </c>
      <c r="AI436">
        <v>846</v>
      </c>
      <c r="AJ436">
        <v>989</v>
      </c>
      <c r="AK436">
        <v>2012</v>
      </c>
    </row>
    <row r="437" spans="1:51">
      <c r="A437" s="14" t="s">
        <v>133</v>
      </c>
      <c r="B437" s="7">
        <v>35871</v>
      </c>
      <c r="C437" s="7"/>
      <c r="D437" s="12">
        <v>103.55946744622</v>
      </c>
      <c r="E437" s="12"/>
      <c r="T437">
        <v>604.32071269487699</v>
      </c>
      <c r="X437">
        <v>0.49745101162975902</v>
      </c>
      <c r="Y437">
        <v>0.30535287557750501</v>
      </c>
      <c r="Z437">
        <v>52.122340425531902</v>
      </c>
      <c r="AA437">
        <v>0.84083759651741996</v>
      </c>
      <c r="AB437">
        <v>4.1149629817927504</v>
      </c>
      <c r="AF437">
        <v>47</v>
      </c>
      <c r="AG437">
        <v>54</v>
      </c>
      <c r="AI437">
        <v>846</v>
      </c>
      <c r="AJ437">
        <v>989</v>
      </c>
      <c r="AK437">
        <v>2012</v>
      </c>
    </row>
    <row r="438" spans="1:51">
      <c r="A438" s="14" t="s">
        <v>133</v>
      </c>
      <c r="B438" s="7">
        <v>35873</v>
      </c>
      <c r="C438" s="7"/>
      <c r="D438" s="12">
        <v>105.579889544848</v>
      </c>
      <c r="E438" s="12"/>
      <c r="R438">
        <v>0.26728242239573302</v>
      </c>
      <c r="W438">
        <v>345.57119942969098</v>
      </c>
      <c r="AF438">
        <v>47</v>
      </c>
      <c r="AG438">
        <v>54</v>
      </c>
      <c r="AH438">
        <v>110</v>
      </c>
      <c r="AI438">
        <v>846</v>
      </c>
      <c r="AJ438">
        <v>989</v>
      </c>
      <c r="AK438">
        <v>2012</v>
      </c>
    </row>
    <row r="439" spans="1:51">
      <c r="A439" s="14" t="s">
        <v>133</v>
      </c>
      <c r="B439" s="7">
        <v>35874</v>
      </c>
      <c r="C439" s="7"/>
      <c r="D439" s="12">
        <v>106.70894380056799</v>
      </c>
      <c r="E439" s="12"/>
      <c r="AC439">
        <v>16.4859712115916</v>
      </c>
      <c r="AD439">
        <v>15.9621692543188</v>
      </c>
      <c r="AF439">
        <v>47</v>
      </c>
      <c r="AG439">
        <v>54</v>
      </c>
      <c r="AH439">
        <v>110</v>
      </c>
      <c r="AI439">
        <v>846</v>
      </c>
      <c r="AJ439">
        <v>989</v>
      </c>
      <c r="AK439">
        <v>2012</v>
      </c>
    </row>
    <row r="440" spans="1:51">
      <c r="A440" s="14" t="s">
        <v>133</v>
      </c>
      <c r="B440" s="7">
        <v>35876</v>
      </c>
      <c r="C440" s="7"/>
      <c r="D440" s="12">
        <v>108.62513939780099</v>
      </c>
      <c r="E440" s="12"/>
      <c r="X440">
        <v>0.51</v>
      </c>
      <c r="Y440">
        <v>0.32</v>
      </c>
      <c r="AF440">
        <v>47</v>
      </c>
      <c r="AG440">
        <v>54</v>
      </c>
      <c r="AH440">
        <v>110</v>
      </c>
      <c r="AI440">
        <v>846</v>
      </c>
      <c r="AJ440">
        <v>989</v>
      </c>
      <c r="AK440">
        <v>2012</v>
      </c>
    </row>
    <row r="441" spans="1:51">
      <c r="A441" s="14" t="s">
        <v>133</v>
      </c>
      <c r="B441" s="7">
        <v>35877</v>
      </c>
      <c r="C441" s="7" t="s">
        <v>43</v>
      </c>
      <c r="D441" s="12">
        <v>109.526726057906</v>
      </c>
      <c r="E441" s="12"/>
      <c r="F441">
        <v>303</v>
      </c>
      <c r="G441">
        <f>F441*10</f>
        <v>3030</v>
      </c>
      <c r="T441">
        <v>590</v>
      </c>
      <c r="U441">
        <v>156</v>
      </c>
      <c r="V441">
        <v>5</v>
      </c>
      <c r="W441">
        <v>357</v>
      </c>
      <c r="Z441">
        <v>33.691489361702097</v>
      </c>
      <c r="AA441">
        <v>0.38734072638301598</v>
      </c>
      <c r="AD441">
        <v>14.1</v>
      </c>
      <c r="AF441">
        <v>47</v>
      </c>
      <c r="AG441">
        <v>54</v>
      </c>
      <c r="AI441">
        <v>846</v>
      </c>
      <c r="AJ441">
        <v>989</v>
      </c>
      <c r="AK441">
        <v>2012</v>
      </c>
      <c r="AL441">
        <v>338</v>
      </c>
      <c r="AM441">
        <v>429</v>
      </c>
      <c r="AN441">
        <v>91</v>
      </c>
      <c r="AO441">
        <v>947</v>
      </c>
      <c r="AR441">
        <v>17.8</v>
      </c>
      <c r="AS441">
        <v>11.7</v>
      </c>
      <c r="AT441">
        <v>0.82</v>
      </c>
      <c r="AU441">
        <v>0.66</v>
      </c>
      <c r="AV441">
        <v>0.99</v>
      </c>
      <c r="AW441">
        <v>0.09</v>
      </c>
      <c r="AX441">
        <v>3.53</v>
      </c>
      <c r="AY441">
        <v>8.9</v>
      </c>
    </row>
    <row r="442" spans="1:51">
      <c r="A442" s="14" t="s">
        <v>133</v>
      </c>
      <c r="B442" s="7">
        <v>35878</v>
      </c>
      <c r="C442" s="7"/>
      <c r="D442" s="12">
        <v>110.72161672651001</v>
      </c>
      <c r="E442" s="12"/>
      <c r="AB442">
        <v>1.18960312668805</v>
      </c>
      <c r="AE442">
        <v>32.799999999999997</v>
      </c>
      <c r="AF442">
        <v>47</v>
      </c>
      <c r="AG442">
        <v>54</v>
      </c>
      <c r="AH442">
        <v>110</v>
      </c>
      <c r="AI442">
        <v>846</v>
      </c>
      <c r="AJ442">
        <v>989</v>
      </c>
      <c r="AK442">
        <v>2012</v>
      </c>
    </row>
    <row r="443" spans="1:51">
      <c r="A443" s="14" t="s">
        <v>134</v>
      </c>
      <c r="B443" s="7">
        <v>35768</v>
      </c>
      <c r="C443" s="7"/>
      <c r="D443" s="12">
        <v>1</v>
      </c>
      <c r="E443" s="12"/>
      <c r="AE443">
        <v>5.3</v>
      </c>
      <c r="AF443">
        <v>47</v>
      </c>
      <c r="AG443">
        <v>51</v>
      </c>
      <c r="AH443">
        <v>103</v>
      </c>
      <c r="AI443">
        <v>846</v>
      </c>
      <c r="AJ443">
        <v>926</v>
      </c>
      <c r="AK443">
        <v>1880</v>
      </c>
    </row>
    <row r="444" spans="1:51">
      <c r="A444" s="14" t="s">
        <v>134</v>
      </c>
      <c r="B444" s="7">
        <v>35814</v>
      </c>
      <c r="C444" s="7"/>
      <c r="D444" s="12">
        <v>47.442130750605301</v>
      </c>
      <c r="E444" s="12"/>
      <c r="AA444">
        <v>1.44523002421307</v>
      </c>
      <c r="AF444">
        <v>47</v>
      </c>
      <c r="AG444">
        <v>51</v>
      </c>
      <c r="AH444">
        <v>103</v>
      </c>
      <c r="AI444">
        <v>846</v>
      </c>
      <c r="AJ444">
        <v>926</v>
      </c>
      <c r="AK444">
        <v>1880</v>
      </c>
    </row>
    <row r="445" spans="1:51">
      <c r="A445" t="s">
        <v>134</v>
      </c>
      <c r="B445" s="7">
        <v>35816</v>
      </c>
      <c r="C445" s="7"/>
      <c r="D445" s="12">
        <v>48.790899310170197</v>
      </c>
      <c r="E445" s="12"/>
      <c r="Q445">
        <v>581.71152518978602</v>
      </c>
      <c r="R445">
        <v>5.2134393000043904</v>
      </c>
      <c r="AD445">
        <v>10.070675759454399</v>
      </c>
      <c r="AF445">
        <v>47</v>
      </c>
      <c r="AG445">
        <v>51</v>
      </c>
      <c r="AH445">
        <v>103</v>
      </c>
      <c r="AI445">
        <v>846</v>
      </c>
      <c r="AJ445">
        <v>926</v>
      </c>
      <c r="AK445">
        <v>1880</v>
      </c>
    </row>
    <row r="446" spans="1:51">
      <c r="A446" s="14" t="s">
        <v>134</v>
      </c>
      <c r="B446" s="7">
        <v>35819</v>
      </c>
      <c r="C446" s="7"/>
      <c r="D446" s="12">
        <v>51.719128329297803</v>
      </c>
      <c r="E446" s="12"/>
      <c r="AB446">
        <v>1.1616464891041101</v>
      </c>
      <c r="AF446">
        <v>47</v>
      </c>
      <c r="AG446">
        <v>51</v>
      </c>
      <c r="AH446">
        <v>103</v>
      </c>
      <c r="AI446">
        <v>846</v>
      </c>
      <c r="AJ446">
        <v>926</v>
      </c>
      <c r="AK446">
        <v>1880</v>
      </c>
    </row>
    <row r="447" spans="1:51">
      <c r="A447" s="14" t="s">
        <v>134</v>
      </c>
      <c r="B447" s="7">
        <v>35822</v>
      </c>
      <c r="C447" s="7"/>
      <c r="D447" s="12">
        <v>54.6711864406779</v>
      </c>
      <c r="E447" s="12"/>
      <c r="AB447">
        <v>3.4876513317191198</v>
      </c>
      <c r="AF447">
        <v>47</v>
      </c>
      <c r="AG447">
        <v>51</v>
      </c>
      <c r="AH447">
        <v>103</v>
      </c>
      <c r="AI447">
        <v>846</v>
      </c>
      <c r="AJ447">
        <v>926</v>
      </c>
      <c r="AK447">
        <v>1880</v>
      </c>
    </row>
    <row r="448" spans="1:51">
      <c r="A448" s="14" t="s">
        <v>134</v>
      </c>
      <c r="B448" s="7">
        <v>35828</v>
      </c>
      <c r="C448" s="7"/>
      <c r="D448" s="12">
        <v>60.864344236662703</v>
      </c>
      <c r="E448" s="12"/>
      <c r="W448">
        <v>28.813559322034902</v>
      </c>
      <c r="AB448">
        <v>14.235932203389799</v>
      </c>
      <c r="AF448">
        <v>47</v>
      </c>
      <c r="AG448">
        <v>51</v>
      </c>
      <c r="AH448">
        <v>103</v>
      </c>
      <c r="AI448">
        <v>846</v>
      </c>
      <c r="AJ448">
        <v>926</v>
      </c>
      <c r="AK448">
        <v>1880</v>
      </c>
    </row>
    <row r="449" spans="1:49">
      <c r="A449" s="14" t="s">
        <v>134</v>
      </c>
      <c r="B449" s="7">
        <v>35830</v>
      </c>
      <c r="C449" s="7"/>
      <c r="D449" s="12">
        <v>63.186440677966097</v>
      </c>
      <c r="E449" s="12"/>
      <c r="AA449">
        <v>3.1839225181597999</v>
      </c>
      <c r="AF449">
        <v>47</v>
      </c>
      <c r="AG449">
        <v>51</v>
      </c>
      <c r="AH449">
        <v>103</v>
      </c>
      <c r="AI449">
        <v>846</v>
      </c>
      <c r="AJ449">
        <v>926</v>
      </c>
      <c r="AK449">
        <v>1880</v>
      </c>
    </row>
    <row r="450" spans="1:49">
      <c r="A450" s="14" t="s">
        <v>134</v>
      </c>
      <c r="B450" s="7">
        <v>35831</v>
      </c>
      <c r="C450" s="7"/>
      <c r="D450" s="12">
        <v>63.941888619854701</v>
      </c>
      <c r="E450" s="12"/>
      <c r="AB450">
        <v>14.0468765133171</v>
      </c>
      <c r="AF450">
        <v>47</v>
      </c>
      <c r="AG450">
        <v>51</v>
      </c>
      <c r="AH450">
        <v>103</v>
      </c>
      <c r="AI450">
        <v>846</v>
      </c>
      <c r="AJ450">
        <v>926</v>
      </c>
      <c r="AK450">
        <v>1880</v>
      </c>
    </row>
    <row r="451" spans="1:49">
      <c r="A451" s="14" t="s">
        <v>134</v>
      </c>
      <c r="B451" s="7">
        <v>35833</v>
      </c>
      <c r="C451" s="7"/>
      <c r="D451" s="12">
        <v>65.878934624697294</v>
      </c>
      <c r="E451" s="12"/>
      <c r="AC451">
        <v>0.87496368038740902</v>
      </c>
      <c r="AF451">
        <v>47</v>
      </c>
      <c r="AG451">
        <v>51</v>
      </c>
      <c r="AH451">
        <v>103</v>
      </c>
      <c r="AI451">
        <v>846</v>
      </c>
      <c r="AJ451">
        <v>926</v>
      </c>
      <c r="AK451">
        <v>1880</v>
      </c>
    </row>
    <row r="452" spans="1:49">
      <c r="A452" s="14" t="s">
        <v>134</v>
      </c>
      <c r="B452" s="7">
        <v>35836</v>
      </c>
      <c r="C452" s="7"/>
      <c r="D452" s="12">
        <v>69.199031476997604</v>
      </c>
      <c r="E452" s="12"/>
      <c r="W452">
        <v>52.542372881356599</v>
      </c>
      <c r="AA452">
        <v>0.69830508474576503</v>
      </c>
      <c r="AF452">
        <v>47</v>
      </c>
      <c r="AG452">
        <v>51</v>
      </c>
      <c r="AH452">
        <v>103</v>
      </c>
      <c r="AI452">
        <v>846</v>
      </c>
      <c r="AJ452">
        <v>926</v>
      </c>
      <c r="AK452">
        <v>1880</v>
      </c>
    </row>
    <row r="453" spans="1:49">
      <c r="A453" s="14" t="s">
        <v>134</v>
      </c>
      <c r="B453" s="7">
        <v>35839</v>
      </c>
      <c r="C453" s="7"/>
      <c r="D453" s="12">
        <v>72.313801452784503</v>
      </c>
      <c r="E453" s="12"/>
      <c r="AB453">
        <v>8.3178692493946702</v>
      </c>
      <c r="AC453">
        <v>5.0124939467312304</v>
      </c>
      <c r="AF453">
        <v>47</v>
      </c>
      <c r="AG453">
        <v>51</v>
      </c>
      <c r="AH453">
        <v>103</v>
      </c>
      <c r="AI453">
        <v>846</v>
      </c>
      <c r="AJ453">
        <v>926</v>
      </c>
      <c r="AK453">
        <v>1880</v>
      </c>
    </row>
    <row r="454" spans="1:49">
      <c r="A454" s="14" t="s">
        <v>134</v>
      </c>
      <c r="B454" s="7">
        <v>35840</v>
      </c>
      <c r="C454" s="7"/>
      <c r="D454" s="12">
        <v>72.929782082324493</v>
      </c>
      <c r="E454" s="12"/>
      <c r="AA454">
        <v>0.92920096852300205</v>
      </c>
      <c r="AF454">
        <v>47</v>
      </c>
      <c r="AG454">
        <v>51</v>
      </c>
      <c r="AH454">
        <v>103</v>
      </c>
      <c r="AI454">
        <v>846</v>
      </c>
      <c r="AJ454">
        <v>926</v>
      </c>
      <c r="AK454">
        <v>1880</v>
      </c>
    </row>
    <row r="455" spans="1:49">
      <c r="A455" s="14" t="s">
        <v>134</v>
      </c>
      <c r="B455" s="7">
        <v>35842</v>
      </c>
      <c r="C455" s="7"/>
      <c r="D455" s="12">
        <v>74.508989460632307</v>
      </c>
      <c r="E455" s="12"/>
      <c r="Q455">
        <v>598.10213940648703</v>
      </c>
      <c r="AC455">
        <v>9.0384503631961195</v>
      </c>
      <c r="AD455">
        <v>17.083075015498999</v>
      </c>
      <c r="AF455">
        <v>47</v>
      </c>
      <c r="AG455">
        <v>51</v>
      </c>
      <c r="AH455">
        <v>103</v>
      </c>
      <c r="AI455">
        <v>846</v>
      </c>
      <c r="AJ455">
        <v>926</v>
      </c>
      <c r="AK455">
        <v>1880</v>
      </c>
    </row>
    <row r="456" spans="1:49">
      <c r="A456" s="14" t="s">
        <v>134</v>
      </c>
      <c r="B456" s="7">
        <v>35844</v>
      </c>
      <c r="C456" s="7"/>
      <c r="D456" s="12">
        <v>76.952908587257596</v>
      </c>
      <c r="E456" s="12"/>
      <c r="R456">
        <v>4.7007540781778996</v>
      </c>
      <c r="T456">
        <v>768.96737956362097</v>
      </c>
      <c r="AF456">
        <v>47</v>
      </c>
      <c r="AG456">
        <v>51</v>
      </c>
      <c r="AI456">
        <v>846</v>
      </c>
      <c r="AJ456">
        <v>926</v>
      </c>
      <c r="AK456">
        <v>1880</v>
      </c>
      <c r="AP456">
        <v>7.4000000000000003E-3</v>
      </c>
      <c r="AQ456">
        <v>2.2400000000000003E-2</v>
      </c>
    </row>
    <row r="457" spans="1:49">
      <c r="A457" s="14" t="s">
        <v>134</v>
      </c>
      <c r="B457" s="7">
        <v>35846</v>
      </c>
      <c r="C457" s="7"/>
      <c r="D457" s="12">
        <v>78.541497279379499</v>
      </c>
      <c r="E457" s="12"/>
      <c r="W457">
        <v>76.271186440678704</v>
      </c>
      <c r="AF457">
        <v>47</v>
      </c>
      <c r="AG457">
        <v>51</v>
      </c>
      <c r="AH457">
        <v>103</v>
      </c>
      <c r="AI457">
        <v>846</v>
      </c>
      <c r="AJ457">
        <v>926</v>
      </c>
      <c r="AK457">
        <v>1880</v>
      </c>
    </row>
    <row r="458" spans="1:49">
      <c r="A458" s="14" t="s">
        <v>134</v>
      </c>
      <c r="B458" s="7">
        <v>35848</v>
      </c>
      <c r="C458" s="7"/>
      <c r="D458" s="12">
        <v>81.301694915254203</v>
      </c>
      <c r="E458" s="12"/>
      <c r="AC458">
        <v>11.2001937046004</v>
      </c>
      <c r="AF458">
        <v>47</v>
      </c>
      <c r="AG458">
        <v>51</v>
      </c>
      <c r="AH458">
        <v>103</v>
      </c>
      <c r="AI458">
        <v>846</v>
      </c>
      <c r="AJ458">
        <v>926</v>
      </c>
      <c r="AK458">
        <v>1880</v>
      </c>
    </row>
    <row r="459" spans="1:49">
      <c r="A459" s="14" t="s">
        <v>134</v>
      </c>
      <c r="B459" s="7">
        <v>35853</v>
      </c>
      <c r="C459" s="7"/>
      <c r="D459" s="12">
        <v>86.0591656764025</v>
      </c>
      <c r="E459" s="12"/>
      <c r="W459">
        <v>89.830508474576604</v>
      </c>
      <c r="AF459">
        <v>47</v>
      </c>
      <c r="AG459">
        <v>51</v>
      </c>
      <c r="AH459">
        <v>103</v>
      </c>
      <c r="AI459">
        <v>846</v>
      </c>
      <c r="AJ459">
        <v>926</v>
      </c>
      <c r="AK459">
        <v>1880</v>
      </c>
    </row>
    <row r="460" spans="1:49">
      <c r="A460" s="14" t="s">
        <v>134</v>
      </c>
      <c r="B460" s="7">
        <v>35854</v>
      </c>
      <c r="C460" s="7"/>
      <c r="D460" s="12">
        <v>87.384019370459995</v>
      </c>
      <c r="E460" s="12"/>
      <c r="AA460">
        <v>1.84038740920096</v>
      </c>
      <c r="AB460">
        <v>11.0979176755447</v>
      </c>
      <c r="AD460">
        <v>20.066955982641002</v>
      </c>
      <c r="AF460">
        <v>47</v>
      </c>
      <c r="AG460">
        <v>51</v>
      </c>
      <c r="AH460">
        <v>103</v>
      </c>
      <c r="AI460">
        <v>846</v>
      </c>
      <c r="AJ460">
        <v>926</v>
      </c>
      <c r="AK460">
        <v>1880</v>
      </c>
    </row>
    <row r="461" spans="1:49">
      <c r="A461" s="14" t="s">
        <v>134</v>
      </c>
      <c r="B461" s="7">
        <v>35855</v>
      </c>
      <c r="C461" s="7"/>
      <c r="D461" s="12">
        <v>88.333171912832896</v>
      </c>
      <c r="E461" s="12"/>
      <c r="AC461">
        <v>11.386150121065301</v>
      </c>
      <c r="AF461">
        <v>47</v>
      </c>
      <c r="AG461">
        <v>51</v>
      </c>
      <c r="AH461">
        <v>103</v>
      </c>
      <c r="AI461">
        <v>846</v>
      </c>
      <c r="AJ461">
        <v>926</v>
      </c>
      <c r="AK461">
        <v>1880</v>
      </c>
    </row>
    <row r="462" spans="1:49">
      <c r="A462" s="14" t="s">
        <v>134</v>
      </c>
      <c r="B462" s="7">
        <v>35857</v>
      </c>
      <c r="C462" s="7"/>
      <c r="D462" s="12">
        <v>89.863438256658597</v>
      </c>
      <c r="E462" s="12"/>
      <c r="T462">
        <v>853.95333765392104</v>
      </c>
      <c r="U462">
        <v>286</v>
      </c>
      <c r="V462">
        <v>196</v>
      </c>
      <c r="W462">
        <v>96.610169491525696</v>
      </c>
      <c r="Z462">
        <v>87.4588665447897</v>
      </c>
      <c r="AA462">
        <v>0.98033898305084899</v>
      </c>
      <c r="AF462">
        <v>47</v>
      </c>
      <c r="AG462">
        <v>51</v>
      </c>
      <c r="AI462">
        <v>846</v>
      </c>
      <c r="AJ462">
        <v>926</v>
      </c>
      <c r="AK462">
        <v>1880</v>
      </c>
      <c r="AV462">
        <v>1.93</v>
      </c>
      <c r="AW462">
        <v>4.92</v>
      </c>
    </row>
    <row r="463" spans="1:49">
      <c r="A463" s="14" t="s">
        <v>134</v>
      </c>
      <c r="B463" s="7">
        <v>35858</v>
      </c>
      <c r="C463" s="7"/>
      <c r="D463" s="12">
        <v>90.581717451523502</v>
      </c>
      <c r="E463" s="12"/>
      <c r="R463">
        <v>3.2144725849712099</v>
      </c>
      <c r="X463">
        <v>0.323481870011402</v>
      </c>
      <c r="Y463">
        <v>0.28852633979475401</v>
      </c>
      <c r="AF463">
        <v>47</v>
      </c>
      <c r="AG463">
        <v>51</v>
      </c>
      <c r="AH463">
        <v>103</v>
      </c>
      <c r="AI463">
        <v>846</v>
      </c>
      <c r="AJ463">
        <v>926</v>
      </c>
      <c r="AK463">
        <v>1880</v>
      </c>
    </row>
    <row r="464" spans="1:49">
      <c r="A464" s="14" t="s">
        <v>134</v>
      </c>
      <c r="B464" s="7">
        <v>35859</v>
      </c>
      <c r="C464" s="7"/>
      <c r="D464" s="12">
        <v>92.137530266343802</v>
      </c>
      <c r="E464" s="12"/>
      <c r="AB464">
        <v>7.9165133171912796</v>
      </c>
      <c r="AF464">
        <v>47</v>
      </c>
      <c r="AG464">
        <v>51</v>
      </c>
      <c r="AH464">
        <v>103</v>
      </c>
      <c r="AI464">
        <v>846</v>
      </c>
      <c r="AJ464">
        <v>926</v>
      </c>
      <c r="AK464">
        <v>1880</v>
      </c>
    </row>
    <row r="465" spans="1:50">
      <c r="A465" s="14" t="s">
        <v>134</v>
      </c>
      <c r="B465" s="7">
        <v>35864</v>
      </c>
      <c r="C465" s="7"/>
      <c r="D465" s="12">
        <v>96.615980629539905</v>
      </c>
      <c r="E465" s="12"/>
      <c r="AB465">
        <v>5.0109443099273596</v>
      </c>
      <c r="AC465">
        <v>12.663050847457599</v>
      </c>
      <c r="AF465">
        <v>47</v>
      </c>
      <c r="AG465">
        <v>51</v>
      </c>
      <c r="AH465">
        <v>103</v>
      </c>
      <c r="AI465">
        <v>846</v>
      </c>
      <c r="AJ465">
        <v>926</v>
      </c>
      <c r="AK465">
        <v>1880</v>
      </c>
    </row>
    <row r="466" spans="1:50">
      <c r="A466" s="14" t="s">
        <v>134</v>
      </c>
      <c r="B466" s="7">
        <v>35865</v>
      </c>
      <c r="C466" s="7"/>
      <c r="D466" s="12">
        <v>97.972355994746394</v>
      </c>
      <c r="E466" s="12"/>
      <c r="W466">
        <v>147.45762711864299</v>
      </c>
      <c r="AA466">
        <v>0.94004842615012396</v>
      </c>
      <c r="AF466">
        <v>47</v>
      </c>
      <c r="AG466">
        <v>51</v>
      </c>
      <c r="AH466">
        <v>103</v>
      </c>
      <c r="AI466">
        <v>846</v>
      </c>
      <c r="AJ466">
        <v>926</v>
      </c>
      <c r="AK466">
        <v>1880</v>
      </c>
    </row>
    <row r="467" spans="1:50">
      <c r="A467" s="14" t="s">
        <v>134</v>
      </c>
      <c r="B467" s="7">
        <v>35867</v>
      </c>
      <c r="C467" s="7"/>
      <c r="D467" s="12">
        <v>100.069435833849</v>
      </c>
      <c r="E467" s="12"/>
      <c r="AC467">
        <v>16.594479418886198</v>
      </c>
      <c r="AD467">
        <v>13.2213267203967</v>
      </c>
      <c r="AF467">
        <v>47</v>
      </c>
      <c r="AG467">
        <v>51</v>
      </c>
      <c r="AH467">
        <v>103</v>
      </c>
      <c r="AI467">
        <v>846</v>
      </c>
      <c r="AJ467">
        <v>926</v>
      </c>
      <c r="AK467">
        <v>1880</v>
      </c>
    </row>
    <row r="468" spans="1:50">
      <c r="A468" s="14" t="s">
        <v>134</v>
      </c>
      <c r="B468" s="7">
        <v>35869</v>
      </c>
      <c r="C468" s="7"/>
      <c r="D468" s="12">
        <v>101.60456100342</v>
      </c>
      <c r="E468" s="12"/>
      <c r="T468">
        <v>523</v>
      </c>
      <c r="X468">
        <v>0.47</v>
      </c>
      <c r="Y468">
        <v>0.36</v>
      </c>
      <c r="AF468">
        <v>47</v>
      </c>
      <c r="AG468">
        <v>51</v>
      </c>
      <c r="AI468">
        <v>846</v>
      </c>
      <c r="AJ468">
        <v>926</v>
      </c>
      <c r="AK468">
        <v>1880</v>
      </c>
      <c r="AW468">
        <v>0.11</v>
      </c>
      <c r="AX468">
        <v>1.98</v>
      </c>
    </row>
    <row r="469" spans="1:50">
      <c r="A469" s="14" t="s">
        <v>136</v>
      </c>
      <c r="B469" s="7">
        <v>35768</v>
      </c>
      <c r="C469" s="7"/>
      <c r="D469" s="12">
        <v>1</v>
      </c>
      <c r="E469" s="12"/>
      <c r="AE469">
        <v>12.9</v>
      </c>
      <c r="AF469">
        <v>44</v>
      </c>
      <c r="AG469">
        <v>47</v>
      </c>
      <c r="AI469">
        <v>787</v>
      </c>
      <c r="AJ469">
        <v>846</v>
      </c>
      <c r="AK469">
        <v>1810</v>
      </c>
    </row>
    <row r="470" spans="1:50">
      <c r="A470" s="14" t="s">
        <v>136</v>
      </c>
      <c r="B470" s="7">
        <v>35776</v>
      </c>
      <c r="C470" s="7"/>
      <c r="D470" s="12">
        <v>8.9046522339935805</v>
      </c>
      <c r="E470" s="12"/>
      <c r="AF470">
        <v>44</v>
      </c>
      <c r="AG470">
        <v>47</v>
      </c>
      <c r="AI470">
        <v>787</v>
      </c>
      <c r="AJ470">
        <v>846</v>
      </c>
      <c r="AK470">
        <v>1810</v>
      </c>
    </row>
    <row r="471" spans="1:50">
      <c r="A471" s="14" t="s">
        <v>136</v>
      </c>
      <c r="B471" s="7">
        <v>35803</v>
      </c>
      <c r="C471" s="7"/>
      <c r="D471" s="12">
        <v>36.0368493781667</v>
      </c>
      <c r="E471" s="12"/>
      <c r="Z471">
        <v>92.003684937816203</v>
      </c>
      <c r="AF471">
        <v>44</v>
      </c>
      <c r="AG471">
        <v>47</v>
      </c>
      <c r="AI471">
        <v>787</v>
      </c>
      <c r="AJ471">
        <v>846</v>
      </c>
      <c r="AK471">
        <v>1810</v>
      </c>
    </row>
    <row r="472" spans="1:50">
      <c r="A472" s="14" t="s">
        <v>136</v>
      </c>
      <c r="B472" s="7">
        <v>35813</v>
      </c>
      <c r="C472" s="7"/>
      <c r="D472" s="12">
        <v>46.403791469194303</v>
      </c>
      <c r="E472" s="12"/>
      <c r="AB472">
        <v>3.2104265402843501</v>
      </c>
      <c r="AF472">
        <v>44</v>
      </c>
      <c r="AG472">
        <v>47</v>
      </c>
      <c r="AI472">
        <v>787</v>
      </c>
      <c r="AJ472">
        <v>846</v>
      </c>
      <c r="AK472">
        <v>1810</v>
      </c>
    </row>
    <row r="473" spans="1:50">
      <c r="A473" s="14" t="s">
        <v>136</v>
      </c>
      <c r="B473" s="7">
        <v>35844</v>
      </c>
      <c r="C473" s="7"/>
      <c r="D473" s="12">
        <v>76.612066438067998</v>
      </c>
      <c r="E473" s="12"/>
      <c r="R473">
        <v>1.02112006406083</v>
      </c>
      <c r="T473">
        <v>277.70653545614402</v>
      </c>
      <c r="X473">
        <v>0.22649198546697999</v>
      </c>
      <c r="Y473">
        <v>0.16600042744176099</v>
      </c>
      <c r="AF473">
        <v>44</v>
      </c>
      <c r="AG473">
        <v>47</v>
      </c>
      <c r="AI473">
        <v>787</v>
      </c>
      <c r="AJ473">
        <v>846</v>
      </c>
      <c r="AK473">
        <v>1810</v>
      </c>
      <c r="AP473">
        <v>8.0000000000000002E-3</v>
      </c>
      <c r="AQ473">
        <v>2.3799999999999998E-2</v>
      </c>
    </row>
    <row r="474" spans="1:50">
      <c r="A474" s="14" t="s">
        <v>136</v>
      </c>
      <c r="B474" s="7">
        <v>35818</v>
      </c>
      <c r="C474" s="7"/>
      <c r="D474" s="12">
        <v>50.8056872037914</v>
      </c>
      <c r="E474" s="12"/>
      <c r="AA474">
        <v>7.0502369668246301</v>
      </c>
      <c r="AF474">
        <v>44</v>
      </c>
      <c r="AG474">
        <v>47</v>
      </c>
      <c r="AI474">
        <v>787</v>
      </c>
      <c r="AJ474">
        <v>846</v>
      </c>
      <c r="AK474">
        <v>1810</v>
      </c>
    </row>
    <row r="475" spans="1:50">
      <c r="A475" s="14" t="s">
        <v>136</v>
      </c>
      <c r="B475" s="7">
        <v>35820</v>
      </c>
      <c r="C475" s="7"/>
      <c r="D475" s="12">
        <v>52.7962085308056</v>
      </c>
      <c r="E475" s="12"/>
      <c r="AB475">
        <v>8.8511848341232096</v>
      </c>
      <c r="AF475">
        <v>44</v>
      </c>
      <c r="AG475">
        <v>47</v>
      </c>
      <c r="AI475">
        <v>787</v>
      </c>
      <c r="AJ475">
        <v>846</v>
      </c>
      <c r="AK475">
        <v>1810</v>
      </c>
    </row>
    <row r="476" spans="1:50">
      <c r="A476" s="14" t="s">
        <v>136</v>
      </c>
      <c r="B476" s="7">
        <v>35825</v>
      </c>
      <c r="C476" s="7"/>
      <c r="D476" s="12">
        <v>58.119431279620798</v>
      </c>
      <c r="E476" s="12"/>
      <c r="AA476">
        <v>0.238862559241699</v>
      </c>
      <c r="AF476">
        <v>44</v>
      </c>
      <c r="AG476">
        <v>47</v>
      </c>
      <c r="AI476">
        <v>787</v>
      </c>
      <c r="AJ476">
        <v>846</v>
      </c>
      <c r="AK476">
        <v>1810</v>
      </c>
    </row>
    <row r="477" spans="1:50">
      <c r="A477" s="14" t="s">
        <v>136</v>
      </c>
      <c r="B477" s="7">
        <v>35826</v>
      </c>
      <c r="C477" s="7"/>
      <c r="D477" s="12">
        <v>58.585781990521298</v>
      </c>
      <c r="E477" s="12"/>
      <c r="Z477">
        <v>58.529709811146397</v>
      </c>
      <c r="AC477">
        <v>0.232227488151654</v>
      </c>
      <c r="AF477">
        <v>44</v>
      </c>
      <c r="AG477">
        <v>47</v>
      </c>
      <c r="AI477">
        <v>787</v>
      </c>
      <c r="AJ477">
        <v>846</v>
      </c>
      <c r="AK477">
        <v>1810</v>
      </c>
    </row>
    <row r="478" spans="1:50">
      <c r="A478" s="14" t="s">
        <v>136</v>
      </c>
      <c r="B478" s="7">
        <v>35829</v>
      </c>
      <c r="C478" s="7"/>
      <c r="D478" s="12">
        <v>61.850236966824603</v>
      </c>
      <c r="E478" s="12"/>
      <c r="AA478">
        <v>0.18578199052132</v>
      </c>
      <c r="AF478">
        <v>44</v>
      </c>
      <c r="AG478">
        <v>47</v>
      </c>
      <c r="AI478">
        <v>787</v>
      </c>
      <c r="AJ478">
        <v>846</v>
      </c>
      <c r="AK478">
        <v>1810</v>
      </c>
    </row>
    <row r="479" spans="1:50">
      <c r="A479" s="14" t="s">
        <v>136</v>
      </c>
      <c r="B479" s="7">
        <v>35831</v>
      </c>
      <c r="C479" s="7"/>
      <c r="D479" s="12">
        <v>63.590521327014201</v>
      </c>
      <c r="E479" s="12"/>
      <c r="AB479">
        <v>3.33175355450236</v>
      </c>
      <c r="AF479">
        <v>44</v>
      </c>
      <c r="AG479">
        <v>47</v>
      </c>
      <c r="AI479">
        <v>787</v>
      </c>
      <c r="AJ479">
        <v>846</v>
      </c>
      <c r="AK479">
        <v>1810</v>
      </c>
    </row>
    <row r="480" spans="1:50">
      <c r="A480" s="14" t="s">
        <v>136</v>
      </c>
      <c r="B480" s="7">
        <v>35834</v>
      </c>
      <c r="C480" s="7"/>
      <c r="D480" s="12">
        <v>66.957345971563896</v>
      </c>
      <c r="E480" s="12"/>
      <c r="AA480">
        <v>0.235071090047384</v>
      </c>
      <c r="AC480">
        <v>3.8900473933649198</v>
      </c>
      <c r="AF480">
        <v>44</v>
      </c>
      <c r="AG480">
        <v>47</v>
      </c>
      <c r="AI480">
        <v>787</v>
      </c>
      <c r="AJ480">
        <v>846</v>
      </c>
      <c r="AK480">
        <v>1810</v>
      </c>
    </row>
    <row r="481" spans="1:51">
      <c r="A481" s="14" t="s">
        <v>136</v>
      </c>
      <c r="B481" s="7">
        <v>35836</v>
      </c>
      <c r="C481" s="7"/>
      <c r="D481" s="12">
        <v>69.091836734693899</v>
      </c>
      <c r="E481" s="12"/>
      <c r="W481">
        <v>80.219780219776794</v>
      </c>
      <c r="AF481">
        <v>44</v>
      </c>
      <c r="AG481">
        <v>47</v>
      </c>
      <c r="AI481">
        <v>787</v>
      </c>
      <c r="AJ481">
        <v>846</v>
      </c>
      <c r="AK481">
        <v>1810</v>
      </c>
    </row>
    <row r="482" spans="1:51">
      <c r="A482" s="14" t="s">
        <v>136</v>
      </c>
      <c r="B482" s="7">
        <v>35838</v>
      </c>
      <c r="C482" s="7"/>
      <c r="D482" s="12">
        <v>71.063507109004703</v>
      </c>
      <c r="E482" s="12"/>
      <c r="AB482">
        <v>1.63601895734596</v>
      </c>
      <c r="AC482">
        <v>5.6644549763033103</v>
      </c>
      <c r="AF482">
        <v>44</v>
      </c>
      <c r="AG482">
        <v>47</v>
      </c>
      <c r="AI482">
        <v>787</v>
      </c>
      <c r="AJ482">
        <v>846</v>
      </c>
      <c r="AK482">
        <v>1810</v>
      </c>
    </row>
    <row r="483" spans="1:51">
      <c r="A483" t="s">
        <v>136</v>
      </c>
      <c r="B483" s="7">
        <v>35841</v>
      </c>
      <c r="C483" s="7"/>
      <c r="D483" s="12">
        <v>73.939802710308598</v>
      </c>
      <c r="E483" s="12"/>
      <c r="Q483">
        <v>1039.38206866058</v>
      </c>
      <c r="AA483">
        <v>2.4521327014217902</v>
      </c>
      <c r="AB483">
        <v>2.6966824644549598</v>
      </c>
      <c r="AC483">
        <v>5.9848341232227398</v>
      </c>
      <c r="AF483">
        <v>44</v>
      </c>
      <c r="AG483">
        <v>47</v>
      </c>
      <c r="AI483">
        <v>787</v>
      </c>
      <c r="AJ483">
        <v>846</v>
      </c>
      <c r="AK483">
        <v>1810</v>
      </c>
    </row>
    <row r="484" spans="1:51">
      <c r="A484" s="14" t="s">
        <v>136</v>
      </c>
      <c r="B484" s="7">
        <v>35858</v>
      </c>
      <c r="C484" s="7"/>
      <c r="D484" s="12">
        <v>90.875331564986695</v>
      </c>
      <c r="E484" s="12"/>
      <c r="R484">
        <v>1.02442320204191</v>
      </c>
      <c r="AF484">
        <v>44</v>
      </c>
      <c r="AG484">
        <v>47</v>
      </c>
      <c r="AI484">
        <v>787</v>
      </c>
      <c r="AJ484">
        <v>846</v>
      </c>
      <c r="AK484">
        <v>1810</v>
      </c>
    </row>
    <row r="485" spans="1:51">
      <c r="A485" s="14" t="s">
        <v>136</v>
      </c>
      <c r="B485" s="7">
        <v>35845</v>
      </c>
      <c r="C485" s="7"/>
      <c r="D485" s="12">
        <v>78.487441130298294</v>
      </c>
      <c r="E485" s="12"/>
      <c r="W485">
        <v>103.29670329669899</v>
      </c>
      <c r="AF485">
        <v>44</v>
      </c>
      <c r="AG485">
        <v>47</v>
      </c>
      <c r="AI485">
        <v>787</v>
      </c>
      <c r="AJ485">
        <v>846</v>
      </c>
      <c r="AK485">
        <v>1810</v>
      </c>
    </row>
    <row r="486" spans="1:51">
      <c r="A486" s="14" t="s">
        <v>136</v>
      </c>
      <c r="B486" s="7">
        <v>35849</v>
      </c>
      <c r="C486" s="7"/>
      <c r="D486" s="12">
        <v>81.789573459715598</v>
      </c>
      <c r="E486" s="12"/>
      <c r="AA486">
        <v>0.51184834123221601</v>
      </c>
      <c r="AF486">
        <v>44</v>
      </c>
      <c r="AG486">
        <v>47</v>
      </c>
      <c r="AI486">
        <v>787</v>
      </c>
      <c r="AJ486">
        <v>846</v>
      </c>
      <c r="AK486">
        <v>1810</v>
      </c>
    </row>
    <row r="487" spans="1:51">
      <c r="A487" s="14" t="s">
        <v>136</v>
      </c>
      <c r="B487" s="7">
        <v>35851</v>
      </c>
      <c r="C487" s="7"/>
      <c r="D487" s="12">
        <v>84.030331753554506</v>
      </c>
      <c r="E487" s="12"/>
      <c r="AC487">
        <v>5.96777251184833</v>
      </c>
      <c r="AF487">
        <v>44</v>
      </c>
      <c r="AG487">
        <v>47</v>
      </c>
      <c r="AI487">
        <v>787</v>
      </c>
      <c r="AJ487">
        <v>846</v>
      </c>
      <c r="AK487">
        <v>1810</v>
      </c>
    </row>
    <row r="488" spans="1:51">
      <c r="A488" s="14" t="s">
        <v>136</v>
      </c>
      <c r="B488" s="7">
        <v>35852</v>
      </c>
      <c r="C488" s="7"/>
      <c r="D488" s="12">
        <v>85.145023696682401</v>
      </c>
      <c r="E488" s="12"/>
      <c r="W488">
        <v>119.780219780216</v>
      </c>
      <c r="AA488">
        <v>0.21753554502368999</v>
      </c>
      <c r="AB488">
        <v>4.97630331753553</v>
      </c>
      <c r="AF488">
        <v>44</v>
      </c>
      <c r="AG488">
        <v>47</v>
      </c>
      <c r="AI488">
        <v>787</v>
      </c>
      <c r="AJ488">
        <v>846</v>
      </c>
      <c r="AK488">
        <v>1810</v>
      </c>
    </row>
    <row r="489" spans="1:51">
      <c r="A489" t="s">
        <v>136</v>
      </c>
      <c r="B489" s="7">
        <v>35854</v>
      </c>
      <c r="C489" s="7"/>
      <c r="D489" s="12">
        <v>87.436886140303201</v>
      </c>
      <c r="E489" s="12"/>
      <c r="Q489">
        <v>973.41752305139198</v>
      </c>
      <c r="AF489">
        <v>44</v>
      </c>
      <c r="AG489">
        <v>47</v>
      </c>
      <c r="AI489">
        <v>787</v>
      </c>
      <c r="AJ489">
        <v>846</v>
      </c>
      <c r="AK489">
        <v>1810</v>
      </c>
    </row>
    <row r="490" spans="1:51">
      <c r="A490" s="14" t="s">
        <v>136</v>
      </c>
      <c r="B490" s="7">
        <v>35856</v>
      </c>
      <c r="C490" s="7"/>
      <c r="D490" s="12">
        <v>88.577070762479394</v>
      </c>
      <c r="E490" s="12"/>
      <c r="AA490">
        <v>4.54976303317415E-2</v>
      </c>
      <c r="AD490">
        <v>7.3496068751142003</v>
      </c>
      <c r="AF490">
        <v>44</v>
      </c>
      <c r="AG490">
        <v>47</v>
      </c>
      <c r="AI490">
        <v>787</v>
      </c>
      <c r="AJ490">
        <v>846</v>
      </c>
      <c r="AK490">
        <v>1810</v>
      </c>
    </row>
    <row r="491" spans="1:51">
      <c r="A491" s="14" t="s">
        <v>136</v>
      </c>
      <c r="B491" s="7">
        <v>35857</v>
      </c>
      <c r="C491" s="7"/>
      <c r="D491" s="12">
        <v>90.189294955958601</v>
      </c>
      <c r="E491" s="12"/>
      <c r="T491">
        <v>319.39476602632402</v>
      </c>
      <c r="W491">
        <v>139.56043956043601</v>
      </c>
      <c r="AF491">
        <v>44</v>
      </c>
      <c r="AG491">
        <v>47</v>
      </c>
      <c r="AI491">
        <v>787</v>
      </c>
      <c r="AJ491">
        <v>846</v>
      </c>
      <c r="AK491">
        <v>1810</v>
      </c>
    </row>
    <row r="492" spans="1:51">
      <c r="A492" s="14" t="s">
        <v>136</v>
      </c>
      <c r="B492" s="7">
        <v>35866</v>
      </c>
      <c r="C492" s="7" t="s">
        <v>43</v>
      </c>
      <c r="D492" s="12">
        <v>98.832891246684298</v>
      </c>
      <c r="E492" s="12"/>
      <c r="F492">
        <v>123</v>
      </c>
      <c r="G492">
        <f>F492*10</f>
        <v>1230</v>
      </c>
      <c r="H492">
        <v>0.32355522509913598</v>
      </c>
      <c r="J492">
        <v>0.39381852111033294</v>
      </c>
      <c r="K492">
        <v>0.35788138558432403</v>
      </c>
      <c r="L492">
        <v>0.321987986937252</v>
      </c>
      <c r="M492">
        <v>0.33179233729880997</v>
      </c>
      <c r="N492">
        <v>0.31222737345462998</v>
      </c>
      <c r="O492">
        <v>0.29173664567296398</v>
      </c>
      <c r="P492">
        <v>0.31133805691625799</v>
      </c>
      <c r="V492">
        <v>12</v>
      </c>
      <c r="W492">
        <v>173</v>
      </c>
      <c r="AD492">
        <v>7</v>
      </c>
      <c r="AE492">
        <v>35.6</v>
      </c>
      <c r="AF492">
        <v>44</v>
      </c>
      <c r="AG492">
        <v>47</v>
      </c>
      <c r="AI492">
        <v>787</v>
      </c>
      <c r="AJ492">
        <v>846</v>
      </c>
      <c r="AK492">
        <v>1810</v>
      </c>
      <c r="AL492">
        <v>94</v>
      </c>
      <c r="AM492">
        <v>177</v>
      </c>
      <c r="AN492">
        <v>83</v>
      </c>
      <c r="AO492">
        <v>479</v>
      </c>
      <c r="AR492">
        <v>9.6</v>
      </c>
      <c r="AS492">
        <v>5.0999999999999996</v>
      </c>
      <c r="AT492">
        <v>0.72</v>
      </c>
      <c r="AU492">
        <v>0.53</v>
      </c>
      <c r="AY492">
        <v>3.1</v>
      </c>
    </row>
    <row r="493" spans="1:51">
      <c r="A493" s="14" t="s">
        <v>136</v>
      </c>
      <c r="B493" s="7">
        <v>35859</v>
      </c>
      <c r="C493" s="7"/>
      <c r="D493" s="12">
        <v>91.589826886087494</v>
      </c>
      <c r="E493" s="12"/>
      <c r="X493">
        <v>0.34120367599914497</v>
      </c>
      <c r="Y493">
        <v>0.24097029279760601</v>
      </c>
      <c r="AC493">
        <v>7.3222748815165799</v>
      </c>
      <c r="AF493">
        <v>44</v>
      </c>
      <c r="AG493">
        <v>47</v>
      </c>
      <c r="AI493">
        <v>787</v>
      </c>
      <c r="AJ493">
        <v>846</v>
      </c>
      <c r="AK493">
        <v>1810</v>
      </c>
    </row>
    <row r="494" spans="1:51">
      <c r="A494" s="14" t="s">
        <v>136</v>
      </c>
      <c r="B494" s="7">
        <v>35862</v>
      </c>
      <c r="C494" s="7"/>
      <c r="D494" s="12">
        <v>95.143127962085302</v>
      </c>
      <c r="E494" s="12"/>
      <c r="AC494">
        <v>8.7364928909952493</v>
      </c>
      <c r="AF494">
        <v>44</v>
      </c>
      <c r="AG494">
        <v>47</v>
      </c>
      <c r="AI494">
        <v>787</v>
      </c>
      <c r="AJ494">
        <v>846</v>
      </c>
      <c r="AK494">
        <v>1810</v>
      </c>
    </row>
    <row r="495" spans="1:51">
      <c r="A495" s="14" t="s">
        <v>136</v>
      </c>
      <c r="B495" s="7">
        <v>35865</v>
      </c>
      <c r="C495" s="7"/>
      <c r="D495" s="12">
        <v>98.085380310775093</v>
      </c>
      <c r="E495" s="12"/>
      <c r="T495">
        <v>306</v>
      </c>
      <c r="AF495">
        <v>44</v>
      </c>
      <c r="AG495">
        <v>47</v>
      </c>
      <c r="AI495">
        <v>787</v>
      </c>
      <c r="AJ495">
        <v>846</v>
      </c>
      <c r="AK495">
        <v>1810</v>
      </c>
      <c r="AW495">
        <v>7.0000000000000007E-2</v>
      </c>
      <c r="AX495">
        <v>2.78</v>
      </c>
    </row>
    <row r="496" spans="1:51">
      <c r="A496" s="14" t="s">
        <v>136</v>
      </c>
      <c r="B496" s="7">
        <v>35867</v>
      </c>
      <c r="C496" s="7"/>
      <c r="D496" s="12">
        <v>99.884932677923402</v>
      </c>
      <c r="E496" s="12"/>
      <c r="X496">
        <v>0.4</v>
      </c>
      <c r="Y496">
        <v>0.26</v>
      </c>
      <c r="AF496">
        <v>44</v>
      </c>
      <c r="AG496">
        <v>47</v>
      </c>
      <c r="AI496">
        <v>787</v>
      </c>
      <c r="AJ496">
        <v>846</v>
      </c>
      <c r="AK496">
        <v>1810</v>
      </c>
    </row>
    <row r="497" spans="1:37">
      <c r="A497" t="s">
        <v>136</v>
      </c>
      <c r="B497" s="7">
        <v>35868</v>
      </c>
      <c r="C497" s="7"/>
      <c r="D497" s="12">
        <v>100.839350325985</v>
      </c>
      <c r="E497" s="12"/>
      <c r="Q497">
        <v>953.25395629048398</v>
      </c>
      <c r="AF497">
        <v>44</v>
      </c>
      <c r="AG497">
        <v>47</v>
      </c>
      <c r="AI497">
        <v>787</v>
      </c>
      <c r="AJ497">
        <v>846</v>
      </c>
      <c r="AK497">
        <v>1810</v>
      </c>
    </row>
    <row r="498" spans="1:37">
      <c r="A498" t="s">
        <v>136</v>
      </c>
      <c r="B498" s="7">
        <v>35870</v>
      </c>
      <c r="C498" s="7"/>
      <c r="D498" s="12">
        <v>103</v>
      </c>
      <c r="E498" s="12"/>
      <c r="Q498">
        <v>942.72145124422002</v>
      </c>
      <c r="AF498">
        <v>44</v>
      </c>
      <c r="AG498">
        <v>47</v>
      </c>
      <c r="AI498">
        <v>787</v>
      </c>
      <c r="AJ498">
        <v>846</v>
      </c>
      <c r="AK498">
        <v>1810</v>
      </c>
    </row>
    <row r="499" spans="1:37">
      <c r="A499" t="s">
        <v>136</v>
      </c>
      <c r="B499" s="7">
        <v>35874</v>
      </c>
      <c r="C499" s="7"/>
      <c r="D499" s="12">
        <v>107.233715984979</v>
      </c>
      <c r="E499" s="12"/>
      <c r="Q499">
        <v>947.55478602611697</v>
      </c>
      <c r="AF499">
        <v>44</v>
      </c>
      <c r="AG499">
        <v>47</v>
      </c>
      <c r="AI499">
        <v>787</v>
      </c>
      <c r="AJ499">
        <v>846</v>
      </c>
      <c r="AK499">
        <v>1810</v>
      </c>
    </row>
    <row r="503" spans="1:37">
      <c r="H503" s="7"/>
    </row>
    <row r="505" spans="1:37">
      <c r="H505" s="7"/>
    </row>
    <row r="506" spans="1:37">
      <c r="H506" s="7"/>
    </row>
    <row r="507" spans="1:37">
      <c r="H507" s="7"/>
    </row>
    <row r="508" spans="1:37">
      <c r="H508" s="7"/>
    </row>
    <row r="509" spans="1:37">
      <c r="H509" s="7"/>
    </row>
    <row r="510" spans="1:37">
      <c r="H510" s="7"/>
    </row>
    <row r="511" spans="1:37">
      <c r="H511" s="7"/>
    </row>
    <row r="512" spans="1:37">
      <c r="H512" s="7"/>
    </row>
    <row r="513" spans="8:8">
      <c r="H513" s="7"/>
    </row>
    <row r="514" spans="8:8">
      <c r="H514" s="7"/>
    </row>
    <row r="515" spans="8:8">
      <c r="H515" s="7"/>
    </row>
    <row r="516" spans="8:8">
      <c r="H516" s="7"/>
    </row>
    <row r="517" spans="8:8">
      <c r="H517" s="7"/>
    </row>
    <row r="518" spans="8:8">
      <c r="H518" s="7"/>
    </row>
    <row r="519" spans="8:8">
      <c r="H519" s="7"/>
    </row>
    <row r="520" spans="8:8">
      <c r="H520" s="7"/>
    </row>
    <row r="521" spans="8:8">
      <c r="H521" s="7"/>
    </row>
    <row r="522" spans="8:8">
      <c r="H522" s="7"/>
    </row>
    <row r="523" spans="8:8">
      <c r="H523" s="7"/>
    </row>
    <row r="524" spans="8:8">
      <c r="H524" s="7"/>
    </row>
    <row r="525" spans="8:8">
      <c r="H525" s="7"/>
    </row>
    <row r="526" spans="8:8">
      <c r="H526" s="7"/>
    </row>
    <row r="527" spans="8:8">
      <c r="H527" s="7"/>
    </row>
    <row r="528" spans="8:8">
      <c r="H528" s="7"/>
    </row>
    <row r="529" spans="8:8">
      <c r="H529" s="7"/>
    </row>
    <row r="530" spans="8:8">
      <c r="H530" s="7"/>
    </row>
    <row r="531" spans="8:8">
      <c r="H53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4BA1-BC2E-4415-9859-020685DA6678}">
  <dimension ref="A1:AO310"/>
  <sheetViews>
    <sheetView workbookViewId="0">
      <selection activeCell="K32" sqref="K32:L172"/>
    </sheetView>
  </sheetViews>
  <sheetFormatPr defaultRowHeight="14.4"/>
  <cols>
    <col min="1" max="1" width="23.44140625" customWidth="1"/>
  </cols>
  <sheetData>
    <row r="1" spans="1:41">
      <c r="A1" t="s">
        <v>1</v>
      </c>
      <c r="B1" t="s">
        <v>3</v>
      </c>
      <c r="C1" s="13" t="s">
        <v>23</v>
      </c>
      <c r="D1" s="15" t="s">
        <v>4</v>
      </c>
      <c r="E1" s="13" t="s">
        <v>53</v>
      </c>
      <c r="F1" s="16" t="s">
        <v>54</v>
      </c>
      <c r="G1" s="14" t="s">
        <v>86</v>
      </c>
      <c r="H1" s="14" t="s">
        <v>15</v>
      </c>
      <c r="I1" s="14" t="s">
        <v>16</v>
      </c>
      <c r="J1" s="14" t="s">
        <v>87</v>
      </c>
      <c r="K1" s="14" t="s">
        <v>55</v>
      </c>
      <c r="L1" s="14" t="s">
        <v>18</v>
      </c>
      <c r="M1" s="14" t="s">
        <v>56</v>
      </c>
      <c r="N1" s="14" t="s">
        <v>88</v>
      </c>
      <c r="O1" s="14" t="s">
        <v>20</v>
      </c>
      <c r="P1" t="s">
        <v>24</v>
      </c>
      <c r="Q1" t="s">
        <v>89</v>
      </c>
      <c r="R1" t="s">
        <v>90</v>
      </c>
      <c r="S1" s="16" t="s">
        <v>91</v>
      </c>
      <c r="T1" s="16" t="s">
        <v>37</v>
      </c>
      <c r="U1" t="s">
        <v>92</v>
      </c>
      <c r="V1" t="s">
        <v>93</v>
      </c>
      <c r="W1" t="s">
        <v>94</v>
      </c>
      <c r="X1" t="s">
        <v>95</v>
      </c>
      <c r="Y1" s="16" t="s">
        <v>96</v>
      </c>
      <c r="Z1" s="16" t="s">
        <v>97</v>
      </c>
      <c r="AA1" s="16" t="s">
        <v>33</v>
      </c>
      <c r="AB1" s="16" t="s">
        <v>98</v>
      </c>
      <c r="AC1" s="16" t="s">
        <v>99</v>
      </c>
      <c r="AD1" s="16" t="s">
        <v>26</v>
      </c>
      <c r="AE1" s="16" t="s">
        <v>100</v>
      </c>
      <c r="AF1" s="14" t="s">
        <v>101</v>
      </c>
      <c r="AG1" s="17" t="s">
        <v>102</v>
      </c>
      <c r="AH1" s="14" t="s">
        <v>36</v>
      </c>
      <c r="AI1" s="16" t="s">
        <v>30</v>
      </c>
      <c r="AJ1" s="16" t="s">
        <v>28</v>
      </c>
      <c r="AK1" t="s">
        <v>103</v>
      </c>
      <c r="AL1" t="s">
        <v>66</v>
      </c>
      <c r="AM1" t="s">
        <v>40</v>
      </c>
      <c r="AN1" t="s">
        <v>104</v>
      </c>
      <c r="AO1" t="s">
        <v>105</v>
      </c>
    </row>
    <row r="2" spans="1:41">
      <c r="A2" t="s">
        <v>106</v>
      </c>
      <c r="B2" s="7">
        <v>35964</v>
      </c>
      <c r="C2" s="7"/>
      <c r="D2" s="11">
        <v>1754.3559827804565</v>
      </c>
      <c r="E2" s="12">
        <v>132.85430024320101</v>
      </c>
      <c r="Q2">
        <v>0</v>
      </c>
      <c r="AB2">
        <v>23.455739874284902</v>
      </c>
      <c r="AF2">
        <v>40</v>
      </c>
      <c r="AG2">
        <v>47</v>
      </c>
      <c r="AH2">
        <v>122</v>
      </c>
    </row>
    <row r="3" spans="1:41">
      <c r="A3" t="s">
        <v>107</v>
      </c>
      <c r="B3" s="7">
        <v>35952</v>
      </c>
      <c r="C3" s="7"/>
      <c r="D3" s="11">
        <v>1672.7257924079895</v>
      </c>
      <c r="E3" s="12">
        <v>120.775147811987</v>
      </c>
      <c r="Q3">
        <v>0</v>
      </c>
      <c r="S3">
        <v>70.9261287574531</v>
      </c>
      <c r="AF3">
        <v>40</v>
      </c>
      <c r="AG3">
        <v>47</v>
      </c>
      <c r="AH3">
        <v>122</v>
      </c>
    </row>
    <row r="4" spans="1:41">
      <c r="A4" t="s">
        <v>107</v>
      </c>
      <c r="B4" s="7">
        <v>35853</v>
      </c>
      <c r="C4" s="7"/>
      <c r="D4" s="11">
        <v>410.34768009185791</v>
      </c>
      <c r="E4" s="12">
        <v>22.2087757805857</v>
      </c>
      <c r="Q4">
        <v>0.19220501868642201</v>
      </c>
      <c r="AF4">
        <v>40</v>
      </c>
      <c r="AG4">
        <v>47</v>
      </c>
      <c r="AH4">
        <v>122</v>
      </c>
    </row>
    <row r="5" spans="1:41">
      <c r="A5" t="s">
        <v>108</v>
      </c>
      <c r="B5" s="7">
        <v>35833</v>
      </c>
      <c r="C5" s="7"/>
      <c r="D5" s="11">
        <v>259.05826091766357</v>
      </c>
      <c r="E5" s="12">
        <v>13.1324276759408</v>
      </c>
      <c r="Q5">
        <v>0.32034169781083199</v>
      </c>
      <c r="AF5">
        <v>37</v>
      </c>
      <c r="AG5">
        <v>50</v>
      </c>
      <c r="AH5">
        <v>100</v>
      </c>
    </row>
    <row r="6" spans="1:41">
      <c r="A6" t="s">
        <v>109</v>
      </c>
      <c r="B6" s="7">
        <v>35833</v>
      </c>
      <c r="C6" s="7"/>
      <c r="D6" s="11">
        <v>239.38122463226318</v>
      </c>
      <c r="E6" s="12">
        <v>12.8416102639375</v>
      </c>
      <c r="Q6">
        <v>0.48846122482262899</v>
      </c>
      <c r="AF6">
        <v>37</v>
      </c>
      <c r="AG6">
        <v>50</v>
      </c>
      <c r="AH6">
        <v>100</v>
      </c>
    </row>
    <row r="7" spans="1:41">
      <c r="A7" t="s">
        <v>110</v>
      </c>
      <c r="B7" s="7">
        <v>35833</v>
      </c>
      <c r="C7" s="7"/>
      <c r="D7" s="11">
        <v>259.05826091766357</v>
      </c>
      <c r="E7" s="12">
        <v>13.245739134500701</v>
      </c>
      <c r="Q7">
        <v>0.52872138966176097</v>
      </c>
      <c r="AF7">
        <v>37</v>
      </c>
      <c r="AG7">
        <v>50</v>
      </c>
      <c r="AH7">
        <v>100</v>
      </c>
    </row>
    <row r="8" spans="1:41">
      <c r="A8" t="s">
        <v>106</v>
      </c>
      <c r="B8" s="7">
        <v>35953</v>
      </c>
      <c r="C8" s="7" t="s">
        <v>43</v>
      </c>
      <c r="D8" s="11">
        <v>1679.7757921218872</v>
      </c>
      <c r="E8" s="12">
        <v>121.787219005681</v>
      </c>
      <c r="Q8">
        <v>0.70863573350730003</v>
      </c>
      <c r="R8">
        <v>560</v>
      </c>
      <c r="S8">
        <v>153</v>
      </c>
      <c r="U8">
        <v>1.1338562707194</v>
      </c>
      <c r="Y8">
        <v>174</v>
      </c>
      <c r="Z8">
        <v>57</v>
      </c>
      <c r="AC8">
        <v>0.39</v>
      </c>
      <c r="AD8">
        <v>0.3</v>
      </c>
      <c r="AF8">
        <v>40</v>
      </c>
      <c r="AG8">
        <v>47</v>
      </c>
      <c r="AH8">
        <v>122</v>
      </c>
      <c r="AI8">
        <v>10.7</v>
      </c>
      <c r="AJ8">
        <v>17.899999999999999</v>
      </c>
      <c r="AK8">
        <v>0.68</v>
      </c>
      <c r="AL8">
        <v>0.59</v>
      </c>
      <c r="AM8">
        <v>1.7</v>
      </c>
      <c r="AN8">
        <v>0.8</v>
      </c>
      <c r="AO8">
        <v>2.2999999999999998</v>
      </c>
    </row>
    <row r="9" spans="1:41">
      <c r="A9" t="s">
        <v>111</v>
      </c>
      <c r="B9" s="7">
        <v>35853</v>
      </c>
      <c r="C9" s="7"/>
      <c r="D9" s="11">
        <v>391.09768009185791</v>
      </c>
      <c r="E9" s="12">
        <v>21.818904449068299</v>
      </c>
      <c r="Q9">
        <v>0.81593528627878698</v>
      </c>
      <c r="AF9">
        <v>40</v>
      </c>
      <c r="AG9">
        <v>47</v>
      </c>
    </row>
    <row r="10" spans="1:41">
      <c r="A10" t="s">
        <v>111</v>
      </c>
      <c r="B10" s="7">
        <v>35963</v>
      </c>
      <c r="C10" s="7"/>
      <c r="D10" s="11">
        <v>1749.1754579544067</v>
      </c>
      <c r="E10" s="12">
        <v>131.98660215854099</v>
      </c>
      <c r="Q10">
        <v>0.98075888995402405</v>
      </c>
      <c r="R10">
        <v>511.72311127651301</v>
      </c>
      <c r="AB10">
        <v>8.7542280571011499</v>
      </c>
      <c r="AF10">
        <v>40</v>
      </c>
      <c r="AG10">
        <v>47</v>
      </c>
    </row>
    <row r="11" spans="1:41">
      <c r="A11" t="s">
        <v>106</v>
      </c>
      <c r="B11" s="7">
        <v>35853</v>
      </c>
      <c r="C11" s="7"/>
      <c r="D11" s="11">
        <v>391.09768009185791</v>
      </c>
      <c r="E11" s="12">
        <v>21.694800076109701</v>
      </c>
      <c r="Q11">
        <v>1.05276033596998</v>
      </c>
      <c r="AF11">
        <v>40</v>
      </c>
      <c r="AG11">
        <v>47</v>
      </c>
      <c r="AH11">
        <v>122</v>
      </c>
    </row>
    <row r="12" spans="1:41">
      <c r="A12" t="s">
        <v>108</v>
      </c>
      <c r="B12" s="7">
        <v>35915</v>
      </c>
      <c r="C12" s="7"/>
      <c r="D12" s="11">
        <v>1544.4381995201111</v>
      </c>
      <c r="E12" s="12">
        <v>95.001483063415805</v>
      </c>
      <c r="Q12">
        <v>1.1383994779614901</v>
      </c>
      <c r="AF12">
        <v>37</v>
      </c>
      <c r="AG12">
        <v>50</v>
      </c>
      <c r="AH12">
        <v>100</v>
      </c>
    </row>
    <row r="13" spans="1:41">
      <c r="A13" t="s">
        <v>107</v>
      </c>
      <c r="B13" s="7">
        <v>35858</v>
      </c>
      <c r="C13" s="7"/>
      <c r="D13" s="11">
        <v>472.34767627716064</v>
      </c>
      <c r="E13" s="12">
        <v>26.954578711119002</v>
      </c>
      <c r="Q13">
        <v>1.3997152518239999</v>
      </c>
      <c r="AF13">
        <v>40</v>
      </c>
      <c r="AG13">
        <v>47</v>
      </c>
      <c r="AH13">
        <v>122</v>
      </c>
    </row>
    <row r="14" spans="1:41">
      <c r="A14" t="s">
        <v>110</v>
      </c>
      <c r="B14" s="7">
        <v>35915</v>
      </c>
      <c r="C14" s="7"/>
      <c r="D14" s="11">
        <v>1524.7611632347107</v>
      </c>
      <c r="E14" s="12">
        <v>94.974867322843807</v>
      </c>
      <c r="Q14">
        <v>1.4832955369042</v>
      </c>
      <c r="AF14">
        <v>37</v>
      </c>
      <c r="AG14">
        <v>50</v>
      </c>
      <c r="AH14">
        <v>100</v>
      </c>
    </row>
    <row r="15" spans="1:41">
      <c r="A15" t="s">
        <v>107</v>
      </c>
      <c r="B15" s="7">
        <v>35943</v>
      </c>
      <c r="C15" s="7"/>
      <c r="D15" s="11">
        <v>1609.3083882331848</v>
      </c>
      <c r="E15" s="12">
        <v>112.023096240928</v>
      </c>
      <c r="Q15">
        <v>1.6693361808149201</v>
      </c>
      <c r="AF15">
        <v>40</v>
      </c>
      <c r="AG15">
        <v>47</v>
      </c>
      <c r="AH15">
        <v>122</v>
      </c>
    </row>
    <row r="16" spans="1:41">
      <c r="A16" t="s">
        <v>111</v>
      </c>
      <c r="B16" s="7">
        <v>35858</v>
      </c>
      <c r="C16" s="7"/>
      <c r="D16" s="11">
        <v>491.59767627716064</v>
      </c>
      <c r="E16" s="12">
        <v>27.493044677717201</v>
      </c>
      <c r="Q16">
        <v>1.67687559909294</v>
      </c>
      <c r="AF16">
        <v>40</v>
      </c>
      <c r="AG16">
        <v>47</v>
      </c>
    </row>
    <row r="17" spans="1:34">
      <c r="A17" t="s">
        <v>106</v>
      </c>
      <c r="B17" s="7">
        <v>35944</v>
      </c>
      <c r="C17" s="7"/>
      <c r="D17" s="11">
        <v>1597.3539977073669</v>
      </c>
      <c r="E17" s="12">
        <v>112.518144010437</v>
      </c>
      <c r="Q17">
        <v>1.6928973334420501</v>
      </c>
      <c r="X17">
        <v>1.6653683810073101</v>
      </c>
      <c r="AF17">
        <v>40</v>
      </c>
      <c r="AG17">
        <v>47</v>
      </c>
      <c r="AH17">
        <v>122</v>
      </c>
    </row>
    <row r="18" spans="1:34">
      <c r="A18" t="s">
        <v>106</v>
      </c>
      <c r="B18" s="7">
        <v>35858</v>
      </c>
      <c r="C18" s="7"/>
      <c r="D18" s="11">
        <v>491.59767627716064</v>
      </c>
      <c r="E18" s="12">
        <v>27.125771290331301</v>
      </c>
      <c r="Q18">
        <v>2.0068498736035201</v>
      </c>
      <c r="AF18">
        <v>40</v>
      </c>
      <c r="AG18">
        <v>47</v>
      </c>
      <c r="AH18">
        <v>122</v>
      </c>
    </row>
    <row r="19" spans="1:34">
      <c r="A19" t="s">
        <v>108</v>
      </c>
      <c r="B19" s="7">
        <v>35910</v>
      </c>
      <c r="C19" s="7"/>
      <c r="D19" s="11">
        <v>1492.8881969451904</v>
      </c>
      <c r="E19" s="12">
        <v>90.342686519942305</v>
      </c>
      <c r="Q19">
        <v>2.1780269324314601</v>
      </c>
      <c r="AF19">
        <v>37</v>
      </c>
      <c r="AG19">
        <v>50</v>
      </c>
      <c r="AH19">
        <v>100</v>
      </c>
    </row>
    <row r="20" spans="1:34">
      <c r="A20" t="s">
        <v>111</v>
      </c>
      <c r="B20" s="7">
        <v>35952</v>
      </c>
      <c r="C20" s="7"/>
      <c r="D20" s="11">
        <v>1691.9757924079895</v>
      </c>
      <c r="E20" s="12">
        <v>121.19234096275601</v>
      </c>
      <c r="Q20">
        <v>2.1979987375214001</v>
      </c>
      <c r="S20">
        <v>103.11541334859299</v>
      </c>
      <c r="AF20">
        <v>40</v>
      </c>
      <c r="AG20">
        <v>47</v>
      </c>
    </row>
    <row r="21" spans="1:34">
      <c r="A21" t="s">
        <v>108</v>
      </c>
      <c r="B21" s="7">
        <v>35835</v>
      </c>
      <c r="C21" s="7"/>
      <c r="D21" s="11">
        <v>297.1714391708374</v>
      </c>
      <c r="E21" s="12">
        <v>15.430187261474</v>
      </c>
      <c r="Q21">
        <v>2.3924779023549498</v>
      </c>
      <c r="AF21">
        <v>37</v>
      </c>
      <c r="AG21">
        <v>50</v>
      </c>
      <c r="AH21">
        <v>100</v>
      </c>
    </row>
    <row r="22" spans="1:34">
      <c r="A22" t="s">
        <v>109</v>
      </c>
      <c r="B22" s="7">
        <v>35836</v>
      </c>
      <c r="C22" s="7"/>
      <c r="D22" s="11">
        <v>313.22144031524658</v>
      </c>
      <c r="E22" s="12">
        <v>16.046372557014301</v>
      </c>
      <c r="Q22">
        <v>2.6730816276604301</v>
      </c>
      <c r="AF22">
        <v>37</v>
      </c>
      <c r="AG22">
        <v>50</v>
      </c>
      <c r="AH22">
        <v>100</v>
      </c>
    </row>
    <row r="23" spans="1:34">
      <c r="A23" t="s">
        <v>107</v>
      </c>
      <c r="B23" s="7">
        <v>35936</v>
      </c>
      <c r="C23" s="7"/>
      <c r="D23" s="11">
        <v>1556.4127383232117</v>
      </c>
      <c r="E23" s="12">
        <v>105.201004528287</v>
      </c>
      <c r="Q23">
        <v>2.7460402206796699</v>
      </c>
      <c r="AF23">
        <v>40</v>
      </c>
      <c r="AG23">
        <v>47</v>
      </c>
      <c r="AH23">
        <v>122</v>
      </c>
    </row>
    <row r="24" spans="1:34">
      <c r="A24" t="s">
        <v>109</v>
      </c>
      <c r="B24" s="7">
        <v>35915</v>
      </c>
      <c r="C24" s="7"/>
      <c r="D24" s="11">
        <v>1544.4381995201111</v>
      </c>
      <c r="E24" s="12">
        <v>95.116203212916901</v>
      </c>
      <c r="Q24">
        <v>2.9601239500937702</v>
      </c>
      <c r="AF24">
        <v>37</v>
      </c>
      <c r="AG24">
        <v>50</v>
      </c>
      <c r="AH24">
        <v>100</v>
      </c>
    </row>
    <row r="25" spans="1:34">
      <c r="A25" t="s">
        <v>110</v>
      </c>
      <c r="B25" s="7">
        <v>35835</v>
      </c>
      <c r="C25" s="7"/>
      <c r="D25" s="11">
        <v>297.1714391708374</v>
      </c>
      <c r="E25" s="12">
        <v>15.2563533069927</v>
      </c>
      <c r="Q25">
        <v>3.03404016552502</v>
      </c>
      <c r="AF25">
        <v>37</v>
      </c>
      <c r="AG25">
        <v>50</v>
      </c>
      <c r="AH25">
        <v>100</v>
      </c>
    </row>
    <row r="26" spans="1:34">
      <c r="A26" t="s">
        <v>111</v>
      </c>
      <c r="B26" s="7">
        <v>35943</v>
      </c>
      <c r="C26" s="7"/>
      <c r="D26" s="11">
        <v>1590.0583882331848</v>
      </c>
      <c r="E26" s="12">
        <v>111.810254132279</v>
      </c>
      <c r="Q26">
        <v>3.1353891473593798</v>
      </c>
      <c r="AF26">
        <v>40</v>
      </c>
      <c r="AG26">
        <v>47</v>
      </c>
    </row>
    <row r="27" spans="1:34">
      <c r="A27" t="s">
        <v>110</v>
      </c>
      <c r="B27" s="7">
        <v>35911</v>
      </c>
      <c r="C27" s="7"/>
      <c r="D27" s="11">
        <v>1502.6381969451904</v>
      </c>
      <c r="E27" s="12">
        <v>91.420926771350693</v>
      </c>
      <c r="P27">
        <v>1.48704827839931</v>
      </c>
      <c r="Q27">
        <v>3.4285647487901798</v>
      </c>
      <c r="AF27">
        <v>37</v>
      </c>
      <c r="AG27">
        <v>50</v>
      </c>
      <c r="AH27">
        <v>100</v>
      </c>
    </row>
    <row r="28" spans="1:34">
      <c r="A28" t="s">
        <v>108</v>
      </c>
      <c r="B28" s="7">
        <v>35842</v>
      </c>
      <c r="C28" s="7"/>
      <c r="D28" s="11">
        <v>402.34440326690674</v>
      </c>
      <c r="E28" s="12">
        <v>21.916117933202798</v>
      </c>
      <c r="Q28">
        <v>3.5427418876429702</v>
      </c>
      <c r="AF28">
        <v>37</v>
      </c>
      <c r="AG28">
        <v>50</v>
      </c>
      <c r="AH28">
        <v>100</v>
      </c>
    </row>
    <row r="29" spans="1:34">
      <c r="A29" t="s">
        <v>110</v>
      </c>
      <c r="B29" s="7">
        <v>35842</v>
      </c>
      <c r="C29" s="7"/>
      <c r="D29" s="11">
        <v>422.02143955230713</v>
      </c>
      <c r="E29" s="12">
        <v>22.335585532929599</v>
      </c>
      <c r="Q29">
        <v>3.76206952984364</v>
      </c>
      <c r="AF29">
        <v>37</v>
      </c>
      <c r="AG29">
        <v>50</v>
      </c>
      <c r="AH29">
        <v>100</v>
      </c>
    </row>
    <row r="30" spans="1:34">
      <c r="A30" t="s">
        <v>107</v>
      </c>
      <c r="B30" s="7">
        <v>35926</v>
      </c>
      <c r="C30" s="7"/>
      <c r="D30" s="11">
        <v>1431.3127360343933</v>
      </c>
      <c r="E30" s="12">
        <v>94.522947934586995</v>
      </c>
      <c r="Q30">
        <v>3.7791421961201399</v>
      </c>
      <c r="W30">
        <v>5.3847747996681701</v>
      </c>
      <c r="X30">
        <v>2.1891406465871901</v>
      </c>
      <c r="AF30">
        <v>40</v>
      </c>
      <c r="AG30">
        <v>47</v>
      </c>
      <c r="AH30">
        <v>122</v>
      </c>
    </row>
    <row r="31" spans="1:34">
      <c r="A31" t="s">
        <v>106</v>
      </c>
      <c r="B31" s="7">
        <v>35937</v>
      </c>
      <c r="C31" s="7"/>
      <c r="D31" s="11">
        <v>1563.8127384185791</v>
      </c>
      <c r="E31" s="12">
        <v>106.255402430074</v>
      </c>
      <c r="Q31">
        <v>3.8359292179727502</v>
      </c>
      <c r="W31">
        <v>7.0272277676126196</v>
      </c>
      <c r="X31">
        <v>3.75772178040227</v>
      </c>
      <c r="AF31">
        <v>40</v>
      </c>
      <c r="AG31">
        <v>47</v>
      </c>
      <c r="AH31">
        <v>122</v>
      </c>
    </row>
    <row r="32" spans="1:34">
      <c r="A32" t="s">
        <v>107</v>
      </c>
      <c r="B32" s="7">
        <v>35866</v>
      </c>
      <c r="C32" s="7"/>
      <c r="D32" s="11">
        <v>606.23172569274902</v>
      </c>
      <c r="E32" s="12">
        <v>34.7060568309901</v>
      </c>
      <c r="Q32">
        <v>3.8719819659487</v>
      </c>
      <c r="AF32">
        <v>40</v>
      </c>
      <c r="AG32">
        <v>47</v>
      </c>
      <c r="AH32">
        <v>122</v>
      </c>
    </row>
    <row r="33" spans="1:34">
      <c r="A33" t="s">
        <v>109</v>
      </c>
      <c r="B33" s="7">
        <v>35842</v>
      </c>
      <c r="C33" s="7"/>
      <c r="D33" s="11">
        <v>422.02143955230713</v>
      </c>
      <c r="E33" s="12">
        <v>22.336296175487199</v>
      </c>
      <c r="Q33">
        <v>3.95824838946423</v>
      </c>
      <c r="AF33">
        <v>37</v>
      </c>
      <c r="AG33">
        <v>50</v>
      </c>
      <c r="AH33">
        <v>100</v>
      </c>
    </row>
    <row r="34" spans="1:34">
      <c r="A34" t="s">
        <v>111</v>
      </c>
      <c r="B34" s="7">
        <v>35937</v>
      </c>
      <c r="C34" s="7"/>
      <c r="D34" s="11">
        <v>1563.8127384185791</v>
      </c>
      <c r="E34" s="12">
        <v>106.10104505178499</v>
      </c>
      <c r="Q34">
        <v>3.9749374605476002</v>
      </c>
      <c r="AF34">
        <v>40</v>
      </c>
      <c r="AG34">
        <v>47</v>
      </c>
    </row>
    <row r="35" spans="1:34">
      <c r="A35" t="s">
        <v>107</v>
      </c>
      <c r="B35" s="7">
        <v>35921</v>
      </c>
      <c r="C35" s="7"/>
      <c r="D35" s="11">
        <v>1388.8013482093811</v>
      </c>
      <c r="E35" s="12">
        <v>89.713165864956295</v>
      </c>
      <c r="Q35">
        <v>4.2872397223703702</v>
      </c>
      <c r="AB35">
        <v>10.065567960302801</v>
      </c>
      <c r="AC35">
        <v>0.39892341757654398</v>
      </c>
      <c r="AD35">
        <v>0.350019088340841</v>
      </c>
      <c r="AF35">
        <v>40</v>
      </c>
      <c r="AG35">
        <v>47</v>
      </c>
      <c r="AH35">
        <v>122</v>
      </c>
    </row>
    <row r="36" spans="1:34">
      <c r="A36" t="s">
        <v>111</v>
      </c>
      <c r="B36" s="7">
        <v>35866</v>
      </c>
      <c r="C36" s="7"/>
      <c r="D36" s="11">
        <v>606.23172569274902</v>
      </c>
      <c r="E36" s="12">
        <v>34.901924111004597</v>
      </c>
      <c r="Q36">
        <v>4.4203118789891196</v>
      </c>
      <c r="AF36">
        <v>40</v>
      </c>
      <c r="AG36">
        <v>47</v>
      </c>
    </row>
    <row r="37" spans="1:34">
      <c r="A37" t="s">
        <v>106</v>
      </c>
      <c r="B37" s="7">
        <v>35927</v>
      </c>
      <c r="C37" s="7"/>
      <c r="D37" s="11">
        <v>1440.9627366065979</v>
      </c>
      <c r="E37" s="12">
        <v>95.584137968514995</v>
      </c>
      <c r="Q37">
        <v>4.4956372828834601</v>
      </c>
      <c r="W37">
        <v>7.7946051701959203</v>
      </c>
      <c r="X37">
        <v>5.70333870763187</v>
      </c>
      <c r="AF37">
        <v>40</v>
      </c>
      <c r="AG37">
        <v>47</v>
      </c>
      <c r="AH37">
        <v>122</v>
      </c>
    </row>
    <row r="38" spans="1:34">
      <c r="A38" t="s">
        <v>106</v>
      </c>
      <c r="B38" s="7">
        <v>35866</v>
      </c>
      <c r="C38" s="7"/>
      <c r="D38" s="11">
        <v>606.23172569274902</v>
      </c>
      <c r="E38" s="12">
        <v>34.8803203999624</v>
      </c>
      <c r="P38">
        <v>0.45931789081596902</v>
      </c>
      <c r="Q38">
        <v>4.8144825899045802</v>
      </c>
      <c r="T38">
        <v>17.735238149336801</v>
      </c>
      <c r="AF38">
        <v>40</v>
      </c>
      <c r="AG38">
        <v>47</v>
      </c>
      <c r="AH38">
        <v>122</v>
      </c>
    </row>
    <row r="39" spans="1:34">
      <c r="A39" t="s">
        <v>111</v>
      </c>
      <c r="B39" s="7">
        <v>35926</v>
      </c>
      <c r="C39" s="7"/>
      <c r="D39" s="11">
        <v>1450.5627360343933</v>
      </c>
      <c r="E39" s="12">
        <v>95.269445678348404</v>
      </c>
      <c r="Q39">
        <v>5.1991910784841497</v>
      </c>
      <c r="AF39">
        <v>40</v>
      </c>
      <c r="AG39">
        <v>47</v>
      </c>
    </row>
    <row r="40" spans="1:34">
      <c r="A40" t="s">
        <v>106</v>
      </c>
      <c r="B40" s="7">
        <v>35921</v>
      </c>
      <c r="C40" s="7"/>
      <c r="D40" s="11">
        <v>1388.8013482093811</v>
      </c>
      <c r="E40" s="12">
        <v>89.701525536148495</v>
      </c>
      <c r="Q40">
        <v>5.2556470684171801</v>
      </c>
      <c r="AB40">
        <v>178.20785481355401</v>
      </c>
      <c r="AC40">
        <v>0.27460483617711601</v>
      </c>
      <c r="AD40">
        <v>0.23852541958895901</v>
      </c>
      <c r="AF40">
        <v>40</v>
      </c>
      <c r="AG40">
        <v>47</v>
      </c>
      <c r="AH40">
        <v>122</v>
      </c>
    </row>
    <row r="41" spans="1:34">
      <c r="A41" t="s">
        <v>106</v>
      </c>
      <c r="B41" s="7">
        <v>35871</v>
      </c>
      <c r="C41" s="7"/>
      <c r="D41" s="11">
        <v>690.53827667236328</v>
      </c>
      <c r="E41" s="12">
        <v>39.996466335045803</v>
      </c>
      <c r="Q41">
        <v>5.2589089129902904</v>
      </c>
      <c r="AF41">
        <v>40</v>
      </c>
      <c r="AG41">
        <v>47</v>
      </c>
      <c r="AH41">
        <v>122</v>
      </c>
    </row>
    <row r="42" spans="1:34">
      <c r="A42" t="s">
        <v>111</v>
      </c>
      <c r="B42" s="7">
        <v>35922</v>
      </c>
      <c r="C42" s="7"/>
      <c r="D42" s="11">
        <v>1399.6513485908508</v>
      </c>
      <c r="E42" s="12">
        <v>90.996839412030297</v>
      </c>
      <c r="P42">
        <v>1.7347112827973801</v>
      </c>
      <c r="Q42">
        <v>5.4439716643677603</v>
      </c>
      <c r="AF42">
        <v>40</v>
      </c>
      <c r="AG42">
        <v>47</v>
      </c>
    </row>
    <row r="43" spans="1:34">
      <c r="A43" t="s">
        <v>108</v>
      </c>
      <c r="B43" s="7">
        <v>35847</v>
      </c>
      <c r="C43" s="7"/>
      <c r="D43" s="11">
        <v>488.33754825592041</v>
      </c>
      <c r="E43" s="12">
        <v>26.847798145182001</v>
      </c>
      <c r="Q43">
        <v>5.4600462715784301</v>
      </c>
      <c r="AF43">
        <v>37</v>
      </c>
      <c r="AG43">
        <v>50</v>
      </c>
      <c r="AH43">
        <v>100</v>
      </c>
    </row>
    <row r="44" spans="1:34">
      <c r="A44" t="s">
        <v>107</v>
      </c>
      <c r="B44" s="7">
        <v>35872</v>
      </c>
      <c r="C44" s="7"/>
      <c r="D44" s="11">
        <v>710.61984634399414</v>
      </c>
      <c r="E44" s="12">
        <v>40.531529928219697</v>
      </c>
      <c r="Q44">
        <v>5.6917007771250896</v>
      </c>
      <c r="AF44">
        <v>40</v>
      </c>
      <c r="AG44">
        <v>47</v>
      </c>
      <c r="AH44">
        <v>122</v>
      </c>
    </row>
    <row r="45" spans="1:34">
      <c r="A45" t="s">
        <v>110</v>
      </c>
      <c r="B45" s="7">
        <v>35847</v>
      </c>
      <c r="C45" s="7"/>
      <c r="D45" s="11">
        <v>508.0145845413208</v>
      </c>
      <c r="E45" s="12">
        <v>27.245224791340299</v>
      </c>
      <c r="Q45">
        <v>5.6936618895097801</v>
      </c>
      <c r="AF45">
        <v>37</v>
      </c>
      <c r="AG45">
        <v>50</v>
      </c>
      <c r="AH45">
        <v>100</v>
      </c>
    </row>
    <row r="46" spans="1:34">
      <c r="A46" t="s">
        <v>107</v>
      </c>
      <c r="B46" s="7">
        <v>35906</v>
      </c>
      <c r="C46" s="7"/>
      <c r="D46" s="11">
        <v>1221.3013439178467</v>
      </c>
      <c r="E46" s="12">
        <v>75</v>
      </c>
      <c r="F46">
        <v>513.23107555031095</v>
      </c>
      <c r="Q46">
        <v>5.9461944592749303</v>
      </c>
      <c r="AB46">
        <v>130.04902829464001</v>
      </c>
      <c r="AF46">
        <v>40</v>
      </c>
      <c r="AG46">
        <v>47</v>
      </c>
      <c r="AH46">
        <v>122</v>
      </c>
    </row>
    <row r="47" spans="1:34">
      <c r="A47" t="s">
        <v>111</v>
      </c>
      <c r="B47" s="7">
        <v>35872</v>
      </c>
      <c r="C47" s="7"/>
      <c r="D47" s="11">
        <v>710.61984634399414</v>
      </c>
      <c r="E47" s="12">
        <v>40.763098216164401</v>
      </c>
      <c r="Q47">
        <v>6.2119795197905603</v>
      </c>
      <c r="AF47">
        <v>40</v>
      </c>
      <c r="AG47">
        <v>47</v>
      </c>
    </row>
    <row r="48" spans="1:34">
      <c r="A48" t="s">
        <v>109</v>
      </c>
      <c r="B48" s="7">
        <v>35847</v>
      </c>
      <c r="C48" s="7"/>
      <c r="D48" s="11">
        <v>508.0145845413208</v>
      </c>
      <c r="E48" s="12">
        <v>27.397591671423498</v>
      </c>
      <c r="Q48">
        <v>6.2888363369485303</v>
      </c>
      <c r="AF48">
        <v>37</v>
      </c>
      <c r="AG48">
        <v>50</v>
      </c>
      <c r="AH48">
        <v>100</v>
      </c>
    </row>
    <row r="49" spans="1:34">
      <c r="A49" t="s">
        <v>107</v>
      </c>
      <c r="B49" s="7">
        <v>35899</v>
      </c>
      <c r="C49" s="7"/>
      <c r="D49" s="11">
        <v>1138.8513460159302</v>
      </c>
      <c r="E49" s="12">
        <v>67.851535464989794</v>
      </c>
      <c r="Q49">
        <v>6.2929346858870296</v>
      </c>
      <c r="AF49">
        <v>40</v>
      </c>
      <c r="AG49">
        <v>47</v>
      </c>
      <c r="AH49">
        <v>122</v>
      </c>
    </row>
    <row r="50" spans="1:34">
      <c r="A50" t="s">
        <v>106</v>
      </c>
      <c r="B50" s="7">
        <v>35912</v>
      </c>
      <c r="C50" s="7"/>
      <c r="D50" s="11">
        <v>1293.7513456344604</v>
      </c>
      <c r="E50" s="12">
        <v>80.872815243686901</v>
      </c>
      <c r="Q50">
        <v>6.5840332708146398</v>
      </c>
      <c r="AF50">
        <v>40</v>
      </c>
      <c r="AG50">
        <v>47</v>
      </c>
      <c r="AH50">
        <v>122</v>
      </c>
    </row>
    <row r="51" spans="1:34">
      <c r="A51" t="s">
        <v>111</v>
      </c>
      <c r="B51" s="7">
        <v>35907</v>
      </c>
      <c r="C51" s="7"/>
      <c r="D51" s="11">
        <v>1254.551344871521</v>
      </c>
      <c r="E51" s="12">
        <v>76.373183498051802</v>
      </c>
      <c r="P51">
        <v>3.24008762688339</v>
      </c>
      <c r="Q51">
        <v>6.59808757861272</v>
      </c>
      <c r="S51">
        <v>1.67373992656632</v>
      </c>
      <c r="AE51">
        <v>7.2478357157238102</v>
      </c>
      <c r="AF51">
        <v>40</v>
      </c>
      <c r="AG51">
        <v>47</v>
      </c>
    </row>
    <row r="52" spans="1:34">
      <c r="A52" t="s">
        <v>107</v>
      </c>
      <c r="B52" s="7">
        <v>35878</v>
      </c>
      <c r="C52" s="7"/>
      <c r="D52" s="11">
        <v>808.11984252929688</v>
      </c>
      <c r="E52" s="12">
        <v>46.594293171975998</v>
      </c>
      <c r="Q52">
        <v>6.8217950999583303</v>
      </c>
      <c r="AF52">
        <v>40</v>
      </c>
      <c r="AG52">
        <v>47</v>
      </c>
      <c r="AH52">
        <v>122</v>
      </c>
    </row>
    <row r="53" spans="1:34">
      <c r="A53" t="s">
        <v>107</v>
      </c>
      <c r="B53" s="7">
        <v>35891</v>
      </c>
      <c r="C53" s="7"/>
      <c r="D53" s="11">
        <v>1012.2513475418091</v>
      </c>
      <c r="E53" s="12">
        <v>59.6628903011879</v>
      </c>
      <c r="Q53">
        <v>6.8953550453816197</v>
      </c>
      <c r="U53">
        <v>7.3286819563412804</v>
      </c>
      <c r="AF53">
        <v>40</v>
      </c>
      <c r="AG53">
        <v>47</v>
      </c>
      <c r="AH53">
        <v>122</v>
      </c>
    </row>
    <row r="54" spans="1:34">
      <c r="A54" t="s">
        <v>111</v>
      </c>
      <c r="B54" s="7">
        <v>35911</v>
      </c>
      <c r="C54" s="7"/>
      <c r="D54" s="11">
        <v>1283.2513456344604</v>
      </c>
      <c r="E54" s="12">
        <v>79.724592616837697</v>
      </c>
      <c r="Q54">
        <v>6.9691160311411897</v>
      </c>
      <c r="AF54">
        <v>40</v>
      </c>
      <c r="AG54">
        <v>47</v>
      </c>
    </row>
    <row r="55" spans="1:34">
      <c r="A55" t="s">
        <v>111</v>
      </c>
      <c r="B55" s="7">
        <v>35900</v>
      </c>
      <c r="C55" s="7"/>
      <c r="D55" s="11">
        <v>1149.8513460159302</v>
      </c>
      <c r="E55" s="12">
        <v>68.750379912561598</v>
      </c>
      <c r="Q55">
        <v>7.1086900614874304</v>
      </c>
      <c r="AF55">
        <v>40</v>
      </c>
      <c r="AG55">
        <v>47</v>
      </c>
    </row>
    <row r="56" spans="1:34">
      <c r="A56" t="s">
        <v>106</v>
      </c>
      <c r="B56" s="7">
        <v>35907</v>
      </c>
      <c r="C56" s="7"/>
      <c r="D56" s="11">
        <v>1235.301344871521</v>
      </c>
      <c r="E56" s="12">
        <v>75.564890559363207</v>
      </c>
      <c r="P56">
        <v>4.0374810848562399</v>
      </c>
      <c r="Q56">
        <v>7.1654570659707897</v>
      </c>
      <c r="AB56">
        <v>42.530365329174103</v>
      </c>
      <c r="AF56">
        <v>40</v>
      </c>
      <c r="AG56">
        <v>47</v>
      </c>
      <c r="AH56">
        <v>122</v>
      </c>
    </row>
    <row r="57" spans="1:34">
      <c r="A57" t="s">
        <v>107</v>
      </c>
      <c r="B57" s="7">
        <v>35886</v>
      </c>
      <c r="C57" s="7"/>
      <c r="D57" s="11">
        <v>965.80134963989258</v>
      </c>
      <c r="E57" s="12">
        <v>55.057641731427097</v>
      </c>
      <c r="Q57">
        <v>7.2251883490536803</v>
      </c>
      <c r="AF57">
        <v>40</v>
      </c>
      <c r="AG57">
        <v>47</v>
      </c>
      <c r="AH57">
        <v>122</v>
      </c>
    </row>
    <row r="58" spans="1:34">
      <c r="A58" t="s">
        <v>111</v>
      </c>
      <c r="B58" s="7">
        <v>35878</v>
      </c>
      <c r="C58" s="7"/>
      <c r="D58" s="11">
        <v>808.11984252929688</v>
      </c>
      <c r="E58" s="12">
        <v>46.968862424016898</v>
      </c>
      <c r="Q58">
        <v>7.2408996329460598</v>
      </c>
      <c r="R58">
        <v>129.810197246</v>
      </c>
      <c r="AF58">
        <v>40</v>
      </c>
      <c r="AG58">
        <v>47</v>
      </c>
    </row>
    <row r="59" spans="1:34">
      <c r="A59" t="s">
        <v>109</v>
      </c>
      <c r="B59" s="7">
        <v>35911</v>
      </c>
      <c r="C59" s="7"/>
      <c r="D59" s="11">
        <v>1482.96116065979</v>
      </c>
      <c r="E59" s="12">
        <v>90.631166924895993</v>
      </c>
      <c r="P59">
        <v>1.6524269584448801</v>
      </c>
      <c r="Q59">
        <v>7.3073473049009099</v>
      </c>
      <c r="V59">
        <v>34.1442973399732</v>
      </c>
      <c r="AF59">
        <v>37</v>
      </c>
      <c r="AG59">
        <v>50</v>
      </c>
      <c r="AH59">
        <v>100</v>
      </c>
    </row>
    <row r="60" spans="1:34">
      <c r="A60" t="s">
        <v>111</v>
      </c>
      <c r="B60" s="7">
        <v>35892</v>
      </c>
      <c r="C60" s="7"/>
      <c r="D60" s="11">
        <v>1025.9513473510742</v>
      </c>
      <c r="E60" s="12">
        <v>60.906646716386497</v>
      </c>
      <c r="Q60">
        <v>7.4513127440208002</v>
      </c>
      <c r="AF60">
        <v>40</v>
      </c>
      <c r="AG60">
        <v>47</v>
      </c>
    </row>
    <row r="61" spans="1:34">
      <c r="A61" t="s">
        <v>111</v>
      </c>
      <c r="B61" s="7">
        <v>35886</v>
      </c>
      <c r="C61" s="7"/>
      <c r="D61" s="11">
        <v>965.80134963989258</v>
      </c>
      <c r="E61" s="12">
        <v>55.375119818577097</v>
      </c>
      <c r="Q61">
        <v>7.67505201879694</v>
      </c>
      <c r="AF61">
        <v>40</v>
      </c>
      <c r="AG61">
        <v>47</v>
      </c>
    </row>
    <row r="62" spans="1:34">
      <c r="A62" t="s">
        <v>106</v>
      </c>
      <c r="B62" s="7">
        <v>35877</v>
      </c>
      <c r="C62" s="7"/>
      <c r="D62" s="11">
        <v>791.4698429107666</v>
      </c>
      <c r="E62" s="12">
        <v>45.605384986793098</v>
      </c>
      <c r="Q62">
        <v>8.2581749979613406</v>
      </c>
      <c r="T62">
        <v>90.086625578687205</v>
      </c>
      <c r="Y62">
        <v>42.430147701155398</v>
      </c>
      <c r="Z62">
        <v>100.661228110256</v>
      </c>
      <c r="AF62">
        <v>40</v>
      </c>
      <c r="AG62">
        <v>47</v>
      </c>
      <c r="AH62">
        <v>122</v>
      </c>
    </row>
    <row r="63" spans="1:34">
      <c r="A63" t="s">
        <v>106</v>
      </c>
      <c r="B63" s="7">
        <v>35886</v>
      </c>
      <c r="C63" s="7"/>
      <c r="D63" s="11">
        <v>946.55134963989258</v>
      </c>
      <c r="E63" s="12">
        <v>54.968332925602702</v>
      </c>
      <c r="Q63">
        <v>9.5107233140340792</v>
      </c>
      <c r="AF63">
        <v>40</v>
      </c>
      <c r="AG63">
        <v>47</v>
      </c>
      <c r="AH63">
        <v>122</v>
      </c>
    </row>
    <row r="64" spans="1:34">
      <c r="A64" t="s">
        <v>106</v>
      </c>
      <c r="B64" s="7">
        <v>35892</v>
      </c>
      <c r="C64" s="7"/>
      <c r="D64" s="11">
        <v>1025.9513473510742</v>
      </c>
      <c r="E64" s="12">
        <v>60.584141998966999</v>
      </c>
      <c r="Q64">
        <v>9.7765636467422201</v>
      </c>
      <c r="AF64">
        <v>40</v>
      </c>
      <c r="AG64">
        <v>47</v>
      </c>
      <c r="AH64">
        <v>122</v>
      </c>
    </row>
    <row r="65" spans="1:34">
      <c r="A65" t="s">
        <v>106</v>
      </c>
      <c r="B65" s="7">
        <v>35899</v>
      </c>
      <c r="C65" s="7"/>
      <c r="D65" s="11">
        <v>1138.8513460159302</v>
      </c>
      <c r="E65" s="12">
        <v>67.871646416048193</v>
      </c>
      <c r="Q65">
        <v>10.8766207290222</v>
      </c>
      <c r="AF65">
        <v>40</v>
      </c>
      <c r="AG65">
        <v>47</v>
      </c>
      <c r="AH65">
        <v>122</v>
      </c>
    </row>
    <row r="66" spans="1:34">
      <c r="A66" t="s">
        <v>108</v>
      </c>
      <c r="B66" s="7">
        <v>35856</v>
      </c>
      <c r="C66" s="7"/>
      <c r="D66" s="11">
        <v>640.257493019104</v>
      </c>
      <c r="E66" s="12">
        <v>35.761997983033702</v>
      </c>
      <c r="P66">
        <v>2.27545799868239</v>
      </c>
      <c r="Q66">
        <v>12.053152992821801</v>
      </c>
      <c r="R66">
        <v>96.528541743058199</v>
      </c>
      <c r="Y66">
        <v>47.567614274604601</v>
      </c>
      <c r="Z66">
        <v>47.129813646706403</v>
      </c>
      <c r="AA66">
        <v>0</v>
      </c>
      <c r="AF66">
        <v>37</v>
      </c>
      <c r="AG66">
        <v>50</v>
      </c>
      <c r="AH66">
        <v>100</v>
      </c>
    </row>
    <row r="67" spans="1:34">
      <c r="A67" t="s">
        <v>108</v>
      </c>
      <c r="B67" s="7">
        <v>35899</v>
      </c>
      <c r="C67" s="7"/>
      <c r="D67" s="11">
        <v>1338.5611610412598</v>
      </c>
      <c r="E67" s="12">
        <v>78.600779102647806</v>
      </c>
      <c r="Q67">
        <v>12.5529453639436</v>
      </c>
      <c r="AF67">
        <v>37</v>
      </c>
      <c r="AG67">
        <v>50</v>
      </c>
      <c r="AH67">
        <v>100</v>
      </c>
    </row>
    <row r="68" spans="1:34">
      <c r="A68" t="s">
        <v>110</v>
      </c>
      <c r="B68" s="7">
        <v>35899</v>
      </c>
      <c r="C68" s="7"/>
      <c r="D68" s="11">
        <v>1338.5611610412598</v>
      </c>
      <c r="E68" s="12">
        <v>78.7216234540481</v>
      </c>
      <c r="Q68">
        <v>13.6030907348093</v>
      </c>
      <c r="AF68">
        <v>37</v>
      </c>
      <c r="AG68">
        <v>50</v>
      </c>
      <c r="AH68">
        <v>100</v>
      </c>
    </row>
    <row r="69" spans="1:34">
      <c r="A69" t="s">
        <v>109</v>
      </c>
      <c r="B69" s="7">
        <v>35855</v>
      </c>
      <c r="C69" s="7"/>
      <c r="D69" s="11">
        <v>644.28453063964844</v>
      </c>
      <c r="E69" s="12">
        <v>35.026271691896902</v>
      </c>
      <c r="P69">
        <v>2.8437900128040901</v>
      </c>
      <c r="Q69">
        <v>13.8946424202886</v>
      </c>
      <c r="T69">
        <v>76.409440767985402</v>
      </c>
      <c r="AF69">
        <v>37</v>
      </c>
      <c r="AG69">
        <v>50</v>
      </c>
      <c r="AH69">
        <v>100</v>
      </c>
    </row>
    <row r="70" spans="1:34">
      <c r="A70" t="s">
        <v>110</v>
      </c>
      <c r="B70" s="7">
        <v>35855</v>
      </c>
      <c r="C70" s="7"/>
      <c r="D70" s="11">
        <v>644.28453063964844</v>
      </c>
      <c r="E70" s="12">
        <v>35.189488696140103</v>
      </c>
      <c r="Q70">
        <v>14.4763051457695</v>
      </c>
      <c r="T70">
        <v>71.772483163208307</v>
      </c>
      <c r="AF70">
        <v>37</v>
      </c>
      <c r="AG70">
        <v>50</v>
      </c>
      <c r="AH70">
        <v>100</v>
      </c>
    </row>
    <row r="71" spans="1:34">
      <c r="A71" t="s">
        <v>108</v>
      </c>
      <c r="B71" s="7">
        <v>35894</v>
      </c>
      <c r="C71" s="7"/>
      <c r="D71" s="11">
        <v>1275.788197517395</v>
      </c>
      <c r="E71" s="12">
        <v>74.408653180676694</v>
      </c>
      <c r="Q71">
        <v>14.7363113246721</v>
      </c>
      <c r="AF71">
        <v>37</v>
      </c>
      <c r="AG71">
        <v>50</v>
      </c>
      <c r="AH71">
        <v>100</v>
      </c>
    </row>
    <row r="72" spans="1:34">
      <c r="A72" t="s">
        <v>108</v>
      </c>
      <c r="B72" s="7">
        <v>35887</v>
      </c>
      <c r="C72" s="7"/>
      <c r="D72" s="11">
        <v>1179.8881998062134</v>
      </c>
      <c r="E72" s="12">
        <v>67.448142215894507</v>
      </c>
      <c r="Q72">
        <v>14.9652963160704</v>
      </c>
      <c r="AF72">
        <v>37</v>
      </c>
      <c r="AG72">
        <v>50</v>
      </c>
      <c r="AH72">
        <v>100</v>
      </c>
    </row>
    <row r="73" spans="1:34">
      <c r="A73" t="s">
        <v>110</v>
      </c>
      <c r="B73" s="7">
        <v>35895</v>
      </c>
      <c r="C73" s="7"/>
      <c r="D73" s="11">
        <v>1272.4611616134644</v>
      </c>
      <c r="E73" s="12">
        <v>74.648960793023605</v>
      </c>
      <c r="Q73">
        <v>15.086503167886301</v>
      </c>
      <c r="S73">
        <v>46.815443549028899</v>
      </c>
      <c r="AE73">
        <v>14.0205355345279</v>
      </c>
      <c r="AF73">
        <v>37</v>
      </c>
      <c r="AG73">
        <v>50</v>
      </c>
      <c r="AH73">
        <v>100</v>
      </c>
    </row>
    <row r="74" spans="1:34">
      <c r="A74" t="s">
        <v>108</v>
      </c>
      <c r="B74" s="7">
        <v>35880</v>
      </c>
      <c r="C74" s="7"/>
      <c r="D74" s="11">
        <v>1042.2796564102173</v>
      </c>
      <c r="E74" s="12">
        <v>59.641296395167203</v>
      </c>
      <c r="Q74">
        <v>15.1539419825591</v>
      </c>
      <c r="AC74">
        <v>5.85563200815492E-2</v>
      </c>
      <c r="AD74">
        <v>5.85563200815492E-2</v>
      </c>
      <c r="AF74">
        <v>37</v>
      </c>
      <c r="AG74">
        <v>50</v>
      </c>
      <c r="AH74">
        <v>100</v>
      </c>
    </row>
    <row r="75" spans="1:34">
      <c r="A75" t="s">
        <v>110</v>
      </c>
      <c r="B75" s="7">
        <v>35888</v>
      </c>
      <c r="C75" s="7"/>
      <c r="D75" s="11">
        <v>1192.1381998062134</v>
      </c>
      <c r="E75" s="12">
        <v>68.032637411451105</v>
      </c>
      <c r="Q75">
        <v>15.9120239403362</v>
      </c>
      <c r="AF75">
        <v>37</v>
      </c>
      <c r="AG75">
        <v>50</v>
      </c>
      <c r="AH75">
        <v>100</v>
      </c>
    </row>
    <row r="76" spans="1:34">
      <c r="A76" t="s">
        <v>110</v>
      </c>
      <c r="B76" s="7">
        <v>35860</v>
      </c>
      <c r="C76" s="7"/>
      <c r="D76" s="11">
        <v>726.21857452392578</v>
      </c>
      <c r="E76" s="12">
        <v>40.143548500222103</v>
      </c>
      <c r="Q76">
        <v>16.2539452458326</v>
      </c>
      <c r="AF76">
        <v>37</v>
      </c>
      <c r="AG76">
        <v>50</v>
      </c>
      <c r="AH76">
        <v>100</v>
      </c>
    </row>
    <row r="77" spans="1:34">
      <c r="A77" t="s">
        <v>109</v>
      </c>
      <c r="B77" s="7">
        <v>35900</v>
      </c>
      <c r="C77" s="7"/>
      <c r="D77" s="11">
        <v>1349.5611610412598</v>
      </c>
      <c r="E77" s="12">
        <v>79.619723286851993</v>
      </c>
      <c r="Q77">
        <v>16.544075674794001</v>
      </c>
      <c r="AF77">
        <v>37</v>
      </c>
      <c r="AG77">
        <v>50</v>
      </c>
      <c r="AH77">
        <v>100</v>
      </c>
    </row>
    <row r="78" spans="1:34">
      <c r="A78" t="s">
        <v>110</v>
      </c>
      <c r="B78" s="7">
        <v>35880</v>
      </c>
      <c r="C78" s="7"/>
      <c r="D78" s="11">
        <v>1042.2796564102173</v>
      </c>
      <c r="E78" s="12">
        <v>59.646505973394397</v>
      </c>
      <c r="Q78">
        <v>16.5555373717064</v>
      </c>
      <c r="AF78">
        <v>37</v>
      </c>
      <c r="AG78">
        <v>50</v>
      </c>
      <c r="AH78">
        <v>100</v>
      </c>
    </row>
    <row r="79" spans="1:34">
      <c r="A79" t="s">
        <v>108</v>
      </c>
      <c r="B79" s="7">
        <v>35860</v>
      </c>
      <c r="C79" s="7"/>
      <c r="D79" s="11">
        <v>706.54153823852539</v>
      </c>
      <c r="E79" s="12">
        <v>39.791975638211603</v>
      </c>
      <c r="Q79">
        <v>16.591030432461199</v>
      </c>
      <c r="AF79">
        <v>37</v>
      </c>
      <c r="AG79">
        <v>50</v>
      </c>
      <c r="AH79">
        <v>100</v>
      </c>
    </row>
    <row r="80" spans="1:34">
      <c r="A80" t="s">
        <v>108</v>
      </c>
      <c r="B80" s="7">
        <v>35875</v>
      </c>
      <c r="C80" s="7"/>
      <c r="D80" s="11">
        <v>958.52965831756592</v>
      </c>
      <c r="E80" s="12">
        <v>54.602835617251003</v>
      </c>
      <c r="Q80">
        <v>17.296968618377999</v>
      </c>
      <c r="AF80">
        <v>37</v>
      </c>
      <c r="AG80">
        <v>50</v>
      </c>
      <c r="AH80">
        <v>100</v>
      </c>
    </row>
    <row r="81" spans="1:34">
      <c r="A81" t="s">
        <v>109</v>
      </c>
      <c r="B81" s="7">
        <v>35894</v>
      </c>
      <c r="C81" s="7"/>
      <c r="D81" s="11">
        <v>1275.788197517395</v>
      </c>
      <c r="E81" s="12">
        <v>74.202343091684995</v>
      </c>
      <c r="Q81">
        <v>17.304085460327801</v>
      </c>
      <c r="AE81">
        <v>21.284765462847599</v>
      </c>
      <c r="AF81">
        <v>37</v>
      </c>
      <c r="AG81">
        <v>50</v>
      </c>
      <c r="AH81">
        <v>100</v>
      </c>
    </row>
    <row r="82" spans="1:34">
      <c r="A82" t="s">
        <v>109</v>
      </c>
      <c r="B82" s="7">
        <v>35888</v>
      </c>
      <c r="C82" s="7"/>
      <c r="D82" s="11">
        <v>1172.461163520813</v>
      </c>
      <c r="E82" s="12">
        <v>67.542743754926704</v>
      </c>
      <c r="Q82">
        <v>17.395417108374701</v>
      </c>
      <c r="AF82">
        <v>37</v>
      </c>
      <c r="AG82">
        <v>50</v>
      </c>
      <c r="AH82">
        <v>100</v>
      </c>
    </row>
    <row r="83" spans="1:34">
      <c r="A83" t="s">
        <v>110</v>
      </c>
      <c r="B83" s="7">
        <v>35875</v>
      </c>
      <c r="C83" s="7"/>
      <c r="D83" s="11">
        <v>978.20669460296631</v>
      </c>
      <c r="E83" s="12">
        <v>55.164706707502397</v>
      </c>
      <c r="Q83">
        <v>17.877983774811199</v>
      </c>
      <c r="AF83">
        <v>37</v>
      </c>
      <c r="AG83">
        <v>50</v>
      </c>
      <c r="AH83">
        <v>100</v>
      </c>
    </row>
    <row r="84" spans="1:34">
      <c r="A84" t="s">
        <v>109</v>
      </c>
      <c r="B84" s="7">
        <v>35880</v>
      </c>
      <c r="C84" s="7"/>
      <c r="D84" s="11">
        <v>1042.2796564102173</v>
      </c>
      <c r="E84" s="12">
        <v>59.608306830846097</v>
      </c>
      <c r="Q84">
        <v>18.7042322433336</v>
      </c>
      <c r="U84">
        <v>0</v>
      </c>
      <c r="AF84">
        <v>37</v>
      </c>
      <c r="AG84">
        <v>50</v>
      </c>
      <c r="AH84">
        <v>100</v>
      </c>
    </row>
    <row r="85" spans="1:34">
      <c r="A85" t="s">
        <v>108</v>
      </c>
      <c r="B85" s="7">
        <v>35866</v>
      </c>
      <c r="C85" s="7"/>
      <c r="D85" s="11">
        <v>805.94154071807861</v>
      </c>
      <c r="E85" s="12">
        <v>45.850784046192501</v>
      </c>
      <c r="Q85">
        <v>18.982618496766801</v>
      </c>
      <c r="AF85">
        <v>37</v>
      </c>
      <c r="AG85">
        <v>50</v>
      </c>
      <c r="AH85">
        <v>100</v>
      </c>
    </row>
    <row r="86" spans="1:34">
      <c r="A86" t="s">
        <v>109</v>
      </c>
      <c r="B86" s="7">
        <v>35860</v>
      </c>
      <c r="C86" s="7"/>
      <c r="D86" s="11">
        <v>726.21857452392578</v>
      </c>
      <c r="E86" s="12">
        <v>40.488461224822601</v>
      </c>
      <c r="Q86">
        <v>19.3093044116447</v>
      </c>
      <c r="AF86">
        <v>37</v>
      </c>
      <c r="AG86">
        <v>50</v>
      </c>
      <c r="AH86">
        <v>100</v>
      </c>
    </row>
    <row r="87" spans="1:34">
      <c r="A87" t="s">
        <v>109</v>
      </c>
      <c r="B87" s="7">
        <v>35875</v>
      </c>
      <c r="C87" s="7"/>
      <c r="D87" s="11">
        <v>958.52965831756592</v>
      </c>
      <c r="E87" s="12">
        <v>54.620402837804697</v>
      </c>
      <c r="Q87">
        <v>19.629780640952401</v>
      </c>
      <c r="S87">
        <v>28.618083773212199</v>
      </c>
      <c r="AF87">
        <v>37</v>
      </c>
      <c r="AG87">
        <v>50</v>
      </c>
      <c r="AH87">
        <v>100</v>
      </c>
    </row>
    <row r="88" spans="1:34">
      <c r="A88" t="s">
        <v>110</v>
      </c>
      <c r="B88" s="7">
        <v>35866</v>
      </c>
      <c r="C88" s="7"/>
      <c r="D88" s="11">
        <v>805.94154071807861</v>
      </c>
      <c r="E88" s="12">
        <v>45.880812662193499</v>
      </c>
      <c r="Q88">
        <v>20.054006031842501</v>
      </c>
      <c r="T88">
        <v>94.527639624443296</v>
      </c>
      <c r="AF88">
        <v>37</v>
      </c>
      <c r="AG88">
        <v>50</v>
      </c>
      <c r="AH88">
        <v>100</v>
      </c>
    </row>
    <row r="89" spans="1:34">
      <c r="A89" t="s">
        <v>109</v>
      </c>
      <c r="B89" s="7">
        <v>35867</v>
      </c>
      <c r="C89" s="7"/>
      <c r="D89" s="11">
        <v>820.74153900146484</v>
      </c>
      <c r="E89" s="12">
        <v>46.607138003207403</v>
      </c>
      <c r="Q89">
        <v>22.996819701541199</v>
      </c>
      <c r="AF89">
        <v>37</v>
      </c>
      <c r="AG89">
        <v>50</v>
      </c>
      <c r="AH89">
        <v>100</v>
      </c>
    </row>
    <row r="90" spans="1:34">
      <c r="A90" t="s">
        <v>106</v>
      </c>
      <c r="B90" s="7">
        <v>35867</v>
      </c>
      <c r="C90" s="7"/>
      <c r="D90" s="11"/>
      <c r="E90" s="12">
        <v>36.1856274265621</v>
      </c>
      <c r="AE90">
        <v>0.77833125778330703</v>
      </c>
      <c r="AF90">
        <v>40</v>
      </c>
      <c r="AG90">
        <v>47</v>
      </c>
      <c r="AH90">
        <v>122</v>
      </c>
    </row>
    <row r="91" spans="1:34">
      <c r="A91" t="s">
        <v>106</v>
      </c>
      <c r="B91" s="7">
        <v>35868</v>
      </c>
      <c r="C91" s="7"/>
      <c r="D91" s="11"/>
      <c r="E91" s="12">
        <v>36.5781343008588</v>
      </c>
      <c r="AF91">
        <v>40</v>
      </c>
      <c r="AG91">
        <v>47</v>
      </c>
      <c r="AH91">
        <v>122</v>
      </c>
    </row>
    <row r="92" spans="1:34">
      <c r="A92" t="s">
        <v>106</v>
      </c>
      <c r="B92" s="7">
        <v>35878</v>
      </c>
      <c r="C92" s="7"/>
      <c r="D92" s="11"/>
      <c r="E92" s="12">
        <v>46.750758241446697</v>
      </c>
      <c r="R92">
        <v>172.193089373281</v>
      </c>
      <c r="AF92">
        <v>40</v>
      </c>
      <c r="AG92">
        <v>47</v>
      </c>
      <c r="AH92">
        <v>122</v>
      </c>
    </row>
    <row r="93" spans="1:34">
      <c r="A93" t="s">
        <v>106</v>
      </c>
      <c r="B93" s="7">
        <v>35879</v>
      </c>
      <c r="C93" s="7"/>
      <c r="D93" s="11"/>
      <c r="E93" s="12">
        <v>47.869753131638603</v>
      </c>
      <c r="P93">
        <v>2.6639506460249001</v>
      </c>
      <c r="AE93">
        <v>5.9838107098381004</v>
      </c>
      <c r="AF93">
        <v>40</v>
      </c>
      <c r="AG93">
        <v>47</v>
      </c>
      <c r="AH93">
        <v>122</v>
      </c>
    </row>
    <row r="94" spans="1:34">
      <c r="A94" t="s">
        <v>106</v>
      </c>
      <c r="B94" s="7">
        <v>35888</v>
      </c>
      <c r="C94" s="7"/>
      <c r="D94" s="11"/>
      <c r="E94" s="12">
        <v>57.001894982998898</v>
      </c>
      <c r="R94">
        <v>407.94807109045001</v>
      </c>
      <c r="U94">
        <v>5.9446386840815499</v>
      </c>
      <c r="Y94">
        <v>146.807424032683</v>
      </c>
      <c r="Z94">
        <v>208.113483946401</v>
      </c>
      <c r="AF94">
        <v>40</v>
      </c>
      <c r="AG94">
        <v>47</v>
      </c>
      <c r="AH94">
        <v>122</v>
      </c>
    </row>
    <row r="95" spans="1:34">
      <c r="A95" t="s">
        <v>106</v>
      </c>
      <c r="B95" s="7">
        <v>35889</v>
      </c>
      <c r="C95" s="7"/>
      <c r="D95" s="11"/>
      <c r="E95" s="12">
        <v>58.191842004256898</v>
      </c>
      <c r="X95">
        <v>0.34800094201162302</v>
      </c>
      <c r="AC95">
        <v>0</v>
      </c>
      <c r="AD95">
        <v>0</v>
      </c>
      <c r="AF95">
        <v>40</v>
      </c>
      <c r="AG95">
        <v>47</v>
      </c>
      <c r="AH95">
        <v>122</v>
      </c>
    </row>
    <row r="96" spans="1:34">
      <c r="A96" t="s">
        <v>106</v>
      </c>
      <c r="B96" s="7">
        <v>35890</v>
      </c>
      <c r="C96" s="7"/>
      <c r="D96" s="11"/>
      <c r="E96" s="12">
        <v>58.5293532903518</v>
      </c>
      <c r="P96">
        <v>4.5781631940402701</v>
      </c>
      <c r="T96">
        <v>105.558237950524</v>
      </c>
      <c r="AF96">
        <v>40</v>
      </c>
      <c r="AG96">
        <v>47</v>
      </c>
      <c r="AH96">
        <v>122</v>
      </c>
    </row>
    <row r="97" spans="1:34">
      <c r="A97" t="s">
        <v>106</v>
      </c>
      <c r="B97" s="7">
        <v>35893</v>
      </c>
      <c r="C97" s="7"/>
      <c r="D97" s="11"/>
      <c r="E97" s="12">
        <v>61.941982272360903</v>
      </c>
      <c r="AE97">
        <v>10.857202158572001</v>
      </c>
      <c r="AF97">
        <v>40</v>
      </c>
      <c r="AG97">
        <v>47</v>
      </c>
      <c r="AH97">
        <v>122</v>
      </c>
    </row>
    <row r="98" spans="1:34">
      <c r="A98" t="s">
        <v>106</v>
      </c>
      <c r="B98" s="7">
        <v>35894</v>
      </c>
      <c r="C98" s="7"/>
      <c r="D98" s="11"/>
      <c r="E98" s="12">
        <v>63.066611112117499</v>
      </c>
      <c r="U98">
        <v>9.4489230267565691</v>
      </c>
      <c r="AF98">
        <v>40</v>
      </c>
      <c r="AG98">
        <v>47</v>
      </c>
      <c r="AH98">
        <v>122</v>
      </c>
    </row>
    <row r="99" spans="1:34">
      <c r="A99" t="s">
        <v>106</v>
      </c>
      <c r="B99" s="7">
        <v>35896</v>
      </c>
      <c r="C99" s="7"/>
      <c r="D99" s="11"/>
      <c r="E99" s="12">
        <v>64.599192043622296</v>
      </c>
      <c r="X99">
        <v>5.6489918660891103</v>
      </c>
      <c r="AF99">
        <v>40</v>
      </c>
      <c r="AG99">
        <v>47</v>
      </c>
      <c r="AH99">
        <v>122</v>
      </c>
    </row>
    <row r="100" spans="1:34">
      <c r="A100" t="s">
        <v>106</v>
      </c>
      <c r="B100" s="7">
        <v>35901</v>
      </c>
      <c r="C100" s="7"/>
      <c r="D100" s="11"/>
      <c r="E100" s="12">
        <v>69.823735077262995</v>
      </c>
      <c r="X100">
        <v>15.957500769913301</v>
      </c>
      <c r="AF100">
        <v>40</v>
      </c>
      <c r="AG100">
        <v>47</v>
      </c>
      <c r="AH100">
        <v>122</v>
      </c>
    </row>
    <row r="101" spans="1:34">
      <c r="A101" t="s">
        <v>106</v>
      </c>
      <c r="B101" s="7">
        <v>35902</v>
      </c>
      <c r="C101" s="7"/>
      <c r="D101" s="11"/>
      <c r="E101" s="12">
        <v>70.617171745860404</v>
      </c>
      <c r="T101">
        <v>109.227186230793</v>
      </c>
      <c r="AF101">
        <v>40</v>
      </c>
      <c r="AG101">
        <v>47</v>
      </c>
      <c r="AH101">
        <v>122</v>
      </c>
    </row>
    <row r="102" spans="1:34">
      <c r="A102" t="s">
        <v>106</v>
      </c>
      <c r="B102" s="7">
        <v>35903</v>
      </c>
      <c r="C102" s="7"/>
      <c r="D102" s="11"/>
      <c r="E102" s="12">
        <v>72.109925544826993</v>
      </c>
      <c r="R102">
        <v>581.64347061991498</v>
      </c>
      <c r="U102">
        <v>1.4947192985631499</v>
      </c>
      <c r="AF102">
        <v>40</v>
      </c>
      <c r="AG102">
        <v>47</v>
      </c>
      <c r="AH102">
        <v>122</v>
      </c>
    </row>
    <row r="103" spans="1:34">
      <c r="A103" t="s">
        <v>106</v>
      </c>
      <c r="B103" s="7">
        <v>35905</v>
      </c>
      <c r="C103" s="7"/>
      <c r="D103" s="11"/>
      <c r="E103" s="12">
        <v>73.830956764820399</v>
      </c>
      <c r="Y103">
        <v>183.84694988374599</v>
      </c>
      <c r="Z103">
        <v>193.02888169123699</v>
      </c>
      <c r="AA103">
        <v>122.562393323207</v>
      </c>
      <c r="AF103">
        <v>40</v>
      </c>
      <c r="AG103">
        <v>47</v>
      </c>
      <c r="AH103">
        <v>122</v>
      </c>
    </row>
    <row r="104" spans="1:34">
      <c r="A104" t="s">
        <v>106</v>
      </c>
      <c r="B104" s="7">
        <v>35906</v>
      </c>
      <c r="C104" s="7"/>
      <c r="D104" s="11"/>
      <c r="E104" s="12">
        <v>75.152657105970107</v>
      </c>
      <c r="AC104">
        <v>5.6593042325271598E-2</v>
      </c>
      <c r="AD104">
        <v>5.6593042325271598E-2</v>
      </c>
      <c r="AE104">
        <v>11.9613947696139</v>
      </c>
      <c r="AF104">
        <v>40</v>
      </c>
      <c r="AG104">
        <v>47</v>
      </c>
      <c r="AH104">
        <v>122</v>
      </c>
    </row>
    <row r="105" spans="1:34">
      <c r="A105" t="s">
        <v>106</v>
      </c>
      <c r="B105" s="7">
        <v>35909</v>
      </c>
      <c r="C105" s="7"/>
      <c r="D105" s="11"/>
      <c r="E105" s="12">
        <v>78.088078114526795</v>
      </c>
      <c r="U105">
        <v>1.1403778917045599</v>
      </c>
      <c r="AF105">
        <v>40</v>
      </c>
      <c r="AG105">
        <v>47</v>
      </c>
      <c r="AH105">
        <v>122</v>
      </c>
    </row>
    <row r="106" spans="1:34">
      <c r="A106" t="s">
        <v>106</v>
      </c>
      <c r="B106" s="7">
        <v>35910</v>
      </c>
      <c r="C106" s="7"/>
      <c r="D106" s="11"/>
      <c r="E106" s="12">
        <v>79.276462382927804</v>
      </c>
      <c r="X106">
        <v>16.633575478704898</v>
      </c>
      <c r="AF106">
        <v>40</v>
      </c>
      <c r="AG106">
        <v>47</v>
      </c>
      <c r="AH106">
        <v>122</v>
      </c>
    </row>
    <row r="107" spans="1:34">
      <c r="A107" t="s">
        <v>106</v>
      </c>
      <c r="B107" s="7">
        <v>35914</v>
      </c>
      <c r="C107" s="7"/>
      <c r="D107" s="11"/>
      <c r="E107" s="12">
        <v>82.584589678350298</v>
      </c>
      <c r="S107">
        <v>43.777769338852302</v>
      </c>
      <c r="U107">
        <v>0.72734189597986099</v>
      </c>
      <c r="X107">
        <v>15.0129526639008</v>
      </c>
      <c r="AF107">
        <v>40</v>
      </c>
      <c r="AG107">
        <v>47</v>
      </c>
      <c r="AH107">
        <v>122</v>
      </c>
    </row>
    <row r="108" spans="1:34">
      <c r="A108" t="s">
        <v>106</v>
      </c>
      <c r="B108" s="7">
        <v>35917</v>
      </c>
      <c r="C108" s="7"/>
      <c r="D108" s="11"/>
      <c r="E108" s="12">
        <v>85.640603254849594</v>
      </c>
      <c r="T108">
        <v>106.07287909341299</v>
      </c>
      <c r="AF108">
        <v>40</v>
      </c>
      <c r="AG108">
        <v>47</v>
      </c>
      <c r="AH108">
        <v>122</v>
      </c>
    </row>
    <row r="109" spans="1:34">
      <c r="A109" t="s">
        <v>106</v>
      </c>
      <c r="B109" s="7">
        <v>35919</v>
      </c>
      <c r="C109" s="7"/>
      <c r="D109" s="11"/>
      <c r="E109" s="12">
        <v>87.695229456617298</v>
      </c>
      <c r="R109">
        <v>729.41976813401698</v>
      </c>
      <c r="Y109">
        <v>190</v>
      </c>
      <c r="Z109">
        <v>209</v>
      </c>
      <c r="AF109">
        <v>40</v>
      </c>
      <c r="AG109">
        <v>47</v>
      </c>
      <c r="AH109">
        <v>122</v>
      </c>
    </row>
    <row r="110" spans="1:34">
      <c r="A110" t="s">
        <v>106</v>
      </c>
      <c r="B110" s="7">
        <v>35920</v>
      </c>
      <c r="C110" s="7"/>
      <c r="D110" s="11"/>
      <c r="E110" s="12">
        <v>89.324122730388197</v>
      </c>
      <c r="Y110">
        <v>181.01925894068901</v>
      </c>
      <c r="Z110">
        <v>190.211942424771</v>
      </c>
      <c r="AA110">
        <v>260.72143749915898</v>
      </c>
      <c r="AF110">
        <v>40</v>
      </c>
      <c r="AG110">
        <v>47</v>
      </c>
      <c r="AH110">
        <v>122</v>
      </c>
    </row>
    <row r="111" spans="1:34">
      <c r="A111" t="s">
        <v>106</v>
      </c>
      <c r="B111" s="7">
        <v>35922</v>
      </c>
      <c r="C111" s="7"/>
      <c r="D111" s="11"/>
      <c r="E111" s="12">
        <v>90.625072750552903</v>
      </c>
      <c r="P111">
        <v>2.95582586427656</v>
      </c>
      <c r="W111">
        <v>4.9381351787102599</v>
      </c>
      <c r="X111">
        <v>9.0913208094053708</v>
      </c>
      <c r="AF111">
        <v>40</v>
      </c>
      <c r="AG111">
        <v>47</v>
      </c>
      <c r="AH111">
        <v>122</v>
      </c>
    </row>
    <row r="112" spans="1:34">
      <c r="A112" t="s">
        <v>106</v>
      </c>
      <c r="B112" s="7">
        <v>35923</v>
      </c>
      <c r="C112" s="7"/>
      <c r="D112" s="11"/>
      <c r="E112" s="12">
        <v>92.486368000579603</v>
      </c>
      <c r="U112">
        <v>0</v>
      </c>
      <c r="AF112">
        <v>40</v>
      </c>
      <c r="AG112">
        <v>47</v>
      </c>
      <c r="AH112">
        <v>122</v>
      </c>
    </row>
    <row r="113" spans="1:40">
      <c r="A113" t="s">
        <v>106</v>
      </c>
      <c r="B113" s="7">
        <v>35925</v>
      </c>
      <c r="C113" s="7"/>
      <c r="D113" s="11"/>
      <c r="E113" s="12">
        <v>93.7173888277066</v>
      </c>
      <c r="S113">
        <v>57.061481790908601</v>
      </c>
      <c r="AF113">
        <v>40</v>
      </c>
      <c r="AG113">
        <v>47</v>
      </c>
      <c r="AH113">
        <v>122</v>
      </c>
    </row>
    <row r="114" spans="1:40">
      <c r="A114" t="s">
        <v>106</v>
      </c>
      <c r="B114" s="7">
        <v>35928</v>
      </c>
      <c r="C114" s="7"/>
      <c r="D114" s="11"/>
      <c r="E114" s="12">
        <v>96.877592797231799</v>
      </c>
      <c r="U114">
        <v>0</v>
      </c>
      <c r="AF114">
        <v>40</v>
      </c>
      <c r="AG114">
        <v>47</v>
      </c>
      <c r="AH114">
        <v>122</v>
      </c>
    </row>
    <row r="115" spans="1:40">
      <c r="A115" t="s">
        <v>106</v>
      </c>
      <c r="B115" s="7">
        <v>35930</v>
      </c>
      <c r="C115" s="7"/>
      <c r="D115" s="11"/>
      <c r="E115" s="12">
        <v>99.055355164872594</v>
      </c>
      <c r="T115">
        <v>102.385185605953</v>
      </c>
      <c r="AF115">
        <v>40</v>
      </c>
      <c r="AG115">
        <v>47</v>
      </c>
      <c r="AH115">
        <v>122</v>
      </c>
    </row>
    <row r="116" spans="1:40">
      <c r="A116" t="s">
        <v>106</v>
      </c>
      <c r="B116" s="7">
        <v>35932</v>
      </c>
      <c r="C116" s="7"/>
      <c r="D116" s="11"/>
      <c r="E116" s="12">
        <v>101.192210663567</v>
      </c>
      <c r="R116">
        <v>717.44663964398103</v>
      </c>
      <c r="AF116">
        <v>40</v>
      </c>
      <c r="AG116">
        <v>47</v>
      </c>
      <c r="AH116">
        <v>122</v>
      </c>
      <c r="AM116">
        <v>2.1</v>
      </c>
      <c r="AN116">
        <v>8.1999999999999993</v>
      </c>
    </row>
    <row r="117" spans="1:40">
      <c r="A117" t="s">
        <v>106</v>
      </c>
      <c r="B117" s="7">
        <v>35933</v>
      </c>
      <c r="C117" s="7"/>
      <c r="D117" s="11"/>
      <c r="E117" s="12">
        <v>101.61673137499</v>
      </c>
      <c r="Y117">
        <v>190.405472603383</v>
      </c>
      <c r="Z117">
        <v>159.76319432311399</v>
      </c>
      <c r="AA117">
        <v>273.13962396010999</v>
      </c>
      <c r="AE117">
        <v>13.929016189290101</v>
      </c>
      <c r="AF117">
        <v>40</v>
      </c>
      <c r="AG117">
        <v>47</v>
      </c>
      <c r="AH117">
        <v>122</v>
      </c>
    </row>
    <row r="118" spans="1:40">
      <c r="A118" t="s">
        <v>106</v>
      </c>
      <c r="B118" s="7">
        <v>35934</v>
      </c>
      <c r="C118" s="7"/>
      <c r="D118" s="11"/>
      <c r="E118" s="12">
        <v>102.531142049617</v>
      </c>
      <c r="P118">
        <v>2.5615178675357901</v>
      </c>
      <c r="S118">
        <v>61.717236927049498</v>
      </c>
      <c r="AC118">
        <v>0.29738999965106799</v>
      </c>
      <c r="AD118">
        <v>0.24295683729369399</v>
      </c>
      <c r="AF118">
        <v>40</v>
      </c>
      <c r="AG118">
        <v>47</v>
      </c>
      <c r="AH118">
        <v>122</v>
      </c>
    </row>
    <row r="119" spans="1:40">
      <c r="A119" t="s">
        <v>106</v>
      </c>
      <c r="B119" s="7">
        <v>35935</v>
      </c>
      <c r="C119" s="7"/>
      <c r="D119" s="11"/>
      <c r="E119" s="12">
        <v>104.17422065001099</v>
      </c>
      <c r="AB119">
        <v>63.287489956991998</v>
      </c>
      <c r="AF119">
        <v>40</v>
      </c>
      <c r="AG119">
        <v>47</v>
      </c>
      <c r="AH119">
        <v>122</v>
      </c>
    </row>
    <row r="120" spans="1:40">
      <c r="A120" t="s">
        <v>106</v>
      </c>
      <c r="B120" s="7">
        <v>35938</v>
      </c>
      <c r="C120" s="7"/>
      <c r="D120" s="11"/>
      <c r="E120" s="12">
        <v>107.12378398942001</v>
      </c>
      <c r="U120">
        <v>0</v>
      </c>
      <c r="AF120">
        <v>40</v>
      </c>
      <c r="AG120">
        <v>47</v>
      </c>
      <c r="AH120">
        <v>122</v>
      </c>
    </row>
    <row r="121" spans="1:40">
      <c r="A121" t="s">
        <v>106</v>
      </c>
      <c r="B121" s="7">
        <v>35942</v>
      </c>
      <c r="C121" s="7"/>
      <c r="D121" s="11"/>
      <c r="E121" s="12">
        <v>110.761399250013</v>
      </c>
      <c r="W121">
        <v>10.767377402583</v>
      </c>
      <c r="AF121">
        <v>40</v>
      </c>
      <c r="AG121">
        <v>47</v>
      </c>
      <c r="AH121">
        <v>122</v>
      </c>
    </row>
    <row r="122" spans="1:40">
      <c r="A122" t="s">
        <v>106</v>
      </c>
      <c r="B122" s="7">
        <v>35943</v>
      </c>
      <c r="C122" s="7"/>
      <c r="D122" s="11"/>
      <c r="E122" s="12">
        <v>111.515008786072</v>
      </c>
      <c r="S122">
        <v>131.13583716249499</v>
      </c>
      <c r="U122">
        <v>0.104527091900195</v>
      </c>
      <c r="AF122">
        <v>40</v>
      </c>
      <c r="AG122">
        <v>47</v>
      </c>
      <c r="AH122">
        <v>122</v>
      </c>
    </row>
    <row r="123" spans="1:40">
      <c r="A123" t="s">
        <v>106</v>
      </c>
      <c r="B123" s="7">
        <v>35945</v>
      </c>
      <c r="C123" s="7"/>
      <c r="D123" s="11"/>
      <c r="E123" s="12">
        <v>113.747053310233</v>
      </c>
      <c r="T123">
        <v>86.070038910505801</v>
      </c>
      <c r="AF123">
        <v>40</v>
      </c>
      <c r="AG123">
        <v>47</v>
      </c>
      <c r="AH123">
        <v>122</v>
      </c>
    </row>
    <row r="124" spans="1:40">
      <c r="A124" t="s">
        <v>106</v>
      </c>
      <c r="B124" s="7">
        <v>35947</v>
      </c>
      <c r="C124" s="7"/>
      <c r="D124" s="11"/>
      <c r="E124" s="12">
        <v>115.91371637518</v>
      </c>
      <c r="R124">
        <v>626.96788457722698</v>
      </c>
      <c r="Y124">
        <v>181.42782265109301</v>
      </c>
      <c r="Z124">
        <v>83.361780477642199</v>
      </c>
      <c r="AA124">
        <v>288.69729998521598</v>
      </c>
      <c r="AC124">
        <v>0.356149900554799</v>
      </c>
      <c r="AD124">
        <v>0.28367702990334498</v>
      </c>
      <c r="AF124">
        <v>40</v>
      </c>
      <c r="AG124">
        <v>47</v>
      </c>
      <c r="AH124">
        <v>122</v>
      </c>
    </row>
    <row r="125" spans="1:40">
      <c r="A125" t="s">
        <v>106</v>
      </c>
      <c r="B125" s="7">
        <v>35948</v>
      </c>
      <c r="C125" s="7"/>
      <c r="D125" s="11"/>
      <c r="E125" s="12">
        <v>117.28056599602</v>
      </c>
      <c r="P125">
        <v>0.94470957979280601</v>
      </c>
      <c r="AF125">
        <v>40</v>
      </c>
      <c r="AG125">
        <v>47</v>
      </c>
      <c r="AH125">
        <v>122</v>
      </c>
    </row>
    <row r="126" spans="1:40">
      <c r="A126" t="s">
        <v>106</v>
      </c>
      <c r="B126" s="7">
        <v>35949</v>
      </c>
      <c r="C126" s="7"/>
      <c r="D126" s="11"/>
      <c r="E126" s="12">
        <v>118.217996904709</v>
      </c>
      <c r="AB126">
        <v>42.889550545866598</v>
      </c>
      <c r="AF126">
        <v>40</v>
      </c>
      <c r="AG126">
        <v>47</v>
      </c>
      <c r="AH126">
        <v>122</v>
      </c>
    </row>
    <row r="127" spans="1:40">
      <c r="A127" t="s">
        <v>106</v>
      </c>
      <c r="B127" s="7">
        <v>35950</v>
      </c>
      <c r="C127" s="7"/>
      <c r="D127" s="11"/>
      <c r="E127" s="12">
        <v>119.359069582072</v>
      </c>
      <c r="W127">
        <v>12.0032245792646</v>
      </c>
      <c r="AF127">
        <v>40</v>
      </c>
      <c r="AG127">
        <v>47</v>
      </c>
      <c r="AH127">
        <v>122</v>
      </c>
    </row>
    <row r="128" spans="1:40">
      <c r="A128" t="s">
        <v>106</v>
      </c>
      <c r="B128" s="7">
        <v>35951</v>
      </c>
      <c r="C128" s="7"/>
      <c r="D128" s="11"/>
      <c r="E128" s="12">
        <v>120.37595412600101</v>
      </c>
      <c r="S128">
        <v>140.037215660957</v>
      </c>
      <c r="X128">
        <v>0</v>
      </c>
      <c r="AF128">
        <v>40</v>
      </c>
      <c r="AG128">
        <v>47</v>
      </c>
      <c r="AH128">
        <v>122</v>
      </c>
    </row>
    <row r="129" spans="1:34">
      <c r="A129" t="s">
        <v>106</v>
      </c>
      <c r="B129" s="7">
        <v>35960</v>
      </c>
      <c r="C129" s="7"/>
      <c r="D129" s="11"/>
      <c r="E129" s="12">
        <v>128.532816434484</v>
      </c>
      <c r="X129">
        <v>0</v>
      </c>
      <c r="AF129">
        <v>40</v>
      </c>
      <c r="AG129">
        <v>47</v>
      </c>
      <c r="AH129">
        <v>122</v>
      </c>
    </row>
    <row r="130" spans="1:34">
      <c r="A130" t="s">
        <v>106</v>
      </c>
      <c r="B130" s="7">
        <v>35961</v>
      </c>
      <c r="C130" s="7"/>
      <c r="D130" s="11"/>
      <c r="E130" s="12">
        <v>129.65863306717401</v>
      </c>
      <c r="AE130">
        <v>15.755500207555</v>
      </c>
      <c r="AF130">
        <v>40</v>
      </c>
      <c r="AG130">
        <v>47</v>
      </c>
      <c r="AH130">
        <v>122</v>
      </c>
    </row>
    <row r="131" spans="1:34">
      <c r="A131" t="s">
        <v>106</v>
      </c>
      <c r="B131" s="7">
        <v>35962</v>
      </c>
      <c r="C131" s="7"/>
      <c r="D131" s="11"/>
      <c r="E131" s="12">
        <v>130.512578945531</v>
      </c>
      <c r="R131">
        <v>607.01833952209495</v>
      </c>
      <c r="T131">
        <v>62.333494277031399</v>
      </c>
      <c r="U131">
        <v>0.30778427927000901</v>
      </c>
      <c r="W131">
        <v>12.4727812901937</v>
      </c>
      <c r="AA131">
        <v>334.90800596717997</v>
      </c>
      <c r="AC131">
        <v>0.393136536515579</v>
      </c>
      <c r="AD131">
        <v>0.30614815590215899</v>
      </c>
      <c r="AF131">
        <v>40</v>
      </c>
      <c r="AG131">
        <v>47</v>
      </c>
      <c r="AH131">
        <v>122</v>
      </c>
    </row>
    <row r="132" spans="1:34">
      <c r="A132" t="s">
        <v>107</v>
      </c>
      <c r="B132" s="7">
        <v>35865</v>
      </c>
      <c r="C132" s="7"/>
      <c r="D132" s="11"/>
      <c r="E132" s="12">
        <v>34.167176726521902</v>
      </c>
      <c r="F132">
        <v>578.60034659488895</v>
      </c>
      <c r="AF132">
        <v>40</v>
      </c>
      <c r="AG132">
        <v>47</v>
      </c>
      <c r="AH132">
        <v>122</v>
      </c>
    </row>
    <row r="133" spans="1:34">
      <c r="A133" t="s">
        <v>107</v>
      </c>
      <c r="B133" s="7">
        <v>35867</v>
      </c>
      <c r="C133" s="7"/>
      <c r="D133" s="11"/>
      <c r="E133" s="12">
        <v>35.624895711663498</v>
      </c>
      <c r="P133">
        <v>0.331889603745253</v>
      </c>
      <c r="T133">
        <v>21.441681962288801</v>
      </c>
      <c r="AA133">
        <v>4.7530905004273301</v>
      </c>
      <c r="AE133">
        <v>0.60831675015420195</v>
      </c>
      <c r="AF133">
        <v>40</v>
      </c>
      <c r="AG133">
        <v>47</v>
      </c>
      <c r="AH133">
        <v>122</v>
      </c>
    </row>
    <row r="134" spans="1:34">
      <c r="A134" t="s">
        <v>107</v>
      </c>
      <c r="B134" s="7">
        <v>35868</v>
      </c>
      <c r="C134" s="7"/>
      <c r="D134" s="11"/>
      <c r="E134" s="12">
        <v>36.5236523652366</v>
      </c>
      <c r="AF134">
        <v>40</v>
      </c>
      <c r="AG134">
        <v>47</v>
      </c>
      <c r="AH134">
        <v>122</v>
      </c>
    </row>
    <row r="135" spans="1:34">
      <c r="A135" t="s">
        <v>107</v>
      </c>
      <c r="B135" s="7">
        <v>35871</v>
      </c>
      <c r="C135" s="7"/>
      <c r="D135" s="11"/>
      <c r="E135" s="12">
        <v>40</v>
      </c>
      <c r="AF135">
        <v>40</v>
      </c>
      <c r="AG135">
        <v>47</v>
      </c>
      <c r="AH135">
        <v>122</v>
      </c>
    </row>
    <row r="136" spans="1:34">
      <c r="A136" t="s">
        <v>107</v>
      </c>
      <c r="B136" s="7">
        <v>35877</v>
      </c>
      <c r="C136" s="7"/>
      <c r="D136" s="11"/>
      <c r="E136" s="12">
        <v>45.514767228433101</v>
      </c>
      <c r="T136">
        <v>72.055731686967803</v>
      </c>
      <c r="AF136">
        <v>40</v>
      </c>
      <c r="AG136">
        <v>47</v>
      </c>
      <c r="AH136">
        <v>122</v>
      </c>
    </row>
    <row r="137" spans="1:34">
      <c r="A137" t="s">
        <v>107</v>
      </c>
      <c r="B137" s="7">
        <v>35879</v>
      </c>
      <c r="C137" s="7"/>
      <c r="D137" s="11"/>
      <c r="E137" s="12">
        <v>48.235626005474302</v>
      </c>
      <c r="AF137">
        <v>40</v>
      </c>
      <c r="AG137">
        <v>47</v>
      </c>
      <c r="AH137">
        <v>122</v>
      </c>
    </row>
    <row r="138" spans="1:34">
      <c r="A138" t="s">
        <v>107</v>
      </c>
      <c r="B138" s="7">
        <v>35880</v>
      </c>
      <c r="C138" s="7"/>
      <c r="D138" s="11"/>
      <c r="E138" s="12">
        <v>48.524169462777898</v>
      </c>
      <c r="F138">
        <v>539.52656612956696</v>
      </c>
      <c r="P138">
        <v>1.70721724626099</v>
      </c>
      <c r="AF138">
        <v>40</v>
      </c>
      <c r="AG138">
        <v>47</v>
      </c>
      <c r="AH138">
        <v>122</v>
      </c>
    </row>
    <row r="139" spans="1:34">
      <c r="A139" t="s">
        <v>107</v>
      </c>
      <c r="B139" s="7">
        <v>35888</v>
      </c>
      <c r="C139" s="7"/>
      <c r="D139" s="11"/>
      <c r="E139" s="12">
        <v>56.755897812003496</v>
      </c>
      <c r="R139">
        <v>277.533308886437</v>
      </c>
      <c r="AF139">
        <v>40</v>
      </c>
      <c r="AG139">
        <v>47</v>
      </c>
      <c r="AH139">
        <v>122</v>
      </c>
    </row>
    <row r="140" spans="1:34">
      <c r="A140" t="s">
        <v>107</v>
      </c>
      <c r="B140" s="7">
        <v>35889</v>
      </c>
      <c r="C140" s="7"/>
      <c r="D140" s="11"/>
      <c r="E140" s="12">
        <v>57.692307692307701</v>
      </c>
      <c r="T140">
        <v>98.096112130819193</v>
      </c>
      <c r="X140">
        <v>1.45551257253359</v>
      </c>
      <c r="AF140">
        <v>40</v>
      </c>
      <c r="AG140">
        <v>47</v>
      </c>
      <c r="AH140">
        <v>122</v>
      </c>
    </row>
    <row r="141" spans="1:34">
      <c r="A141" t="s">
        <v>107</v>
      </c>
      <c r="B141" s="7">
        <v>35890</v>
      </c>
      <c r="C141" s="7"/>
      <c r="D141" s="11"/>
      <c r="E141" s="12">
        <v>58.878936966485803</v>
      </c>
      <c r="P141">
        <v>2.8068345878362</v>
      </c>
      <c r="Y141">
        <v>112.745422092944</v>
      </c>
      <c r="Z141">
        <v>135.01024657896301</v>
      </c>
      <c r="AC141">
        <v>2.4331271792501401E-3</v>
      </c>
      <c r="AD141">
        <v>2.4331271792501401E-3</v>
      </c>
      <c r="AF141">
        <v>40</v>
      </c>
      <c r="AG141">
        <v>47</v>
      </c>
      <c r="AH141">
        <v>122</v>
      </c>
    </row>
    <row r="142" spans="1:34">
      <c r="A142" t="s">
        <v>107</v>
      </c>
      <c r="B142" s="7">
        <v>35893</v>
      </c>
      <c r="C142" s="7"/>
      <c r="D142" s="11"/>
      <c r="E142" s="12">
        <v>61.575015670513601</v>
      </c>
      <c r="F142">
        <v>515.98982338409303</v>
      </c>
      <c r="AE142">
        <v>6.5605724437123598</v>
      </c>
      <c r="AF142">
        <v>40</v>
      </c>
      <c r="AG142">
        <v>47</v>
      </c>
      <c r="AH142">
        <v>122</v>
      </c>
    </row>
    <row r="143" spans="1:34">
      <c r="A143" t="s">
        <v>107</v>
      </c>
      <c r="B143" s="7">
        <v>35896</v>
      </c>
      <c r="C143" s="7"/>
      <c r="D143" s="11"/>
      <c r="E143" s="12">
        <v>64.537164962696593</v>
      </c>
      <c r="U143">
        <v>2.9310583033984501</v>
      </c>
      <c r="X143">
        <v>10.346090080132401</v>
      </c>
      <c r="AF143">
        <v>40</v>
      </c>
      <c r="AG143">
        <v>47</v>
      </c>
      <c r="AH143">
        <v>122</v>
      </c>
    </row>
    <row r="144" spans="1:34">
      <c r="A144" t="s">
        <v>107</v>
      </c>
      <c r="B144" s="7">
        <v>35902</v>
      </c>
      <c r="C144" s="7"/>
      <c r="D144" s="11"/>
      <c r="E144" s="12">
        <v>70.967795761722002</v>
      </c>
      <c r="T144">
        <v>100.438845319539</v>
      </c>
      <c r="AF144">
        <v>40</v>
      </c>
      <c r="AG144">
        <v>47</v>
      </c>
      <c r="AH144">
        <v>122</v>
      </c>
    </row>
    <row r="145" spans="1:40">
      <c r="A145" t="s">
        <v>107</v>
      </c>
      <c r="B145" s="7">
        <v>35904</v>
      </c>
      <c r="C145" s="7"/>
      <c r="D145" s="11"/>
      <c r="E145" s="12">
        <v>72.6952695269527</v>
      </c>
      <c r="R145">
        <v>381.628162816273</v>
      </c>
      <c r="U145">
        <v>0</v>
      </c>
      <c r="X145">
        <v>12.377037855760999</v>
      </c>
      <c r="AF145">
        <v>40</v>
      </c>
      <c r="AG145">
        <v>47</v>
      </c>
      <c r="AH145">
        <v>122</v>
      </c>
    </row>
    <row r="146" spans="1:40">
      <c r="A146" t="s">
        <v>107</v>
      </c>
      <c r="B146" s="7">
        <v>35907</v>
      </c>
      <c r="C146" s="7"/>
      <c r="D146" s="11"/>
      <c r="E146" s="12">
        <v>75.647048956594006</v>
      </c>
      <c r="P146">
        <v>2.6019090870863</v>
      </c>
      <c r="Y146">
        <v>111.42328287168399</v>
      </c>
      <c r="Z146">
        <v>117.76955113373199</v>
      </c>
      <c r="AA146">
        <v>185.41019369339401</v>
      </c>
      <c r="AC146">
        <v>0.198444936499452</v>
      </c>
      <c r="AD146">
        <v>0.198444936499452</v>
      </c>
      <c r="AE146">
        <v>6.9274609818765596</v>
      </c>
      <c r="AF146">
        <v>40</v>
      </c>
      <c r="AG146">
        <v>47</v>
      </c>
      <c r="AH146">
        <v>122</v>
      </c>
    </row>
    <row r="147" spans="1:40">
      <c r="A147" t="s">
        <v>107</v>
      </c>
      <c r="B147" s="7">
        <v>35911</v>
      </c>
      <c r="C147" s="7"/>
      <c r="D147" s="11"/>
      <c r="E147" s="12">
        <v>79.977894445979402</v>
      </c>
      <c r="U147">
        <v>0</v>
      </c>
      <c r="W147">
        <v>0</v>
      </c>
      <c r="AF147">
        <v>40</v>
      </c>
      <c r="AG147">
        <v>47</v>
      </c>
      <c r="AH147">
        <v>122</v>
      </c>
    </row>
    <row r="148" spans="1:40">
      <c r="A148" t="s">
        <v>107</v>
      </c>
      <c r="B148" s="7">
        <v>35912</v>
      </c>
      <c r="C148" s="7"/>
      <c r="D148" s="11"/>
      <c r="E148" s="12">
        <v>80.817905498756403</v>
      </c>
      <c r="X148">
        <v>9.60831721469998</v>
      </c>
      <c r="AF148">
        <v>40</v>
      </c>
      <c r="AG148">
        <v>47</v>
      </c>
      <c r="AH148">
        <v>122</v>
      </c>
    </row>
    <row r="149" spans="1:40">
      <c r="A149" t="s">
        <v>107</v>
      </c>
      <c r="B149" s="7">
        <v>35915</v>
      </c>
      <c r="C149" s="7"/>
      <c r="D149" s="11"/>
      <c r="E149" s="12">
        <v>83.556042351222999</v>
      </c>
      <c r="AF149">
        <v>40</v>
      </c>
      <c r="AG149">
        <v>47</v>
      </c>
      <c r="AH149">
        <v>122</v>
      </c>
    </row>
    <row r="150" spans="1:40">
      <c r="A150" t="s">
        <v>107</v>
      </c>
      <c r="B150" s="7">
        <v>35916</v>
      </c>
      <c r="C150" s="7"/>
      <c r="D150" s="11"/>
      <c r="E150" s="12">
        <v>84.708483006355195</v>
      </c>
      <c r="W150">
        <v>3.0636916275211301</v>
      </c>
      <c r="X150">
        <v>6.23445703232911</v>
      </c>
      <c r="AF150">
        <v>40</v>
      </c>
      <c r="AG150">
        <v>47</v>
      </c>
      <c r="AH150">
        <v>122</v>
      </c>
    </row>
    <row r="151" spans="1:40">
      <c r="A151" t="s">
        <v>107</v>
      </c>
      <c r="B151" s="7">
        <v>35917</v>
      </c>
      <c r="C151" s="7"/>
      <c r="D151" s="11"/>
      <c r="E151" s="12">
        <v>85.664548217739593</v>
      </c>
      <c r="T151">
        <v>90.592357750708999</v>
      </c>
      <c r="U151">
        <v>0</v>
      </c>
      <c r="AF151">
        <v>40</v>
      </c>
      <c r="AG151">
        <v>47</v>
      </c>
      <c r="AH151">
        <v>122</v>
      </c>
    </row>
    <row r="152" spans="1:40">
      <c r="A152" t="s">
        <v>107</v>
      </c>
      <c r="B152" s="7">
        <v>35919</v>
      </c>
      <c r="C152" s="7"/>
      <c r="D152" s="11"/>
      <c r="E152" s="12">
        <v>87.734995721794405</v>
      </c>
      <c r="F152">
        <v>542.63707090446496</v>
      </c>
      <c r="R152">
        <v>378.743429898535</v>
      </c>
      <c r="AF152">
        <v>40</v>
      </c>
      <c r="AG152">
        <v>47</v>
      </c>
      <c r="AH152">
        <v>122</v>
      </c>
    </row>
    <row r="153" spans="1:40">
      <c r="A153" t="s">
        <v>107</v>
      </c>
      <c r="B153" s="7">
        <v>35922</v>
      </c>
      <c r="C153" s="7"/>
      <c r="D153" s="11"/>
      <c r="E153" s="12">
        <v>91.323886015446504</v>
      </c>
      <c r="P153">
        <v>1.2251797653588701</v>
      </c>
      <c r="AF153">
        <v>40</v>
      </c>
      <c r="AG153">
        <v>47</v>
      </c>
      <c r="AH153">
        <v>122</v>
      </c>
    </row>
    <row r="154" spans="1:40">
      <c r="A154" t="s">
        <v>107</v>
      </c>
      <c r="B154" s="7">
        <v>35923</v>
      </c>
      <c r="C154" s="7"/>
      <c r="D154" s="11"/>
      <c r="E154" s="12">
        <v>91.513188338731993</v>
      </c>
      <c r="Y154">
        <v>81.595822040059105</v>
      </c>
      <c r="Z154">
        <v>68.903285515963006</v>
      </c>
      <c r="AA154">
        <v>216.29536590202801</v>
      </c>
      <c r="AF154">
        <v>40</v>
      </c>
      <c r="AG154">
        <v>47</v>
      </c>
      <c r="AH154">
        <v>122</v>
      </c>
    </row>
    <row r="155" spans="1:40">
      <c r="A155" t="s">
        <v>107</v>
      </c>
      <c r="B155" s="7">
        <v>35925</v>
      </c>
      <c r="C155" s="7"/>
      <c r="D155" s="11"/>
      <c r="E155" s="12">
        <v>93.880978459291697</v>
      </c>
      <c r="S155">
        <v>5.0578069855166596</v>
      </c>
      <c r="AF155">
        <v>40</v>
      </c>
      <c r="AG155">
        <v>47</v>
      </c>
      <c r="AH155">
        <v>122</v>
      </c>
    </row>
    <row r="156" spans="1:40">
      <c r="A156" t="s">
        <v>107</v>
      </c>
      <c r="B156" s="7">
        <v>35927</v>
      </c>
      <c r="C156" s="7"/>
      <c r="D156" s="11"/>
      <c r="E156" s="12">
        <v>95.634153080961596</v>
      </c>
      <c r="U156">
        <v>0</v>
      </c>
      <c r="AF156">
        <v>40</v>
      </c>
      <c r="AG156">
        <v>47</v>
      </c>
      <c r="AH156">
        <v>122</v>
      </c>
    </row>
    <row r="157" spans="1:40">
      <c r="A157" t="s">
        <v>107</v>
      </c>
      <c r="B157" s="7">
        <v>35930</v>
      </c>
      <c r="C157" s="7"/>
      <c r="D157" s="11"/>
      <c r="E157" s="12">
        <v>98.623929262227193</v>
      </c>
      <c r="W157">
        <v>7.3162475822047597</v>
      </c>
      <c r="X157">
        <v>2.26374689140621</v>
      </c>
      <c r="AF157">
        <v>40</v>
      </c>
      <c r="AG157">
        <v>47</v>
      </c>
      <c r="AH157">
        <v>122</v>
      </c>
    </row>
    <row r="158" spans="1:40">
      <c r="A158" t="s">
        <v>107</v>
      </c>
      <c r="B158" s="7">
        <v>35931</v>
      </c>
      <c r="C158" s="7"/>
      <c r="D158" s="11"/>
      <c r="E158" s="12">
        <v>99.994473611494897</v>
      </c>
      <c r="T158">
        <v>71.850492240947503</v>
      </c>
      <c r="U158">
        <v>0</v>
      </c>
      <c r="AF158">
        <v>40</v>
      </c>
      <c r="AG158">
        <v>47</v>
      </c>
      <c r="AH158">
        <v>122</v>
      </c>
    </row>
    <row r="159" spans="1:40">
      <c r="A159" t="s">
        <v>107</v>
      </c>
      <c r="B159" s="7">
        <v>35932</v>
      </c>
      <c r="C159" s="7"/>
      <c r="D159" s="11"/>
      <c r="E159" s="12">
        <v>101.112333455567</v>
      </c>
      <c r="R159">
        <v>404.26598215375998</v>
      </c>
      <c r="Y159">
        <v>116</v>
      </c>
      <c r="Z159">
        <v>142</v>
      </c>
      <c r="AF159">
        <v>40</v>
      </c>
      <c r="AG159">
        <v>47</v>
      </c>
      <c r="AH159">
        <v>122</v>
      </c>
      <c r="AM159">
        <v>2.4</v>
      </c>
      <c r="AN159">
        <v>4.7</v>
      </c>
    </row>
    <row r="160" spans="1:40">
      <c r="A160" t="s">
        <v>107</v>
      </c>
      <c r="B160" s="7">
        <v>35933</v>
      </c>
      <c r="C160" s="7"/>
      <c r="D160" s="11"/>
      <c r="E160" s="12">
        <v>101.625456288484</v>
      </c>
      <c r="F160">
        <v>564.78005973230995</v>
      </c>
      <c r="AC160">
        <v>0.35528747041307102</v>
      </c>
      <c r="AD160">
        <v>0.29116337074648102</v>
      </c>
      <c r="AE160">
        <v>8.8884695441340398</v>
      </c>
      <c r="AF160">
        <v>40</v>
      </c>
      <c r="AG160">
        <v>47</v>
      </c>
      <c r="AH160">
        <v>122</v>
      </c>
    </row>
    <row r="161" spans="1:41">
      <c r="A161" t="s">
        <v>107</v>
      </c>
      <c r="B161" s="7">
        <v>35934</v>
      </c>
      <c r="C161" s="7"/>
      <c r="D161" s="11"/>
      <c r="E161" s="12">
        <v>103.271266885724</v>
      </c>
      <c r="S161">
        <v>18.060119264937299</v>
      </c>
      <c r="AF161">
        <v>40</v>
      </c>
      <c r="AG161">
        <v>47</v>
      </c>
      <c r="AH161">
        <v>122</v>
      </c>
    </row>
    <row r="162" spans="1:41">
      <c r="A162" t="s">
        <v>107</v>
      </c>
      <c r="B162" s="7">
        <v>35935</v>
      </c>
      <c r="C162" s="7"/>
      <c r="D162" s="11"/>
      <c r="E162" s="12">
        <v>104.018320860426</v>
      </c>
      <c r="P162">
        <v>0.49749800260709098</v>
      </c>
      <c r="Y162">
        <v>109.149203411117</v>
      </c>
      <c r="Z162">
        <v>71.0715938388295</v>
      </c>
      <c r="AA162">
        <v>237.23805116678699</v>
      </c>
      <c r="AB162">
        <v>25.855041644513399</v>
      </c>
      <c r="AF162">
        <v>40</v>
      </c>
      <c r="AG162">
        <v>47</v>
      </c>
      <c r="AH162">
        <v>122</v>
      </c>
    </row>
    <row r="163" spans="1:41">
      <c r="A163" t="s">
        <v>107</v>
      </c>
      <c r="B163" s="7">
        <v>35939</v>
      </c>
      <c r="C163" s="7"/>
      <c r="D163" s="11"/>
      <c r="E163" s="12">
        <v>107.803260569218</v>
      </c>
      <c r="W163">
        <v>6.9597955236250399</v>
      </c>
      <c r="AF163">
        <v>40</v>
      </c>
      <c r="AG163">
        <v>47</v>
      </c>
      <c r="AH163">
        <v>122</v>
      </c>
    </row>
    <row r="164" spans="1:41">
      <c r="A164" t="s">
        <v>107</v>
      </c>
      <c r="B164" s="7">
        <v>35940</v>
      </c>
      <c r="C164" s="7"/>
      <c r="D164" s="11"/>
      <c r="E164" s="12">
        <v>108.62669245647901</v>
      </c>
      <c r="U164">
        <v>0.352998065763728</v>
      </c>
      <c r="X164">
        <v>2.1974302293448602</v>
      </c>
      <c r="AF164">
        <v>40</v>
      </c>
      <c r="AG164">
        <v>47</v>
      </c>
      <c r="AH164">
        <v>122</v>
      </c>
    </row>
    <row r="165" spans="1:41">
      <c r="A165" t="s">
        <v>107</v>
      </c>
      <c r="B165" s="7">
        <v>35944</v>
      </c>
      <c r="C165" s="7"/>
      <c r="D165" s="11"/>
      <c r="E165" s="12">
        <v>113.187294633077</v>
      </c>
      <c r="S165">
        <v>42.365826944139101</v>
      </c>
      <c r="AF165">
        <v>40</v>
      </c>
      <c r="AG165">
        <v>47</v>
      </c>
      <c r="AH165">
        <v>122</v>
      </c>
    </row>
    <row r="166" spans="1:41">
      <c r="A166" t="s">
        <v>107</v>
      </c>
      <c r="B166" s="7">
        <v>35945</v>
      </c>
      <c r="C166" s="7"/>
      <c r="D166" s="11"/>
      <c r="E166" s="12">
        <v>114.390715667311</v>
      </c>
      <c r="U166">
        <v>0</v>
      </c>
      <c r="AF166">
        <v>40</v>
      </c>
      <c r="AG166">
        <v>47</v>
      </c>
      <c r="AH166">
        <v>122</v>
      </c>
    </row>
    <row r="167" spans="1:41">
      <c r="A167" t="s">
        <v>107</v>
      </c>
      <c r="B167" s="7">
        <v>35946</v>
      </c>
      <c r="C167" s="7"/>
      <c r="D167" s="11"/>
      <c r="E167" s="12">
        <v>114.797790842686</v>
      </c>
      <c r="F167">
        <v>546.440028022565</v>
      </c>
      <c r="T167">
        <v>47.411980644084203</v>
      </c>
      <c r="W167">
        <v>7.1090080132630904</v>
      </c>
      <c r="AC167">
        <v>0.48819322491155798</v>
      </c>
      <c r="AD167">
        <v>0.405400727902064</v>
      </c>
      <c r="AF167">
        <v>40</v>
      </c>
      <c r="AG167">
        <v>47</v>
      </c>
      <c r="AH167">
        <v>122</v>
      </c>
    </row>
    <row r="168" spans="1:41">
      <c r="A168" t="s">
        <v>107</v>
      </c>
      <c r="B168" s="7">
        <v>35947</v>
      </c>
      <c r="C168" s="7"/>
      <c r="D168" s="11"/>
      <c r="E168" s="12">
        <v>116.26940471824901</v>
      </c>
      <c r="R168">
        <v>380.552499694402</v>
      </c>
      <c r="AF168">
        <v>40</v>
      </c>
      <c r="AG168">
        <v>47</v>
      </c>
      <c r="AH168">
        <v>122</v>
      </c>
    </row>
    <row r="169" spans="1:41">
      <c r="A169" t="s">
        <v>107</v>
      </c>
      <c r="B169" s="7">
        <v>35948</v>
      </c>
      <c r="C169" s="7"/>
      <c r="D169" s="11"/>
      <c r="E169" s="12">
        <v>116.756009947499</v>
      </c>
      <c r="X169">
        <v>2.0938104448739798</v>
      </c>
      <c r="Y169">
        <v>76.360150723869694</v>
      </c>
      <c r="Z169">
        <v>25.537119058635199</v>
      </c>
      <c r="AF169">
        <v>40</v>
      </c>
      <c r="AG169">
        <v>47</v>
      </c>
      <c r="AH169">
        <v>122</v>
      </c>
    </row>
    <row r="170" spans="1:41">
      <c r="A170" t="s">
        <v>107</v>
      </c>
      <c r="B170" s="7">
        <v>35949</v>
      </c>
      <c r="C170" s="7"/>
      <c r="D170" s="11"/>
      <c r="E170" s="12">
        <v>117.955791037663</v>
      </c>
      <c r="P170">
        <v>0.30707988169823902</v>
      </c>
      <c r="AB170">
        <v>0</v>
      </c>
      <c r="AF170">
        <v>40</v>
      </c>
      <c r="AG170">
        <v>47</v>
      </c>
      <c r="AH170">
        <v>122</v>
      </c>
    </row>
    <row r="171" spans="1:41">
      <c r="A171" t="s">
        <v>107</v>
      </c>
      <c r="B171" s="7">
        <v>35950</v>
      </c>
      <c r="C171" s="7"/>
      <c r="D171" s="11"/>
      <c r="E171" s="12">
        <v>118.792786161207</v>
      </c>
      <c r="AF171">
        <v>40</v>
      </c>
      <c r="AG171">
        <v>47</v>
      </c>
      <c r="AH171">
        <v>122</v>
      </c>
    </row>
    <row r="172" spans="1:41">
      <c r="A172" t="s">
        <v>107</v>
      </c>
      <c r="B172" s="7">
        <v>35953</v>
      </c>
      <c r="C172" s="7" t="s">
        <v>43</v>
      </c>
      <c r="D172" s="11"/>
      <c r="E172" s="12">
        <v>122</v>
      </c>
      <c r="R172">
        <v>321</v>
      </c>
      <c r="S172">
        <v>89</v>
      </c>
      <c r="Y172">
        <v>72</v>
      </c>
      <c r="Z172">
        <v>7</v>
      </c>
      <c r="AC172">
        <v>0.53</v>
      </c>
      <c r="AD172">
        <v>0.42</v>
      </c>
      <c r="AF172">
        <v>40</v>
      </c>
      <c r="AG172">
        <v>47</v>
      </c>
      <c r="AH172">
        <v>122</v>
      </c>
      <c r="AI172">
        <v>7.5</v>
      </c>
      <c r="AJ172">
        <v>10.9</v>
      </c>
      <c r="AK172">
        <v>0.79</v>
      </c>
      <c r="AL172">
        <v>0.69</v>
      </c>
      <c r="AM172">
        <v>1.1000000000000001</v>
      </c>
      <c r="AN172">
        <v>0.4</v>
      </c>
      <c r="AO172">
        <v>2</v>
      </c>
    </row>
    <row r="173" spans="1:41">
      <c r="A173" t="s">
        <v>107</v>
      </c>
      <c r="B173" s="7">
        <v>35954</v>
      </c>
      <c r="C173" s="7"/>
      <c r="D173" s="11"/>
      <c r="E173" s="12">
        <v>122.69135120198899</v>
      </c>
      <c r="U173">
        <v>0</v>
      </c>
      <c r="W173">
        <v>9.6456203371094702</v>
      </c>
      <c r="AF173">
        <v>40</v>
      </c>
      <c r="AG173">
        <v>47</v>
      </c>
      <c r="AH173">
        <v>122</v>
      </c>
    </row>
    <row r="174" spans="1:41">
      <c r="A174" t="s">
        <v>107</v>
      </c>
      <c r="B174" s="7">
        <v>35955</v>
      </c>
      <c r="C174" s="7"/>
      <c r="D174" s="11"/>
      <c r="E174" s="12">
        <v>124.338214976513</v>
      </c>
      <c r="X174">
        <v>0.12088974854904599</v>
      </c>
      <c r="AF174">
        <v>40</v>
      </c>
      <c r="AG174">
        <v>47</v>
      </c>
      <c r="AH174">
        <v>122</v>
      </c>
    </row>
    <row r="175" spans="1:41">
      <c r="A175" t="s">
        <v>107</v>
      </c>
      <c r="B175" s="7">
        <v>35959</v>
      </c>
      <c r="C175" s="7"/>
      <c r="D175" s="11"/>
      <c r="E175" s="12">
        <v>128.052734722964</v>
      </c>
      <c r="AC175">
        <v>0.51953628057316004</v>
      </c>
      <c r="AD175">
        <v>0.40640604718637902</v>
      </c>
      <c r="AF175">
        <v>40</v>
      </c>
      <c r="AG175">
        <v>47</v>
      </c>
      <c r="AH175">
        <v>122</v>
      </c>
    </row>
    <row r="176" spans="1:41">
      <c r="A176" t="s">
        <v>107</v>
      </c>
      <c r="B176" s="7">
        <v>35960</v>
      </c>
      <c r="C176" s="7"/>
      <c r="D176" s="11"/>
      <c r="E176" s="12">
        <v>128.78905645072001</v>
      </c>
      <c r="F176">
        <v>534.34312894067295</v>
      </c>
      <c r="AF176">
        <v>40</v>
      </c>
      <c r="AG176">
        <v>47</v>
      </c>
      <c r="AH176">
        <v>122</v>
      </c>
    </row>
    <row r="177" spans="1:34">
      <c r="A177" t="s">
        <v>107</v>
      </c>
      <c r="B177" s="7">
        <v>35961</v>
      </c>
      <c r="C177" s="7"/>
      <c r="D177" s="11"/>
      <c r="E177" s="12">
        <v>130.04016064256999</v>
      </c>
      <c r="S177">
        <v>80.258001703784203</v>
      </c>
      <c r="AE177">
        <v>9.1565452091767092</v>
      </c>
      <c r="AF177">
        <v>40</v>
      </c>
      <c r="AG177">
        <v>47</v>
      </c>
      <c r="AH177">
        <v>122</v>
      </c>
    </row>
    <row r="178" spans="1:34">
      <c r="A178" t="s">
        <v>107</v>
      </c>
      <c r="B178" s="7">
        <v>35962</v>
      </c>
      <c r="C178" s="7"/>
      <c r="D178" s="11"/>
      <c r="E178" s="12">
        <v>130.92708461129499</v>
      </c>
      <c r="AF178">
        <v>40</v>
      </c>
      <c r="AG178">
        <v>47</v>
      </c>
      <c r="AH178">
        <v>122</v>
      </c>
    </row>
    <row r="179" spans="1:34">
      <c r="A179" t="s">
        <v>107</v>
      </c>
      <c r="B179" s="7">
        <v>35963</v>
      </c>
      <c r="C179" s="7"/>
      <c r="D179" s="11"/>
      <c r="E179" s="12">
        <v>132.04752694114401</v>
      </c>
      <c r="R179">
        <v>369.38027136045599</v>
      </c>
      <c r="W179">
        <v>10.097402597402301</v>
      </c>
      <c r="X179">
        <v>0.28253661232355398</v>
      </c>
      <c r="Z179">
        <v>2.1616976267582602</v>
      </c>
      <c r="AB179">
        <v>0</v>
      </c>
      <c r="AF179">
        <v>40</v>
      </c>
      <c r="AG179">
        <v>47</v>
      </c>
      <c r="AH179">
        <v>122</v>
      </c>
    </row>
    <row r="180" spans="1:34">
      <c r="A180" t="s">
        <v>111</v>
      </c>
      <c r="B180" s="7">
        <v>35865</v>
      </c>
      <c r="C180" s="7"/>
      <c r="D180" s="11"/>
      <c r="E180" s="12">
        <v>34.062685582316</v>
      </c>
      <c r="F180">
        <v>601.87561860771996</v>
      </c>
      <c r="AF180">
        <v>40</v>
      </c>
      <c r="AG180">
        <v>47</v>
      </c>
    </row>
    <row r="181" spans="1:34">
      <c r="A181" t="s">
        <v>111</v>
      </c>
      <c r="B181" s="7">
        <v>35867</v>
      </c>
      <c r="C181" s="7"/>
      <c r="D181" s="11"/>
      <c r="E181" s="12">
        <v>35.704664690488201</v>
      </c>
      <c r="P181">
        <v>0.59790297496615097</v>
      </c>
      <c r="T181">
        <v>19.3295050045271</v>
      </c>
      <c r="AF181">
        <v>40</v>
      </c>
      <c r="AG181">
        <v>47</v>
      </c>
    </row>
    <row r="182" spans="1:34">
      <c r="A182" t="s">
        <v>111</v>
      </c>
      <c r="B182" s="7">
        <v>35868</v>
      </c>
      <c r="C182" s="7"/>
      <c r="D182" s="11"/>
      <c r="E182" s="12">
        <v>37.096141917876203</v>
      </c>
      <c r="R182">
        <v>16.821734276146799</v>
      </c>
      <c r="AE182">
        <v>0.835514395007109</v>
      </c>
      <c r="AF182">
        <v>40</v>
      </c>
      <c r="AG182">
        <v>47</v>
      </c>
    </row>
    <row r="183" spans="1:34">
      <c r="A183" t="s">
        <v>111</v>
      </c>
      <c r="B183" s="7">
        <v>35871</v>
      </c>
      <c r="C183" s="7"/>
      <c r="D183" s="11"/>
      <c r="E183" s="12">
        <v>40</v>
      </c>
      <c r="AF183">
        <v>40</v>
      </c>
      <c r="AG183">
        <v>47</v>
      </c>
    </row>
    <row r="184" spans="1:34">
      <c r="A184" t="s">
        <v>111</v>
      </c>
      <c r="B184" s="7">
        <v>35877</v>
      </c>
      <c r="C184" s="7"/>
      <c r="D184" s="11"/>
      <c r="E184" s="12">
        <v>45.545536854899701</v>
      </c>
      <c r="T184">
        <v>83.054063775162007</v>
      </c>
      <c r="AF184">
        <v>40</v>
      </c>
      <c r="AG184">
        <v>47</v>
      </c>
    </row>
    <row r="185" spans="1:34">
      <c r="A185" t="s">
        <v>111</v>
      </c>
      <c r="B185" s="7">
        <v>35880</v>
      </c>
      <c r="C185" s="7"/>
      <c r="D185" s="11"/>
      <c r="E185" s="12">
        <v>48.709844646231502</v>
      </c>
      <c r="F185">
        <v>565.390135268888</v>
      </c>
      <c r="P185">
        <v>1.8557835415307999</v>
      </c>
      <c r="AE185">
        <v>4.3023958123616302</v>
      </c>
      <c r="AF185">
        <v>40</v>
      </c>
      <c r="AG185">
        <v>47</v>
      </c>
    </row>
    <row r="186" spans="1:34">
      <c r="A186" t="s">
        <v>111</v>
      </c>
      <c r="B186" s="7">
        <v>35888</v>
      </c>
      <c r="C186" s="7"/>
      <c r="D186" s="11"/>
      <c r="E186" s="12">
        <v>57.046024066492997</v>
      </c>
      <c r="R186">
        <v>284.70413100111699</v>
      </c>
      <c r="AF186">
        <v>40</v>
      </c>
      <c r="AG186">
        <v>47</v>
      </c>
    </row>
    <row r="187" spans="1:34">
      <c r="A187" t="s">
        <v>111</v>
      </c>
      <c r="B187" s="7">
        <v>35889</v>
      </c>
      <c r="C187" s="7"/>
      <c r="D187" s="11"/>
      <c r="E187" s="12">
        <v>58.158681335036597</v>
      </c>
      <c r="T187">
        <v>101.064407704614</v>
      </c>
      <c r="AF187">
        <v>40</v>
      </c>
      <c r="AG187">
        <v>47</v>
      </c>
    </row>
    <row r="188" spans="1:34">
      <c r="A188" t="s">
        <v>111</v>
      </c>
      <c r="B188" s="7">
        <v>35891</v>
      </c>
      <c r="C188" s="7"/>
      <c r="D188" s="11"/>
      <c r="E188" s="12">
        <v>59.853843709761001</v>
      </c>
      <c r="P188">
        <v>2.7925885048244998</v>
      </c>
      <c r="AF188">
        <v>40</v>
      </c>
      <c r="AG188">
        <v>47</v>
      </c>
    </row>
    <row r="189" spans="1:34">
      <c r="A189" t="s">
        <v>111</v>
      </c>
      <c r="B189" s="7">
        <v>35893</v>
      </c>
      <c r="C189" s="7"/>
      <c r="D189" s="11"/>
      <c r="E189" s="12">
        <v>61.689148379303298</v>
      </c>
      <c r="F189">
        <v>543.68195315077503</v>
      </c>
      <c r="AE189">
        <v>6.4988926917656897</v>
      </c>
      <c r="AF189">
        <v>40</v>
      </c>
      <c r="AG189">
        <v>47</v>
      </c>
    </row>
    <row r="190" spans="1:34">
      <c r="A190" t="s">
        <v>111</v>
      </c>
      <c r="B190" s="7">
        <v>35902</v>
      </c>
      <c r="C190" s="7"/>
      <c r="D190" s="11"/>
      <c r="E190" s="12">
        <v>70.982177186302394</v>
      </c>
      <c r="T190">
        <v>104.61111042206601</v>
      </c>
      <c r="AF190">
        <v>40</v>
      </c>
      <c r="AG190">
        <v>47</v>
      </c>
    </row>
    <row r="191" spans="1:34">
      <c r="A191" t="s">
        <v>111</v>
      </c>
      <c r="B191" s="7">
        <v>35904</v>
      </c>
      <c r="C191" s="7"/>
      <c r="D191" s="11"/>
      <c r="E191" s="12">
        <v>72.913038084604906</v>
      </c>
      <c r="R191">
        <v>484.62969854856601</v>
      </c>
      <c r="Y191">
        <v>137</v>
      </c>
      <c r="Z191">
        <v>152</v>
      </c>
      <c r="AF191">
        <v>40</v>
      </c>
      <c r="AG191">
        <v>47</v>
      </c>
    </row>
    <row r="192" spans="1:34">
      <c r="A192" t="s">
        <v>111</v>
      </c>
      <c r="B192" s="7">
        <v>35906</v>
      </c>
      <c r="C192" s="7"/>
      <c r="D192" s="11"/>
      <c r="E192" s="12">
        <v>75.304519960409095</v>
      </c>
      <c r="F192">
        <v>527.79858132629397</v>
      </c>
      <c r="AB192">
        <v>165.99782147566299</v>
      </c>
      <c r="AF192">
        <v>40</v>
      </c>
      <c r="AG192">
        <v>47</v>
      </c>
    </row>
    <row r="193" spans="1:40">
      <c r="A193" t="s">
        <v>111</v>
      </c>
      <c r="B193" s="7">
        <v>35913</v>
      </c>
      <c r="C193" s="7"/>
      <c r="D193" s="11"/>
      <c r="E193" s="12">
        <v>82.445281579323805</v>
      </c>
      <c r="S193">
        <v>7.8409867594942799</v>
      </c>
      <c r="AF193">
        <v>40</v>
      </c>
      <c r="AG193">
        <v>47</v>
      </c>
    </row>
    <row r="194" spans="1:40">
      <c r="A194" t="s">
        <v>111</v>
      </c>
      <c r="B194" s="7">
        <v>35917</v>
      </c>
      <c r="C194" s="7"/>
      <c r="D194" s="11"/>
      <c r="E194" s="12">
        <v>85.615488608034497</v>
      </c>
      <c r="T194">
        <v>99.187617051359794</v>
      </c>
      <c r="AF194">
        <v>40</v>
      </c>
      <c r="AG194">
        <v>47</v>
      </c>
    </row>
    <row r="195" spans="1:40">
      <c r="A195" t="s">
        <v>111</v>
      </c>
      <c r="B195" s="7">
        <v>35919</v>
      </c>
      <c r="C195" s="7"/>
      <c r="D195" s="11"/>
      <c r="E195" s="12">
        <v>88.2401687135591</v>
      </c>
      <c r="R195">
        <v>457.387420915517</v>
      </c>
      <c r="AF195">
        <v>40</v>
      </c>
      <c r="AG195">
        <v>47</v>
      </c>
    </row>
    <row r="196" spans="1:40">
      <c r="A196" t="s">
        <v>111</v>
      </c>
      <c r="B196" s="7">
        <v>35920</v>
      </c>
      <c r="C196" s="7"/>
      <c r="D196" s="11"/>
      <c r="E196" s="12">
        <v>88.679643681953095</v>
      </c>
      <c r="F196">
        <v>583.80732431540696</v>
      </c>
      <c r="AF196">
        <v>40</v>
      </c>
      <c r="AG196">
        <v>47</v>
      </c>
    </row>
    <row r="197" spans="1:40">
      <c r="A197" t="s">
        <v>111</v>
      </c>
      <c r="B197" s="7">
        <v>35921</v>
      </c>
      <c r="C197" s="7"/>
      <c r="D197" s="11"/>
      <c r="E197" s="12">
        <v>90.141221884614595</v>
      </c>
      <c r="AB197">
        <v>58.608037608210203</v>
      </c>
      <c r="AF197">
        <v>40</v>
      </c>
      <c r="AG197">
        <v>47</v>
      </c>
    </row>
    <row r="198" spans="1:40">
      <c r="A198" t="s">
        <v>111</v>
      </c>
      <c r="B198" s="7">
        <v>35924</v>
      </c>
      <c r="C198" s="7"/>
      <c r="D198" s="11"/>
      <c r="E198" s="12">
        <v>93.414715559582206</v>
      </c>
      <c r="S198">
        <v>44.424840652966097</v>
      </c>
      <c r="AF198">
        <v>40</v>
      </c>
      <c r="AG198">
        <v>47</v>
      </c>
    </row>
    <row r="199" spans="1:40">
      <c r="A199" t="s">
        <v>111</v>
      </c>
      <c r="B199" s="7">
        <v>35931</v>
      </c>
      <c r="C199" s="7"/>
      <c r="D199" s="11"/>
      <c r="E199" s="12">
        <v>99.522492465303202</v>
      </c>
      <c r="T199">
        <v>87.100847110769195</v>
      </c>
      <c r="AF199">
        <v>40</v>
      </c>
      <c r="AG199">
        <v>47</v>
      </c>
    </row>
    <row r="200" spans="1:40">
      <c r="A200" t="s">
        <v>111</v>
      </c>
      <c r="B200" s="7">
        <v>35932</v>
      </c>
      <c r="C200" s="7"/>
      <c r="D200" s="11"/>
      <c r="E200" s="12">
        <v>101.322416573626</v>
      </c>
      <c r="R200">
        <v>482.62002232973401</v>
      </c>
      <c r="AF200">
        <v>40</v>
      </c>
      <c r="AG200">
        <v>47</v>
      </c>
    </row>
    <row r="201" spans="1:40">
      <c r="A201" t="s">
        <v>111</v>
      </c>
      <c r="B201" s="7">
        <v>35933</v>
      </c>
      <c r="C201" s="7"/>
      <c r="D201" s="11"/>
      <c r="E201" s="12">
        <v>102.184417153211</v>
      </c>
      <c r="F201">
        <v>587.850544374793</v>
      </c>
      <c r="AE201">
        <v>9.9919468492047798</v>
      </c>
      <c r="AF201">
        <v>40</v>
      </c>
      <c r="AG201">
        <v>47</v>
      </c>
    </row>
    <row r="202" spans="1:40">
      <c r="A202" t="s">
        <v>111</v>
      </c>
      <c r="B202" s="7">
        <v>35934</v>
      </c>
      <c r="C202" s="7"/>
      <c r="D202" s="11"/>
      <c r="E202" s="12">
        <v>103.136712603118</v>
      </c>
      <c r="S202">
        <v>60.364312622193303</v>
      </c>
      <c r="AF202">
        <v>40</v>
      </c>
      <c r="AG202">
        <v>47</v>
      </c>
    </row>
    <row r="203" spans="1:40">
      <c r="A203" t="s">
        <v>111</v>
      </c>
      <c r="B203" s="7">
        <v>35935</v>
      </c>
      <c r="C203" s="7"/>
      <c r="D203" s="11"/>
      <c r="E203" s="12">
        <v>104.254586197093</v>
      </c>
      <c r="P203">
        <v>1.46865332196192</v>
      </c>
      <c r="AF203">
        <v>40</v>
      </c>
      <c r="AG203">
        <v>47</v>
      </c>
    </row>
    <row r="204" spans="1:40">
      <c r="A204" t="s">
        <v>111</v>
      </c>
      <c r="B204" s="7">
        <v>35936</v>
      </c>
      <c r="C204" s="7"/>
      <c r="D204" s="11"/>
      <c r="E204" s="12">
        <v>104.898622178906</v>
      </c>
      <c r="AB204">
        <v>30.699994267042001</v>
      </c>
      <c r="AF204">
        <v>40</v>
      </c>
      <c r="AG204">
        <v>47</v>
      </c>
    </row>
    <row r="205" spans="1:40">
      <c r="A205" t="s">
        <v>111</v>
      </c>
      <c r="B205" s="7">
        <v>35944</v>
      </c>
      <c r="C205" s="7"/>
      <c r="D205" s="11"/>
      <c r="E205" s="12">
        <v>113.219207476992</v>
      </c>
      <c r="S205">
        <v>71.872268052708407</v>
      </c>
      <c r="AF205">
        <v>40</v>
      </c>
      <c r="AG205">
        <v>47</v>
      </c>
    </row>
    <row r="206" spans="1:40">
      <c r="A206" t="s">
        <v>111</v>
      </c>
      <c r="B206" s="7">
        <v>35945</v>
      </c>
      <c r="C206" s="7"/>
      <c r="D206" s="11"/>
      <c r="E206" s="12">
        <v>114.177632802907</v>
      </c>
      <c r="T206">
        <v>75.648107953911094</v>
      </c>
      <c r="AF206">
        <v>40</v>
      </c>
      <c r="AG206">
        <v>47</v>
      </c>
    </row>
    <row r="207" spans="1:40">
      <c r="A207" t="s">
        <v>111</v>
      </c>
      <c r="B207" s="7">
        <v>35947</v>
      </c>
      <c r="C207" s="7"/>
      <c r="D207" s="11"/>
      <c r="E207" s="12">
        <v>116.343877930777</v>
      </c>
      <c r="F207">
        <v>570.75965028043504</v>
      </c>
      <c r="R207">
        <v>520.87830294007802</v>
      </c>
      <c r="AF207">
        <v>40</v>
      </c>
      <c r="AG207">
        <v>47</v>
      </c>
      <c r="AM207">
        <v>1.4</v>
      </c>
      <c r="AN207">
        <v>4.9000000000000004</v>
      </c>
    </row>
    <row r="208" spans="1:40">
      <c r="A208" t="s">
        <v>111</v>
      </c>
      <c r="B208" s="7">
        <v>35948</v>
      </c>
      <c r="C208" s="7"/>
      <c r="D208" s="11"/>
      <c r="E208" s="12">
        <v>117.18189267379</v>
      </c>
      <c r="P208">
        <v>0.95392899546816701</v>
      </c>
      <c r="AF208">
        <v>40</v>
      </c>
      <c r="AG208">
        <v>47</v>
      </c>
    </row>
    <row r="209" spans="1:41">
      <c r="A209" t="s">
        <v>111</v>
      </c>
      <c r="B209" s="7">
        <v>35949</v>
      </c>
      <c r="C209" s="7"/>
      <c r="D209" s="11"/>
      <c r="E209" s="12">
        <v>117.781727149381</v>
      </c>
      <c r="AB209">
        <v>24.279080433412499</v>
      </c>
      <c r="AF209">
        <v>40</v>
      </c>
      <c r="AG209">
        <v>47</v>
      </c>
    </row>
    <row r="210" spans="1:41">
      <c r="A210" t="s">
        <v>111</v>
      </c>
      <c r="B210" s="7">
        <v>35953</v>
      </c>
      <c r="C210" s="7" t="s">
        <v>43</v>
      </c>
      <c r="D210" s="11"/>
      <c r="E210" s="12">
        <v>122</v>
      </c>
      <c r="R210">
        <v>460</v>
      </c>
      <c r="S210">
        <v>117</v>
      </c>
      <c r="Z210">
        <v>42</v>
      </c>
      <c r="AC210">
        <v>0.47</v>
      </c>
      <c r="AD210">
        <v>0.37</v>
      </c>
      <c r="AF210">
        <v>40</v>
      </c>
      <c r="AG210">
        <v>47</v>
      </c>
      <c r="AI210">
        <v>9.6999999999999993</v>
      </c>
      <c r="AJ210">
        <v>15.1</v>
      </c>
      <c r="AK210">
        <v>0.73</v>
      </c>
      <c r="AL210">
        <v>0.64</v>
      </c>
      <c r="AM210">
        <v>1.1000000000000001</v>
      </c>
      <c r="AN210">
        <v>0.5</v>
      </c>
      <c r="AO210">
        <v>2</v>
      </c>
    </row>
    <row r="211" spans="1:41">
      <c r="A211" t="s">
        <v>111</v>
      </c>
      <c r="B211" s="7">
        <v>35960</v>
      </c>
      <c r="C211" s="7"/>
      <c r="D211" s="11"/>
      <c r="E211" s="12">
        <v>129.497195645001</v>
      </c>
      <c r="F211">
        <v>553.33099637083399</v>
      </c>
      <c r="AF211">
        <v>40</v>
      </c>
      <c r="AG211">
        <v>47</v>
      </c>
    </row>
    <row r="212" spans="1:41">
      <c r="A212" t="s">
        <v>111</v>
      </c>
      <c r="B212" s="7">
        <v>35961</v>
      </c>
      <c r="C212" s="7"/>
      <c r="D212" s="11"/>
      <c r="E212" s="12">
        <v>129.553050130863</v>
      </c>
      <c r="S212">
        <v>114.45806113204</v>
      </c>
      <c r="AE212">
        <v>12.9373867525669</v>
      </c>
      <c r="AF212">
        <v>40</v>
      </c>
      <c r="AG212">
        <v>47</v>
      </c>
    </row>
    <row r="213" spans="1:41">
      <c r="A213" t="s">
        <v>111</v>
      </c>
      <c r="B213" s="7">
        <v>35962</v>
      </c>
      <c r="C213" s="7"/>
      <c r="D213" s="11"/>
      <c r="E213" s="12">
        <v>131.49391642998</v>
      </c>
      <c r="T213">
        <v>60.084587049003403</v>
      </c>
      <c r="AF213">
        <v>40</v>
      </c>
      <c r="AG213">
        <v>47</v>
      </c>
    </row>
    <row r="214" spans="1:41">
      <c r="A214" t="s">
        <v>111</v>
      </c>
      <c r="B214" s="7">
        <v>35965</v>
      </c>
      <c r="C214" s="7"/>
      <c r="D214" s="11"/>
      <c r="E214" s="12">
        <v>133.92197193933001</v>
      </c>
      <c r="AF214">
        <v>40</v>
      </c>
      <c r="AG214">
        <v>47</v>
      </c>
    </row>
    <row r="215" spans="1:41">
      <c r="A215" t="s">
        <v>109</v>
      </c>
      <c r="B215" s="7">
        <v>35856</v>
      </c>
      <c r="C215" s="7"/>
      <c r="D215" s="11"/>
      <c r="E215" s="12">
        <v>36.236905721192599</v>
      </c>
      <c r="R215">
        <v>168.58754499844099</v>
      </c>
      <c r="AE215">
        <v>4.7384806973847997</v>
      </c>
      <c r="AF215">
        <v>37</v>
      </c>
      <c r="AG215">
        <v>50</v>
      </c>
      <c r="AH215">
        <v>100</v>
      </c>
    </row>
    <row r="216" spans="1:41">
      <c r="A216" t="s">
        <v>109</v>
      </c>
      <c r="B216" s="7">
        <v>35858</v>
      </c>
      <c r="C216" s="7"/>
      <c r="D216" s="11"/>
      <c r="E216" s="12">
        <v>37.597834112724499</v>
      </c>
      <c r="U216">
        <v>9.0453054779545692</v>
      </c>
      <c r="Y216">
        <v>75.879891705636197</v>
      </c>
      <c r="Z216">
        <v>83.903519566822496</v>
      </c>
      <c r="AA216">
        <v>23.947821806546798</v>
      </c>
      <c r="AF216">
        <v>37</v>
      </c>
      <c r="AG216">
        <v>50</v>
      </c>
      <c r="AH216">
        <v>100</v>
      </c>
    </row>
    <row r="217" spans="1:41">
      <c r="A217" t="s">
        <v>109</v>
      </c>
      <c r="B217" s="7">
        <v>35863</v>
      </c>
      <c r="C217" s="7"/>
      <c r="D217" s="11"/>
      <c r="E217" s="12">
        <v>43.386371917891402</v>
      </c>
      <c r="U217">
        <v>43.632940604882698</v>
      </c>
      <c r="AF217">
        <v>37</v>
      </c>
      <c r="AG217">
        <v>50</v>
      </c>
      <c r="AH217">
        <v>100</v>
      </c>
    </row>
    <row r="218" spans="1:41">
      <c r="A218" t="s">
        <v>109</v>
      </c>
      <c r="B218" s="7">
        <v>35866</v>
      </c>
      <c r="C218" s="7"/>
      <c r="D218" s="11"/>
      <c r="E218" s="12">
        <v>45.659916498622401</v>
      </c>
      <c r="T218">
        <v>101.291147149876</v>
      </c>
      <c r="Y218">
        <v>189.539748953974</v>
      </c>
      <c r="Z218">
        <v>177.479694806792</v>
      </c>
      <c r="AA218">
        <v>198.30174747723299</v>
      </c>
      <c r="AF218">
        <v>37</v>
      </c>
      <c r="AG218">
        <v>50</v>
      </c>
      <c r="AH218">
        <v>100</v>
      </c>
    </row>
    <row r="219" spans="1:41">
      <c r="A219" t="s">
        <v>109</v>
      </c>
      <c r="B219" s="7">
        <v>35868</v>
      </c>
      <c r="C219" s="7"/>
      <c r="D219" s="11"/>
      <c r="E219" s="12">
        <v>47.517219875846799</v>
      </c>
      <c r="P219">
        <v>4.1847282039343403</v>
      </c>
      <c r="R219">
        <v>358.60993792340997</v>
      </c>
      <c r="AC219">
        <v>7.5643951744371798E-3</v>
      </c>
      <c r="AD219">
        <v>7.5643951744371798E-3</v>
      </c>
      <c r="AE219">
        <v>10.151515151515101</v>
      </c>
      <c r="AF219">
        <v>37</v>
      </c>
      <c r="AG219">
        <v>50</v>
      </c>
      <c r="AH219">
        <v>100</v>
      </c>
    </row>
    <row r="220" spans="1:41">
      <c r="A220" t="s">
        <v>109</v>
      </c>
      <c r="B220" s="7">
        <v>35869</v>
      </c>
      <c r="C220" s="7"/>
      <c r="D220" s="11"/>
      <c r="E220" s="12">
        <v>49.357463864933798</v>
      </c>
      <c r="V220">
        <v>32.060002429248101</v>
      </c>
      <c r="AF220">
        <v>37</v>
      </c>
      <c r="AG220">
        <v>50</v>
      </c>
      <c r="AH220">
        <v>100</v>
      </c>
    </row>
    <row r="221" spans="1:41">
      <c r="A221" t="s">
        <v>109</v>
      </c>
      <c r="B221" s="7">
        <v>35871</v>
      </c>
      <c r="C221" s="7"/>
      <c r="D221" s="11"/>
      <c r="E221" s="12">
        <v>50.615814405441498</v>
      </c>
      <c r="U221">
        <v>0</v>
      </c>
      <c r="AF221">
        <v>37</v>
      </c>
      <c r="AG221">
        <v>50</v>
      </c>
      <c r="AH221">
        <v>100</v>
      </c>
    </row>
    <row r="222" spans="1:41">
      <c r="A222" t="s">
        <v>109</v>
      </c>
      <c r="B222" s="7">
        <v>35876</v>
      </c>
      <c r="C222" s="7"/>
      <c r="D222" s="11"/>
      <c r="E222" s="12">
        <v>56.370078516964703</v>
      </c>
      <c r="R222">
        <v>608.82111170951498</v>
      </c>
      <c r="AF222">
        <v>37</v>
      </c>
      <c r="AG222">
        <v>50</v>
      </c>
      <c r="AH222">
        <v>100</v>
      </c>
    </row>
    <row r="223" spans="1:41">
      <c r="A223" t="s">
        <v>109</v>
      </c>
      <c r="B223" s="7">
        <v>35877</v>
      </c>
      <c r="C223" s="7"/>
      <c r="D223" s="11"/>
      <c r="E223" s="12">
        <v>56.836491918943203</v>
      </c>
      <c r="Y223">
        <v>242.70243662318401</v>
      </c>
      <c r="Z223">
        <v>198.35097218803801</v>
      </c>
      <c r="AA223">
        <v>364.82894412995302</v>
      </c>
      <c r="AF223">
        <v>37</v>
      </c>
      <c r="AG223">
        <v>50</v>
      </c>
      <c r="AH223">
        <v>100</v>
      </c>
    </row>
    <row r="224" spans="1:41">
      <c r="A224" t="s">
        <v>109</v>
      </c>
      <c r="B224" s="7">
        <v>35878</v>
      </c>
      <c r="C224" s="7"/>
      <c r="D224" s="11"/>
      <c r="E224" s="12">
        <v>57.689785011538902</v>
      </c>
      <c r="T224">
        <v>103.601919963645</v>
      </c>
      <c r="V224">
        <v>36.024535406291697</v>
      </c>
      <c r="AC224">
        <v>8.5327681773719896E-2</v>
      </c>
      <c r="AD224">
        <v>8.5327681773719896E-2</v>
      </c>
      <c r="AF224">
        <v>37</v>
      </c>
      <c r="AG224">
        <v>50</v>
      </c>
      <c r="AH224">
        <v>100</v>
      </c>
    </row>
    <row r="225" spans="1:34">
      <c r="A225" t="s">
        <v>109</v>
      </c>
      <c r="B225" s="7">
        <v>35879</v>
      </c>
      <c r="C225" s="7"/>
      <c r="D225" s="11"/>
      <c r="E225" s="12">
        <v>58.878671477903197</v>
      </c>
      <c r="P225">
        <v>4.2272145268303998</v>
      </c>
      <c r="AF225">
        <v>37</v>
      </c>
      <c r="AG225">
        <v>50</v>
      </c>
      <c r="AH225">
        <v>100</v>
      </c>
    </row>
    <row r="226" spans="1:34">
      <c r="A226" t="s">
        <v>109</v>
      </c>
      <c r="B226" s="7">
        <v>35882</v>
      </c>
      <c r="C226" s="7"/>
      <c r="D226" s="11"/>
      <c r="E226" s="12">
        <v>61.773496447146698</v>
      </c>
      <c r="AE226">
        <v>16.892901618928999</v>
      </c>
      <c r="AF226">
        <v>37</v>
      </c>
      <c r="AG226">
        <v>50</v>
      </c>
      <c r="AH226">
        <v>100</v>
      </c>
    </row>
    <row r="227" spans="1:34">
      <c r="A227" t="s">
        <v>109</v>
      </c>
      <c r="B227" s="7">
        <v>35883</v>
      </c>
      <c r="C227" s="7"/>
      <c r="D227" s="11"/>
      <c r="E227" s="12">
        <v>63.437386128992998</v>
      </c>
      <c r="V227">
        <v>35.820478561884997</v>
      </c>
      <c r="AF227">
        <v>37</v>
      </c>
      <c r="AG227">
        <v>50</v>
      </c>
      <c r="AH227">
        <v>100</v>
      </c>
    </row>
    <row r="228" spans="1:34">
      <c r="A228" t="s">
        <v>109</v>
      </c>
      <c r="B228" s="7">
        <v>35885</v>
      </c>
      <c r="C228" s="7"/>
      <c r="D228" s="11"/>
      <c r="E228" s="12">
        <v>64.529677590855499</v>
      </c>
      <c r="S228">
        <v>40.572665476778099</v>
      </c>
      <c r="AF228">
        <v>37</v>
      </c>
      <c r="AG228">
        <v>50</v>
      </c>
      <c r="AH228">
        <v>100</v>
      </c>
    </row>
    <row r="229" spans="1:34">
      <c r="A229" t="s">
        <v>109</v>
      </c>
      <c r="B229" s="7">
        <v>35891</v>
      </c>
      <c r="C229" s="7"/>
      <c r="D229" s="11"/>
      <c r="E229" s="12">
        <v>70.652253127656905</v>
      </c>
      <c r="T229">
        <v>104.55451731091399</v>
      </c>
      <c r="V229">
        <v>36.629418195068602</v>
      </c>
      <c r="AF229">
        <v>37</v>
      </c>
      <c r="AG229">
        <v>50</v>
      </c>
      <c r="AH229">
        <v>100</v>
      </c>
    </row>
    <row r="230" spans="1:34">
      <c r="A230" t="s">
        <v>109</v>
      </c>
      <c r="B230" s="7">
        <v>35892</v>
      </c>
      <c r="C230" s="7"/>
      <c r="D230" s="11"/>
      <c r="E230" s="12">
        <v>72.447631735593404</v>
      </c>
      <c r="R230">
        <v>755.84908869298999</v>
      </c>
      <c r="Y230">
        <v>231.528427270489</v>
      </c>
      <c r="Z230">
        <v>166.99483140536501</v>
      </c>
      <c r="AA230">
        <v>495.12675363032201</v>
      </c>
      <c r="AF230">
        <v>37</v>
      </c>
      <c r="AG230">
        <v>50</v>
      </c>
      <c r="AH230">
        <v>100</v>
      </c>
    </row>
    <row r="231" spans="1:34">
      <c r="A231" t="s">
        <v>109</v>
      </c>
      <c r="B231" s="7">
        <v>35895</v>
      </c>
      <c r="C231" s="7"/>
      <c r="D231" s="11"/>
      <c r="E231" s="12">
        <v>74.928796567045097</v>
      </c>
      <c r="S231">
        <v>55.846276535145897</v>
      </c>
      <c r="AF231">
        <v>37</v>
      </c>
      <c r="AG231">
        <v>50</v>
      </c>
      <c r="AH231">
        <v>100</v>
      </c>
    </row>
    <row r="232" spans="1:34">
      <c r="A232" t="s">
        <v>109</v>
      </c>
      <c r="B232" s="7">
        <v>35896</v>
      </c>
      <c r="C232" s="7"/>
      <c r="D232" s="11"/>
      <c r="E232" s="12">
        <v>75.770767857835693</v>
      </c>
      <c r="P232">
        <v>3.4915609358631099</v>
      </c>
      <c r="AC232">
        <v>0.35057059015324399</v>
      </c>
      <c r="AD232">
        <v>0.31709596782958299</v>
      </c>
      <c r="AF232">
        <v>37</v>
      </c>
      <c r="AG232">
        <v>50</v>
      </c>
      <c r="AH232">
        <v>100</v>
      </c>
    </row>
    <row r="233" spans="1:34">
      <c r="A233" t="s">
        <v>109</v>
      </c>
      <c r="B233" s="7">
        <v>35898</v>
      </c>
      <c r="C233" s="7"/>
      <c r="D233" s="11"/>
      <c r="E233" s="12">
        <v>78.333535770678907</v>
      </c>
      <c r="V233">
        <v>34.581562006558897</v>
      </c>
      <c r="AF233">
        <v>37</v>
      </c>
      <c r="AG233">
        <v>50</v>
      </c>
      <c r="AH233">
        <v>100</v>
      </c>
    </row>
    <row r="234" spans="1:34">
      <c r="A234" t="s">
        <v>109</v>
      </c>
      <c r="B234" s="7">
        <v>35903</v>
      </c>
      <c r="C234" s="7"/>
      <c r="D234" s="11"/>
      <c r="E234" s="12">
        <v>82.821554703224095</v>
      </c>
      <c r="S234">
        <v>66.737553639919298</v>
      </c>
      <c r="AF234">
        <v>37</v>
      </c>
      <c r="AG234">
        <v>50</v>
      </c>
      <c r="AH234">
        <v>100</v>
      </c>
    </row>
    <row r="235" spans="1:34">
      <c r="A235" t="s">
        <v>109</v>
      </c>
      <c r="B235" s="7">
        <v>35904</v>
      </c>
      <c r="C235" s="7"/>
      <c r="D235" s="11"/>
      <c r="E235" s="12">
        <v>83.668164703024402</v>
      </c>
      <c r="V235">
        <v>31.906959795943099</v>
      </c>
      <c r="AF235">
        <v>37</v>
      </c>
      <c r="AG235">
        <v>50</v>
      </c>
      <c r="AH235">
        <v>100</v>
      </c>
    </row>
    <row r="236" spans="1:34">
      <c r="A236" t="s">
        <v>109</v>
      </c>
      <c r="B236" s="7">
        <v>35906</v>
      </c>
      <c r="C236" s="7"/>
      <c r="D236" s="11"/>
      <c r="E236" s="12">
        <v>85.7269448152461</v>
      </c>
      <c r="T236">
        <v>98.8133715811298</v>
      </c>
      <c r="AF236">
        <v>37</v>
      </c>
      <c r="AG236">
        <v>50</v>
      </c>
      <c r="AH236">
        <v>100</v>
      </c>
    </row>
    <row r="237" spans="1:34">
      <c r="A237" t="s">
        <v>109</v>
      </c>
      <c r="B237" s="7">
        <v>35908</v>
      </c>
      <c r="C237" s="7"/>
      <c r="D237" s="11"/>
      <c r="E237" s="12">
        <v>87.672553076901295</v>
      </c>
      <c r="R237">
        <v>819.76246492247503</v>
      </c>
      <c r="Y237">
        <v>214</v>
      </c>
      <c r="Z237">
        <v>173</v>
      </c>
      <c r="AF237">
        <v>37</v>
      </c>
      <c r="AG237">
        <v>50</v>
      </c>
      <c r="AH237">
        <v>100</v>
      </c>
    </row>
    <row r="238" spans="1:34">
      <c r="A238" t="s">
        <v>109</v>
      </c>
      <c r="B238" s="7">
        <v>35909</v>
      </c>
      <c r="C238" s="7"/>
      <c r="D238" s="11"/>
      <c r="E238" s="12">
        <v>89.401152048690307</v>
      </c>
      <c r="AC238">
        <v>0.44789696772089899</v>
      </c>
      <c r="AD238">
        <v>0.37627431800891198</v>
      </c>
      <c r="AF238">
        <v>37</v>
      </c>
      <c r="AG238">
        <v>50</v>
      </c>
      <c r="AH238">
        <v>100</v>
      </c>
    </row>
    <row r="239" spans="1:34">
      <c r="A239" t="s">
        <v>109</v>
      </c>
      <c r="B239" s="7">
        <v>35910</v>
      </c>
      <c r="C239" s="7"/>
      <c r="D239" s="11"/>
      <c r="E239" s="12">
        <v>90.178029370744099</v>
      </c>
      <c r="Y239">
        <v>192.197883337435</v>
      </c>
      <c r="Z239">
        <v>99.261629337927602</v>
      </c>
      <c r="AA239">
        <v>560.20182131429897</v>
      </c>
      <c r="AF239">
        <v>37</v>
      </c>
      <c r="AG239">
        <v>50</v>
      </c>
      <c r="AH239">
        <v>100</v>
      </c>
    </row>
    <row r="240" spans="1:34">
      <c r="A240" t="s">
        <v>109</v>
      </c>
      <c r="B240" s="7">
        <v>35913</v>
      </c>
      <c r="C240" s="7"/>
      <c r="D240" s="11"/>
      <c r="E240" s="12">
        <v>92.518892644210695</v>
      </c>
      <c r="S240">
        <v>144.78411119128</v>
      </c>
      <c r="AF240">
        <v>37</v>
      </c>
      <c r="AG240">
        <v>50</v>
      </c>
      <c r="AH240">
        <v>100</v>
      </c>
    </row>
    <row r="241" spans="1:41">
      <c r="A241" t="s">
        <v>109</v>
      </c>
      <c r="B241" s="7">
        <v>35916</v>
      </c>
      <c r="C241" s="7"/>
      <c r="D241" s="11"/>
      <c r="E241" s="12">
        <v>95.981178604835705</v>
      </c>
      <c r="R241">
        <v>838.19836163156504</v>
      </c>
      <c r="AE241">
        <v>25.402656704026501</v>
      </c>
      <c r="AF241">
        <v>37</v>
      </c>
      <c r="AG241">
        <v>50</v>
      </c>
      <c r="AH241">
        <v>100</v>
      </c>
      <c r="AM241">
        <v>3.4</v>
      </c>
      <c r="AN241">
        <v>6.9</v>
      </c>
    </row>
    <row r="242" spans="1:41">
      <c r="A242" t="s">
        <v>109</v>
      </c>
      <c r="B242" s="7">
        <v>35917</v>
      </c>
      <c r="C242" s="7"/>
      <c r="D242" s="11"/>
      <c r="E242" s="12">
        <v>97.005879178619097</v>
      </c>
      <c r="T242">
        <v>66.281916555426093</v>
      </c>
      <c r="AF242">
        <v>37</v>
      </c>
      <c r="AG242">
        <v>50</v>
      </c>
      <c r="AH242">
        <v>100</v>
      </c>
    </row>
    <row r="243" spans="1:41">
      <c r="A243" t="s">
        <v>109</v>
      </c>
      <c r="B243" s="7">
        <v>35918</v>
      </c>
      <c r="C243" s="7"/>
      <c r="D243" s="11"/>
      <c r="E243" s="12">
        <v>97.685034235409205</v>
      </c>
      <c r="Y243">
        <v>196.72655673147901</v>
      </c>
      <c r="Z243">
        <v>47.329559438838103</v>
      </c>
      <c r="AC243">
        <v>0.52544288664275596</v>
      </c>
      <c r="AD243">
        <v>0.43458319747853402</v>
      </c>
      <c r="AF243">
        <v>37</v>
      </c>
      <c r="AG243">
        <v>50</v>
      </c>
      <c r="AH243">
        <v>100</v>
      </c>
    </row>
    <row r="244" spans="1:41">
      <c r="A244" t="s">
        <v>109</v>
      </c>
      <c r="B244" s="7">
        <v>35920</v>
      </c>
      <c r="C244" s="7" t="s">
        <v>43</v>
      </c>
      <c r="D244" s="11"/>
      <c r="E244" s="12">
        <v>100</v>
      </c>
      <c r="R244">
        <v>742</v>
      </c>
      <c r="S244">
        <v>160</v>
      </c>
      <c r="Y244">
        <v>179</v>
      </c>
      <c r="Z244">
        <v>29</v>
      </c>
      <c r="AC244">
        <v>0.51</v>
      </c>
      <c r="AD244">
        <v>0.42</v>
      </c>
      <c r="AI244">
        <v>23.3</v>
      </c>
      <c r="AJ244">
        <v>28.8</v>
      </c>
      <c r="AK244">
        <v>0.88</v>
      </c>
      <c r="AL244">
        <v>0.81</v>
      </c>
      <c r="AM244">
        <v>1.3</v>
      </c>
      <c r="AN244">
        <v>0.2</v>
      </c>
      <c r="AO244">
        <v>2.4</v>
      </c>
    </row>
    <row r="245" spans="1:41">
      <c r="A245" t="s">
        <v>109</v>
      </c>
      <c r="B245" s="7">
        <v>35921</v>
      </c>
      <c r="C245" s="7"/>
      <c r="D245" s="11"/>
      <c r="E245" s="12">
        <v>100.79851006867599</v>
      </c>
      <c r="P245">
        <v>0.35455709463391799</v>
      </c>
      <c r="AF245">
        <v>37</v>
      </c>
      <c r="AG245">
        <v>50</v>
      </c>
      <c r="AH245">
        <v>100</v>
      </c>
    </row>
    <row r="246" spans="1:41">
      <c r="A246" t="s">
        <v>109</v>
      </c>
      <c r="B246" s="7">
        <v>35923</v>
      </c>
      <c r="C246" s="7"/>
      <c r="D246" s="11"/>
      <c r="E246" s="12">
        <v>102.516993885998</v>
      </c>
      <c r="S246">
        <v>167.35654881707299</v>
      </c>
      <c r="AF246">
        <v>37</v>
      </c>
      <c r="AG246">
        <v>50</v>
      </c>
      <c r="AH246">
        <v>100</v>
      </c>
    </row>
    <row r="247" spans="1:41">
      <c r="A247" t="s">
        <v>108</v>
      </c>
      <c r="B247" s="7">
        <v>35854</v>
      </c>
      <c r="C247" s="7"/>
      <c r="D247" s="11"/>
      <c r="E247" s="12">
        <v>34.337081966004199</v>
      </c>
      <c r="F247">
        <v>569.26219534677898</v>
      </c>
      <c r="AF247">
        <v>37</v>
      </c>
      <c r="AG247">
        <v>50</v>
      </c>
      <c r="AH247">
        <v>100</v>
      </c>
    </row>
    <row r="248" spans="1:41">
      <c r="A248" t="s">
        <v>108</v>
      </c>
      <c r="B248" s="7">
        <v>35855</v>
      </c>
      <c r="C248" s="7"/>
      <c r="D248" s="11"/>
      <c r="E248" s="12">
        <v>34.939095611546797</v>
      </c>
      <c r="G248">
        <v>29.268076733890801</v>
      </c>
      <c r="H248">
        <v>38.6704377766847</v>
      </c>
      <c r="I248">
        <v>39.238563698966999</v>
      </c>
      <c r="J248">
        <v>39.034431874077697</v>
      </c>
      <c r="K248">
        <v>36.614363010329498</v>
      </c>
      <c r="L248">
        <v>34.7697983275946</v>
      </c>
      <c r="M248">
        <v>31.966060009837602</v>
      </c>
      <c r="N248">
        <v>33.397442203639898</v>
      </c>
      <c r="O248">
        <v>33.6679783571077</v>
      </c>
      <c r="T248">
        <v>73.447355247788806</v>
      </c>
      <c r="AF248">
        <v>37</v>
      </c>
      <c r="AG248">
        <v>50</v>
      </c>
      <c r="AH248">
        <v>100</v>
      </c>
    </row>
    <row r="249" spans="1:41">
      <c r="A249" t="s">
        <v>108</v>
      </c>
      <c r="B249" s="7">
        <v>35857</v>
      </c>
      <c r="C249" s="7"/>
      <c r="D249" s="11"/>
      <c r="E249" s="12">
        <v>36.800475765685398</v>
      </c>
      <c r="AE249">
        <v>3.2106940536912099</v>
      </c>
      <c r="AF249">
        <v>37</v>
      </c>
      <c r="AG249">
        <v>50</v>
      </c>
      <c r="AH249">
        <v>100</v>
      </c>
    </row>
    <row r="250" spans="1:41">
      <c r="A250" t="s">
        <v>108</v>
      </c>
      <c r="B250" s="7">
        <v>35858</v>
      </c>
      <c r="C250" s="7"/>
      <c r="D250" s="11"/>
      <c r="E250" s="12">
        <v>37.752494637694298</v>
      </c>
      <c r="U250">
        <v>9.4880164133171601</v>
      </c>
      <c r="AF250">
        <v>37</v>
      </c>
      <c r="AG250">
        <v>50</v>
      </c>
      <c r="AH250">
        <v>100</v>
      </c>
    </row>
    <row r="251" spans="1:41">
      <c r="A251" t="s">
        <v>108</v>
      </c>
      <c r="B251" s="7">
        <v>35863</v>
      </c>
      <c r="C251" s="7"/>
      <c r="D251" s="11"/>
      <c r="E251" s="12">
        <v>43.213652895644501</v>
      </c>
      <c r="U251">
        <v>46.0542758556374</v>
      </c>
      <c r="AF251">
        <v>37</v>
      </c>
      <c r="AG251">
        <v>50</v>
      </c>
      <c r="AH251">
        <v>100</v>
      </c>
    </row>
    <row r="252" spans="1:41">
      <c r="A252" t="s">
        <v>108</v>
      </c>
      <c r="B252" s="7">
        <v>35865</v>
      </c>
      <c r="C252" s="7"/>
      <c r="D252" s="11"/>
      <c r="E252" s="12">
        <v>45.3695978641748</v>
      </c>
      <c r="T252">
        <v>88.319706324044603</v>
      </c>
      <c r="AF252">
        <v>37</v>
      </c>
      <c r="AG252">
        <v>50</v>
      </c>
      <c r="AH252">
        <v>100</v>
      </c>
    </row>
    <row r="253" spans="1:41">
      <c r="A253" t="s">
        <v>108</v>
      </c>
      <c r="B253" s="7">
        <v>35867</v>
      </c>
      <c r="C253" s="7"/>
      <c r="D253" s="11"/>
      <c r="E253" s="12">
        <v>46.869575846473602</v>
      </c>
      <c r="R253">
        <v>232.35545776799199</v>
      </c>
      <c r="AF253">
        <v>37</v>
      </c>
      <c r="AG253">
        <v>50</v>
      </c>
      <c r="AH253">
        <v>100</v>
      </c>
    </row>
    <row r="254" spans="1:41">
      <c r="A254" t="s">
        <v>108</v>
      </c>
      <c r="B254" s="7">
        <v>35868</v>
      </c>
      <c r="C254" s="7"/>
      <c r="D254" s="11"/>
      <c r="E254" s="12">
        <v>47.6516309887867</v>
      </c>
      <c r="P254">
        <v>2.6957515103093201</v>
      </c>
      <c r="Y254">
        <v>106.325066966214</v>
      </c>
      <c r="Z254">
        <v>110.564820415334</v>
      </c>
      <c r="AA254">
        <v>126.049137359947</v>
      </c>
      <c r="AC254">
        <v>0</v>
      </c>
      <c r="AD254">
        <v>0</v>
      </c>
      <c r="AF254">
        <v>37</v>
      </c>
      <c r="AG254">
        <v>50</v>
      </c>
      <c r="AH254">
        <v>100</v>
      </c>
    </row>
    <row r="255" spans="1:41">
      <c r="A255" t="s">
        <v>108</v>
      </c>
      <c r="B255" s="7">
        <v>35869</v>
      </c>
      <c r="C255" s="7"/>
      <c r="D255" s="11"/>
      <c r="E255" s="12">
        <v>49.023994144422304</v>
      </c>
      <c r="AE255">
        <v>6.8045548464815599</v>
      </c>
      <c r="AF255">
        <v>37</v>
      </c>
      <c r="AG255">
        <v>50</v>
      </c>
      <c r="AH255">
        <v>100</v>
      </c>
    </row>
    <row r="256" spans="1:41">
      <c r="A256" t="s">
        <v>108</v>
      </c>
      <c r="B256" s="7">
        <v>35870</v>
      </c>
      <c r="C256" s="7"/>
      <c r="D256" s="11"/>
      <c r="E256" s="12">
        <v>49.583717414549596</v>
      </c>
      <c r="F256">
        <v>518.79281737399003</v>
      </c>
      <c r="V256">
        <v>36.0006528023874</v>
      </c>
      <c r="AF256">
        <v>37</v>
      </c>
      <c r="AG256">
        <v>50</v>
      </c>
      <c r="AH256">
        <v>100</v>
      </c>
    </row>
    <row r="257" spans="1:40">
      <c r="A257" t="s">
        <v>108</v>
      </c>
      <c r="B257" s="7">
        <v>35871</v>
      </c>
      <c r="C257" s="7"/>
      <c r="D257" s="11"/>
      <c r="E257" s="12">
        <v>51.222605614100203</v>
      </c>
      <c r="U257">
        <v>2.0978271006248099</v>
      </c>
      <c r="AF257">
        <v>37</v>
      </c>
      <c r="AG257">
        <v>50</v>
      </c>
      <c r="AH257">
        <v>100</v>
      </c>
    </row>
    <row r="258" spans="1:40">
      <c r="A258" t="s">
        <v>108</v>
      </c>
      <c r="B258" s="7">
        <v>35876</v>
      </c>
      <c r="C258" s="7"/>
      <c r="D258" s="11"/>
      <c r="E258" s="12">
        <v>55.910916392844101</v>
      </c>
      <c r="S258">
        <v>6.4792503346702599</v>
      </c>
      <c r="AF258">
        <v>37</v>
      </c>
      <c r="AG258">
        <v>50</v>
      </c>
      <c r="AH258">
        <v>100</v>
      </c>
    </row>
    <row r="259" spans="1:40">
      <c r="A259" t="s">
        <v>108</v>
      </c>
      <c r="B259" s="7">
        <v>35877</v>
      </c>
      <c r="C259" s="7"/>
      <c r="D259" s="11"/>
      <c r="E259" s="12">
        <v>56.501650165016599</v>
      </c>
      <c r="R259">
        <v>455.99559955994903</v>
      </c>
      <c r="Y259">
        <v>167.57107059535099</v>
      </c>
      <c r="Z259">
        <v>121.809383910826</v>
      </c>
      <c r="AA259">
        <v>230.268728938045</v>
      </c>
      <c r="AF259">
        <v>37</v>
      </c>
      <c r="AG259">
        <v>50</v>
      </c>
      <c r="AH259">
        <v>100</v>
      </c>
    </row>
    <row r="260" spans="1:40">
      <c r="A260" t="s">
        <v>108</v>
      </c>
      <c r="B260" s="7">
        <v>35878</v>
      </c>
      <c r="C260" s="7"/>
      <c r="D260" s="11"/>
      <c r="E260" s="12">
        <v>57.761820386085702</v>
      </c>
      <c r="T260">
        <v>88.389788086100296</v>
      </c>
      <c r="V260">
        <v>31.825048960179</v>
      </c>
      <c r="AF260">
        <v>37</v>
      </c>
      <c r="AG260">
        <v>50</v>
      </c>
      <c r="AH260">
        <v>100</v>
      </c>
    </row>
    <row r="261" spans="1:40">
      <c r="A261" t="s">
        <v>108</v>
      </c>
      <c r="B261" s="7">
        <v>35879</v>
      </c>
      <c r="C261" s="7"/>
      <c r="D261" s="11"/>
      <c r="E261" s="12">
        <v>58.789229496937303</v>
      </c>
      <c r="P261">
        <v>3.1257166084969601</v>
      </c>
      <c r="U261">
        <v>0.52970250862631396</v>
      </c>
      <c r="AF261">
        <v>37</v>
      </c>
      <c r="AG261">
        <v>50</v>
      </c>
      <c r="AH261">
        <v>100</v>
      </c>
    </row>
    <row r="262" spans="1:40">
      <c r="A262" t="s">
        <v>108</v>
      </c>
      <c r="B262" s="7">
        <v>35881</v>
      </c>
      <c r="C262" s="7"/>
      <c r="D262" s="11"/>
      <c r="E262" s="12">
        <v>61.076724841220802</v>
      </c>
      <c r="AE262">
        <v>11.625647125200899</v>
      </c>
      <c r="AF262">
        <v>37</v>
      </c>
      <c r="AG262">
        <v>50</v>
      </c>
      <c r="AH262">
        <v>100</v>
      </c>
    </row>
    <row r="263" spans="1:40">
      <c r="A263" t="s">
        <v>108</v>
      </c>
      <c r="B263" s="7">
        <v>35882</v>
      </c>
      <c r="C263" s="7"/>
      <c r="D263" s="11"/>
      <c r="E263" s="12">
        <v>61.782677629880901</v>
      </c>
      <c r="F263">
        <v>504.57652741418002</v>
      </c>
      <c r="AF263">
        <v>37</v>
      </c>
      <c r="AG263">
        <v>50</v>
      </c>
      <c r="AH263">
        <v>100</v>
      </c>
    </row>
    <row r="264" spans="1:40">
      <c r="A264" t="s">
        <v>108</v>
      </c>
      <c r="B264" s="7">
        <v>35884</v>
      </c>
      <c r="C264" s="7"/>
      <c r="D264" s="11"/>
      <c r="E264" s="12">
        <v>64.118291347207006</v>
      </c>
      <c r="S264">
        <v>14.048922964584101</v>
      </c>
      <c r="U264">
        <v>0.90040100718081795</v>
      </c>
      <c r="AF264">
        <v>37</v>
      </c>
      <c r="AG264">
        <v>50</v>
      </c>
      <c r="AH264">
        <v>100</v>
      </c>
    </row>
    <row r="265" spans="1:40">
      <c r="A265" t="s">
        <v>108</v>
      </c>
      <c r="B265" s="7">
        <v>35885</v>
      </c>
      <c r="C265" s="7"/>
      <c r="D265" s="11"/>
      <c r="E265" s="12">
        <v>64.7188286860018</v>
      </c>
      <c r="V265">
        <v>30.251328919145699</v>
      </c>
      <c r="AF265">
        <v>37</v>
      </c>
      <c r="AG265">
        <v>50</v>
      </c>
      <c r="AH265">
        <v>100</v>
      </c>
    </row>
    <row r="266" spans="1:40">
      <c r="A266" t="s">
        <v>108</v>
      </c>
      <c r="B266" s="7">
        <v>35891</v>
      </c>
      <c r="C266" s="7"/>
      <c r="D266" s="11"/>
      <c r="E266" s="12">
        <v>71.183046888036003</v>
      </c>
      <c r="T266">
        <v>92.875020857667096</v>
      </c>
      <c r="AF266">
        <v>37</v>
      </c>
      <c r="AG266">
        <v>50</v>
      </c>
      <c r="AH266">
        <v>100</v>
      </c>
    </row>
    <row r="267" spans="1:40">
      <c r="A267" t="s">
        <v>108</v>
      </c>
      <c r="B267" s="7">
        <v>35892</v>
      </c>
      <c r="C267" s="7"/>
      <c r="D267" s="11"/>
      <c r="E267" s="12">
        <v>72.362791834739099</v>
      </c>
      <c r="R267">
        <v>507.30961985086498</v>
      </c>
      <c r="Y267">
        <v>172</v>
      </c>
      <c r="Z267">
        <v>142</v>
      </c>
      <c r="AF267">
        <v>37</v>
      </c>
      <c r="AG267">
        <v>50</v>
      </c>
      <c r="AH267">
        <v>100</v>
      </c>
      <c r="AM267">
        <v>2.4</v>
      </c>
      <c r="AN267">
        <v>4.7</v>
      </c>
    </row>
    <row r="268" spans="1:40">
      <c r="A268" t="s">
        <v>108</v>
      </c>
      <c r="B268" s="7">
        <v>35893</v>
      </c>
      <c r="C268" s="7"/>
      <c r="D268" s="11"/>
      <c r="E268" s="12">
        <v>73.104541639466305</v>
      </c>
      <c r="V268">
        <v>27.710995057353301</v>
      </c>
      <c r="AF268">
        <v>37</v>
      </c>
      <c r="AG268">
        <v>50</v>
      </c>
      <c r="AH268">
        <v>100</v>
      </c>
    </row>
    <row r="269" spans="1:40">
      <c r="A269" t="s">
        <v>108</v>
      </c>
      <c r="B269" s="7">
        <v>35895</v>
      </c>
      <c r="C269" s="7"/>
      <c r="D269" s="11"/>
      <c r="E269" s="12">
        <v>74.579625944478707</v>
      </c>
      <c r="F269">
        <v>493.50835146196601</v>
      </c>
      <c r="G269">
        <v>26.471716674864702</v>
      </c>
      <c r="H269">
        <v>31.946384653221799</v>
      </c>
      <c r="I269">
        <v>32.504672897196201</v>
      </c>
      <c r="J269">
        <v>33.264633546482997</v>
      </c>
      <c r="K269">
        <v>31.3241515002459</v>
      </c>
      <c r="L269">
        <v>29.6714215445154</v>
      </c>
      <c r="M269">
        <v>29.366453516969901</v>
      </c>
      <c r="N269">
        <v>32.337432365961597</v>
      </c>
      <c r="O269">
        <v>33.2941465814067</v>
      </c>
      <c r="AE269">
        <v>14.597657768933299</v>
      </c>
      <c r="AF269">
        <v>37</v>
      </c>
      <c r="AG269">
        <v>50</v>
      </c>
      <c r="AH269">
        <v>100</v>
      </c>
    </row>
    <row r="270" spans="1:40">
      <c r="A270" t="s">
        <v>108</v>
      </c>
      <c r="B270" s="7">
        <v>35896</v>
      </c>
      <c r="C270" s="7"/>
      <c r="D270" s="11"/>
      <c r="E270" s="12">
        <v>75.551732925585895</v>
      </c>
      <c r="S270">
        <v>28.448338809782999</v>
      </c>
      <c r="Y270">
        <v>125.15049396584</v>
      </c>
      <c r="Z270">
        <v>103.076125464443</v>
      </c>
      <c r="AA270">
        <v>273.38056971686899</v>
      </c>
      <c r="AC270">
        <v>0.30963939857288397</v>
      </c>
      <c r="AD270">
        <v>0.28966615698267001</v>
      </c>
      <c r="AF270">
        <v>37</v>
      </c>
      <c r="AG270">
        <v>50</v>
      </c>
      <c r="AH270">
        <v>100</v>
      </c>
    </row>
    <row r="271" spans="1:40">
      <c r="A271" t="s">
        <v>108</v>
      </c>
      <c r="B271" s="7">
        <v>35897</v>
      </c>
      <c r="C271" s="7"/>
      <c r="D271" s="11"/>
      <c r="E271" s="12">
        <v>76.510940106247205</v>
      </c>
      <c r="P271">
        <v>2.6305734269654799</v>
      </c>
      <c r="AF271">
        <v>37</v>
      </c>
      <c r="AG271">
        <v>50</v>
      </c>
      <c r="AH271">
        <v>100</v>
      </c>
    </row>
    <row r="272" spans="1:40">
      <c r="A272" t="s">
        <v>108</v>
      </c>
      <c r="B272" s="7">
        <v>35898</v>
      </c>
      <c r="C272" s="7"/>
      <c r="D272" s="11"/>
      <c r="E272" s="12">
        <v>78.170288165624996</v>
      </c>
      <c r="V272">
        <v>23.187074512729598</v>
      </c>
      <c r="AF272">
        <v>37</v>
      </c>
      <c r="AG272">
        <v>50</v>
      </c>
      <c r="AH272">
        <v>100</v>
      </c>
    </row>
    <row r="273" spans="1:41">
      <c r="A273" t="s">
        <v>108</v>
      </c>
      <c r="B273" s="7">
        <v>35903</v>
      </c>
      <c r="C273" s="7"/>
      <c r="D273" s="11"/>
      <c r="E273" s="12">
        <v>82.635998539612999</v>
      </c>
      <c r="S273">
        <v>34.401849823535201</v>
      </c>
      <c r="AF273">
        <v>37</v>
      </c>
      <c r="AG273">
        <v>50</v>
      </c>
      <c r="AH273">
        <v>100</v>
      </c>
    </row>
    <row r="274" spans="1:41">
      <c r="A274" t="s">
        <v>108</v>
      </c>
      <c r="B274" s="7">
        <v>35904</v>
      </c>
      <c r="C274" s="7"/>
      <c r="D274" s="11"/>
      <c r="E274" s="12">
        <v>83.698591811992699</v>
      </c>
      <c r="V274">
        <v>22.579968292455401</v>
      </c>
      <c r="AF274">
        <v>37</v>
      </c>
      <c r="AG274">
        <v>50</v>
      </c>
      <c r="AH274">
        <v>100</v>
      </c>
    </row>
    <row r="275" spans="1:41">
      <c r="A275" t="s">
        <v>108</v>
      </c>
      <c r="B275" s="7">
        <v>35906</v>
      </c>
      <c r="C275" s="7"/>
      <c r="D275" s="11"/>
      <c r="E275" s="12">
        <v>85.931920574003001</v>
      </c>
      <c r="T275">
        <v>66.699482729851198</v>
      </c>
      <c r="AF275">
        <v>37</v>
      </c>
      <c r="AG275">
        <v>50</v>
      </c>
      <c r="AH275">
        <v>100</v>
      </c>
    </row>
    <row r="276" spans="1:41">
      <c r="A276" t="s">
        <v>108</v>
      </c>
      <c r="B276" s="7">
        <v>35908</v>
      </c>
      <c r="C276" s="7"/>
      <c r="D276" s="11"/>
      <c r="E276" s="12">
        <v>87.754553233101106</v>
      </c>
      <c r="R276">
        <v>441.93863830826598</v>
      </c>
      <c r="AF276">
        <v>37</v>
      </c>
      <c r="AG276">
        <v>50</v>
      </c>
      <c r="AH276">
        <v>100</v>
      </c>
    </row>
    <row r="277" spans="1:41">
      <c r="A277" t="s">
        <v>108</v>
      </c>
      <c r="B277" s="7">
        <v>35909</v>
      </c>
      <c r="C277" s="7"/>
      <c r="D277" s="11"/>
      <c r="E277" s="12">
        <v>89.476299694189393</v>
      </c>
      <c r="F277">
        <v>519.819328195862</v>
      </c>
      <c r="AC277">
        <v>0.45974133537206902</v>
      </c>
      <c r="AD277">
        <v>0.33926478083588102</v>
      </c>
      <c r="AF277">
        <v>37</v>
      </c>
      <c r="AG277">
        <v>50</v>
      </c>
      <c r="AH277">
        <v>100</v>
      </c>
    </row>
    <row r="278" spans="1:41">
      <c r="A278" t="s">
        <v>108</v>
      </c>
      <c r="B278" s="7">
        <v>35911</v>
      </c>
      <c r="C278" s="7"/>
      <c r="D278" s="11"/>
      <c r="E278" s="12">
        <v>91.213994365249505</v>
      </c>
      <c r="P278">
        <v>0.36581024066828799</v>
      </c>
      <c r="AF278">
        <v>37</v>
      </c>
      <c r="AG278">
        <v>50</v>
      </c>
      <c r="AH278">
        <v>100</v>
      </c>
    </row>
    <row r="279" spans="1:41">
      <c r="A279" t="s">
        <v>108</v>
      </c>
      <c r="B279" s="7">
        <v>35912</v>
      </c>
      <c r="C279" s="7"/>
      <c r="D279" s="11"/>
      <c r="E279" s="12">
        <v>91.782597425041104</v>
      </c>
      <c r="Y279">
        <v>97.499927993317996</v>
      </c>
      <c r="Z279">
        <v>20.308764653359798</v>
      </c>
      <c r="AA279">
        <v>300.27074512514702</v>
      </c>
      <c r="AF279">
        <v>37</v>
      </c>
      <c r="AG279">
        <v>50</v>
      </c>
      <c r="AH279">
        <v>100</v>
      </c>
    </row>
    <row r="280" spans="1:41">
      <c r="A280" t="s">
        <v>108</v>
      </c>
      <c r="B280" s="7">
        <v>35913</v>
      </c>
      <c r="C280" s="7"/>
      <c r="D280" s="11"/>
      <c r="E280" s="12">
        <v>92.698064987221599</v>
      </c>
      <c r="S280">
        <v>119.625167336009</v>
      </c>
      <c r="V280">
        <v>22.3323696726662</v>
      </c>
      <c r="AF280">
        <v>37</v>
      </c>
      <c r="AG280">
        <v>50</v>
      </c>
      <c r="AH280">
        <v>100</v>
      </c>
    </row>
    <row r="281" spans="1:41">
      <c r="A281" t="s">
        <v>108</v>
      </c>
      <c r="B281" s="7">
        <v>35917</v>
      </c>
      <c r="C281" s="7"/>
      <c r="D281" s="11"/>
      <c r="E281" s="12">
        <v>96.782024596475907</v>
      </c>
      <c r="R281">
        <v>480.49138247156998</v>
      </c>
      <c r="T281">
        <v>33.380610712497401</v>
      </c>
      <c r="V281">
        <v>22.365942366874901</v>
      </c>
      <c r="AE281">
        <v>15.057564598153199</v>
      </c>
      <c r="AF281">
        <v>37</v>
      </c>
      <c r="AG281">
        <v>50</v>
      </c>
      <c r="AH281">
        <v>100</v>
      </c>
    </row>
    <row r="282" spans="1:41">
      <c r="A282" t="s">
        <v>108</v>
      </c>
      <c r="B282" s="7">
        <v>35918</v>
      </c>
      <c r="C282" s="7"/>
      <c r="D282" s="11"/>
      <c r="E282" s="12">
        <v>97.682536939428005</v>
      </c>
      <c r="Y282">
        <v>109.919640542642</v>
      </c>
      <c r="Z282">
        <v>18.177366859644099</v>
      </c>
      <c r="AC282">
        <v>0.44734964322120302</v>
      </c>
      <c r="AD282">
        <v>0.35203873598369001</v>
      </c>
      <c r="AF282">
        <v>37</v>
      </c>
      <c r="AG282">
        <v>50</v>
      </c>
      <c r="AH282">
        <v>100</v>
      </c>
    </row>
    <row r="283" spans="1:41">
      <c r="A283" t="s">
        <v>108</v>
      </c>
      <c r="B283" s="7">
        <v>35919</v>
      </c>
      <c r="C283" s="7"/>
      <c r="D283" s="11"/>
      <c r="E283" s="12">
        <v>98.877475019357604</v>
      </c>
      <c r="F283">
        <v>547.06168651598398</v>
      </c>
      <c r="AF283">
        <v>37</v>
      </c>
      <c r="AG283">
        <v>50</v>
      </c>
      <c r="AH283">
        <v>100</v>
      </c>
    </row>
    <row r="284" spans="1:41">
      <c r="A284" t="s">
        <v>108</v>
      </c>
      <c r="B284" s="7">
        <v>35920</v>
      </c>
      <c r="C284" s="7" t="s">
        <v>43</v>
      </c>
      <c r="D284" s="11"/>
      <c r="E284" s="12">
        <v>100.061393549472</v>
      </c>
      <c r="G284">
        <v>40.040334481062402</v>
      </c>
      <c r="H284">
        <v>39.538612887358497</v>
      </c>
      <c r="I284">
        <v>36.164289227742202</v>
      </c>
      <c r="J284">
        <v>35.278898180029501</v>
      </c>
      <c r="K284">
        <v>32.283325135268001</v>
      </c>
      <c r="L284">
        <v>30.141170683718599</v>
      </c>
      <c r="M284">
        <v>29.270536153467699</v>
      </c>
      <c r="N284">
        <v>32.630103295622199</v>
      </c>
      <c r="O284">
        <v>33.193310378750603</v>
      </c>
      <c r="P284">
        <v>0.166070953001657</v>
      </c>
      <c r="R284">
        <v>444</v>
      </c>
      <c r="S284">
        <v>132</v>
      </c>
      <c r="Y284">
        <v>122</v>
      </c>
      <c r="Z284">
        <v>22</v>
      </c>
      <c r="AC284">
        <v>0.47</v>
      </c>
      <c r="AD284">
        <v>0.35</v>
      </c>
      <c r="AF284">
        <v>37</v>
      </c>
      <c r="AG284">
        <v>50</v>
      </c>
      <c r="AH284">
        <v>100</v>
      </c>
      <c r="AI284">
        <v>13.3</v>
      </c>
      <c r="AJ284">
        <v>17.600000000000001</v>
      </c>
      <c r="AK284">
        <v>0.85</v>
      </c>
      <c r="AL284">
        <v>0.75</v>
      </c>
      <c r="AM284">
        <v>1.1000000000000001</v>
      </c>
      <c r="AN284">
        <v>0.4</v>
      </c>
      <c r="AO284">
        <v>2</v>
      </c>
    </row>
    <row r="285" spans="1:41">
      <c r="A285" t="s">
        <v>108</v>
      </c>
      <c r="B285" s="7">
        <v>35922</v>
      </c>
      <c r="C285" s="7"/>
      <c r="D285" s="11"/>
      <c r="E285" s="12">
        <v>102.468054034319</v>
      </c>
      <c r="S285">
        <v>123.013265181939</v>
      </c>
      <c r="AF285">
        <v>37</v>
      </c>
      <c r="AG285">
        <v>50</v>
      </c>
      <c r="AH285">
        <v>100</v>
      </c>
    </row>
    <row r="286" spans="1:41">
      <c r="A286" t="s">
        <v>110</v>
      </c>
      <c r="B286" s="7">
        <v>35854</v>
      </c>
      <c r="C286" s="7"/>
      <c r="D286" s="11"/>
      <c r="E286" s="12">
        <v>33.992081821181102</v>
      </c>
      <c r="F286">
        <v>585.80295282085103</v>
      </c>
      <c r="AF286">
        <v>37</v>
      </c>
      <c r="AG286">
        <v>50</v>
      </c>
      <c r="AH286">
        <v>100</v>
      </c>
    </row>
    <row r="287" spans="1:41">
      <c r="A287" t="s">
        <v>110</v>
      </c>
      <c r="B287" s="7">
        <v>35856</v>
      </c>
      <c r="C287" s="7"/>
      <c r="D287" s="11"/>
      <c r="E287" s="12">
        <v>35.769160019398299</v>
      </c>
      <c r="P287">
        <v>2.4414120637468901</v>
      </c>
      <c r="AE287">
        <v>5.0432856855244896</v>
      </c>
      <c r="AF287">
        <v>37</v>
      </c>
      <c r="AG287">
        <v>50</v>
      </c>
      <c r="AH287">
        <v>100</v>
      </c>
    </row>
    <row r="288" spans="1:41">
      <c r="A288" t="s">
        <v>110</v>
      </c>
      <c r="B288" s="7">
        <v>35857</v>
      </c>
      <c r="C288" s="7"/>
      <c r="D288" s="11"/>
      <c r="E288" s="12">
        <v>36.828185088698703</v>
      </c>
      <c r="R288">
        <v>159.95534052847199</v>
      </c>
      <c r="AF288">
        <v>37</v>
      </c>
      <c r="AG288">
        <v>50</v>
      </c>
      <c r="AH288">
        <v>100</v>
      </c>
    </row>
    <row r="289" spans="1:40">
      <c r="A289" t="s">
        <v>110</v>
      </c>
      <c r="B289" s="7">
        <v>35867</v>
      </c>
      <c r="C289" s="7"/>
      <c r="D289" s="11"/>
      <c r="E289" s="12">
        <v>46.794194268701098</v>
      </c>
      <c r="R289">
        <v>338.667659099368</v>
      </c>
      <c r="AF289">
        <v>37</v>
      </c>
      <c r="AG289">
        <v>50</v>
      </c>
      <c r="AH289">
        <v>100</v>
      </c>
    </row>
    <row r="290" spans="1:40">
      <c r="A290" t="s">
        <v>110</v>
      </c>
      <c r="B290" s="7">
        <v>35868</v>
      </c>
      <c r="C290" s="7"/>
      <c r="D290" s="11"/>
      <c r="E290" s="12">
        <v>47.861888463861497</v>
      </c>
      <c r="P290">
        <v>3.55698255823676</v>
      </c>
      <c r="AE290">
        <v>8.3269579222871304</v>
      </c>
      <c r="AF290">
        <v>37</v>
      </c>
      <c r="AG290">
        <v>50</v>
      </c>
      <c r="AH290">
        <v>100</v>
      </c>
    </row>
    <row r="291" spans="1:40">
      <c r="A291" t="s">
        <v>110</v>
      </c>
      <c r="B291" s="7">
        <v>35869</v>
      </c>
      <c r="C291" s="7"/>
      <c r="D291" s="11"/>
      <c r="E291" s="12">
        <v>49.257670735730699</v>
      </c>
      <c r="F291">
        <v>536.65456944902598</v>
      </c>
      <c r="AF291">
        <v>37</v>
      </c>
      <c r="AG291">
        <v>50</v>
      </c>
      <c r="AH291">
        <v>100</v>
      </c>
    </row>
    <row r="292" spans="1:40">
      <c r="A292" t="s">
        <v>110</v>
      </c>
      <c r="B292" s="7">
        <v>35876</v>
      </c>
      <c r="C292" s="7"/>
      <c r="D292" s="11"/>
      <c r="E292" s="12">
        <v>55.648276190930297</v>
      </c>
      <c r="S292">
        <v>26.1392716926558</v>
      </c>
      <c r="AF292">
        <v>37</v>
      </c>
      <c r="AG292">
        <v>50</v>
      </c>
      <c r="AH292">
        <v>100</v>
      </c>
    </row>
    <row r="293" spans="1:40">
      <c r="A293" t="s">
        <v>110</v>
      </c>
      <c r="B293" s="7">
        <v>35877</v>
      </c>
      <c r="C293" s="7"/>
      <c r="D293" s="11"/>
      <c r="E293" s="12">
        <v>56.899144026795703</v>
      </c>
      <c r="R293">
        <v>487.60699665053897</v>
      </c>
      <c r="AF293">
        <v>37</v>
      </c>
      <c r="AG293">
        <v>50</v>
      </c>
      <c r="AH293">
        <v>100</v>
      </c>
    </row>
    <row r="294" spans="1:40">
      <c r="A294" t="s">
        <v>110</v>
      </c>
      <c r="B294" s="7">
        <v>35878</v>
      </c>
      <c r="C294" s="7"/>
      <c r="D294" s="11"/>
      <c r="E294" s="12">
        <v>58.263857020601002</v>
      </c>
      <c r="T294">
        <v>93.832587098614496</v>
      </c>
      <c r="AF294">
        <v>37</v>
      </c>
      <c r="AG294">
        <v>50</v>
      </c>
      <c r="AH294">
        <v>100</v>
      </c>
    </row>
    <row r="295" spans="1:40">
      <c r="A295" t="s">
        <v>110</v>
      </c>
      <c r="B295" s="7">
        <v>35879</v>
      </c>
      <c r="C295" s="7"/>
      <c r="D295" s="11"/>
      <c r="E295" s="12">
        <v>59.389621900031699</v>
      </c>
      <c r="P295">
        <v>3.2529640963895701</v>
      </c>
      <c r="AF295">
        <v>37</v>
      </c>
      <c r="AG295">
        <v>50</v>
      </c>
      <c r="AH295">
        <v>100</v>
      </c>
    </row>
    <row r="296" spans="1:40">
      <c r="A296" t="s">
        <v>110</v>
      </c>
      <c r="B296" s="7">
        <v>35882</v>
      </c>
      <c r="C296" s="7"/>
      <c r="D296" s="11"/>
      <c r="E296" s="12">
        <v>61.852853843615897</v>
      </c>
      <c r="F296">
        <v>516.04750907291304</v>
      </c>
      <c r="AE296">
        <v>11.2744111133481</v>
      </c>
      <c r="AF296">
        <v>37</v>
      </c>
      <c r="AG296">
        <v>50</v>
      </c>
      <c r="AH296">
        <v>100</v>
      </c>
    </row>
    <row r="297" spans="1:40">
      <c r="A297" t="s">
        <v>110</v>
      </c>
      <c r="B297" s="7">
        <v>35884</v>
      </c>
      <c r="C297" s="7"/>
      <c r="D297" s="11"/>
      <c r="E297" s="12">
        <v>64.065614419913203</v>
      </c>
      <c r="S297">
        <v>32.7197876432542</v>
      </c>
      <c r="AF297">
        <v>37</v>
      </c>
      <c r="AG297">
        <v>50</v>
      </c>
      <c r="AH297">
        <v>100</v>
      </c>
    </row>
    <row r="298" spans="1:40">
      <c r="A298" t="s">
        <v>110</v>
      </c>
      <c r="B298" s="7">
        <v>35892</v>
      </c>
      <c r="C298" s="7"/>
      <c r="D298" s="11"/>
      <c r="E298" s="12">
        <v>71.815644883227705</v>
      </c>
      <c r="R298">
        <v>532.04317082247701</v>
      </c>
      <c r="T298">
        <v>92.585362223572602</v>
      </c>
      <c r="Y298">
        <v>137</v>
      </c>
      <c r="Z298">
        <v>152</v>
      </c>
      <c r="AF298">
        <v>37</v>
      </c>
      <c r="AG298">
        <v>50</v>
      </c>
      <c r="AH298">
        <v>100</v>
      </c>
      <c r="AM298">
        <v>2.5</v>
      </c>
      <c r="AN298">
        <v>5.4</v>
      </c>
    </row>
    <row r="299" spans="1:40">
      <c r="A299" t="s">
        <v>110</v>
      </c>
      <c r="B299" s="7">
        <v>35896</v>
      </c>
      <c r="C299" s="7"/>
      <c r="D299" s="11"/>
      <c r="E299" s="12">
        <v>76.038271197624496</v>
      </c>
      <c r="F299">
        <v>506.98366875618598</v>
      </c>
      <c r="P299">
        <v>2.8501145504105501</v>
      </c>
      <c r="AF299">
        <v>37</v>
      </c>
      <c r="AG299">
        <v>50</v>
      </c>
      <c r="AH299">
        <v>100</v>
      </c>
    </row>
    <row r="300" spans="1:40">
      <c r="A300" t="s">
        <v>110</v>
      </c>
      <c r="B300" s="7">
        <v>35903</v>
      </c>
      <c r="C300" s="7"/>
      <c r="D300" s="11"/>
      <c r="E300" s="12">
        <v>82.857279099709103</v>
      </c>
      <c r="S300">
        <v>59.919253572394403</v>
      </c>
      <c r="AF300">
        <v>37</v>
      </c>
      <c r="AG300">
        <v>50</v>
      </c>
      <c r="AH300">
        <v>100</v>
      </c>
    </row>
    <row r="301" spans="1:40">
      <c r="A301" t="s">
        <v>110</v>
      </c>
      <c r="B301" s="7">
        <v>35907</v>
      </c>
      <c r="C301" s="7"/>
      <c r="D301" s="11"/>
      <c r="E301" s="12">
        <v>86.575960906396105</v>
      </c>
      <c r="T301">
        <v>73.900802460714104</v>
      </c>
      <c r="AF301">
        <v>37</v>
      </c>
      <c r="AG301">
        <v>50</v>
      </c>
      <c r="AH301">
        <v>100</v>
      </c>
    </row>
    <row r="302" spans="1:40">
      <c r="A302" t="s">
        <v>110</v>
      </c>
      <c r="B302" s="7">
        <v>35908</v>
      </c>
      <c r="C302" s="7"/>
      <c r="D302" s="11"/>
      <c r="E302" s="12">
        <v>88.472397965512997</v>
      </c>
      <c r="R302">
        <v>493.33829549683497</v>
      </c>
      <c r="AF302">
        <v>37</v>
      </c>
      <c r="AG302">
        <v>50</v>
      </c>
      <c r="AH302">
        <v>100</v>
      </c>
    </row>
    <row r="303" spans="1:40">
      <c r="A303" t="s">
        <v>110</v>
      </c>
      <c r="B303" s="7">
        <v>35909</v>
      </c>
      <c r="C303" s="7"/>
      <c r="D303" s="11"/>
      <c r="E303" s="12">
        <v>88.818211811283405</v>
      </c>
      <c r="F303">
        <v>576.09947212141196</v>
      </c>
      <c r="AF303">
        <v>37</v>
      </c>
      <c r="AG303">
        <v>50</v>
      </c>
      <c r="AH303">
        <v>100</v>
      </c>
    </row>
    <row r="304" spans="1:40">
      <c r="A304" t="s">
        <v>110</v>
      </c>
      <c r="B304" s="7">
        <v>35913</v>
      </c>
      <c r="C304" s="7"/>
      <c r="D304" s="11"/>
      <c r="E304" s="12">
        <v>92.665108959992395</v>
      </c>
      <c r="S304">
        <v>125.597253349864</v>
      </c>
      <c r="AF304">
        <v>37</v>
      </c>
      <c r="AG304">
        <v>50</v>
      </c>
      <c r="AH304">
        <v>100</v>
      </c>
    </row>
    <row r="305" spans="1:41">
      <c r="A305" t="s">
        <v>110</v>
      </c>
      <c r="B305" s="7">
        <v>35917</v>
      </c>
      <c r="C305" s="7"/>
      <c r="D305" s="11"/>
      <c r="E305" s="12">
        <v>96.822726708845096</v>
      </c>
      <c r="R305">
        <v>503.98213621138598</v>
      </c>
      <c r="AF305">
        <v>37</v>
      </c>
      <c r="AG305">
        <v>50</v>
      </c>
      <c r="AH305">
        <v>100</v>
      </c>
    </row>
    <row r="306" spans="1:41">
      <c r="A306" t="s">
        <v>110</v>
      </c>
      <c r="B306" s="7">
        <v>35918</v>
      </c>
      <c r="C306" s="7"/>
      <c r="D306" s="11"/>
      <c r="E306" s="12">
        <v>97.617423443759506</v>
      </c>
      <c r="T306">
        <v>46.016842993042097</v>
      </c>
      <c r="AE306">
        <v>15.073485001006601</v>
      </c>
      <c r="AF306">
        <v>37</v>
      </c>
      <c r="AG306">
        <v>50</v>
      </c>
      <c r="AH306">
        <v>100</v>
      </c>
    </row>
    <row r="307" spans="1:41">
      <c r="A307" t="s">
        <v>110</v>
      </c>
      <c r="B307" s="7">
        <v>35919</v>
      </c>
      <c r="C307" s="7"/>
      <c r="D307" s="11"/>
      <c r="E307" s="12">
        <v>99.189706367535393</v>
      </c>
      <c r="F307">
        <v>579.18508742989104</v>
      </c>
      <c r="AF307">
        <v>37</v>
      </c>
      <c r="AG307">
        <v>50</v>
      </c>
      <c r="AH307">
        <v>100</v>
      </c>
    </row>
    <row r="308" spans="1:41">
      <c r="A308" t="s">
        <v>110</v>
      </c>
      <c r="B308" s="7">
        <v>35920</v>
      </c>
      <c r="C308" s="7" t="s">
        <v>43</v>
      </c>
      <c r="D308" s="11"/>
      <c r="E308" s="12">
        <v>100</v>
      </c>
      <c r="R308">
        <v>454</v>
      </c>
      <c r="S308">
        <v>147</v>
      </c>
      <c r="Z308">
        <v>42</v>
      </c>
      <c r="AA308">
        <v>118</v>
      </c>
      <c r="AC308">
        <v>0.46</v>
      </c>
      <c r="AD308">
        <v>0.36</v>
      </c>
      <c r="AF308">
        <v>37</v>
      </c>
      <c r="AG308">
        <v>50</v>
      </c>
      <c r="AH308">
        <v>100</v>
      </c>
      <c r="AI308">
        <v>13.3</v>
      </c>
      <c r="AJ308">
        <v>17.7</v>
      </c>
      <c r="AK308">
        <v>0.84</v>
      </c>
      <c r="AL308">
        <v>0.75</v>
      </c>
      <c r="AM308">
        <v>1.1000000000000001</v>
      </c>
      <c r="AN308">
        <v>0.5</v>
      </c>
      <c r="AO308">
        <v>2</v>
      </c>
    </row>
    <row r="309" spans="1:41">
      <c r="A309" t="s">
        <v>110</v>
      </c>
      <c r="B309" s="7">
        <v>35921</v>
      </c>
      <c r="C309" s="7"/>
      <c r="D309" s="11"/>
      <c r="E309" s="12">
        <v>100.689309185772</v>
      </c>
      <c r="P309">
        <v>0.36462148196459898</v>
      </c>
      <c r="AF309">
        <v>37</v>
      </c>
      <c r="AG309">
        <v>50</v>
      </c>
      <c r="AH309">
        <v>100</v>
      </c>
    </row>
    <row r="310" spans="1:41">
      <c r="A310" t="s">
        <v>110</v>
      </c>
      <c r="B310" s="7">
        <v>35922</v>
      </c>
      <c r="C310" s="7"/>
      <c r="D310" s="11"/>
      <c r="E310" s="12">
        <v>102.409994754661</v>
      </c>
      <c r="S310">
        <v>137.022554956845</v>
      </c>
      <c r="AF310">
        <v>37</v>
      </c>
      <c r="AG310">
        <v>50</v>
      </c>
      <c r="AH31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43D1-A278-4270-9842-49F18B4D2F37}">
  <dimension ref="A1:AL338"/>
  <sheetViews>
    <sheetView topLeftCell="C1" workbookViewId="0">
      <selection activeCell="T2" sqref="T2"/>
    </sheetView>
  </sheetViews>
  <sheetFormatPr defaultRowHeight="14.4"/>
  <cols>
    <col min="2" max="2" width="33.33203125" customWidth="1"/>
  </cols>
  <sheetData>
    <row r="1" spans="1:38" ht="42">
      <c r="A1" s="1" t="s">
        <v>0</v>
      </c>
      <c r="B1" s="2" t="s">
        <v>1</v>
      </c>
      <c r="C1" s="3" t="s">
        <v>3</v>
      </c>
      <c r="D1" s="4" t="s">
        <v>4</v>
      </c>
      <c r="E1" s="4" t="s">
        <v>139</v>
      </c>
      <c r="F1" s="2" t="s">
        <v>23</v>
      </c>
      <c r="G1" s="2" t="s">
        <v>140</v>
      </c>
      <c r="H1" s="2" t="s">
        <v>141</v>
      </c>
      <c r="I1" s="6" t="s">
        <v>10</v>
      </c>
      <c r="J1" s="6" t="s">
        <v>11</v>
      </c>
      <c r="K1" s="6" t="s">
        <v>8</v>
      </c>
      <c r="L1" s="6" t="s">
        <v>9</v>
      </c>
      <c r="M1" s="2" t="s">
        <v>13</v>
      </c>
      <c r="N1" s="2" t="s">
        <v>142</v>
      </c>
      <c r="O1" s="8" t="s">
        <v>24</v>
      </c>
      <c r="P1" s="8" t="s">
        <v>143</v>
      </c>
      <c r="Q1" s="2" t="s">
        <v>26</v>
      </c>
      <c r="R1" s="2" t="s">
        <v>144</v>
      </c>
      <c r="S1" s="1" t="s">
        <v>247</v>
      </c>
      <c r="T1" s="1" t="s">
        <v>387</v>
      </c>
      <c r="U1" s="5" t="s">
        <v>27</v>
      </c>
      <c r="V1" s="5" t="s">
        <v>145</v>
      </c>
      <c r="W1" s="5" t="s">
        <v>32</v>
      </c>
      <c r="X1" s="5" t="s">
        <v>146</v>
      </c>
      <c r="Y1" s="5" t="s">
        <v>33</v>
      </c>
      <c r="Z1" s="5" t="s">
        <v>147</v>
      </c>
      <c r="AA1" s="5" t="s">
        <v>148</v>
      </c>
      <c r="AB1" s="19" t="s">
        <v>37</v>
      </c>
      <c r="AC1" s="19" t="s">
        <v>149</v>
      </c>
      <c r="AD1" s="5" t="s">
        <v>150</v>
      </c>
      <c r="AE1" s="5" t="s">
        <v>14</v>
      </c>
      <c r="AF1" s="5" t="s">
        <v>151</v>
      </c>
      <c r="AG1" s="5" t="s">
        <v>152</v>
      </c>
      <c r="AH1" s="5" t="s">
        <v>153</v>
      </c>
      <c r="AI1" s="5" t="s">
        <v>36</v>
      </c>
      <c r="AJ1" s="5" t="s">
        <v>7</v>
      </c>
      <c r="AK1" s="5" t="s">
        <v>6</v>
      </c>
      <c r="AL1" s="5" t="s">
        <v>5</v>
      </c>
    </row>
    <row r="2" spans="1:38">
      <c r="A2" t="s">
        <v>21</v>
      </c>
      <c r="B2" t="s">
        <v>154</v>
      </c>
      <c r="C2" s="7">
        <v>43494</v>
      </c>
      <c r="D2" s="12">
        <v>809.84821224212646</v>
      </c>
      <c r="E2" s="11">
        <v>13.2883460463198</v>
      </c>
      <c r="F2" t="s">
        <v>155</v>
      </c>
      <c r="G2" s="12">
        <f>D2</f>
        <v>809.84821224212646</v>
      </c>
      <c r="H2" s="12">
        <f>D3-D2</f>
        <v>728.11210632324219</v>
      </c>
      <c r="I2">
        <v>209.51490000000001</v>
      </c>
      <c r="J2">
        <v>41.283556225854952</v>
      </c>
      <c r="K2">
        <v>213.52590000000001</v>
      </c>
      <c r="L2">
        <v>48.686615317559259</v>
      </c>
      <c r="M2">
        <v>439.51459999999997</v>
      </c>
      <c r="N2">
        <v>93.875548248660664</v>
      </c>
      <c r="O2">
        <v>2.9512637499999999</v>
      </c>
      <c r="P2">
        <v>1.2147483839888755</v>
      </c>
      <c r="W2">
        <v>9.2119999999999997</v>
      </c>
      <c r="Y2">
        <v>9.2119999999999997</v>
      </c>
      <c r="AD2">
        <v>42</v>
      </c>
      <c r="AE2">
        <v>44</v>
      </c>
      <c r="AF2">
        <v>43.25</v>
      </c>
      <c r="AG2">
        <v>48</v>
      </c>
      <c r="AH2">
        <v>57.25</v>
      </c>
    </row>
    <row r="3" spans="1:38">
      <c r="A3" t="s">
        <v>21</v>
      </c>
      <c r="B3" t="s">
        <v>154</v>
      </c>
      <c r="C3" s="20">
        <v>43537</v>
      </c>
      <c r="D3" s="21">
        <v>1537.9603185653687</v>
      </c>
      <c r="E3" s="22">
        <v>12.2030551633529</v>
      </c>
      <c r="F3" t="s">
        <v>43</v>
      </c>
      <c r="I3">
        <v>253.63399999999999</v>
      </c>
      <c r="J3">
        <v>21.58</v>
      </c>
      <c r="K3">
        <v>218.11</v>
      </c>
      <c r="L3">
        <v>40.67194653976307</v>
      </c>
      <c r="M3">
        <v>992.99699999999996</v>
      </c>
      <c r="N3">
        <v>54.451948199001215</v>
      </c>
      <c r="O3">
        <v>2.4276974999999998</v>
      </c>
      <c r="P3">
        <v>0.57975727428956592</v>
      </c>
      <c r="Q3">
        <v>0.55419132299999996</v>
      </c>
      <c r="R3">
        <v>0.19448894404861225</v>
      </c>
      <c r="S3">
        <v>3.8589000000000005E-2</v>
      </c>
      <c r="T3">
        <v>9.0990499441502082E-4</v>
      </c>
      <c r="U3">
        <v>1941.7774999999999</v>
      </c>
      <c r="V3">
        <v>616.58874573224716</v>
      </c>
      <c r="W3">
        <v>194.17775</v>
      </c>
      <c r="X3">
        <f>V3/10</f>
        <v>61.658874573224715</v>
      </c>
      <c r="Y3">
        <v>519.85424999999998</v>
      </c>
      <c r="Z3">
        <f>Y3-W3</f>
        <v>325.67649999999998</v>
      </c>
      <c r="AA3">
        <v>35.19883964351741</v>
      </c>
      <c r="AD3">
        <v>42</v>
      </c>
      <c r="AE3">
        <v>44</v>
      </c>
      <c r="AF3">
        <v>43.25</v>
      </c>
      <c r="AG3">
        <v>48</v>
      </c>
      <c r="AH3">
        <v>57.25</v>
      </c>
    </row>
    <row r="4" spans="1:38">
      <c r="A4" t="s">
        <v>21</v>
      </c>
      <c r="B4" t="s">
        <v>154</v>
      </c>
      <c r="C4" s="7">
        <v>43567</v>
      </c>
      <c r="D4" s="12">
        <v>1990.273681640625</v>
      </c>
      <c r="E4" s="11">
        <v>11.3721557891113</v>
      </c>
      <c r="AB4">
        <v>77.29079180422778</v>
      </c>
    </row>
    <row r="5" spans="1:38">
      <c r="A5" t="s">
        <v>21</v>
      </c>
      <c r="B5" t="s">
        <v>156</v>
      </c>
      <c r="C5" s="7">
        <v>43494</v>
      </c>
      <c r="D5" s="12">
        <v>809.84821224212646</v>
      </c>
      <c r="E5" s="11">
        <v>13.2883460463198</v>
      </c>
      <c r="F5" t="s">
        <v>155</v>
      </c>
      <c r="G5" s="12">
        <f>D5</f>
        <v>809.84821224212646</v>
      </c>
      <c r="H5" s="12">
        <f>D6-D5</f>
        <v>728.11210632324219</v>
      </c>
      <c r="I5">
        <v>269.0772</v>
      </c>
      <c r="J5">
        <v>113.84</v>
      </c>
      <c r="K5">
        <v>239.81229999999999</v>
      </c>
      <c r="L5">
        <v>94.126264634904203</v>
      </c>
      <c r="M5">
        <v>528.9298</v>
      </c>
      <c r="N5">
        <v>215.21414063491926</v>
      </c>
      <c r="O5">
        <v>3.047847</v>
      </c>
      <c r="P5">
        <v>1.2062048512280166</v>
      </c>
      <c r="W5">
        <v>11.550700000000001</v>
      </c>
      <c r="Y5">
        <v>11.55</v>
      </c>
      <c r="AD5">
        <v>42</v>
      </c>
      <c r="AE5">
        <v>44</v>
      </c>
      <c r="AF5">
        <v>43</v>
      </c>
      <c r="AG5">
        <v>48</v>
      </c>
      <c r="AH5">
        <v>57</v>
      </c>
    </row>
    <row r="6" spans="1:38">
      <c r="A6" t="s">
        <v>21</v>
      </c>
      <c r="B6" t="s">
        <v>156</v>
      </c>
      <c r="C6" s="20">
        <v>43537</v>
      </c>
      <c r="D6" s="21">
        <v>1537.9603185653687</v>
      </c>
      <c r="E6" s="22">
        <v>12.2030551633529</v>
      </c>
      <c r="F6" t="s">
        <v>43</v>
      </c>
      <c r="I6">
        <v>156.90600000000001</v>
      </c>
      <c r="J6">
        <v>73.459999999999994</v>
      </c>
      <c r="K6">
        <v>43.959499999999998</v>
      </c>
      <c r="L6">
        <v>13.535354311333442</v>
      </c>
      <c r="M6">
        <v>419.75400000000002</v>
      </c>
      <c r="N6">
        <v>152.79999813917968</v>
      </c>
      <c r="O6">
        <v>1.3653973500000001</v>
      </c>
      <c r="P6">
        <v>1.4982453673652023</v>
      </c>
      <c r="Q6">
        <v>0.38210217800000001</v>
      </c>
      <c r="R6">
        <v>9.8649311326547584E-2</v>
      </c>
      <c r="S6">
        <v>3.9212999999999998E-2</v>
      </c>
      <c r="T6">
        <v>2.4572248689721798E-3</v>
      </c>
      <c r="U6">
        <v>1081.3335</v>
      </c>
      <c r="V6">
        <v>119.76955125990932</v>
      </c>
      <c r="W6">
        <v>108.13334999999999</v>
      </c>
      <c r="X6">
        <f>V6/10</f>
        <v>11.976955125990932</v>
      </c>
      <c r="Y6">
        <v>218.83725000000001</v>
      </c>
      <c r="Z6">
        <f>Y6-W6</f>
        <v>110.70390000000002</v>
      </c>
      <c r="AD6">
        <v>42</v>
      </c>
      <c r="AE6">
        <v>44</v>
      </c>
      <c r="AF6">
        <v>43</v>
      </c>
      <c r="AG6">
        <v>48</v>
      </c>
      <c r="AH6">
        <v>57</v>
      </c>
    </row>
    <row r="7" spans="1:38">
      <c r="A7" t="s">
        <v>21</v>
      </c>
      <c r="B7" t="s">
        <v>156</v>
      </c>
      <c r="C7" s="7">
        <v>43567</v>
      </c>
      <c r="D7" s="12">
        <v>1990.273681640625</v>
      </c>
      <c r="E7" s="11">
        <v>11.3721557891113</v>
      </c>
      <c r="AB7">
        <v>78.427385437075316</v>
      </c>
    </row>
    <row r="8" spans="1:38">
      <c r="A8" t="s">
        <v>21</v>
      </c>
      <c r="B8" t="s">
        <v>157</v>
      </c>
      <c r="C8" s="7">
        <v>43573</v>
      </c>
      <c r="D8" s="12">
        <v>739.2998161315918</v>
      </c>
      <c r="E8" s="11">
        <v>11.214692020447099</v>
      </c>
      <c r="AB8">
        <v>78.872948565026945</v>
      </c>
    </row>
    <row r="9" spans="1:38">
      <c r="A9" t="s">
        <v>21</v>
      </c>
      <c r="B9" t="s">
        <v>157</v>
      </c>
      <c r="C9" s="7">
        <v>43585</v>
      </c>
      <c r="D9" s="12">
        <v>889.9498176574707</v>
      </c>
      <c r="E9" s="11">
        <v>10.9194658383445</v>
      </c>
      <c r="F9" t="s">
        <v>155</v>
      </c>
      <c r="G9" s="12">
        <f>D9</f>
        <v>889.9498176574707</v>
      </c>
      <c r="H9" s="12">
        <f>D13-G9</f>
        <v>313.71892738342285</v>
      </c>
      <c r="I9">
        <v>162.29499999999999</v>
      </c>
      <c r="J9">
        <v>13.57</v>
      </c>
      <c r="K9">
        <v>214.08249999999998</v>
      </c>
      <c r="L9">
        <v>17.974706998075725</v>
      </c>
      <c r="M9">
        <v>397.04250000000002</v>
      </c>
      <c r="N9">
        <v>34.08903086038076</v>
      </c>
      <c r="O9">
        <v>3.3336769999999998</v>
      </c>
      <c r="P9">
        <v>0.46927787233436802</v>
      </c>
      <c r="Y9">
        <v>14.675000000000001</v>
      </c>
      <c r="AD9">
        <v>48</v>
      </c>
      <c r="AE9">
        <v>51</v>
      </c>
      <c r="AF9">
        <v>48</v>
      </c>
      <c r="AG9">
        <v>55</v>
      </c>
      <c r="AH9">
        <v>77</v>
      </c>
    </row>
    <row r="10" spans="1:38">
      <c r="A10" t="s">
        <v>21</v>
      </c>
      <c r="B10" t="s">
        <v>157</v>
      </c>
      <c r="C10" s="7">
        <v>43592</v>
      </c>
      <c r="D10" s="12">
        <v>969.54962348937988</v>
      </c>
      <c r="E10" s="11">
        <v>10.763657895449899</v>
      </c>
      <c r="AB10">
        <v>85.634292553248528</v>
      </c>
    </row>
    <row r="11" spans="1:38">
      <c r="A11" t="s">
        <v>21</v>
      </c>
      <c r="B11" t="s">
        <v>157</v>
      </c>
      <c r="C11" s="7">
        <v>43601</v>
      </c>
      <c r="D11" s="12">
        <v>1054.5454440116882</v>
      </c>
      <c r="E11" s="11">
        <v>10.586786041350599</v>
      </c>
      <c r="AB11">
        <v>79.566907810272653</v>
      </c>
    </row>
    <row r="12" spans="1:38">
      <c r="A12" t="s">
        <v>21</v>
      </c>
      <c r="B12" t="s">
        <v>157</v>
      </c>
      <c r="C12" s="7">
        <v>43608</v>
      </c>
      <c r="D12" s="12">
        <v>1123.7454447746277</v>
      </c>
      <c r="E12" s="11">
        <v>10.471243626077699</v>
      </c>
      <c r="AB12">
        <v>75.827219120152748</v>
      </c>
    </row>
    <row r="13" spans="1:38">
      <c r="A13" t="s">
        <v>21</v>
      </c>
      <c r="B13" t="s">
        <v>157</v>
      </c>
      <c r="C13" s="7">
        <v>43619</v>
      </c>
      <c r="D13" s="12">
        <v>1203.6687450408936</v>
      </c>
      <c r="E13" s="11">
        <v>10.4565069617157</v>
      </c>
      <c r="F13" t="s">
        <v>43</v>
      </c>
      <c r="I13">
        <v>171.13499999999999</v>
      </c>
      <c r="J13">
        <v>50.01</v>
      </c>
      <c r="K13">
        <v>127.3775</v>
      </c>
      <c r="L13">
        <v>32.866273873582536</v>
      </c>
      <c r="M13">
        <v>619.18499999999995</v>
      </c>
      <c r="N13">
        <v>142.90607393202919</v>
      </c>
      <c r="O13">
        <v>0.960283</v>
      </c>
      <c r="P13">
        <v>0.32153641348687073</v>
      </c>
      <c r="Q13">
        <v>0.35487638934523513</v>
      </c>
      <c r="R13">
        <v>4.9182074647439088E-2</v>
      </c>
      <c r="S13">
        <v>3.8483216101000001E-2</v>
      </c>
      <c r="T13">
        <v>1.2040420451865004E-3</v>
      </c>
      <c r="U13">
        <v>1739.42625</v>
      </c>
      <c r="V13">
        <v>293.49643883770847</v>
      </c>
      <c r="W13">
        <f>U13/10</f>
        <v>173.94262499999999</v>
      </c>
      <c r="X13">
        <f>V13/10</f>
        <v>29.349643883770845</v>
      </c>
      <c r="Y13">
        <v>320.67250000000001</v>
      </c>
      <c r="Z13">
        <f>Y13-W13</f>
        <v>146.72987500000002</v>
      </c>
      <c r="AA13">
        <v>64.099733423782496</v>
      </c>
      <c r="AD13">
        <v>48</v>
      </c>
      <c r="AE13">
        <v>51</v>
      </c>
      <c r="AF13">
        <v>48</v>
      </c>
      <c r="AG13">
        <v>55</v>
      </c>
      <c r="AH13">
        <v>77</v>
      </c>
    </row>
    <row r="14" spans="1:38">
      <c r="A14" t="s">
        <v>21</v>
      </c>
      <c r="B14" t="s">
        <v>158</v>
      </c>
      <c r="C14" s="7">
        <v>43573</v>
      </c>
      <c r="D14" s="12">
        <v>739.2998161315918</v>
      </c>
      <c r="E14" s="11">
        <v>11.214692020447099</v>
      </c>
      <c r="AB14">
        <v>79.150639200596174</v>
      </c>
    </row>
    <row r="15" spans="1:38">
      <c r="A15" t="s">
        <v>21</v>
      </c>
      <c r="B15" t="s">
        <v>158</v>
      </c>
      <c r="C15" s="7">
        <v>43585</v>
      </c>
      <c r="D15" s="12">
        <v>889.9498176574707</v>
      </c>
      <c r="E15" s="11">
        <v>10.9194658383445</v>
      </c>
      <c r="F15" t="s">
        <v>155</v>
      </c>
      <c r="G15" s="12">
        <f>D15</f>
        <v>889.9498176574707</v>
      </c>
      <c r="H15" s="12">
        <f>D19-G15</f>
        <v>313.71892738342285</v>
      </c>
      <c r="I15">
        <v>173.21999999999997</v>
      </c>
      <c r="J15">
        <v>29</v>
      </c>
      <c r="K15">
        <v>193.52250000000001</v>
      </c>
      <c r="L15">
        <v>39.920439522463539</v>
      </c>
      <c r="M15">
        <v>390.32</v>
      </c>
      <c r="N15">
        <v>9.2072435252510534</v>
      </c>
      <c r="O15">
        <v>3.32165</v>
      </c>
      <c r="P15">
        <v>0.88597972087401644</v>
      </c>
      <c r="Y15">
        <v>14.67</v>
      </c>
      <c r="AD15">
        <v>48</v>
      </c>
      <c r="AE15">
        <v>51</v>
      </c>
      <c r="AF15">
        <v>51</v>
      </c>
      <c r="AG15">
        <v>55</v>
      </c>
      <c r="AH15">
        <v>76.25</v>
      </c>
    </row>
    <row r="16" spans="1:38">
      <c r="A16" t="s">
        <v>21</v>
      </c>
      <c r="B16" t="s">
        <v>158</v>
      </c>
      <c r="C16" s="7">
        <v>43592</v>
      </c>
      <c r="D16" s="12">
        <v>969.54962348937988</v>
      </c>
      <c r="E16" s="11">
        <v>10.763657895449899</v>
      </c>
      <c r="AB16">
        <v>89.159092796190976</v>
      </c>
    </row>
    <row r="17" spans="1:38">
      <c r="A17" t="s">
        <v>21</v>
      </c>
      <c r="B17" t="s">
        <v>158</v>
      </c>
      <c r="C17" s="7">
        <v>43601</v>
      </c>
      <c r="D17" s="12">
        <v>1054.5454440116882</v>
      </c>
      <c r="E17" s="11">
        <v>10.586786041350599</v>
      </c>
      <c r="AB17">
        <v>78.748824694517907</v>
      </c>
    </row>
    <row r="18" spans="1:38">
      <c r="A18" t="s">
        <v>21</v>
      </c>
      <c r="B18" t="s">
        <v>158</v>
      </c>
      <c r="C18" s="7">
        <v>43608</v>
      </c>
      <c r="D18" s="12">
        <v>1123.7454447746277</v>
      </c>
      <c r="E18" s="11">
        <v>10.471243626077699</v>
      </c>
      <c r="AB18">
        <v>77.391073784303003</v>
      </c>
    </row>
    <row r="19" spans="1:38">
      <c r="A19" t="s">
        <v>21</v>
      </c>
      <c r="B19" t="s">
        <v>158</v>
      </c>
      <c r="C19" s="7">
        <v>43619</v>
      </c>
      <c r="D19" s="12">
        <v>1203.6687450408936</v>
      </c>
      <c r="E19" s="11">
        <v>10.4565069617157</v>
      </c>
      <c r="F19" t="s">
        <v>43</v>
      </c>
      <c r="I19">
        <v>179.47499999999999</v>
      </c>
      <c r="J19">
        <v>43.14</v>
      </c>
      <c r="K19">
        <v>135.72749999999999</v>
      </c>
      <c r="L19">
        <v>23.291555515536949</v>
      </c>
      <c r="M19">
        <v>638.84749999999997</v>
      </c>
      <c r="N19">
        <v>97.947955355551741</v>
      </c>
      <c r="O19">
        <v>1.5579827499999999</v>
      </c>
      <c r="P19">
        <v>1.100986947243056</v>
      </c>
      <c r="Q19">
        <v>0.40100819764442569</v>
      </c>
      <c r="R19">
        <v>6.0506616991656957E-2</v>
      </c>
      <c r="S19">
        <v>3.7274971453000003E-2</v>
      </c>
      <c r="T19">
        <v>1.8917379955081953E-3</v>
      </c>
      <c r="U19">
        <v>1595.0643750000002</v>
      </c>
      <c r="V19">
        <v>102.1958034929104</v>
      </c>
      <c r="W19">
        <f>U19/10</f>
        <v>159.5064375</v>
      </c>
      <c r="X19">
        <f>V19/10</f>
        <v>10.219580349291039</v>
      </c>
      <c r="Y19">
        <v>323.64499999999998</v>
      </c>
      <c r="Z19">
        <f>Y19-W19</f>
        <v>164.13856249999998</v>
      </c>
      <c r="AA19">
        <v>39.228807017293157</v>
      </c>
      <c r="AD19">
        <v>48</v>
      </c>
      <c r="AE19">
        <v>51</v>
      </c>
      <c r="AF19">
        <v>51</v>
      </c>
      <c r="AG19">
        <v>55</v>
      </c>
      <c r="AH19">
        <v>76.25</v>
      </c>
    </row>
    <row r="20" spans="1:38">
      <c r="A20" t="s">
        <v>21</v>
      </c>
      <c r="B20" t="s">
        <v>159</v>
      </c>
      <c r="C20" s="7">
        <v>43531</v>
      </c>
      <c r="D20" s="12">
        <v>859.0764799118042</v>
      </c>
      <c r="E20" s="11">
        <v>12.3696876909069</v>
      </c>
      <c r="F20" t="s">
        <v>155</v>
      </c>
      <c r="G20" s="12">
        <f>D20</f>
        <v>859.0764799118042</v>
      </c>
      <c r="H20" s="12">
        <f>D23-G20</f>
        <v>773.3819694519043</v>
      </c>
      <c r="I20">
        <v>153.1</v>
      </c>
      <c r="J20">
        <v>52</v>
      </c>
      <c r="K20">
        <v>190.51</v>
      </c>
      <c r="L20">
        <v>47.863262181621849</v>
      </c>
      <c r="M20">
        <v>395.17025000000001</v>
      </c>
      <c r="N20">
        <v>119.24727549752794</v>
      </c>
      <c r="O20">
        <v>2.6712310499999998</v>
      </c>
      <c r="P20">
        <v>1.0726521014568258</v>
      </c>
      <c r="Y20">
        <v>38.770249999999997</v>
      </c>
      <c r="AA20">
        <v>19.724914708307367</v>
      </c>
      <c r="AD20">
        <v>42</v>
      </c>
      <c r="AE20">
        <v>43.75</v>
      </c>
      <c r="AF20">
        <v>42.25</v>
      </c>
      <c r="AG20">
        <v>47</v>
      </c>
      <c r="AH20">
        <v>56.5</v>
      </c>
    </row>
    <row r="21" spans="1:38">
      <c r="A21" t="s">
        <v>21</v>
      </c>
      <c r="B21" t="s">
        <v>159</v>
      </c>
      <c r="C21" s="7">
        <v>43567</v>
      </c>
      <c r="D21" s="12">
        <v>1411.408447265625</v>
      </c>
      <c r="E21" s="11">
        <v>11.3721557891113</v>
      </c>
      <c r="AB21">
        <v>79.544906206081606</v>
      </c>
    </row>
    <row r="22" spans="1:38">
      <c r="A22" t="s">
        <v>21</v>
      </c>
      <c r="B22" t="s">
        <v>159</v>
      </c>
      <c r="C22" s="7">
        <v>43573</v>
      </c>
      <c r="D22" s="12">
        <v>1481.8084478378296</v>
      </c>
      <c r="E22" s="11">
        <v>11.214692020447099</v>
      </c>
      <c r="AB22">
        <v>84.006473366819336</v>
      </c>
    </row>
    <row r="23" spans="1:38">
      <c r="A23" t="s">
        <v>21</v>
      </c>
      <c r="B23" t="s">
        <v>159</v>
      </c>
      <c r="C23" s="7">
        <v>43585</v>
      </c>
      <c r="D23" s="12">
        <v>1632.4584493637085</v>
      </c>
      <c r="E23" s="11">
        <v>10.9194658383445</v>
      </c>
      <c r="F23" t="s">
        <v>43</v>
      </c>
      <c r="I23">
        <v>218.70249999999999</v>
      </c>
      <c r="J23">
        <v>30.25</v>
      </c>
      <c r="K23">
        <v>190.61499999999998</v>
      </c>
      <c r="L23">
        <v>30.775619679653573</v>
      </c>
      <c r="M23">
        <v>811.17</v>
      </c>
      <c r="N23">
        <v>100.34088598372973</v>
      </c>
      <c r="O23">
        <v>1.8951142499999998</v>
      </c>
      <c r="P23">
        <v>0.5601855303369746</v>
      </c>
      <c r="Q23">
        <v>0.46365177587205114</v>
      </c>
      <c r="R23">
        <v>9.5027128953466725E-2</v>
      </c>
      <c r="S23">
        <v>3.9036994897999999E-2</v>
      </c>
      <c r="T23">
        <v>8.7776938661769373E-4</v>
      </c>
      <c r="U23">
        <v>1796.6791666666668</v>
      </c>
      <c r="V23">
        <v>342.90550000000002</v>
      </c>
      <c r="W23">
        <f>U23/10</f>
        <v>179.66791666666668</v>
      </c>
      <c r="X23">
        <f>V23/10</f>
        <v>34.290550000000003</v>
      </c>
      <c r="Y23">
        <v>401.63749999999999</v>
      </c>
      <c r="Z23">
        <f>Y23-W23</f>
        <v>221.9695833333333</v>
      </c>
      <c r="AA23">
        <v>67.355064830592468</v>
      </c>
      <c r="AD23">
        <v>42</v>
      </c>
      <c r="AE23">
        <v>43.75</v>
      </c>
      <c r="AF23">
        <v>42.25</v>
      </c>
      <c r="AG23">
        <v>47</v>
      </c>
      <c r="AH23">
        <v>56.5</v>
      </c>
    </row>
    <row r="24" spans="1:38">
      <c r="A24" t="s">
        <v>21</v>
      </c>
      <c r="B24" t="s">
        <v>159</v>
      </c>
      <c r="C24" s="7">
        <v>43601</v>
      </c>
      <c r="D24" s="12">
        <v>1797.054075717926</v>
      </c>
      <c r="E24" s="11">
        <v>10.586786041350599</v>
      </c>
      <c r="AB24">
        <v>57.274510083800941</v>
      </c>
    </row>
    <row r="25" spans="1:38">
      <c r="A25" t="s">
        <v>21</v>
      </c>
      <c r="B25" t="s">
        <v>160</v>
      </c>
      <c r="C25" s="7">
        <v>43531</v>
      </c>
      <c r="D25" s="12">
        <v>859.0764799118042</v>
      </c>
      <c r="E25" s="11">
        <v>12.3696876909069</v>
      </c>
      <c r="F25" t="s">
        <v>155</v>
      </c>
      <c r="G25" s="12">
        <f>G20</f>
        <v>859.0764799118042</v>
      </c>
      <c r="H25" s="12">
        <f>D28-G25</f>
        <v>773.3819694519043</v>
      </c>
      <c r="I25">
        <v>119.5175</v>
      </c>
      <c r="J25">
        <v>32.840000000000003</v>
      </c>
      <c r="K25">
        <v>154.32249999999999</v>
      </c>
      <c r="L25">
        <v>25.315155375123908</v>
      </c>
      <c r="M25">
        <v>307.48</v>
      </c>
      <c r="N25">
        <v>73.925555797707631</v>
      </c>
      <c r="O25">
        <v>1.61312115</v>
      </c>
      <c r="P25">
        <v>0.59864382557964291</v>
      </c>
      <c r="Y25">
        <v>22.385000000000002</v>
      </c>
      <c r="AA25">
        <v>15.918328011027629</v>
      </c>
      <c r="AD25">
        <v>41.75</v>
      </c>
      <c r="AE25">
        <v>42.75</v>
      </c>
      <c r="AF25">
        <v>43</v>
      </c>
      <c r="AG25">
        <v>48</v>
      </c>
      <c r="AH25">
        <v>55.75</v>
      </c>
    </row>
    <row r="26" spans="1:38">
      <c r="A26" t="s">
        <v>21</v>
      </c>
      <c r="B26" t="s">
        <v>160</v>
      </c>
      <c r="C26" s="7">
        <v>43567</v>
      </c>
      <c r="D26" s="12">
        <v>1411.408447265625</v>
      </c>
      <c r="E26" s="11">
        <v>11.3721557891113</v>
      </c>
      <c r="AB26">
        <v>79.820079411933364</v>
      </c>
    </row>
    <row r="27" spans="1:38">
      <c r="A27" t="s">
        <v>21</v>
      </c>
      <c r="B27" t="s">
        <v>160</v>
      </c>
      <c r="C27" s="7">
        <v>43573</v>
      </c>
      <c r="D27" s="12">
        <v>1481.8084478378296</v>
      </c>
      <c r="E27" s="11">
        <v>11.214692020447099</v>
      </c>
      <c r="AB27">
        <v>70.928684484719867</v>
      </c>
    </row>
    <row r="28" spans="1:38">
      <c r="A28" t="s">
        <v>21</v>
      </c>
      <c r="B28" t="s">
        <v>160</v>
      </c>
      <c r="C28" s="7">
        <v>43585</v>
      </c>
      <c r="D28" s="12">
        <v>1632.4584493637085</v>
      </c>
      <c r="E28" s="11">
        <v>10.9194658383445</v>
      </c>
      <c r="F28" t="s">
        <v>43</v>
      </c>
      <c r="I28">
        <v>109.34</v>
      </c>
      <c r="J28">
        <v>21.82</v>
      </c>
      <c r="K28">
        <v>124.5475</v>
      </c>
      <c r="L28">
        <v>6.1470934866272744</v>
      </c>
      <c r="M28">
        <v>525.39499999999998</v>
      </c>
      <c r="N28">
        <v>161.11281523619814</v>
      </c>
      <c r="O28">
        <v>1.1254473333333335</v>
      </c>
      <c r="P28">
        <v>0.15439367487476024</v>
      </c>
      <c r="Q28">
        <v>0.33138552305238422</v>
      </c>
      <c r="R28">
        <v>0.14901054237510217</v>
      </c>
      <c r="S28">
        <v>4.0421441890500003E-2</v>
      </c>
      <c r="T28">
        <v>1.2369217783484783E-3</v>
      </c>
      <c r="U28">
        <v>1666.5844999999999</v>
      </c>
      <c r="V28">
        <v>353.99799000000002</v>
      </c>
      <c r="W28">
        <f>U28/10</f>
        <v>166.65844999999999</v>
      </c>
      <c r="X28">
        <f>V28/10</f>
        <v>35.399799000000002</v>
      </c>
      <c r="Y28">
        <v>291.30500000000001</v>
      </c>
      <c r="Z28">
        <f>Y28-W28</f>
        <v>124.64655000000002</v>
      </c>
      <c r="AA28">
        <v>136.59009395511325</v>
      </c>
      <c r="AD28">
        <v>41.75</v>
      </c>
      <c r="AE28">
        <v>42.75</v>
      </c>
      <c r="AF28">
        <v>43</v>
      </c>
      <c r="AG28">
        <v>48</v>
      </c>
      <c r="AH28">
        <v>55.75</v>
      </c>
    </row>
    <row r="29" spans="1:38">
      <c r="A29" t="s">
        <v>21</v>
      </c>
      <c r="B29" t="s">
        <v>160</v>
      </c>
      <c r="C29" s="7">
        <v>43601</v>
      </c>
      <c r="D29" s="12">
        <v>1797.054075717926</v>
      </c>
      <c r="E29" s="11">
        <v>10.586786041350599</v>
      </c>
      <c r="AB29">
        <v>50.42557078237455</v>
      </c>
    </row>
    <row r="30" spans="1:38">
      <c r="A30" t="s">
        <v>21</v>
      </c>
      <c r="B30" t="s">
        <v>161</v>
      </c>
      <c r="C30" s="24">
        <v>43859</v>
      </c>
      <c r="D30" s="25">
        <v>278.15335845947266</v>
      </c>
      <c r="E30" s="26">
        <v>13.2883460463198</v>
      </c>
      <c r="AB30">
        <v>78.929015965050638</v>
      </c>
      <c r="AC30">
        <v>7.6933309835944632</v>
      </c>
    </row>
    <row r="31" spans="1:38">
      <c r="A31" t="s">
        <v>21</v>
      </c>
      <c r="B31" t="s">
        <v>161</v>
      </c>
      <c r="C31" s="24">
        <v>43875</v>
      </c>
      <c r="D31" s="25">
        <v>548.10761737823486</v>
      </c>
      <c r="E31" s="26">
        <v>12.9243854607233</v>
      </c>
      <c r="AB31">
        <v>59.455616899861965</v>
      </c>
      <c r="AC31">
        <v>1.2063290642635434</v>
      </c>
    </row>
    <row r="32" spans="1:38">
      <c r="A32" t="s">
        <v>21</v>
      </c>
      <c r="B32" t="s">
        <v>161</v>
      </c>
      <c r="C32" s="7">
        <v>43886</v>
      </c>
      <c r="D32" s="12">
        <v>744.77620124816895</v>
      </c>
      <c r="E32" s="11">
        <v>12.641160346819699</v>
      </c>
      <c r="F32" s="23" t="s">
        <v>162</v>
      </c>
      <c r="G32" s="23"/>
      <c r="H32" s="23"/>
      <c r="I32">
        <v>71.242500000000007</v>
      </c>
      <c r="J32">
        <v>10.748435835816631</v>
      </c>
      <c r="K32">
        <v>99.322500000000005</v>
      </c>
      <c r="L32">
        <v>19.579006401415402</v>
      </c>
      <c r="M32">
        <v>170.565</v>
      </c>
      <c r="N32">
        <v>20.511890250941441</v>
      </c>
      <c r="O32">
        <v>2.447780174244524</v>
      </c>
      <c r="P32">
        <v>0.5775751949409198</v>
      </c>
      <c r="AD32">
        <v>42.75</v>
      </c>
      <c r="AF32">
        <v>45</v>
      </c>
      <c r="AG32">
        <v>50</v>
      </c>
      <c r="AH32">
        <v>60</v>
      </c>
      <c r="AI32">
        <v>73</v>
      </c>
      <c r="AJ32">
        <v>8.25</v>
      </c>
      <c r="AK32">
        <v>0.41457809879442498</v>
      </c>
      <c r="AL32">
        <f>AJ32-1</f>
        <v>7.25</v>
      </c>
    </row>
    <row r="33" spans="1:38">
      <c r="A33" t="s">
        <v>21</v>
      </c>
      <c r="B33" t="s">
        <v>161</v>
      </c>
      <c r="C33" s="24">
        <v>43889</v>
      </c>
      <c r="D33" s="25">
        <v>798.08479881286621</v>
      </c>
      <c r="E33" s="26">
        <v>12.5608032464926</v>
      </c>
      <c r="AB33">
        <v>69.779893986471066</v>
      </c>
      <c r="AC33">
        <v>4.7694179276883206</v>
      </c>
    </row>
    <row r="34" spans="1:38">
      <c r="A34" t="s">
        <v>21</v>
      </c>
      <c r="B34" t="s">
        <v>161</v>
      </c>
      <c r="C34" s="7">
        <v>43890</v>
      </c>
      <c r="D34" s="12">
        <v>815.83479881286621</v>
      </c>
      <c r="E34" s="11">
        <v>12.533786706005699</v>
      </c>
      <c r="F34" s="23" t="s">
        <v>155</v>
      </c>
      <c r="G34" s="27">
        <f>D34</f>
        <v>815.83479881286621</v>
      </c>
      <c r="H34" s="27">
        <f>D39-G34</f>
        <v>398.2868185043335</v>
      </c>
      <c r="I34">
        <v>91.67</v>
      </c>
      <c r="J34">
        <v>16.600160139789828</v>
      </c>
      <c r="K34">
        <v>133.39750000000001</v>
      </c>
      <c r="L34">
        <v>28.971825825561456</v>
      </c>
      <c r="M34">
        <v>227.66249999999999</v>
      </c>
      <c r="N34">
        <v>31.263237562937494</v>
      </c>
      <c r="O34">
        <v>2.4661728527559461</v>
      </c>
      <c r="P34">
        <v>0.62652431956608889</v>
      </c>
      <c r="AD34">
        <v>42.75</v>
      </c>
      <c r="AF34">
        <v>45</v>
      </c>
      <c r="AG34">
        <v>50</v>
      </c>
      <c r="AH34">
        <v>60</v>
      </c>
      <c r="AI34">
        <v>73</v>
      </c>
      <c r="AJ34">
        <v>8.4</v>
      </c>
      <c r="AK34">
        <v>0.52796780204857408</v>
      </c>
      <c r="AL34">
        <f>AJ34-1</f>
        <v>7.4</v>
      </c>
    </row>
    <row r="35" spans="1:38">
      <c r="A35" t="s">
        <v>21</v>
      </c>
      <c r="B35" t="s">
        <v>161</v>
      </c>
      <c r="C35" s="24">
        <v>43903</v>
      </c>
      <c r="D35" s="25">
        <v>1022.3716144561768</v>
      </c>
      <c r="E35" s="26">
        <v>12.175120205551</v>
      </c>
      <c r="AB35">
        <v>95.562706876684871</v>
      </c>
    </row>
    <row r="36" spans="1:38">
      <c r="A36" t="s">
        <v>21</v>
      </c>
      <c r="B36" t="s">
        <v>161</v>
      </c>
      <c r="C36" s="7">
        <v>43906</v>
      </c>
      <c r="D36" s="12">
        <v>1059.271614074707</v>
      </c>
      <c r="E36" s="11">
        <v>12.0911420882111</v>
      </c>
      <c r="F36" s="23" t="s">
        <v>163</v>
      </c>
      <c r="G36" s="23"/>
      <c r="H36" s="23"/>
      <c r="I36">
        <v>72.295000000000002</v>
      </c>
      <c r="J36">
        <v>5.7956571384672824</v>
      </c>
      <c r="K36">
        <v>191.7225</v>
      </c>
      <c r="L36">
        <v>14.096702628629169</v>
      </c>
      <c r="M36">
        <v>397.71749999999997</v>
      </c>
      <c r="N36">
        <v>16.088165098916939</v>
      </c>
      <c r="O36">
        <v>3.3262620407913457</v>
      </c>
      <c r="P36">
        <v>0.57893100337083603</v>
      </c>
      <c r="Y36">
        <v>133.69999999999999</v>
      </c>
      <c r="AA36">
        <v>22.459674975386456</v>
      </c>
      <c r="AD36">
        <v>42.75</v>
      </c>
      <c r="AF36">
        <v>45</v>
      </c>
      <c r="AG36">
        <v>50</v>
      </c>
      <c r="AH36">
        <v>60</v>
      </c>
      <c r="AI36">
        <v>73</v>
      </c>
      <c r="AJ36">
        <v>11.7</v>
      </c>
      <c r="AK36">
        <v>0.71239034243875055</v>
      </c>
      <c r="AL36">
        <f>AJ36-1</f>
        <v>10.7</v>
      </c>
    </row>
    <row r="37" spans="1:38">
      <c r="A37" t="s">
        <v>21</v>
      </c>
      <c r="B37" t="s">
        <v>161</v>
      </c>
      <c r="C37" s="24">
        <v>43908</v>
      </c>
      <c r="D37" s="25">
        <v>1082.4716138839722</v>
      </c>
      <c r="E37" s="26">
        <v>12.035064296226199</v>
      </c>
      <c r="AB37">
        <v>85.365260888374024</v>
      </c>
    </row>
    <row r="38" spans="1:38">
      <c r="A38" t="s">
        <v>21</v>
      </c>
      <c r="B38" t="s">
        <v>161</v>
      </c>
      <c r="C38" s="24">
        <v>43916</v>
      </c>
      <c r="D38" s="25">
        <v>1200.121618270874</v>
      </c>
      <c r="E38" s="26">
        <v>11.810907942834101</v>
      </c>
      <c r="AB38">
        <v>78.19911730793919</v>
      </c>
    </row>
    <row r="39" spans="1:38">
      <c r="A39" t="s">
        <v>21</v>
      </c>
      <c r="B39" t="s">
        <v>161</v>
      </c>
      <c r="C39" s="7">
        <v>43917</v>
      </c>
      <c r="D39" s="12">
        <v>1214.1216173171997</v>
      </c>
      <c r="E39" s="11">
        <v>11.7829911349372</v>
      </c>
      <c r="F39" t="s">
        <v>43</v>
      </c>
      <c r="I39">
        <v>181.32499999999999</v>
      </c>
      <c r="J39">
        <v>13.066410180305871</v>
      </c>
      <c r="K39">
        <v>212.35500000000002</v>
      </c>
      <c r="L39">
        <v>51.166571443993753</v>
      </c>
      <c r="M39">
        <v>704.08749999999986</v>
      </c>
      <c r="N39">
        <v>40.440228527214089</v>
      </c>
      <c r="O39">
        <v>3.0243213740840202</v>
      </c>
      <c r="P39">
        <v>0.41519116850850607</v>
      </c>
      <c r="Q39">
        <v>0.44702508558593301</v>
      </c>
      <c r="R39">
        <v>8.6029685094542299E-2</v>
      </c>
      <c r="U39">
        <v>2100.5249999999996</v>
      </c>
      <c r="V39">
        <v>358.95800000000003</v>
      </c>
      <c r="W39" s="23">
        <f>U39/10</f>
        <v>210.05249999999995</v>
      </c>
      <c r="X39">
        <f>V39/10</f>
        <v>35.895800000000001</v>
      </c>
      <c r="Y39">
        <v>315.66000000000003</v>
      </c>
      <c r="Z39">
        <f>Y39-W39</f>
        <v>105.60750000000007</v>
      </c>
      <c r="AA39">
        <v>27.275245186799204</v>
      </c>
      <c r="AD39">
        <v>42.75</v>
      </c>
      <c r="AF39">
        <v>45</v>
      </c>
      <c r="AG39">
        <v>50</v>
      </c>
      <c r="AH39">
        <v>60</v>
      </c>
      <c r="AI39">
        <v>73</v>
      </c>
      <c r="AJ39">
        <v>12.049999999999999</v>
      </c>
      <c r="AK39">
        <v>0.44370598373247128</v>
      </c>
      <c r="AL39">
        <f>AJ39-1</f>
        <v>11.049999999999999</v>
      </c>
    </row>
    <row r="40" spans="1:38">
      <c r="A40" t="s">
        <v>21</v>
      </c>
      <c r="B40" t="s">
        <v>164</v>
      </c>
      <c r="C40" s="7">
        <v>43886</v>
      </c>
      <c r="D40" s="12">
        <v>744.77620124816895</v>
      </c>
      <c r="E40" s="11">
        <v>12.641160346819699</v>
      </c>
      <c r="F40" s="23" t="s">
        <v>162</v>
      </c>
      <c r="G40" s="23"/>
      <c r="H40" s="23"/>
      <c r="I40">
        <v>64.694999999999993</v>
      </c>
      <c r="J40">
        <v>17.280601118016719</v>
      </c>
      <c r="K40">
        <v>86.152500000000003</v>
      </c>
      <c r="L40">
        <v>33.475363453341821</v>
      </c>
      <c r="M40">
        <v>150.8475</v>
      </c>
      <c r="N40">
        <v>33.948118842090025</v>
      </c>
      <c r="O40">
        <v>1.98689198089673</v>
      </c>
      <c r="P40">
        <v>0.83699491528160364</v>
      </c>
      <c r="AD40">
        <v>42.25</v>
      </c>
      <c r="AF40">
        <v>45.75</v>
      </c>
      <c r="AH40">
        <v>58.75</v>
      </c>
      <c r="AJ40">
        <v>6.7499999999999991</v>
      </c>
      <c r="AK40">
        <v>0.58040933831219732</v>
      </c>
      <c r="AL40">
        <f>AJ40-1</f>
        <v>5.7499999999999991</v>
      </c>
    </row>
    <row r="41" spans="1:38">
      <c r="A41" t="s">
        <v>21</v>
      </c>
      <c r="B41" t="s">
        <v>164</v>
      </c>
      <c r="C41" s="7">
        <v>43890</v>
      </c>
      <c r="D41" s="12">
        <v>815.83479881286621</v>
      </c>
      <c r="E41" s="11">
        <v>12.533786706005699</v>
      </c>
      <c r="F41" s="23" t="s">
        <v>155</v>
      </c>
      <c r="G41" s="27">
        <f>D41</f>
        <v>815.83479881286621</v>
      </c>
      <c r="H41" s="27">
        <f>D43-G41</f>
        <v>398.2868185043335</v>
      </c>
      <c r="I41">
        <v>98.584999999999994</v>
      </c>
      <c r="J41">
        <v>12.763078586297267</v>
      </c>
      <c r="K41">
        <v>107.965</v>
      </c>
      <c r="L41">
        <v>20.007732671811311</v>
      </c>
      <c r="M41">
        <v>212.86</v>
      </c>
      <c r="N41">
        <v>22.243875936236101</v>
      </c>
      <c r="AD41">
        <v>42.25</v>
      </c>
      <c r="AF41">
        <v>45.75</v>
      </c>
      <c r="AH41">
        <v>58.75</v>
      </c>
      <c r="AJ41">
        <v>8.0500000000000007</v>
      </c>
      <c r="AK41">
        <v>0.34910600109422335</v>
      </c>
      <c r="AL41">
        <f>AJ41-1</f>
        <v>7.0500000000000007</v>
      </c>
    </row>
    <row r="42" spans="1:38">
      <c r="A42" t="s">
        <v>21</v>
      </c>
      <c r="B42" t="s">
        <v>164</v>
      </c>
      <c r="C42" s="7">
        <v>43906</v>
      </c>
      <c r="D42" s="12">
        <v>1059.271614074707</v>
      </c>
      <c r="E42" s="11">
        <v>12.0911420882111</v>
      </c>
      <c r="F42" s="23" t="s">
        <v>163</v>
      </c>
      <c r="G42" s="23"/>
      <c r="H42" s="23"/>
      <c r="I42">
        <v>60.454999999999998</v>
      </c>
      <c r="J42">
        <v>5.9067270971325696</v>
      </c>
      <c r="K42">
        <v>155.7775</v>
      </c>
      <c r="L42">
        <v>10.251901856078733</v>
      </c>
      <c r="M42">
        <v>383.36750000000001</v>
      </c>
      <c r="N42">
        <v>27.813878243004165</v>
      </c>
      <c r="O42">
        <v>2.4438810385057055</v>
      </c>
      <c r="P42">
        <v>0.32369558782899926</v>
      </c>
      <c r="Y42">
        <v>167.13499999999999</v>
      </c>
      <c r="AA42">
        <v>36.543517893054698</v>
      </c>
      <c r="AD42">
        <v>42.25</v>
      </c>
      <c r="AF42">
        <v>45.75</v>
      </c>
      <c r="AH42">
        <v>58.75</v>
      </c>
      <c r="AJ42">
        <v>10.35</v>
      </c>
      <c r="AK42">
        <v>0.24874685927665507</v>
      </c>
      <c r="AL42">
        <f>AJ42-1</f>
        <v>9.35</v>
      </c>
    </row>
    <row r="43" spans="1:38">
      <c r="A43" t="s">
        <v>21</v>
      </c>
      <c r="B43" t="s">
        <v>164</v>
      </c>
      <c r="C43" s="7">
        <v>43917</v>
      </c>
      <c r="D43" s="12">
        <v>1214.1216173171997</v>
      </c>
      <c r="E43" s="11">
        <v>11.7829911349372</v>
      </c>
      <c r="F43" t="s">
        <v>43</v>
      </c>
      <c r="I43">
        <v>134.285</v>
      </c>
      <c r="J43">
        <v>16.385372287500797</v>
      </c>
      <c r="K43">
        <v>126.43</v>
      </c>
      <c r="L43">
        <v>26.413876403638049</v>
      </c>
      <c r="M43">
        <v>460.1875</v>
      </c>
      <c r="N43">
        <v>45.603571314828621</v>
      </c>
      <c r="O43">
        <v>1.8690969519058984</v>
      </c>
      <c r="P43">
        <v>0.48277194505585685</v>
      </c>
      <c r="Q43">
        <v>0.35469938108763055</v>
      </c>
      <c r="R43">
        <v>4.7943373733706093E-2</v>
      </c>
      <c r="U43">
        <v>1692.8000000000002</v>
      </c>
      <c r="V43">
        <v>301.23200000000003</v>
      </c>
      <c r="W43" s="23">
        <f>U43/10</f>
        <v>169.28000000000003</v>
      </c>
      <c r="X43">
        <f>V43/10</f>
        <v>30.123200000000004</v>
      </c>
      <c r="Y43" s="23">
        <v>211.76499999999999</v>
      </c>
      <c r="Z43">
        <f>Y43-W43</f>
        <v>42.484999999999957</v>
      </c>
      <c r="AA43">
        <v>41.438129381846757</v>
      </c>
      <c r="AD43">
        <v>42.25</v>
      </c>
      <c r="AF43">
        <v>45.75</v>
      </c>
      <c r="AH43">
        <v>58.75</v>
      </c>
      <c r="AJ43">
        <v>11.100000000000001</v>
      </c>
      <c r="AK43">
        <v>0.50249378105604425</v>
      </c>
      <c r="AL43">
        <f>AJ43-1</f>
        <v>10.100000000000001</v>
      </c>
    </row>
    <row r="44" spans="1:38">
      <c r="A44" t="s">
        <v>21</v>
      </c>
      <c r="B44" t="s">
        <v>165</v>
      </c>
      <c r="C44" s="24">
        <v>43859</v>
      </c>
      <c r="D44" s="25">
        <v>278.15335845947266</v>
      </c>
      <c r="E44" s="26">
        <v>13.2883460463198</v>
      </c>
      <c r="AB44">
        <v>78.395165078782483</v>
      </c>
      <c r="AC44">
        <v>1.9550267916612909</v>
      </c>
    </row>
    <row r="45" spans="1:38">
      <c r="A45" t="s">
        <v>21</v>
      </c>
      <c r="B45" t="s">
        <v>165</v>
      </c>
      <c r="C45" s="24">
        <v>43875</v>
      </c>
      <c r="D45" s="25">
        <v>548.10761737823486</v>
      </c>
      <c r="E45" s="26">
        <v>12.9243854607233</v>
      </c>
      <c r="AB45">
        <v>30.58409827830296</v>
      </c>
      <c r="AC45">
        <v>7.0887136859119897</v>
      </c>
    </row>
    <row r="46" spans="1:38">
      <c r="A46" t="s">
        <v>21</v>
      </c>
      <c r="B46" t="s">
        <v>165</v>
      </c>
      <c r="C46" s="28">
        <v>43878</v>
      </c>
      <c r="D46" s="27">
        <v>606.80761623382568</v>
      </c>
      <c r="E46" s="29">
        <v>12.849224748536701</v>
      </c>
      <c r="F46" s="23" t="s">
        <v>162</v>
      </c>
      <c r="G46" s="23"/>
      <c r="H46" s="23"/>
      <c r="I46">
        <v>10.2075</v>
      </c>
      <c r="J46">
        <v>2.607825962367889</v>
      </c>
      <c r="K46">
        <v>25.439999999999998</v>
      </c>
      <c r="L46">
        <v>7.6767571278503004</v>
      </c>
      <c r="M46">
        <v>35.647500000000001</v>
      </c>
      <c r="N46">
        <v>6.4360590620347784</v>
      </c>
      <c r="O46">
        <v>0.63912040859382213</v>
      </c>
      <c r="P46">
        <v>0.20607125941914289</v>
      </c>
      <c r="AD46">
        <v>42.5</v>
      </c>
      <c r="AE46">
        <v>45</v>
      </c>
      <c r="AF46">
        <v>44.5</v>
      </c>
      <c r="AG46">
        <v>48.75</v>
      </c>
      <c r="AH46">
        <v>58.25</v>
      </c>
      <c r="AI46">
        <v>69</v>
      </c>
      <c r="AJ46">
        <v>4.4499999999999993</v>
      </c>
      <c r="AK46">
        <v>0.36996621467371954</v>
      </c>
      <c r="AL46">
        <f>AJ46-1</f>
        <v>3.4499999999999993</v>
      </c>
    </row>
    <row r="47" spans="1:38">
      <c r="A47" t="s">
        <v>21</v>
      </c>
      <c r="B47" t="s">
        <v>165</v>
      </c>
      <c r="C47" s="28">
        <v>43889</v>
      </c>
      <c r="D47" s="27">
        <v>798.08479881286621</v>
      </c>
      <c r="E47" s="29">
        <v>12.5608032464926</v>
      </c>
      <c r="F47" s="23" t="s">
        <v>155</v>
      </c>
      <c r="G47" s="27">
        <f>D47</f>
        <v>798.08479881286621</v>
      </c>
      <c r="H47" s="27">
        <f>D52-G47</f>
        <v>360.33681583404541</v>
      </c>
      <c r="I47">
        <v>51.31</v>
      </c>
      <c r="J47">
        <v>12.280749841384555</v>
      </c>
      <c r="K47">
        <v>78.20750000000001</v>
      </c>
      <c r="L47">
        <v>26.338445126215483</v>
      </c>
      <c r="M47">
        <v>131.80250000000001</v>
      </c>
      <c r="N47">
        <v>25.379738432786624</v>
      </c>
      <c r="O47">
        <v>1.7949569788412285</v>
      </c>
      <c r="P47">
        <v>0.70250392606328482</v>
      </c>
      <c r="AD47">
        <v>42.5</v>
      </c>
      <c r="AE47">
        <v>45</v>
      </c>
      <c r="AF47">
        <v>44.5</v>
      </c>
      <c r="AG47">
        <v>48.75</v>
      </c>
      <c r="AH47">
        <v>58.25</v>
      </c>
      <c r="AI47">
        <v>69</v>
      </c>
      <c r="AJ47">
        <v>10.35</v>
      </c>
      <c r="AK47">
        <v>0.43229041164476467</v>
      </c>
      <c r="AL47">
        <f>AJ47-1</f>
        <v>9.35</v>
      </c>
    </row>
    <row r="48" spans="1:38">
      <c r="A48" t="s">
        <v>21</v>
      </c>
      <c r="B48" t="s">
        <v>165</v>
      </c>
      <c r="C48" s="24">
        <v>43889</v>
      </c>
      <c r="D48" s="25">
        <v>798.08479881286621</v>
      </c>
      <c r="E48" s="26">
        <v>12.5608032464926</v>
      </c>
      <c r="AB48">
        <v>71.611235716973141</v>
      </c>
      <c r="AC48">
        <v>6.5364891596497223</v>
      </c>
    </row>
    <row r="49" spans="1:38">
      <c r="A49" t="s">
        <v>21</v>
      </c>
      <c r="B49" t="s">
        <v>165</v>
      </c>
      <c r="C49" s="28">
        <v>43902</v>
      </c>
      <c r="D49" s="27">
        <v>1009.3216152191162</v>
      </c>
      <c r="E49" s="29">
        <v>12.2030551633529</v>
      </c>
      <c r="F49" s="23" t="s">
        <v>163</v>
      </c>
      <c r="G49" s="23"/>
      <c r="H49" s="23"/>
      <c r="I49">
        <v>52.79</v>
      </c>
      <c r="J49">
        <v>6.0688837523880848</v>
      </c>
      <c r="K49">
        <v>123.24250000000001</v>
      </c>
      <c r="L49">
        <v>30.442767477131021</v>
      </c>
      <c r="M49">
        <v>248.67</v>
      </c>
      <c r="N49">
        <v>32.08857506964128</v>
      </c>
      <c r="O49">
        <v>2.4434601792790343</v>
      </c>
      <c r="P49">
        <v>0.84610797562477114</v>
      </c>
      <c r="Y49">
        <v>72.637500000000003</v>
      </c>
      <c r="AA49">
        <v>25.053388825998486</v>
      </c>
      <c r="AD49">
        <v>42.5</v>
      </c>
      <c r="AE49">
        <v>45</v>
      </c>
      <c r="AF49">
        <v>44.5</v>
      </c>
      <c r="AG49">
        <v>48.75</v>
      </c>
      <c r="AH49">
        <v>58.25</v>
      </c>
      <c r="AI49">
        <v>69</v>
      </c>
      <c r="AJ49">
        <v>11.95</v>
      </c>
      <c r="AK49">
        <v>0.63786754110865884</v>
      </c>
      <c r="AL49">
        <f>AJ49-1</f>
        <v>10.95</v>
      </c>
    </row>
    <row r="50" spans="1:38">
      <c r="A50" t="s">
        <v>21</v>
      </c>
      <c r="B50" t="s">
        <v>165</v>
      </c>
      <c r="C50" s="24">
        <v>43903</v>
      </c>
      <c r="D50" s="25">
        <v>1022.3716144561768</v>
      </c>
      <c r="E50" s="26">
        <v>12.175120205551</v>
      </c>
      <c r="AB50">
        <v>78.664427905902855</v>
      </c>
    </row>
    <row r="51" spans="1:38">
      <c r="A51" t="s">
        <v>21</v>
      </c>
      <c r="B51" t="s">
        <v>165</v>
      </c>
      <c r="C51" s="24">
        <v>43908</v>
      </c>
      <c r="D51" s="25">
        <v>1082.4716138839722</v>
      </c>
      <c r="E51" s="26">
        <v>12.035064296226199</v>
      </c>
      <c r="AB51">
        <v>69.378993307278549</v>
      </c>
    </row>
    <row r="52" spans="1:38">
      <c r="A52" t="s">
        <v>21</v>
      </c>
      <c r="B52" t="s">
        <v>165</v>
      </c>
      <c r="C52" s="28">
        <v>43913</v>
      </c>
      <c r="D52" s="27">
        <v>1158.4216146469116</v>
      </c>
      <c r="E52" s="29">
        <v>11.8948473141288</v>
      </c>
      <c r="F52" t="s">
        <v>43</v>
      </c>
      <c r="I52">
        <v>86.302500000000009</v>
      </c>
      <c r="J52">
        <v>19.054464645239097</v>
      </c>
      <c r="K52">
        <v>101.36</v>
      </c>
      <c r="L52">
        <v>35.217291207587245</v>
      </c>
      <c r="M52">
        <v>436.54000000000008</v>
      </c>
      <c r="N52">
        <v>71.889650970544125</v>
      </c>
      <c r="O52">
        <v>2.3569137032788259</v>
      </c>
      <c r="P52">
        <v>0.72046904974121451</v>
      </c>
      <c r="Q52">
        <v>0.31635648010534123</v>
      </c>
      <c r="R52">
        <v>9.4001564644759866E-2</v>
      </c>
      <c r="U52">
        <v>1692.375</v>
      </c>
      <c r="V52">
        <v>228.37299999999999</v>
      </c>
      <c r="W52" s="23">
        <f>U52/10</f>
        <v>169.23750000000001</v>
      </c>
      <c r="X52">
        <f>V52/10</f>
        <v>22.837299999999999</v>
      </c>
      <c r="Y52">
        <v>248.8775</v>
      </c>
      <c r="Z52">
        <f>Y52-W52</f>
        <v>79.639999999999986</v>
      </c>
      <c r="AA52">
        <v>73.782890236603464</v>
      </c>
      <c r="AD52">
        <v>42.5</v>
      </c>
      <c r="AE52">
        <v>45</v>
      </c>
      <c r="AF52">
        <v>44.5</v>
      </c>
      <c r="AG52">
        <v>48.75</v>
      </c>
      <c r="AH52">
        <v>58.25</v>
      </c>
      <c r="AI52">
        <v>69</v>
      </c>
      <c r="AJ52">
        <v>12.25</v>
      </c>
      <c r="AK52">
        <v>0.50682837331783215</v>
      </c>
      <c r="AL52">
        <f>AJ52-1</f>
        <v>11.25</v>
      </c>
    </row>
    <row r="53" spans="1:38">
      <c r="A53" t="s">
        <v>21</v>
      </c>
      <c r="B53" t="s">
        <v>165</v>
      </c>
      <c r="C53" s="24">
        <v>43916</v>
      </c>
      <c r="D53" s="25">
        <v>1200.121618270874</v>
      </c>
      <c r="E53" s="26">
        <v>11.810907942834101</v>
      </c>
      <c r="AB53">
        <v>60.228081113641714</v>
      </c>
    </row>
    <row r="54" spans="1:38">
      <c r="A54" t="s">
        <v>21</v>
      </c>
      <c r="B54" t="s">
        <v>166</v>
      </c>
      <c r="C54" s="24">
        <v>43859</v>
      </c>
      <c r="D54" s="25">
        <v>278.15335845947266</v>
      </c>
      <c r="E54" s="26">
        <v>13.2883460463198</v>
      </c>
      <c r="AB54">
        <v>72.649098815351806</v>
      </c>
      <c r="AC54">
        <v>6.9378865308974476</v>
      </c>
    </row>
    <row r="55" spans="1:38">
      <c r="A55" t="s">
        <v>21</v>
      </c>
      <c r="B55" t="s">
        <v>166</v>
      </c>
      <c r="C55" s="24">
        <v>43875</v>
      </c>
      <c r="D55" s="25">
        <v>548.10761737823486</v>
      </c>
      <c r="E55" s="26">
        <v>12.9243854607233</v>
      </c>
      <c r="AB55">
        <v>49.022548183335388</v>
      </c>
      <c r="AC55">
        <v>5.7038091949066416</v>
      </c>
    </row>
    <row r="56" spans="1:38">
      <c r="A56" t="s">
        <v>21</v>
      </c>
      <c r="B56" t="s">
        <v>166</v>
      </c>
      <c r="C56" s="7">
        <v>43886</v>
      </c>
      <c r="D56" s="12">
        <v>744.77620124816895</v>
      </c>
      <c r="E56" s="11">
        <v>12.641160346819699</v>
      </c>
      <c r="F56" s="23" t="s">
        <v>162</v>
      </c>
      <c r="G56" s="23"/>
      <c r="H56" s="23"/>
      <c r="I56">
        <v>41.779999999999994</v>
      </c>
      <c r="J56">
        <v>12.517497753145401</v>
      </c>
      <c r="K56">
        <v>78.122500000000002</v>
      </c>
      <c r="L56">
        <v>22.616145228575103</v>
      </c>
      <c r="M56">
        <v>119.9025</v>
      </c>
      <c r="N56">
        <v>22.957168951114145</v>
      </c>
      <c r="O56">
        <v>1.5062959023018094</v>
      </c>
      <c r="P56">
        <v>0.55552015649193798</v>
      </c>
      <c r="AD56">
        <v>43</v>
      </c>
      <c r="AF56">
        <v>44.75</v>
      </c>
      <c r="AG56">
        <v>50.5</v>
      </c>
      <c r="AH56">
        <v>59</v>
      </c>
      <c r="AI56">
        <v>73</v>
      </c>
      <c r="AJ56">
        <v>6.7</v>
      </c>
      <c r="AK56">
        <v>0.5678908345800272</v>
      </c>
      <c r="AL56">
        <f>AJ56-1</f>
        <v>5.7</v>
      </c>
    </row>
    <row r="57" spans="1:38">
      <c r="A57" t="s">
        <v>21</v>
      </c>
      <c r="B57" t="s">
        <v>166</v>
      </c>
      <c r="C57" s="24">
        <v>43889</v>
      </c>
      <c r="D57" s="25">
        <v>798.08479881286621</v>
      </c>
      <c r="E57" s="26">
        <v>12.5608032464926</v>
      </c>
      <c r="AB57">
        <v>67.269759148394712</v>
      </c>
      <c r="AC57">
        <v>4.1501234511883522</v>
      </c>
    </row>
    <row r="58" spans="1:38">
      <c r="A58" t="s">
        <v>21</v>
      </c>
      <c r="B58" t="s">
        <v>166</v>
      </c>
      <c r="C58" s="7">
        <v>43890</v>
      </c>
      <c r="D58" s="12">
        <v>815.83479881286621</v>
      </c>
      <c r="E58" s="11">
        <v>12.533786706005699</v>
      </c>
      <c r="F58" s="23" t="s">
        <v>155</v>
      </c>
      <c r="G58" s="27">
        <f>D58</f>
        <v>815.83479881286621</v>
      </c>
      <c r="H58" s="27">
        <f>D63-G58</f>
        <v>398.2868185043335</v>
      </c>
      <c r="I58">
        <v>68.237499999999997</v>
      </c>
      <c r="J58">
        <v>20.236578010704608</v>
      </c>
      <c r="M58">
        <v>170.495</v>
      </c>
      <c r="N58">
        <v>40.643078233978947</v>
      </c>
      <c r="O58">
        <v>1.6930003988515985</v>
      </c>
      <c r="P58">
        <v>0.59161294319879854</v>
      </c>
      <c r="AD58">
        <v>43</v>
      </c>
      <c r="AF58">
        <v>44.75</v>
      </c>
      <c r="AG58">
        <v>50.5</v>
      </c>
      <c r="AH58">
        <v>59</v>
      </c>
      <c r="AI58">
        <v>73</v>
      </c>
      <c r="AJ58">
        <v>8.15</v>
      </c>
      <c r="AK58">
        <v>0.56734028589551277</v>
      </c>
      <c r="AL58">
        <f>AJ58-1</f>
        <v>7.15</v>
      </c>
    </row>
    <row r="59" spans="1:38">
      <c r="A59" t="s">
        <v>21</v>
      </c>
      <c r="B59" t="s">
        <v>166</v>
      </c>
      <c r="C59" s="24">
        <v>43903</v>
      </c>
      <c r="D59" s="25">
        <v>1022.3716144561768</v>
      </c>
      <c r="E59" s="26">
        <v>12.175120205551</v>
      </c>
      <c r="AB59">
        <v>80.862721056211299</v>
      </c>
    </row>
    <row r="60" spans="1:38">
      <c r="A60" t="s">
        <v>21</v>
      </c>
      <c r="B60" t="s">
        <v>166</v>
      </c>
      <c r="C60" s="7">
        <v>43906</v>
      </c>
      <c r="D60" s="12">
        <v>1059.271614074707</v>
      </c>
      <c r="E60" s="11">
        <v>12.0911420882111</v>
      </c>
      <c r="F60" s="23" t="s">
        <v>163</v>
      </c>
      <c r="G60" s="23"/>
      <c r="H60" s="23"/>
      <c r="I60">
        <v>65.655000000000001</v>
      </c>
      <c r="J60">
        <v>6.526368949627873</v>
      </c>
      <c r="K60">
        <v>98.502499999999998</v>
      </c>
      <c r="L60">
        <v>37.927650753331257</v>
      </c>
      <c r="M60">
        <v>358.52000000000004</v>
      </c>
      <c r="N60">
        <v>10.400221952759541</v>
      </c>
      <c r="O60">
        <v>2.0251489304243449</v>
      </c>
      <c r="P60">
        <v>0.11198964036405289</v>
      </c>
      <c r="Y60">
        <v>151.72</v>
      </c>
      <c r="AA60">
        <v>39.273929435865348</v>
      </c>
      <c r="AD60">
        <v>43</v>
      </c>
      <c r="AF60">
        <v>44.75</v>
      </c>
      <c r="AG60">
        <v>50.5</v>
      </c>
      <c r="AH60">
        <v>59</v>
      </c>
      <c r="AI60">
        <v>73</v>
      </c>
      <c r="AJ60">
        <v>10.7</v>
      </c>
      <c r="AK60">
        <v>0.47696960070847289</v>
      </c>
      <c r="AL60">
        <f>AJ60-1</f>
        <v>9.6999999999999993</v>
      </c>
    </row>
    <row r="61" spans="1:38">
      <c r="A61" t="s">
        <v>21</v>
      </c>
      <c r="B61" t="s">
        <v>166</v>
      </c>
      <c r="C61" s="24">
        <v>43908</v>
      </c>
      <c r="D61" s="25">
        <v>1082.4716138839722</v>
      </c>
      <c r="E61" s="26">
        <v>12.035064296226199</v>
      </c>
      <c r="AB61">
        <v>76.649769492121663</v>
      </c>
    </row>
    <row r="62" spans="1:38">
      <c r="A62" t="s">
        <v>21</v>
      </c>
      <c r="B62" t="s">
        <v>166</v>
      </c>
      <c r="C62" s="24">
        <v>43916</v>
      </c>
      <c r="D62" s="25">
        <v>1200.121618270874</v>
      </c>
      <c r="E62" s="26">
        <v>11.810907942834101</v>
      </c>
      <c r="AB62">
        <v>63.163184444804152</v>
      </c>
    </row>
    <row r="63" spans="1:38">
      <c r="A63" t="s">
        <v>21</v>
      </c>
      <c r="B63" t="s">
        <v>166</v>
      </c>
      <c r="C63" s="7">
        <v>43917</v>
      </c>
      <c r="D63" s="12">
        <v>1214.1216173171997</v>
      </c>
      <c r="E63" s="11">
        <v>11.7829911349372</v>
      </c>
      <c r="F63" t="s">
        <v>43</v>
      </c>
      <c r="I63">
        <v>141.41250000000002</v>
      </c>
      <c r="J63">
        <v>25.863853275372517</v>
      </c>
      <c r="M63">
        <v>644.96499999999992</v>
      </c>
      <c r="N63">
        <v>93.626634509541802</v>
      </c>
      <c r="O63">
        <v>2.3020512906719595</v>
      </c>
      <c r="P63">
        <v>1.0157795047993072</v>
      </c>
      <c r="Q63">
        <v>0.37463013457053229</v>
      </c>
      <c r="R63">
        <v>0.1285075826252704</v>
      </c>
      <c r="U63">
        <v>2195.875</v>
      </c>
      <c r="V63">
        <v>228.131</v>
      </c>
      <c r="W63" s="23">
        <f>U63/10</f>
        <v>219.58750000000001</v>
      </c>
      <c r="X63">
        <f>V63/10</f>
        <v>22.813099999999999</v>
      </c>
      <c r="Y63" s="23">
        <v>347.755</v>
      </c>
      <c r="Z63">
        <f>Y63-W63</f>
        <v>128.16749999999999</v>
      </c>
      <c r="AA63">
        <v>66.702658867544258</v>
      </c>
      <c r="AD63">
        <v>43</v>
      </c>
      <c r="AF63">
        <v>44.75</v>
      </c>
      <c r="AG63">
        <v>50.5</v>
      </c>
      <c r="AH63">
        <v>59</v>
      </c>
      <c r="AI63">
        <v>73</v>
      </c>
      <c r="AJ63">
        <v>11.15</v>
      </c>
      <c r="AK63">
        <v>8.2915619758885034E-2</v>
      </c>
      <c r="AL63">
        <f>AJ63-1</f>
        <v>10.15</v>
      </c>
    </row>
    <row r="64" spans="1:38">
      <c r="A64" t="s">
        <v>21</v>
      </c>
      <c r="B64" t="s">
        <v>167</v>
      </c>
      <c r="C64" s="30">
        <v>43859</v>
      </c>
      <c r="D64" s="31">
        <v>278.15335845947266</v>
      </c>
      <c r="E64" s="32">
        <v>13.2883460463198</v>
      </c>
      <c r="AB64">
        <v>73.737489275022114</v>
      </c>
      <c r="AC64">
        <v>0.88569363214705221</v>
      </c>
    </row>
    <row r="65" spans="1:38">
      <c r="A65" t="s">
        <v>21</v>
      </c>
      <c r="B65" t="s">
        <v>167</v>
      </c>
      <c r="C65" s="30">
        <v>43875</v>
      </c>
      <c r="D65" s="31">
        <v>548.10761737823486</v>
      </c>
      <c r="E65" s="32">
        <v>12.9243854607233</v>
      </c>
      <c r="AB65">
        <v>34.826158320863172</v>
      </c>
      <c r="AC65">
        <v>3.7460992507946012</v>
      </c>
    </row>
    <row r="66" spans="1:38">
      <c r="A66" t="s">
        <v>21</v>
      </c>
      <c r="B66" t="s">
        <v>167</v>
      </c>
      <c r="C66" s="28">
        <v>43878</v>
      </c>
      <c r="D66" s="27">
        <v>606.80761623382568</v>
      </c>
      <c r="E66" s="29">
        <v>12.849224748536701</v>
      </c>
      <c r="F66" s="23" t="s">
        <v>162</v>
      </c>
      <c r="G66" s="23"/>
      <c r="H66" s="23"/>
      <c r="I66">
        <v>16.984999999999999</v>
      </c>
      <c r="J66">
        <v>5.8685950902522936</v>
      </c>
      <c r="K66">
        <v>34.714999999999996</v>
      </c>
      <c r="L66">
        <v>17.233938416198821</v>
      </c>
      <c r="M66">
        <v>51.699999999999996</v>
      </c>
      <c r="N66">
        <v>14.480946677157078</v>
      </c>
      <c r="O66">
        <v>0.96543899680559164</v>
      </c>
      <c r="P66">
        <v>0.55030321540859262</v>
      </c>
      <c r="AD66">
        <v>42</v>
      </c>
      <c r="AE66">
        <v>45</v>
      </c>
      <c r="AF66">
        <v>43</v>
      </c>
      <c r="AG66">
        <v>47</v>
      </c>
      <c r="AH66">
        <v>58</v>
      </c>
      <c r="AI66">
        <v>69</v>
      </c>
      <c r="AJ66">
        <v>6.1999999999999993</v>
      </c>
      <c r="AK66">
        <v>0.73484692283495401</v>
      </c>
      <c r="AL66">
        <f>AJ66-1</f>
        <v>5.1999999999999993</v>
      </c>
    </row>
    <row r="67" spans="1:38">
      <c r="A67" t="s">
        <v>21</v>
      </c>
      <c r="B67" t="s">
        <v>167</v>
      </c>
      <c r="C67" s="28">
        <v>43889</v>
      </c>
      <c r="D67" s="27">
        <v>798.08479881286621</v>
      </c>
      <c r="E67" s="29">
        <v>12.5608032464926</v>
      </c>
      <c r="F67" s="23" t="s">
        <v>155</v>
      </c>
      <c r="G67" s="27">
        <f>D67</f>
        <v>798.08479881286621</v>
      </c>
      <c r="H67" s="27">
        <f>D72-G67</f>
        <v>360.33681583404541</v>
      </c>
      <c r="I67">
        <v>60.142500000000005</v>
      </c>
      <c r="J67">
        <v>12.20481965932583</v>
      </c>
      <c r="K67">
        <v>79.03</v>
      </c>
      <c r="L67">
        <v>16.843592253435695</v>
      </c>
      <c r="M67">
        <v>142.57</v>
      </c>
      <c r="N67">
        <v>21.355000585343031</v>
      </c>
      <c r="O67">
        <v>1.595044198787559</v>
      </c>
      <c r="P67">
        <v>0.44103160511302592</v>
      </c>
      <c r="AD67">
        <v>42</v>
      </c>
      <c r="AE67">
        <v>45</v>
      </c>
      <c r="AF67">
        <v>43</v>
      </c>
      <c r="AG67">
        <v>47</v>
      </c>
      <c r="AH67">
        <v>58</v>
      </c>
      <c r="AI67">
        <v>69</v>
      </c>
      <c r="AJ67">
        <v>9.0500000000000007</v>
      </c>
      <c r="AK67">
        <v>0.55396299515400349</v>
      </c>
      <c r="AL67">
        <f>AJ67-1</f>
        <v>8.0500000000000007</v>
      </c>
    </row>
    <row r="68" spans="1:38">
      <c r="A68" t="s">
        <v>21</v>
      </c>
      <c r="B68" t="s">
        <v>167</v>
      </c>
      <c r="C68" s="30">
        <v>43889</v>
      </c>
      <c r="D68" s="31">
        <v>798.08479881286621</v>
      </c>
      <c r="E68" s="32">
        <v>12.5608032464926</v>
      </c>
      <c r="AB68">
        <v>56.006634824843665</v>
      </c>
      <c r="AC68">
        <v>7.2406411781241697</v>
      </c>
    </row>
    <row r="69" spans="1:38">
      <c r="A69" t="s">
        <v>21</v>
      </c>
      <c r="B69" t="s">
        <v>167</v>
      </c>
      <c r="C69" s="28">
        <v>43902</v>
      </c>
      <c r="D69" s="27">
        <v>1009.3216152191162</v>
      </c>
      <c r="E69" s="29">
        <v>12.2030551633529</v>
      </c>
      <c r="F69" s="23" t="s">
        <v>163</v>
      </c>
      <c r="G69" s="23"/>
      <c r="H69" s="23"/>
      <c r="I69">
        <v>47.317499999999995</v>
      </c>
      <c r="J69">
        <v>4.5924727816286603</v>
      </c>
      <c r="M69">
        <v>214.78</v>
      </c>
      <c r="N69">
        <v>15.383399602601909</v>
      </c>
      <c r="O69">
        <v>1.6156825118348499</v>
      </c>
      <c r="P69">
        <v>0.28250452305675855</v>
      </c>
      <c r="Y69">
        <v>78.077500000000001</v>
      </c>
      <c r="AA69">
        <v>14.798027740209179</v>
      </c>
      <c r="AD69">
        <v>42</v>
      </c>
      <c r="AE69">
        <v>45</v>
      </c>
      <c r="AF69">
        <v>43</v>
      </c>
      <c r="AG69">
        <v>47</v>
      </c>
      <c r="AH69">
        <v>58</v>
      </c>
      <c r="AI69">
        <v>69</v>
      </c>
      <c r="AJ69">
        <v>9.3000000000000007</v>
      </c>
      <c r="AK69">
        <v>0.70887234393788967</v>
      </c>
      <c r="AL69">
        <f>AJ69-1</f>
        <v>8.3000000000000007</v>
      </c>
    </row>
    <row r="70" spans="1:38">
      <c r="A70" t="s">
        <v>21</v>
      </c>
      <c r="B70" t="s">
        <v>167</v>
      </c>
      <c r="C70" s="30">
        <v>43903</v>
      </c>
      <c r="D70" s="31">
        <v>1022.3716144561768</v>
      </c>
      <c r="E70" s="32">
        <v>12.175120205551</v>
      </c>
      <c r="AB70">
        <v>72.846534687190797</v>
      </c>
      <c r="AC70">
        <v>5.184676906749023</v>
      </c>
    </row>
    <row r="71" spans="1:38">
      <c r="A71" t="s">
        <v>21</v>
      </c>
      <c r="B71" t="s">
        <v>167</v>
      </c>
      <c r="C71" s="33">
        <v>43908</v>
      </c>
      <c r="D71" s="34">
        <v>1082.4716138839722</v>
      </c>
      <c r="E71" s="35">
        <v>12.035064296226199</v>
      </c>
      <c r="AB71">
        <v>50.397161636013237</v>
      </c>
      <c r="AC71">
        <v>7.8407817163666476</v>
      </c>
    </row>
    <row r="72" spans="1:38">
      <c r="A72" t="s">
        <v>21</v>
      </c>
      <c r="B72" t="s">
        <v>167</v>
      </c>
      <c r="C72" s="28">
        <v>43913</v>
      </c>
      <c r="D72" s="27">
        <v>1158.4216146469116</v>
      </c>
      <c r="E72" s="29">
        <v>11.8948473141288</v>
      </c>
      <c r="F72" t="s">
        <v>43</v>
      </c>
      <c r="I72">
        <v>92.18</v>
      </c>
      <c r="J72">
        <v>18.96469746660885</v>
      </c>
      <c r="K72">
        <v>89.384999999999991</v>
      </c>
      <c r="L72">
        <v>8.2773526363607672</v>
      </c>
      <c r="M72">
        <v>383.88</v>
      </c>
      <c r="N72">
        <v>48.786462325628719</v>
      </c>
      <c r="O72">
        <v>1.8743675071966586</v>
      </c>
      <c r="P72">
        <v>0.63488004754634786</v>
      </c>
      <c r="Q72">
        <v>0.34827938802800168</v>
      </c>
      <c r="R72">
        <v>3.9146904459405538E-2</v>
      </c>
      <c r="U72">
        <v>1425.5374999999999</v>
      </c>
      <c r="V72">
        <v>349.78199999999998</v>
      </c>
      <c r="W72" s="23">
        <f>U72/10</f>
        <v>142.55374999999998</v>
      </c>
      <c r="X72">
        <f>V72/10</f>
        <v>34.978200000000001</v>
      </c>
      <c r="Y72" s="23">
        <v>196.56</v>
      </c>
      <c r="Z72">
        <f>Y72-W72</f>
        <v>54.006250000000023</v>
      </c>
      <c r="AA72">
        <v>29.476622375480268</v>
      </c>
      <c r="AD72">
        <v>42</v>
      </c>
      <c r="AE72">
        <v>45</v>
      </c>
      <c r="AF72">
        <v>43</v>
      </c>
      <c r="AG72">
        <v>47</v>
      </c>
      <c r="AH72">
        <v>58</v>
      </c>
      <c r="AI72">
        <v>69</v>
      </c>
      <c r="AJ72">
        <v>11.05</v>
      </c>
      <c r="AK72">
        <v>0.44370598373247128</v>
      </c>
      <c r="AL72">
        <f>AJ72-1</f>
        <v>10.050000000000001</v>
      </c>
    </row>
    <row r="73" spans="1:38">
      <c r="A73" t="s">
        <v>21</v>
      </c>
      <c r="B73" t="s">
        <v>167</v>
      </c>
      <c r="C73" s="33">
        <v>43916</v>
      </c>
      <c r="D73" s="34">
        <v>1200.121618270874</v>
      </c>
      <c r="E73" s="35">
        <v>11.810907942834101</v>
      </c>
      <c r="AB73">
        <v>56.461331259431773</v>
      </c>
      <c r="AC73">
        <v>6.7197832300470814</v>
      </c>
    </row>
    <row r="74" spans="1:38">
      <c r="A74" t="s">
        <v>21</v>
      </c>
      <c r="B74" t="s">
        <v>168</v>
      </c>
      <c r="C74" s="30">
        <v>43859</v>
      </c>
      <c r="D74" s="31">
        <v>278.15335845947266</v>
      </c>
      <c r="E74" s="32">
        <v>13.2883460463198</v>
      </c>
      <c r="AB74">
        <v>70.403679878776316</v>
      </c>
      <c r="AC74">
        <v>3.0064167947143599</v>
      </c>
    </row>
    <row r="75" spans="1:38">
      <c r="A75" t="s">
        <v>21</v>
      </c>
      <c r="B75" t="s">
        <v>168</v>
      </c>
      <c r="C75" s="30">
        <v>43875</v>
      </c>
      <c r="D75" s="31">
        <v>548.10761737823486</v>
      </c>
      <c r="E75" s="32">
        <v>12.9243854607233</v>
      </c>
      <c r="AB75">
        <v>39.038863662382049</v>
      </c>
      <c r="AC75">
        <v>5.7397344050545707</v>
      </c>
    </row>
    <row r="76" spans="1:38">
      <c r="A76" t="s">
        <v>21</v>
      </c>
      <c r="B76" t="s">
        <v>168</v>
      </c>
      <c r="C76" s="30">
        <v>43889</v>
      </c>
      <c r="D76" s="31">
        <v>798.08479881286621</v>
      </c>
      <c r="E76" s="32">
        <v>12.5608032464926</v>
      </c>
      <c r="AB76">
        <v>54.073516512314377</v>
      </c>
      <c r="AC76">
        <v>7.452611027121165</v>
      </c>
    </row>
    <row r="77" spans="1:38">
      <c r="A77" t="s">
        <v>21</v>
      </c>
      <c r="B77" t="s">
        <v>168</v>
      </c>
      <c r="C77" s="30">
        <v>43903</v>
      </c>
      <c r="D77" s="31">
        <v>1022.3716144561768</v>
      </c>
      <c r="E77" s="32">
        <v>12.175120205551</v>
      </c>
      <c r="AB77">
        <v>74.028183161520559</v>
      </c>
      <c r="AC77">
        <v>4.8461663877908547</v>
      </c>
    </row>
    <row r="78" spans="1:38">
      <c r="A78" t="s">
        <v>21</v>
      </c>
      <c r="B78" t="s">
        <v>168</v>
      </c>
      <c r="C78" s="33">
        <v>43908</v>
      </c>
      <c r="D78" s="34">
        <v>1082.4716138839722</v>
      </c>
      <c r="E78" s="35">
        <v>12.035064296226199</v>
      </c>
      <c r="AB78">
        <v>55.342457681576263</v>
      </c>
      <c r="AC78">
        <v>4.6436072571595615</v>
      </c>
    </row>
    <row r="79" spans="1:38">
      <c r="A79" t="s">
        <v>21</v>
      </c>
      <c r="B79" t="s">
        <v>168</v>
      </c>
      <c r="C79" s="33">
        <v>43916</v>
      </c>
      <c r="D79" s="34">
        <v>1200.121618270874</v>
      </c>
      <c r="E79" s="35">
        <v>11.810907942834101</v>
      </c>
      <c r="AB79">
        <v>55.636546795814873</v>
      </c>
      <c r="AC79">
        <v>5.8083684708497749</v>
      </c>
    </row>
    <row r="80" spans="1:38">
      <c r="A80" t="s">
        <v>21</v>
      </c>
      <c r="B80" t="s">
        <v>169</v>
      </c>
      <c r="C80" s="30">
        <v>43859</v>
      </c>
      <c r="D80" s="31">
        <v>278.15335845947266</v>
      </c>
      <c r="E80" s="32">
        <v>13.2883460463198</v>
      </c>
      <c r="AB80">
        <v>66.356444973752218</v>
      </c>
      <c r="AC80">
        <v>6.4887549172994783</v>
      </c>
    </row>
    <row r="81" spans="1:38">
      <c r="A81" t="s">
        <v>21</v>
      </c>
      <c r="B81" t="s">
        <v>169</v>
      </c>
      <c r="C81" s="30">
        <v>43875</v>
      </c>
      <c r="D81" s="31">
        <v>548.10761737823486</v>
      </c>
      <c r="E81" s="32">
        <v>12.9243854607233</v>
      </c>
      <c r="AB81">
        <v>56.197547412021464</v>
      </c>
      <c r="AC81">
        <v>6.2852775311886555</v>
      </c>
    </row>
    <row r="82" spans="1:38">
      <c r="A82" t="s">
        <v>21</v>
      </c>
      <c r="B82" s="23" t="s">
        <v>169</v>
      </c>
      <c r="C82" s="28">
        <v>43886</v>
      </c>
      <c r="D82" s="27">
        <v>744.77620124816895</v>
      </c>
      <c r="E82" s="29">
        <v>12.641160346819699</v>
      </c>
      <c r="F82" s="23" t="s">
        <v>162</v>
      </c>
      <c r="G82" s="23"/>
      <c r="H82" s="23"/>
      <c r="I82">
        <v>50.475000000000001</v>
      </c>
      <c r="J82">
        <v>5.8572611631489782</v>
      </c>
      <c r="K82" s="23">
        <v>69.655000000000001</v>
      </c>
      <c r="L82">
        <v>14.028339174684941</v>
      </c>
      <c r="M82">
        <v>120.13</v>
      </c>
      <c r="N82">
        <v>4.3310256675911267</v>
      </c>
      <c r="O82" s="23">
        <v>1.5529312589444668</v>
      </c>
      <c r="P82">
        <v>0.26791831704247171</v>
      </c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>
        <v>6.85</v>
      </c>
      <c r="AK82">
        <v>0.37666297933298493</v>
      </c>
      <c r="AL82">
        <f>AJ82-1</f>
        <v>5.85</v>
      </c>
    </row>
    <row r="83" spans="1:38">
      <c r="A83" t="s">
        <v>21</v>
      </c>
      <c r="B83" t="s">
        <v>169</v>
      </c>
      <c r="C83" s="30">
        <v>43889</v>
      </c>
      <c r="D83" s="31">
        <v>798.08479881286621</v>
      </c>
      <c r="E83" s="32">
        <v>12.5608032464926</v>
      </c>
      <c r="AB83">
        <v>70.117759851619823</v>
      </c>
      <c r="AC83">
        <v>3.1010758048730089</v>
      </c>
    </row>
    <row r="84" spans="1:38">
      <c r="A84" t="s">
        <v>21</v>
      </c>
      <c r="B84" s="23" t="s">
        <v>169</v>
      </c>
      <c r="C84" s="28">
        <v>43890</v>
      </c>
      <c r="D84" s="27">
        <v>815.83479881286621</v>
      </c>
      <c r="E84" s="29">
        <v>12.533786706005699</v>
      </c>
      <c r="F84" s="23" t="s">
        <v>155</v>
      </c>
      <c r="G84" s="27">
        <f>D84</f>
        <v>815.83479881286621</v>
      </c>
      <c r="H84" s="27">
        <f>D89-G84</f>
        <v>398.2868185043335</v>
      </c>
      <c r="I84">
        <v>60.335000000000001</v>
      </c>
      <c r="J84">
        <v>15.459925883824065</v>
      </c>
      <c r="M84">
        <v>142.38749999999999</v>
      </c>
      <c r="N84">
        <v>22.302492900645309</v>
      </c>
      <c r="O84" s="23">
        <v>1.3625539209870672</v>
      </c>
      <c r="P84">
        <v>0.50996933543464129</v>
      </c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>
        <v>42.25</v>
      </c>
      <c r="AE84" s="23"/>
      <c r="AF84" s="23">
        <v>45</v>
      </c>
      <c r="AG84" s="23">
        <v>49</v>
      </c>
      <c r="AH84" s="23">
        <v>59.25</v>
      </c>
      <c r="AI84" s="23">
        <v>73</v>
      </c>
      <c r="AJ84">
        <v>7.3</v>
      </c>
      <c r="AK84">
        <v>0.60207972893961537</v>
      </c>
      <c r="AL84">
        <f>AJ84-1</f>
        <v>6.3</v>
      </c>
    </row>
    <row r="85" spans="1:38">
      <c r="A85" t="s">
        <v>21</v>
      </c>
      <c r="B85" t="s">
        <v>169</v>
      </c>
      <c r="C85" s="30">
        <v>43903</v>
      </c>
      <c r="D85" s="31">
        <v>1022.3716144561768</v>
      </c>
      <c r="E85" s="32">
        <v>12.175120205551</v>
      </c>
      <c r="AB85">
        <v>89.904525791295569</v>
      </c>
      <c r="AC85">
        <v>1.5598329392157901</v>
      </c>
    </row>
    <row r="86" spans="1:38">
      <c r="A86" t="s">
        <v>21</v>
      </c>
      <c r="B86" s="23" t="s">
        <v>169</v>
      </c>
      <c r="C86" s="28">
        <v>43906</v>
      </c>
      <c r="D86" s="27">
        <v>1059.271614074707</v>
      </c>
      <c r="E86" s="29">
        <v>12.0911420882111</v>
      </c>
      <c r="F86" s="23" t="s">
        <v>163</v>
      </c>
      <c r="G86" s="23"/>
      <c r="H86" s="23"/>
      <c r="I86">
        <v>55.509999999999991</v>
      </c>
      <c r="J86">
        <v>3.780835445594918</v>
      </c>
      <c r="K86" s="23">
        <v>77.865000000000009</v>
      </c>
      <c r="L86">
        <v>30.274717174566621</v>
      </c>
      <c r="M86">
        <v>318.92499999999995</v>
      </c>
      <c r="N86">
        <v>43.556120599367866</v>
      </c>
      <c r="O86" s="23">
        <v>1.6848426669586858</v>
      </c>
      <c r="P86">
        <v>0.47732564960824664</v>
      </c>
      <c r="Q86" s="23"/>
      <c r="R86" s="23"/>
      <c r="S86" s="23"/>
      <c r="T86" s="23"/>
      <c r="U86" s="23"/>
      <c r="V86" s="23"/>
      <c r="W86" s="23"/>
      <c r="X86" s="23"/>
      <c r="Y86" s="23">
        <v>142.5325</v>
      </c>
      <c r="Z86" s="23"/>
      <c r="AA86">
        <v>45.015052575036911</v>
      </c>
      <c r="AB86" s="23"/>
      <c r="AC86" s="23"/>
      <c r="AD86" s="23"/>
      <c r="AE86" s="23"/>
      <c r="AF86" s="23"/>
      <c r="AG86" s="23"/>
      <c r="AH86" s="23"/>
      <c r="AI86" s="23"/>
      <c r="AJ86">
        <v>9.85</v>
      </c>
      <c r="AK86">
        <v>0.49180788932265013</v>
      </c>
      <c r="AL86">
        <f>AJ86-1</f>
        <v>8.85</v>
      </c>
    </row>
    <row r="87" spans="1:38">
      <c r="A87" t="s">
        <v>21</v>
      </c>
      <c r="B87" t="s">
        <v>169</v>
      </c>
      <c r="C87" s="33">
        <v>43908</v>
      </c>
      <c r="D87" s="34">
        <v>1082.4716138839722</v>
      </c>
      <c r="E87" s="35">
        <v>12.035064296226199</v>
      </c>
      <c r="AB87">
        <v>70.833377498389567</v>
      </c>
      <c r="AC87">
        <v>4.4663725803537604</v>
      </c>
    </row>
    <row r="88" spans="1:38">
      <c r="A88" t="s">
        <v>21</v>
      </c>
      <c r="B88" t="s">
        <v>169</v>
      </c>
      <c r="C88" s="33">
        <v>43916</v>
      </c>
      <c r="D88" s="34">
        <v>1200.121618270874</v>
      </c>
      <c r="E88" s="35">
        <v>11.810907942834101</v>
      </c>
      <c r="AB88">
        <v>68.476179958364753</v>
      </c>
      <c r="AC88">
        <v>2.1212592634152689</v>
      </c>
    </row>
    <row r="89" spans="1:38">
      <c r="A89" t="s">
        <v>21</v>
      </c>
      <c r="B89" s="23" t="s">
        <v>169</v>
      </c>
      <c r="C89" s="28">
        <v>43917</v>
      </c>
      <c r="D89" s="27">
        <v>1214.1216173171997</v>
      </c>
      <c r="E89" s="29">
        <v>11.7829911349372</v>
      </c>
      <c r="F89" t="s">
        <v>43</v>
      </c>
      <c r="I89">
        <v>118.6425</v>
      </c>
      <c r="J89">
        <v>14.720511412651387</v>
      </c>
      <c r="M89">
        <v>429.61250000000001</v>
      </c>
      <c r="N89">
        <v>32.153378872470945</v>
      </c>
      <c r="O89" s="23">
        <v>1.4582556736933903</v>
      </c>
      <c r="P89">
        <v>0.40460843603569302</v>
      </c>
      <c r="Q89" s="23">
        <v>0.38331347437501051</v>
      </c>
      <c r="R89">
        <v>0.10151838599225863</v>
      </c>
      <c r="S89" s="23"/>
      <c r="T89" s="23"/>
      <c r="U89" s="23">
        <v>1449.1875</v>
      </c>
      <c r="V89" s="23">
        <v>91.881</v>
      </c>
      <c r="W89" s="23">
        <f>U89/10</f>
        <v>144.91874999999999</v>
      </c>
      <c r="X89">
        <f>V89/10</f>
        <v>9.1881000000000004</v>
      </c>
      <c r="Y89" s="23">
        <v>207.55</v>
      </c>
      <c r="Z89">
        <f>Y89-W89</f>
        <v>62.631250000000023</v>
      </c>
      <c r="AA89">
        <v>63.502422525968804</v>
      </c>
      <c r="AB89" s="23"/>
      <c r="AC89" s="23"/>
      <c r="AD89" s="23">
        <v>42.25</v>
      </c>
      <c r="AE89" s="23"/>
      <c r="AF89" s="23">
        <v>45</v>
      </c>
      <c r="AG89" s="23">
        <v>49</v>
      </c>
      <c r="AH89" s="23">
        <v>59.25</v>
      </c>
      <c r="AI89" s="23">
        <v>73</v>
      </c>
      <c r="AJ89">
        <v>10.6</v>
      </c>
      <c r="AK89">
        <v>0.62849025449882356</v>
      </c>
      <c r="AL89">
        <f>AJ89-1</f>
        <v>9.6</v>
      </c>
    </row>
    <row r="90" spans="1:38">
      <c r="A90" t="s">
        <v>21</v>
      </c>
      <c r="B90" t="s">
        <v>170</v>
      </c>
      <c r="C90" s="7">
        <v>43829</v>
      </c>
      <c r="D90" s="12">
        <v>529.11180877685547</v>
      </c>
      <c r="E90" s="11">
        <v>13.7092620831716</v>
      </c>
      <c r="F90" t="s">
        <v>162</v>
      </c>
      <c r="I90">
        <v>45.575000000000003</v>
      </c>
      <c r="J90">
        <v>5.8750978715251971</v>
      </c>
      <c r="K90">
        <v>31.514999999999997</v>
      </c>
      <c r="L90">
        <v>6.9759324346881195</v>
      </c>
      <c r="M90">
        <v>45.574999999999996</v>
      </c>
      <c r="N90">
        <v>9.3602332592017259</v>
      </c>
      <c r="O90">
        <v>0.51699627580494711</v>
      </c>
      <c r="P90">
        <v>0.13133561325488669</v>
      </c>
      <c r="AD90">
        <v>40</v>
      </c>
      <c r="AF90">
        <v>41.75</v>
      </c>
      <c r="AG90">
        <v>47.5</v>
      </c>
      <c r="AH90">
        <v>57</v>
      </c>
      <c r="AI90">
        <v>77</v>
      </c>
    </row>
    <row r="91" spans="1:38">
      <c r="A91" t="s">
        <v>21</v>
      </c>
      <c r="B91" t="s">
        <v>170</v>
      </c>
      <c r="C91" s="24">
        <v>43832</v>
      </c>
      <c r="D91" s="25">
        <v>583.82956695556641</v>
      </c>
      <c r="E91" s="26">
        <v>13.685875115243901</v>
      </c>
      <c r="AB91">
        <v>59.510918474220944</v>
      </c>
      <c r="AC91">
        <v>8.3177240795154255</v>
      </c>
    </row>
    <row r="92" spans="1:38">
      <c r="A92" t="s">
        <v>21</v>
      </c>
      <c r="B92" t="s">
        <v>170</v>
      </c>
      <c r="C92" s="24">
        <v>43838</v>
      </c>
      <c r="D92" s="25">
        <v>688.11778736114502</v>
      </c>
      <c r="E92" s="26">
        <v>13.6275476884779</v>
      </c>
      <c r="AB92">
        <v>55.578332154639725</v>
      </c>
      <c r="AC92">
        <v>2.2174056536026931</v>
      </c>
    </row>
    <row r="93" spans="1:38">
      <c r="A93" t="s">
        <v>21</v>
      </c>
      <c r="B93" t="s">
        <v>170</v>
      </c>
      <c r="C93" s="7">
        <v>43843</v>
      </c>
      <c r="D93" s="12">
        <v>777.49623203277588</v>
      </c>
      <c r="E93" s="11">
        <v>13.5647195885462</v>
      </c>
      <c r="F93" t="s">
        <v>155</v>
      </c>
      <c r="G93" s="12">
        <f>D93</f>
        <v>777.49623203277588</v>
      </c>
      <c r="H93" s="12">
        <f>D97-G93</f>
        <v>547.25761699676514</v>
      </c>
      <c r="I93">
        <v>54.03</v>
      </c>
      <c r="J93">
        <v>7.060118034896198</v>
      </c>
      <c r="M93">
        <v>142.67249999999999</v>
      </c>
      <c r="N93">
        <v>15.502151127612368</v>
      </c>
      <c r="O93">
        <v>1.323308903680861</v>
      </c>
      <c r="P93">
        <v>0.23723340427963888</v>
      </c>
      <c r="Y93">
        <v>1.4375</v>
      </c>
      <c r="AA93">
        <v>1.1907805563298948</v>
      </c>
      <c r="AD93">
        <v>40</v>
      </c>
      <c r="AF93">
        <v>41.75</v>
      </c>
      <c r="AG93">
        <v>47.5</v>
      </c>
      <c r="AH93">
        <v>57</v>
      </c>
      <c r="AI93">
        <v>77</v>
      </c>
    </row>
    <row r="94" spans="1:38">
      <c r="A94" t="s">
        <v>21</v>
      </c>
      <c r="B94" t="s">
        <v>170</v>
      </c>
      <c r="C94" s="24">
        <v>43851</v>
      </c>
      <c r="D94" s="25">
        <v>918.76085567474365</v>
      </c>
      <c r="E94" s="26">
        <v>13.4397219064696</v>
      </c>
      <c r="AB94">
        <v>76.544295936317098</v>
      </c>
    </row>
    <row r="95" spans="1:38">
      <c r="A95" t="s">
        <v>21</v>
      </c>
      <c r="B95" t="s">
        <v>170</v>
      </c>
      <c r="C95" s="24">
        <v>43859</v>
      </c>
      <c r="D95" s="25">
        <v>1072.1995916366577</v>
      </c>
      <c r="E95" s="26">
        <v>13.2883460463198</v>
      </c>
      <c r="AB95">
        <v>78.395165078782483</v>
      </c>
    </row>
    <row r="96" spans="1:38">
      <c r="A96" t="s">
        <v>21</v>
      </c>
      <c r="B96" t="s">
        <v>170</v>
      </c>
      <c r="C96" s="7">
        <v>43860</v>
      </c>
      <c r="D96" s="12">
        <v>1092.4127111434937</v>
      </c>
      <c r="E96" s="11">
        <v>13.267793033733801</v>
      </c>
      <c r="F96" t="s">
        <v>163</v>
      </c>
      <c r="I96">
        <v>99.642500000000013</v>
      </c>
      <c r="J96">
        <v>5.3557327152002259</v>
      </c>
      <c r="M96">
        <v>375.59</v>
      </c>
      <c r="N96">
        <v>26.742735773788581</v>
      </c>
      <c r="O96">
        <v>2.6529944997042678</v>
      </c>
      <c r="P96">
        <v>0.30041380156123276</v>
      </c>
      <c r="Y96">
        <v>150.38999999999999</v>
      </c>
      <c r="AA96">
        <v>55.586272885788432</v>
      </c>
      <c r="AD96">
        <v>40</v>
      </c>
      <c r="AF96">
        <v>41.75</v>
      </c>
      <c r="AG96">
        <v>47.5</v>
      </c>
      <c r="AH96">
        <v>57</v>
      </c>
      <c r="AI96">
        <v>77</v>
      </c>
      <c r="AJ96">
        <v>11.5</v>
      </c>
      <c r="AK96">
        <v>1.1757976016304847</v>
      </c>
      <c r="AL96">
        <f>AJ96-1</f>
        <v>10.5</v>
      </c>
    </row>
    <row r="97" spans="1:38">
      <c r="A97" t="s">
        <v>21</v>
      </c>
      <c r="B97" t="s">
        <v>170</v>
      </c>
      <c r="C97" s="7">
        <v>43874</v>
      </c>
      <c r="D97" s="12">
        <v>1324.753849029541</v>
      </c>
      <c r="E97" s="11">
        <v>12.949033555628599</v>
      </c>
      <c r="F97" t="s">
        <v>43</v>
      </c>
      <c r="I97">
        <v>126.6525</v>
      </c>
      <c r="J97">
        <v>13.662098042272529</v>
      </c>
      <c r="K97">
        <v>85.460000000000008</v>
      </c>
      <c r="L97">
        <v>16.063897410030918</v>
      </c>
      <c r="M97">
        <v>459.22249999999997</v>
      </c>
      <c r="N97">
        <v>27.694723136065807</v>
      </c>
      <c r="O97">
        <v>2.2313152549066517</v>
      </c>
      <c r="P97">
        <v>0.60280026917721774</v>
      </c>
      <c r="Q97">
        <v>0.55028254510531549</v>
      </c>
      <c r="R97">
        <v>0.26977311790918818</v>
      </c>
      <c r="U97">
        <v>1253.6125000000002</v>
      </c>
      <c r="V97">
        <v>422.392</v>
      </c>
      <c r="W97" s="23">
        <f>U97/10</f>
        <v>125.36125000000001</v>
      </c>
      <c r="X97">
        <f>V97/10</f>
        <v>42.239199999999997</v>
      </c>
      <c r="Y97" s="23">
        <v>206.42</v>
      </c>
      <c r="Z97">
        <f>Y97-W97</f>
        <v>81.058749999999975</v>
      </c>
      <c r="AA97">
        <v>25.816636754878267</v>
      </c>
      <c r="AD97">
        <v>40</v>
      </c>
      <c r="AF97">
        <v>41.75</v>
      </c>
      <c r="AG97">
        <v>47.5</v>
      </c>
      <c r="AH97">
        <v>57</v>
      </c>
      <c r="AI97">
        <v>77</v>
      </c>
    </row>
    <row r="98" spans="1:38">
      <c r="A98" t="s">
        <v>21</v>
      </c>
      <c r="B98" t="s">
        <v>170</v>
      </c>
      <c r="C98" s="24">
        <v>43875</v>
      </c>
      <c r="D98" s="25">
        <v>1342.1538505554199</v>
      </c>
      <c r="E98" s="26">
        <v>12.9243854607233</v>
      </c>
      <c r="AB98">
        <v>78.90521095393791</v>
      </c>
    </row>
    <row r="99" spans="1:38">
      <c r="A99" t="s">
        <v>21</v>
      </c>
      <c r="B99" t="s">
        <v>171</v>
      </c>
      <c r="C99" s="24">
        <v>43809</v>
      </c>
      <c r="D99" s="25">
        <v>192.36921310424805</v>
      </c>
      <c r="E99" s="26">
        <v>13.718722175335101</v>
      </c>
      <c r="AB99">
        <v>30.224872120066991</v>
      </c>
      <c r="AC99">
        <v>1.2918720988872958</v>
      </c>
    </row>
    <row r="100" spans="1:38">
      <c r="A100" t="s">
        <v>21</v>
      </c>
      <c r="B100" t="s">
        <v>171</v>
      </c>
      <c r="C100" s="24">
        <v>43816</v>
      </c>
      <c r="D100" s="25">
        <v>308.63192367553711</v>
      </c>
      <c r="E100" s="26">
        <v>13.742042748467799</v>
      </c>
      <c r="AB100">
        <v>1.9942853810717764</v>
      </c>
    </row>
    <row r="101" spans="1:38">
      <c r="A101" t="s">
        <v>21</v>
      </c>
      <c r="B101" t="s">
        <v>171</v>
      </c>
      <c r="C101" s="24">
        <v>43832</v>
      </c>
      <c r="D101" s="25">
        <v>583.82956695556641</v>
      </c>
      <c r="E101" s="26">
        <v>13.685875115243901</v>
      </c>
      <c r="AB101">
        <v>42.376163853774848</v>
      </c>
      <c r="AC101">
        <v>8.943632970503522</v>
      </c>
    </row>
    <row r="102" spans="1:38">
      <c r="A102" t="s">
        <v>21</v>
      </c>
      <c r="B102" t="s">
        <v>171</v>
      </c>
      <c r="C102" s="7">
        <v>43838</v>
      </c>
      <c r="D102" s="12">
        <v>688.11778736114502</v>
      </c>
      <c r="E102" s="11">
        <v>13.6275476884779</v>
      </c>
      <c r="F102" t="s">
        <v>162</v>
      </c>
      <c r="I102">
        <v>144.10750000000002</v>
      </c>
      <c r="J102">
        <v>12.32611210330867</v>
      </c>
      <c r="K102">
        <v>94.860000000000014</v>
      </c>
      <c r="L102">
        <v>12.746311884881264</v>
      </c>
      <c r="M102">
        <v>144.10750000000002</v>
      </c>
      <c r="N102">
        <v>18.699014401388443</v>
      </c>
      <c r="O102">
        <v>1.3734926502420859</v>
      </c>
      <c r="P102">
        <v>0.25161202481754191</v>
      </c>
      <c r="AD102">
        <v>43.75</v>
      </c>
      <c r="AE102">
        <v>53</v>
      </c>
      <c r="AF102">
        <v>46.25</v>
      </c>
      <c r="AG102">
        <v>54</v>
      </c>
      <c r="AH102">
        <v>63</v>
      </c>
      <c r="AI102">
        <v>83</v>
      </c>
      <c r="AJ102">
        <v>5.95</v>
      </c>
      <c r="AK102">
        <v>8.2915619758885076E-2</v>
      </c>
      <c r="AL102">
        <f>AJ102-1</f>
        <v>4.95</v>
      </c>
    </row>
    <row r="103" spans="1:38">
      <c r="A103" t="s">
        <v>21</v>
      </c>
      <c r="B103" t="s">
        <v>171</v>
      </c>
      <c r="C103" s="24">
        <v>43838</v>
      </c>
      <c r="D103" s="25">
        <v>688.11778736114502</v>
      </c>
      <c r="E103" s="26">
        <v>13.6275476884779</v>
      </c>
      <c r="AB103">
        <v>54.848082499198227</v>
      </c>
      <c r="AC103">
        <v>1.3264114341405446</v>
      </c>
    </row>
    <row r="104" spans="1:38">
      <c r="A104" t="s">
        <v>21</v>
      </c>
      <c r="B104" t="s">
        <v>171</v>
      </c>
      <c r="C104" s="24">
        <v>43839</v>
      </c>
      <c r="D104" s="25">
        <v>705.17853832244873</v>
      </c>
      <c r="E104" s="26">
        <v>13.615984940152</v>
      </c>
      <c r="AB104">
        <v>52.64872213484513</v>
      </c>
    </row>
    <row r="105" spans="1:38">
      <c r="A105" t="s">
        <v>21</v>
      </c>
      <c r="B105" t="s">
        <v>171</v>
      </c>
      <c r="C105" s="7">
        <v>43850</v>
      </c>
      <c r="D105" s="12">
        <v>902.09838008880615</v>
      </c>
      <c r="E105" s="11">
        <v>13.456880064924199</v>
      </c>
      <c r="F105" t="s">
        <v>155</v>
      </c>
      <c r="G105" s="12">
        <f>D105</f>
        <v>902.09838008880615</v>
      </c>
      <c r="H105" s="12">
        <f>D110-G105</f>
        <v>537.62405300140381</v>
      </c>
      <c r="I105">
        <v>84.9</v>
      </c>
      <c r="J105">
        <v>11.019149997466522</v>
      </c>
      <c r="M105">
        <v>228.55</v>
      </c>
      <c r="N105">
        <v>19.364335774820638</v>
      </c>
      <c r="O105">
        <v>2.4844270930256229</v>
      </c>
      <c r="P105">
        <v>0.56726836118764634</v>
      </c>
      <c r="Y105">
        <v>2.1749999999999998</v>
      </c>
      <c r="AA105">
        <v>1.4453949863849214</v>
      </c>
      <c r="AD105">
        <v>43.75</v>
      </c>
      <c r="AE105">
        <v>53</v>
      </c>
      <c r="AF105">
        <v>46.25</v>
      </c>
      <c r="AG105">
        <v>54</v>
      </c>
      <c r="AH105">
        <v>63</v>
      </c>
      <c r="AI105">
        <v>83</v>
      </c>
      <c r="AJ105">
        <v>7.8999999999999995</v>
      </c>
      <c r="AK105">
        <v>0.43301270189222135</v>
      </c>
      <c r="AL105">
        <f>AJ105-1</f>
        <v>6.8999999999999995</v>
      </c>
    </row>
    <row r="106" spans="1:38">
      <c r="A106" t="s">
        <v>21</v>
      </c>
      <c r="B106" t="s">
        <v>171</v>
      </c>
      <c r="C106" s="24">
        <v>43851</v>
      </c>
      <c r="D106" s="25">
        <v>918.76085567474365</v>
      </c>
      <c r="E106" s="26">
        <v>13.4397219064696</v>
      </c>
      <c r="AB106">
        <v>70.941218291500888</v>
      </c>
    </row>
    <row r="107" spans="1:38">
      <c r="A107" t="s">
        <v>21</v>
      </c>
      <c r="B107" t="s">
        <v>171</v>
      </c>
      <c r="C107" s="24">
        <v>43859</v>
      </c>
      <c r="D107" s="25">
        <v>1072.1995916366577</v>
      </c>
      <c r="E107" s="26">
        <v>13.2883460463198</v>
      </c>
      <c r="AB107">
        <v>72.649098815351806</v>
      </c>
    </row>
    <row r="108" spans="1:38">
      <c r="A108" t="s">
        <v>21</v>
      </c>
      <c r="B108" t="s">
        <v>171</v>
      </c>
      <c r="C108" s="7">
        <v>43860</v>
      </c>
      <c r="D108" s="12">
        <v>1092.4127111434937</v>
      </c>
      <c r="E108" s="11">
        <v>13.267793033733801</v>
      </c>
      <c r="F108" t="s">
        <v>163</v>
      </c>
      <c r="I108">
        <v>130.41</v>
      </c>
      <c r="J108">
        <v>17.169499604434247</v>
      </c>
      <c r="M108">
        <v>356.73250000000002</v>
      </c>
      <c r="N108">
        <v>47.791952316786563</v>
      </c>
      <c r="O108">
        <v>3.234672712176013</v>
      </c>
      <c r="P108">
        <v>0.97102255686200167</v>
      </c>
      <c r="Y108">
        <v>63.4375</v>
      </c>
      <c r="AA108">
        <v>16.046553887569317</v>
      </c>
      <c r="AD108">
        <v>43.75</v>
      </c>
      <c r="AE108">
        <v>53</v>
      </c>
      <c r="AF108">
        <v>46.25</v>
      </c>
      <c r="AG108">
        <v>54</v>
      </c>
      <c r="AH108">
        <v>63</v>
      </c>
      <c r="AI108">
        <v>83</v>
      </c>
      <c r="AJ108">
        <v>11.875</v>
      </c>
      <c r="AK108">
        <v>0.23284920012746457</v>
      </c>
      <c r="AL108">
        <f>AJ108-1</f>
        <v>10.875</v>
      </c>
    </row>
    <row r="109" spans="1:38">
      <c r="A109" t="s">
        <v>21</v>
      </c>
      <c r="B109" t="s">
        <v>171</v>
      </c>
      <c r="C109" s="24">
        <v>43875</v>
      </c>
      <c r="D109" s="25">
        <v>1342.1538505554199</v>
      </c>
      <c r="E109" s="26">
        <v>12.9243854607233</v>
      </c>
      <c r="AB109">
        <v>79.129899772174113</v>
      </c>
      <c r="AC109">
        <v>0.76863750101380335</v>
      </c>
    </row>
    <row r="110" spans="1:38">
      <c r="A110" t="s">
        <v>21</v>
      </c>
      <c r="B110" t="s">
        <v>171</v>
      </c>
      <c r="C110" s="7">
        <v>43880</v>
      </c>
      <c r="D110" s="12">
        <v>1439.72243309021</v>
      </c>
      <c r="E110" s="11">
        <v>12.798178559888299</v>
      </c>
      <c r="F110" t="s">
        <v>43</v>
      </c>
      <c r="I110">
        <v>152.595</v>
      </c>
      <c r="J110">
        <v>5.915872012363752</v>
      </c>
      <c r="K110">
        <v>140.52500000000001</v>
      </c>
      <c r="L110">
        <v>15.437913287315187</v>
      </c>
      <c r="M110">
        <v>398.56</v>
      </c>
      <c r="N110">
        <v>20.54026837701975</v>
      </c>
      <c r="O110">
        <v>2.2630235770829921</v>
      </c>
      <c r="P110">
        <v>0.57421423443676023</v>
      </c>
      <c r="Q110">
        <v>0.37293420063133215</v>
      </c>
      <c r="R110">
        <v>5.5882899654964867E-2</v>
      </c>
      <c r="U110">
        <v>1508.4375</v>
      </c>
      <c r="V110">
        <v>214.38720470603374</v>
      </c>
      <c r="W110" s="23">
        <f>U110/10</f>
        <v>150.84375</v>
      </c>
      <c r="X110">
        <f>V110/10</f>
        <v>21.438720470603375</v>
      </c>
      <c r="Y110" s="23">
        <v>104.895</v>
      </c>
      <c r="AA110">
        <v>41.571994980595619</v>
      </c>
      <c r="AD110">
        <v>43.75</v>
      </c>
      <c r="AE110">
        <v>53</v>
      </c>
      <c r="AF110">
        <v>46.25</v>
      </c>
      <c r="AG110">
        <v>54</v>
      </c>
      <c r="AH110">
        <v>63</v>
      </c>
      <c r="AI110">
        <v>83</v>
      </c>
      <c r="AJ110">
        <v>14.85</v>
      </c>
      <c r="AK110">
        <v>0.49180788932264974</v>
      </c>
      <c r="AL110">
        <f>AJ110-1</f>
        <v>13.85</v>
      </c>
    </row>
    <row r="111" spans="1:38">
      <c r="A111" t="s">
        <v>21</v>
      </c>
      <c r="B111" t="s">
        <v>172</v>
      </c>
      <c r="C111" s="24">
        <v>43832</v>
      </c>
      <c r="D111" s="25">
        <v>583.82956695556641</v>
      </c>
      <c r="E111" s="26">
        <v>13.685875115243901</v>
      </c>
      <c r="AB111">
        <v>44.523376001177503</v>
      </c>
      <c r="AC111">
        <v>6.4700562743368648</v>
      </c>
    </row>
    <row r="112" spans="1:38">
      <c r="A112" t="s">
        <v>21</v>
      </c>
      <c r="B112" t="s">
        <v>172</v>
      </c>
      <c r="C112" s="7">
        <v>43838</v>
      </c>
      <c r="D112" s="12">
        <v>688.11778736114502</v>
      </c>
      <c r="E112" s="11">
        <v>13.6275476884779</v>
      </c>
      <c r="F112" t="s">
        <v>162</v>
      </c>
      <c r="I112">
        <v>94.9</v>
      </c>
      <c r="J112">
        <v>8.3391596299227295</v>
      </c>
      <c r="K112">
        <v>68.59</v>
      </c>
      <c r="L112">
        <v>4.1803907313390392</v>
      </c>
      <c r="M112">
        <v>94.9</v>
      </c>
      <c r="N112">
        <v>8.9326162647532428</v>
      </c>
      <c r="O112">
        <v>0.96274021629330897</v>
      </c>
      <c r="P112">
        <v>6.1404477221319052E-2</v>
      </c>
      <c r="AD112">
        <v>43.75</v>
      </c>
      <c r="AE112">
        <v>53</v>
      </c>
      <c r="AF112">
        <v>47.25</v>
      </c>
      <c r="AG112">
        <v>54</v>
      </c>
      <c r="AH112">
        <v>62.5</v>
      </c>
      <c r="AI112">
        <v>83</v>
      </c>
      <c r="AJ112">
        <v>5.2750000000000004</v>
      </c>
      <c r="AK112">
        <v>0.47087020504593402</v>
      </c>
      <c r="AL112">
        <f>AJ112-1</f>
        <v>4.2750000000000004</v>
      </c>
    </row>
    <row r="113" spans="1:38">
      <c r="A113" t="s">
        <v>21</v>
      </c>
      <c r="B113" t="s">
        <v>172</v>
      </c>
      <c r="C113" s="24">
        <v>43838</v>
      </c>
      <c r="D113" s="25">
        <v>688.11778736114502</v>
      </c>
      <c r="E113" s="26">
        <v>13.6275476884779</v>
      </c>
      <c r="AB113">
        <v>54.164155506872667</v>
      </c>
      <c r="AC113">
        <v>3.9789903949757224</v>
      </c>
    </row>
    <row r="114" spans="1:38">
      <c r="A114" t="s">
        <v>21</v>
      </c>
      <c r="B114" t="s">
        <v>172</v>
      </c>
      <c r="C114" s="7">
        <v>43850</v>
      </c>
      <c r="D114" s="12">
        <v>902.09838008880615</v>
      </c>
      <c r="E114" s="11">
        <v>13.456880064924199</v>
      </c>
      <c r="F114" t="s">
        <v>155</v>
      </c>
      <c r="G114" s="12">
        <f>D114</f>
        <v>902.09838008880615</v>
      </c>
      <c r="H114" s="12">
        <f>D119-G114</f>
        <v>537.62405300140381</v>
      </c>
      <c r="I114">
        <v>87.65</v>
      </c>
      <c r="J114">
        <v>4.7140746706007484</v>
      </c>
      <c r="M114">
        <v>222.25</v>
      </c>
      <c r="N114">
        <v>9.7865128280370186</v>
      </c>
      <c r="O114">
        <v>2.4524912325769881</v>
      </c>
      <c r="P114">
        <v>0.26165783689894978</v>
      </c>
      <c r="Y114">
        <v>4.0250000000000004</v>
      </c>
      <c r="AA114">
        <v>1.7727097901235871</v>
      </c>
      <c r="AD114">
        <v>43.75</v>
      </c>
      <c r="AE114">
        <v>53</v>
      </c>
      <c r="AF114">
        <v>47.25</v>
      </c>
      <c r="AG114">
        <v>54</v>
      </c>
      <c r="AH114">
        <v>62.5</v>
      </c>
      <c r="AI114">
        <v>83</v>
      </c>
      <c r="AJ114">
        <v>8</v>
      </c>
      <c r="AK114">
        <v>0.68920243760451216</v>
      </c>
      <c r="AL114">
        <f>AJ114-1</f>
        <v>7</v>
      </c>
    </row>
    <row r="115" spans="1:38">
      <c r="A115" t="s">
        <v>21</v>
      </c>
      <c r="B115" t="s">
        <v>172</v>
      </c>
      <c r="C115" s="24">
        <v>43851</v>
      </c>
      <c r="D115" s="25">
        <v>918.76085567474365</v>
      </c>
      <c r="E115" s="26">
        <v>13.4397219064696</v>
      </c>
      <c r="AB115">
        <v>68.774326090449534</v>
      </c>
    </row>
    <row r="116" spans="1:38">
      <c r="A116" t="s">
        <v>21</v>
      </c>
      <c r="B116" t="s">
        <v>172</v>
      </c>
      <c r="C116" s="24">
        <v>43859</v>
      </c>
      <c r="D116" s="25">
        <v>1072.1995916366577</v>
      </c>
      <c r="E116" s="26">
        <v>13.2883460463198</v>
      </c>
      <c r="AB116">
        <v>78.929015965050638</v>
      </c>
    </row>
    <row r="117" spans="1:38">
      <c r="A117" t="s">
        <v>21</v>
      </c>
      <c r="B117" t="s">
        <v>172</v>
      </c>
      <c r="C117" s="7">
        <v>43860</v>
      </c>
      <c r="D117" s="12">
        <v>1092.4127111434937</v>
      </c>
      <c r="E117" s="11">
        <v>13.267793033733801</v>
      </c>
      <c r="F117" t="s">
        <v>163</v>
      </c>
      <c r="I117">
        <v>126.99250000000001</v>
      </c>
      <c r="J117">
        <v>10.584066149169651</v>
      </c>
      <c r="K117">
        <v>129.05000000000001</v>
      </c>
      <c r="L117">
        <v>10.293525473163465</v>
      </c>
      <c r="M117">
        <v>334.46749999999997</v>
      </c>
      <c r="N117">
        <v>27.970369850671197</v>
      </c>
      <c r="O117">
        <v>2.7300922059261237</v>
      </c>
      <c r="P117">
        <v>0.31738402383580144</v>
      </c>
      <c r="Y117">
        <v>63.442500000000003</v>
      </c>
      <c r="AA117">
        <v>22.600329459250528</v>
      </c>
      <c r="AD117">
        <v>43.75</v>
      </c>
      <c r="AE117">
        <v>53</v>
      </c>
      <c r="AF117">
        <v>47.25</v>
      </c>
      <c r="AG117">
        <v>54</v>
      </c>
      <c r="AH117">
        <v>62.5</v>
      </c>
      <c r="AI117">
        <v>83</v>
      </c>
      <c r="AJ117">
        <v>11.433333333333332</v>
      </c>
      <c r="AK117">
        <v>0.22484562605386729</v>
      </c>
      <c r="AL117">
        <f>AJ117-1</f>
        <v>10.433333333333332</v>
      </c>
    </row>
    <row r="118" spans="1:38">
      <c r="A118" t="s">
        <v>21</v>
      </c>
      <c r="B118" t="s">
        <v>172</v>
      </c>
      <c r="C118" s="24">
        <v>43875</v>
      </c>
      <c r="D118" s="25">
        <v>1342.1538505554199</v>
      </c>
      <c r="E118" s="26">
        <v>12.9243854607233</v>
      </c>
      <c r="AB118">
        <v>81.891815639662582</v>
      </c>
      <c r="AC118">
        <v>5.3316111861686615</v>
      </c>
    </row>
    <row r="119" spans="1:38">
      <c r="A119" t="s">
        <v>21</v>
      </c>
      <c r="B119" t="s">
        <v>172</v>
      </c>
      <c r="C119" s="7">
        <v>43880</v>
      </c>
      <c r="D119" s="12">
        <v>1439.72243309021</v>
      </c>
      <c r="E119" s="11">
        <v>12.798178559888299</v>
      </c>
      <c r="F119" t="s">
        <v>43</v>
      </c>
      <c r="I119">
        <v>216.19499999999999</v>
      </c>
      <c r="J119">
        <v>19.93952711742854</v>
      </c>
      <c r="M119">
        <v>630.0575</v>
      </c>
      <c r="N119">
        <v>57.167892850066451</v>
      </c>
      <c r="O119">
        <v>2.7769159389728992</v>
      </c>
      <c r="P119">
        <v>0.46634150979817901</v>
      </c>
      <c r="Q119">
        <v>0.8156599311632392</v>
      </c>
      <c r="R119">
        <v>0.45500518849918142</v>
      </c>
      <c r="U119">
        <v>1277.73125</v>
      </c>
      <c r="V119">
        <v>502.8297</v>
      </c>
      <c r="W119" s="23">
        <f>U119/10</f>
        <v>127.77312500000001</v>
      </c>
      <c r="X119">
        <f>V119/10</f>
        <v>50.282969999999999</v>
      </c>
      <c r="Y119" s="23">
        <v>231.61</v>
      </c>
      <c r="Z119">
        <f>Y119-W119</f>
        <v>103.83687500000001</v>
      </c>
      <c r="AA119">
        <v>60.977000035532321</v>
      </c>
      <c r="AD119">
        <v>43.75</v>
      </c>
      <c r="AE119">
        <v>53</v>
      </c>
      <c r="AF119">
        <v>47.25</v>
      </c>
      <c r="AG119">
        <v>54</v>
      </c>
      <c r="AH119">
        <v>62.5</v>
      </c>
      <c r="AI119">
        <v>83</v>
      </c>
      <c r="AJ119">
        <v>13.15</v>
      </c>
      <c r="AK119">
        <v>1.3141061600951396</v>
      </c>
      <c r="AL119">
        <f>AJ119-1</f>
        <v>12.15</v>
      </c>
    </row>
    <row r="120" spans="1:38">
      <c r="A120" t="s">
        <v>21</v>
      </c>
      <c r="B120" t="s">
        <v>173</v>
      </c>
      <c r="C120" s="7">
        <v>43829</v>
      </c>
      <c r="D120" s="12">
        <v>529.11180877685547</v>
      </c>
      <c r="E120" s="11">
        <v>13.7092620831716</v>
      </c>
      <c r="F120" t="s">
        <v>162</v>
      </c>
      <c r="I120">
        <v>17.12</v>
      </c>
      <c r="J120">
        <v>1.2806834113081915</v>
      </c>
      <c r="K120">
        <v>39.162500000000001</v>
      </c>
      <c r="L120">
        <v>7.9383011406723289</v>
      </c>
      <c r="M120">
        <v>56.282499999999999</v>
      </c>
      <c r="N120">
        <v>4.9766812485832279</v>
      </c>
      <c r="O120">
        <v>0.69767696988431038</v>
      </c>
      <c r="P120">
        <v>0.14280973467142763</v>
      </c>
      <c r="AD120">
        <v>39</v>
      </c>
      <c r="AF120">
        <v>41.25</v>
      </c>
      <c r="AG120">
        <v>48.25</v>
      </c>
      <c r="AH120">
        <v>55.75</v>
      </c>
      <c r="AI120">
        <v>77</v>
      </c>
      <c r="AJ120">
        <v>5.75</v>
      </c>
      <c r="AK120">
        <v>0.27726341266023546</v>
      </c>
      <c r="AL120">
        <f>AJ120-1</f>
        <v>4.75</v>
      </c>
    </row>
    <row r="121" spans="1:38">
      <c r="A121" t="s">
        <v>21</v>
      </c>
      <c r="B121" t="s">
        <v>173</v>
      </c>
      <c r="C121" s="30">
        <v>43832</v>
      </c>
      <c r="D121" s="31">
        <v>583.82956695556641</v>
      </c>
      <c r="E121" s="32">
        <v>13.685875115243901</v>
      </c>
      <c r="AB121">
        <v>45.522647624707893</v>
      </c>
      <c r="AC121">
        <v>3.6117033768259006</v>
      </c>
    </row>
    <row r="122" spans="1:38">
      <c r="A122" t="s">
        <v>21</v>
      </c>
      <c r="B122" t="s">
        <v>173</v>
      </c>
      <c r="C122" s="30">
        <v>43838</v>
      </c>
      <c r="D122" s="31">
        <v>688.11778736114502</v>
      </c>
      <c r="E122" s="32">
        <v>13.6275476884779</v>
      </c>
      <c r="AB122">
        <v>42.034512805059521</v>
      </c>
      <c r="AC122">
        <v>2.025194891309293</v>
      </c>
    </row>
    <row r="123" spans="1:38">
      <c r="A123" t="s">
        <v>21</v>
      </c>
      <c r="B123" t="s">
        <v>173</v>
      </c>
      <c r="C123" s="7">
        <v>43843</v>
      </c>
      <c r="D123" s="12">
        <v>777.49623203277588</v>
      </c>
      <c r="E123" s="11">
        <v>13.5647195885462</v>
      </c>
      <c r="F123" t="s">
        <v>155</v>
      </c>
      <c r="G123" s="12">
        <f>D123</f>
        <v>777.49623203277588</v>
      </c>
      <c r="H123" s="12">
        <f>D127-G123</f>
        <v>547.25761699676514</v>
      </c>
      <c r="I123">
        <v>49.69</v>
      </c>
      <c r="J123">
        <v>3.0342132423414365</v>
      </c>
      <c r="M123">
        <v>126.32749999999999</v>
      </c>
      <c r="N123">
        <v>5.6157106629527096</v>
      </c>
      <c r="O123">
        <v>0.98913051967210452</v>
      </c>
      <c r="P123">
        <v>8.1226505462646939E-2</v>
      </c>
      <c r="Y123">
        <v>1.7925</v>
      </c>
      <c r="AA123">
        <v>0.80276086102898703</v>
      </c>
      <c r="AD123">
        <v>39</v>
      </c>
      <c r="AF123">
        <v>41.25</v>
      </c>
      <c r="AG123">
        <v>48.25</v>
      </c>
      <c r="AH123">
        <v>55.75</v>
      </c>
      <c r="AI123">
        <v>77</v>
      </c>
    </row>
    <row r="124" spans="1:38">
      <c r="A124" t="s">
        <v>21</v>
      </c>
      <c r="B124" t="s">
        <v>173</v>
      </c>
      <c r="C124" s="30">
        <v>43851</v>
      </c>
      <c r="D124" s="31">
        <v>918.76085567474365</v>
      </c>
      <c r="E124" s="32">
        <v>13.4397219064696</v>
      </c>
      <c r="AB124">
        <v>66.17014575455795</v>
      </c>
      <c r="AC124">
        <v>5.485209168157211</v>
      </c>
    </row>
    <row r="125" spans="1:38">
      <c r="A125" t="s">
        <v>21</v>
      </c>
      <c r="B125" t="s">
        <v>173</v>
      </c>
      <c r="C125" s="7">
        <v>43860</v>
      </c>
      <c r="D125" s="12">
        <v>1092.4127111434937</v>
      </c>
      <c r="E125" s="11">
        <v>13.267793033733801</v>
      </c>
      <c r="F125" t="s">
        <v>163</v>
      </c>
      <c r="I125">
        <v>76.102499999999992</v>
      </c>
      <c r="J125">
        <v>9.1843765665758266</v>
      </c>
      <c r="M125">
        <v>317.23</v>
      </c>
      <c r="N125">
        <v>23.872874076379283</v>
      </c>
      <c r="O125">
        <v>2.0059238344787307</v>
      </c>
      <c r="P125">
        <v>0.62623947073873487</v>
      </c>
      <c r="Y125">
        <v>135.5675</v>
      </c>
      <c r="AA125">
        <v>25.340217540502774</v>
      </c>
      <c r="AD125">
        <v>39</v>
      </c>
      <c r="AF125">
        <v>41.25</v>
      </c>
      <c r="AG125">
        <v>48.25</v>
      </c>
      <c r="AH125">
        <v>55.75</v>
      </c>
      <c r="AI125">
        <v>77</v>
      </c>
      <c r="AJ125">
        <v>12.3</v>
      </c>
      <c r="AK125">
        <v>1.1884864324004689</v>
      </c>
      <c r="AL125">
        <f>AJ125-1</f>
        <v>11.3</v>
      </c>
    </row>
    <row r="126" spans="1:38">
      <c r="A126" t="s">
        <v>21</v>
      </c>
      <c r="B126" t="s">
        <v>173</v>
      </c>
      <c r="C126" s="30">
        <v>43864</v>
      </c>
      <c r="D126" s="31">
        <v>1164.5038461685181</v>
      </c>
      <c r="E126" s="32">
        <v>13.1823400636142</v>
      </c>
      <c r="AB126">
        <v>57.353466227568518</v>
      </c>
      <c r="AC126">
        <v>2.9032155393600219</v>
      </c>
    </row>
    <row r="127" spans="1:38">
      <c r="A127" t="s">
        <v>21</v>
      </c>
      <c r="B127" t="s">
        <v>173</v>
      </c>
      <c r="C127" s="7">
        <v>43874</v>
      </c>
      <c r="D127" s="12">
        <v>1324.753849029541</v>
      </c>
      <c r="E127" s="11">
        <v>12.949033555628599</v>
      </c>
      <c r="F127" t="s">
        <v>43</v>
      </c>
      <c r="I127">
        <v>69.674999999999997</v>
      </c>
      <c r="J127">
        <v>15.218314350369651</v>
      </c>
      <c r="K127">
        <v>73.512500000000003</v>
      </c>
      <c r="L127">
        <v>5.1936523757370905</v>
      </c>
      <c r="M127">
        <v>355.54500000000007</v>
      </c>
      <c r="N127">
        <v>117.66625729685637</v>
      </c>
      <c r="O127">
        <v>1.2246404986010035</v>
      </c>
      <c r="P127">
        <v>0.460233940861909</v>
      </c>
      <c r="Q127">
        <v>0.36768795189467968</v>
      </c>
      <c r="R127">
        <v>0.18996461386489594</v>
      </c>
      <c r="U127">
        <v>1313.1875</v>
      </c>
      <c r="V127">
        <v>823.83399999999995</v>
      </c>
      <c r="W127" s="23">
        <f>U127/10</f>
        <v>131.31874999999999</v>
      </c>
      <c r="X127">
        <f>V127/10</f>
        <v>82.383399999999995</v>
      </c>
      <c r="Y127" s="23">
        <v>210.49</v>
      </c>
      <c r="Z127">
        <f>Y127-W127</f>
        <v>79.171250000000015</v>
      </c>
      <c r="AA127">
        <v>207.97738226387347</v>
      </c>
      <c r="AD127">
        <v>39</v>
      </c>
      <c r="AF127">
        <v>41.25</v>
      </c>
      <c r="AG127">
        <v>48.25</v>
      </c>
      <c r="AH127">
        <v>55.75</v>
      </c>
      <c r="AI127">
        <v>77</v>
      </c>
    </row>
    <row r="128" spans="1:38">
      <c r="A128" t="s">
        <v>21</v>
      </c>
      <c r="B128" t="s">
        <v>173</v>
      </c>
      <c r="C128" s="30">
        <v>43875</v>
      </c>
      <c r="D128" s="31">
        <v>1342.1538505554199</v>
      </c>
      <c r="E128" s="32">
        <v>12.9243854607233</v>
      </c>
      <c r="AB128">
        <v>59.309098137271647</v>
      </c>
      <c r="AC128">
        <v>5.8459521714162985</v>
      </c>
    </row>
    <row r="129" spans="1:38">
      <c r="A129" t="s">
        <v>21</v>
      </c>
      <c r="B129" t="s">
        <v>174</v>
      </c>
      <c r="C129" s="30">
        <v>43832</v>
      </c>
      <c r="D129" s="31">
        <v>583.82956695556641</v>
      </c>
      <c r="E129" s="32">
        <v>13.685875115243901</v>
      </c>
      <c r="AB129">
        <v>45.987789118358663</v>
      </c>
      <c r="AC129">
        <v>4.498142685492609</v>
      </c>
    </row>
    <row r="130" spans="1:38">
      <c r="A130" t="s">
        <v>21</v>
      </c>
      <c r="B130" t="s">
        <v>174</v>
      </c>
      <c r="C130" s="7">
        <v>43838</v>
      </c>
      <c r="D130" s="12">
        <v>688.11778736114502</v>
      </c>
      <c r="E130" s="11">
        <v>13.6275476884779</v>
      </c>
      <c r="F130" t="s">
        <v>162</v>
      </c>
      <c r="I130">
        <v>42.642499999999998</v>
      </c>
      <c r="J130">
        <v>7.4179280294432601</v>
      </c>
      <c r="K130">
        <v>80.960000000000008</v>
      </c>
      <c r="L130">
        <v>19.4562449271864</v>
      </c>
      <c r="M130">
        <v>123.60249999999999</v>
      </c>
      <c r="N130">
        <v>17.107766450260758</v>
      </c>
      <c r="O130">
        <v>1.0573929041863015</v>
      </c>
      <c r="P130">
        <v>0.32889237855660702</v>
      </c>
      <c r="AD130">
        <v>44</v>
      </c>
      <c r="AE130">
        <v>53</v>
      </c>
      <c r="AF130">
        <v>46.75</v>
      </c>
      <c r="AG130">
        <v>54</v>
      </c>
      <c r="AH130">
        <v>64</v>
      </c>
      <c r="AI130">
        <v>83</v>
      </c>
    </row>
    <row r="131" spans="1:38">
      <c r="A131" t="s">
        <v>21</v>
      </c>
      <c r="B131" t="s">
        <v>174</v>
      </c>
      <c r="C131" s="30">
        <v>43838</v>
      </c>
      <c r="D131" s="31">
        <v>688.11778736114502</v>
      </c>
      <c r="E131" s="32">
        <v>13.6275476884779</v>
      </c>
      <c r="AB131">
        <v>45.293348186622865</v>
      </c>
      <c r="AC131">
        <v>3.2760497556779269</v>
      </c>
    </row>
    <row r="132" spans="1:38">
      <c r="A132" t="s">
        <v>21</v>
      </c>
      <c r="B132" t="s">
        <v>174</v>
      </c>
      <c r="C132" s="7">
        <v>43850</v>
      </c>
      <c r="D132" s="12">
        <v>902.09838008880615</v>
      </c>
      <c r="E132" s="11">
        <v>13.456880064924199</v>
      </c>
      <c r="F132" t="s">
        <v>155</v>
      </c>
      <c r="G132" s="12">
        <f>D132</f>
        <v>902.09838008880615</v>
      </c>
      <c r="H132" s="12">
        <f>D137-G132</f>
        <v>537.62405300140381</v>
      </c>
      <c r="I132">
        <v>76.449999999999989</v>
      </c>
      <c r="J132">
        <v>3.2615180514601514</v>
      </c>
      <c r="M132">
        <v>204.20000000000002</v>
      </c>
      <c r="N132">
        <v>7.1611218860360575</v>
      </c>
      <c r="O132">
        <v>1.8567684882684088</v>
      </c>
      <c r="P132">
        <v>0.98289061297184044</v>
      </c>
      <c r="Y132">
        <v>1.7749999999999999</v>
      </c>
      <c r="AA132">
        <v>1.4174507634012068</v>
      </c>
      <c r="AD132">
        <v>44</v>
      </c>
      <c r="AE132">
        <v>53</v>
      </c>
      <c r="AF132">
        <v>46.75</v>
      </c>
      <c r="AG132">
        <v>54</v>
      </c>
      <c r="AH132">
        <v>64</v>
      </c>
      <c r="AI132">
        <v>83</v>
      </c>
      <c r="AJ132">
        <v>7.2</v>
      </c>
      <c r="AK132">
        <v>0.1732050807568877</v>
      </c>
      <c r="AL132">
        <f>AJ132-1</f>
        <v>6.2</v>
      </c>
    </row>
    <row r="133" spans="1:38">
      <c r="A133" t="s">
        <v>21</v>
      </c>
      <c r="B133" t="s">
        <v>174</v>
      </c>
      <c r="C133" s="30">
        <v>43851</v>
      </c>
      <c r="D133" s="31">
        <v>918.76085567474365</v>
      </c>
      <c r="E133" s="32">
        <v>13.4397219064696</v>
      </c>
      <c r="AB133">
        <v>77.189848756088963</v>
      </c>
      <c r="AC133">
        <v>2.0361737340178747</v>
      </c>
    </row>
    <row r="134" spans="1:38">
      <c r="A134" t="s">
        <v>21</v>
      </c>
      <c r="B134" t="s">
        <v>174</v>
      </c>
      <c r="C134" s="7">
        <v>43860</v>
      </c>
      <c r="D134" s="12">
        <v>1092.4127111434937</v>
      </c>
      <c r="E134" s="11">
        <v>13.267793033733801</v>
      </c>
      <c r="F134" t="s">
        <v>163</v>
      </c>
      <c r="I134">
        <v>121.47500000000001</v>
      </c>
      <c r="J134">
        <v>6.1437400389881827</v>
      </c>
      <c r="K134">
        <v>125.17500000000001</v>
      </c>
      <c r="L134">
        <v>9.9046706154217183</v>
      </c>
      <c r="M134">
        <v>337.38749999999999</v>
      </c>
      <c r="N134">
        <v>17.798002872513518</v>
      </c>
      <c r="O134">
        <v>2.616117599993935</v>
      </c>
      <c r="P134">
        <v>0.68458433466933311</v>
      </c>
      <c r="Y134">
        <v>71.152500000000003</v>
      </c>
      <c r="AA134">
        <v>32.373614127351722</v>
      </c>
      <c r="AD134">
        <v>44</v>
      </c>
      <c r="AE134">
        <v>53</v>
      </c>
      <c r="AF134">
        <v>46.75</v>
      </c>
      <c r="AG134">
        <v>54</v>
      </c>
      <c r="AH134">
        <v>64</v>
      </c>
      <c r="AI134">
        <v>83</v>
      </c>
      <c r="AJ134">
        <v>12.475</v>
      </c>
      <c r="AK134">
        <v>0.81499616563515842</v>
      </c>
      <c r="AL134">
        <f>AJ134-1</f>
        <v>11.475</v>
      </c>
    </row>
    <row r="135" spans="1:38">
      <c r="A135" t="s">
        <v>21</v>
      </c>
      <c r="B135" t="s">
        <v>174</v>
      </c>
      <c r="C135" s="30">
        <v>43864</v>
      </c>
      <c r="D135" s="31">
        <v>1164.5038461685181</v>
      </c>
      <c r="E135" s="32">
        <v>13.1823400636142</v>
      </c>
      <c r="AB135">
        <v>64.594415891523255</v>
      </c>
      <c r="AC135">
        <v>2.3566347287549427</v>
      </c>
    </row>
    <row r="136" spans="1:38">
      <c r="A136" t="s">
        <v>21</v>
      </c>
      <c r="B136" t="s">
        <v>174</v>
      </c>
      <c r="C136" s="30">
        <v>43875</v>
      </c>
      <c r="D136" s="31">
        <v>1342.1538505554199</v>
      </c>
      <c r="E136" s="32">
        <v>12.9243854607233</v>
      </c>
      <c r="AB136">
        <v>75.186243763846335</v>
      </c>
      <c r="AC136">
        <v>2.8488164720094478</v>
      </c>
    </row>
    <row r="137" spans="1:38">
      <c r="A137" t="s">
        <v>21</v>
      </c>
      <c r="B137" t="s">
        <v>174</v>
      </c>
      <c r="C137" s="7">
        <v>43880</v>
      </c>
      <c r="D137" s="12">
        <v>1439.72243309021</v>
      </c>
      <c r="E137" s="11">
        <v>12.798178559888299</v>
      </c>
      <c r="F137" t="s">
        <v>43</v>
      </c>
      <c r="I137">
        <v>135.30500000000001</v>
      </c>
      <c r="J137">
        <v>25.013407238252576</v>
      </c>
      <c r="M137">
        <v>400.0625</v>
      </c>
      <c r="N137">
        <v>77.037978675023339</v>
      </c>
      <c r="O137">
        <v>1.900820286597827</v>
      </c>
      <c r="P137">
        <v>0.21553712127815169</v>
      </c>
      <c r="Q137">
        <v>0.46072892333699522</v>
      </c>
      <c r="R137">
        <v>0.15047718726427162</v>
      </c>
      <c r="U137">
        <v>1214.8875</v>
      </c>
      <c r="V137">
        <v>263.39349325992572</v>
      </c>
      <c r="W137" s="23">
        <f>U137/10</f>
        <v>121.48875000000001</v>
      </c>
      <c r="X137">
        <f>V137/10</f>
        <v>26.339349325992572</v>
      </c>
      <c r="Y137" s="23">
        <v>135.4375</v>
      </c>
      <c r="Z137">
        <f>Y137-W137</f>
        <v>13.94874999999999</v>
      </c>
      <c r="AA137">
        <v>88.562285191459111</v>
      </c>
      <c r="AD137">
        <v>44</v>
      </c>
      <c r="AE137">
        <v>53</v>
      </c>
      <c r="AF137">
        <v>46.75</v>
      </c>
      <c r="AG137">
        <v>54</v>
      </c>
      <c r="AH137">
        <v>64</v>
      </c>
      <c r="AI137">
        <v>83</v>
      </c>
      <c r="AJ137">
        <v>13.525</v>
      </c>
      <c r="AK137">
        <v>0.28145825622994264</v>
      </c>
      <c r="AL137">
        <f>AJ137-1</f>
        <v>12.525</v>
      </c>
    </row>
    <row r="138" spans="1:38">
      <c r="A138" t="s">
        <v>21</v>
      </c>
      <c r="B138" t="s">
        <v>175</v>
      </c>
      <c r="C138" s="30">
        <v>43832</v>
      </c>
      <c r="D138" s="31">
        <v>583.82956695556641</v>
      </c>
      <c r="E138" s="32">
        <v>13.685875115243901</v>
      </c>
      <c r="AB138">
        <v>47.70660362767876</v>
      </c>
      <c r="AC138">
        <v>4.5511836838559532</v>
      </c>
    </row>
    <row r="139" spans="1:38">
      <c r="A139" t="s">
        <v>21</v>
      </c>
      <c r="B139" t="s">
        <v>175</v>
      </c>
      <c r="C139" s="7">
        <v>43838</v>
      </c>
      <c r="D139" s="12">
        <v>688.11778736114502</v>
      </c>
      <c r="E139" s="11">
        <v>13.6275476884779</v>
      </c>
      <c r="F139" t="s">
        <v>162</v>
      </c>
      <c r="I139">
        <v>50.8</v>
      </c>
      <c r="J139">
        <v>3.8991045980669301</v>
      </c>
      <c r="K139">
        <v>84.992499999999993</v>
      </c>
      <c r="L139">
        <v>9.4224072472663192</v>
      </c>
      <c r="M139">
        <v>135.79250000000002</v>
      </c>
      <c r="N139">
        <v>4.7208162694600855</v>
      </c>
      <c r="O139">
        <v>1.2138411338306179</v>
      </c>
      <c r="P139">
        <v>6.018960998658645E-2</v>
      </c>
      <c r="AD139">
        <v>43.25</v>
      </c>
      <c r="AE139">
        <v>53</v>
      </c>
      <c r="AF139">
        <v>46</v>
      </c>
      <c r="AG139">
        <v>54</v>
      </c>
      <c r="AH139">
        <v>61.5</v>
      </c>
      <c r="AI139">
        <v>83</v>
      </c>
      <c r="AJ139">
        <v>5.4499999999999993</v>
      </c>
      <c r="AK139">
        <v>0.43229041164476623</v>
      </c>
      <c r="AL139">
        <f>AJ139-1</f>
        <v>4.4499999999999993</v>
      </c>
    </row>
    <row r="140" spans="1:38">
      <c r="A140" t="s">
        <v>21</v>
      </c>
      <c r="B140" t="s">
        <v>175</v>
      </c>
      <c r="C140" s="30">
        <v>43838</v>
      </c>
      <c r="D140" s="31">
        <v>688.11778736114502</v>
      </c>
      <c r="E140" s="32">
        <v>13.6275476884779</v>
      </c>
      <c r="AB140">
        <v>39.821618366986627</v>
      </c>
      <c r="AC140">
        <v>2.9150963623880548</v>
      </c>
    </row>
    <row r="141" spans="1:38">
      <c r="A141" t="s">
        <v>21</v>
      </c>
      <c r="B141" t="s">
        <v>175</v>
      </c>
      <c r="C141" s="7">
        <v>43850</v>
      </c>
      <c r="D141" s="12">
        <v>902.09838008880615</v>
      </c>
      <c r="E141" s="11">
        <v>13.456880064924199</v>
      </c>
      <c r="F141" t="s">
        <v>155</v>
      </c>
      <c r="G141" s="12">
        <f>D141</f>
        <v>902.09838008880615</v>
      </c>
      <c r="H141" s="12">
        <f>D146-G141</f>
        <v>537.62405300140381</v>
      </c>
      <c r="I141">
        <v>71.575000000000003</v>
      </c>
      <c r="J141">
        <v>13.85558701992329</v>
      </c>
      <c r="M141">
        <v>188.70000000000002</v>
      </c>
      <c r="N141">
        <v>17.814647531361981</v>
      </c>
      <c r="O141">
        <v>1.9830037432469223</v>
      </c>
      <c r="P141">
        <v>0.54518522577068085</v>
      </c>
      <c r="Y141">
        <v>2.9750000000000001</v>
      </c>
      <c r="AA141">
        <v>2.7121639576790586</v>
      </c>
      <c r="AD141">
        <v>43.25</v>
      </c>
      <c r="AE141">
        <v>53</v>
      </c>
      <c r="AF141">
        <v>46</v>
      </c>
      <c r="AG141">
        <v>54</v>
      </c>
      <c r="AH141">
        <v>61.5</v>
      </c>
      <c r="AI141">
        <v>83</v>
      </c>
      <c r="AJ141">
        <v>6.85</v>
      </c>
      <c r="AK141">
        <v>1.0353139620424348</v>
      </c>
      <c r="AL141">
        <f>AJ141-1</f>
        <v>5.85</v>
      </c>
    </row>
    <row r="142" spans="1:38">
      <c r="A142" t="s">
        <v>21</v>
      </c>
      <c r="B142" t="s">
        <v>175</v>
      </c>
      <c r="C142" s="30">
        <v>43851</v>
      </c>
      <c r="D142" s="31">
        <v>918.76085567474365</v>
      </c>
      <c r="E142" s="32">
        <v>13.4397219064696</v>
      </c>
      <c r="AB142">
        <v>60.864795905166034</v>
      </c>
      <c r="AC142">
        <v>2.6783143273519876</v>
      </c>
    </row>
    <row r="143" spans="1:38">
      <c r="A143" t="s">
        <v>21</v>
      </c>
      <c r="B143" t="s">
        <v>175</v>
      </c>
      <c r="C143" s="7">
        <v>43860</v>
      </c>
      <c r="D143" s="12">
        <v>1092.4127111434937</v>
      </c>
      <c r="E143" s="11">
        <v>13.267793033733801</v>
      </c>
      <c r="F143" t="s">
        <v>163</v>
      </c>
      <c r="I143">
        <v>108.81750000000001</v>
      </c>
      <c r="J143">
        <v>5.064665791869472</v>
      </c>
      <c r="K143">
        <v>111.375</v>
      </c>
      <c r="L143">
        <v>32.0164931454607</v>
      </c>
      <c r="M143">
        <v>314.42749999999995</v>
      </c>
      <c r="N143">
        <v>27.136670262150329</v>
      </c>
      <c r="O143">
        <v>2.2529313864985845</v>
      </c>
      <c r="P143">
        <v>0.34287372638598634</v>
      </c>
      <c r="Y143">
        <v>86.422499999999999</v>
      </c>
      <c r="AA143">
        <v>44.045898314523377</v>
      </c>
      <c r="AD143">
        <v>43.25</v>
      </c>
      <c r="AE143">
        <v>53</v>
      </c>
      <c r="AF143">
        <v>46</v>
      </c>
      <c r="AG143">
        <v>54</v>
      </c>
      <c r="AH143">
        <v>61.5</v>
      </c>
      <c r="AI143">
        <v>83</v>
      </c>
      <c r="AJ143">
        <v>11.899999999999999</v>
      </c>
      <c r="AK143">
        <v>0.33541019662496857</v>
      </c>
      <c r="AL143">
        <f>AJ143-1</f>
        <v>10.899999999999999</v>
      </c>
    </row>
    <row r="144" spans="1:38">
      <c r="A144" t="s">
        <v>21</v>
      </c>
      <c r="B144" t="s">
        <v>175</v>
      </c>
      <c r="C144" s="30">
        <v>43864</v>
      </c>
      <c r="D144" s="31">
        <v>1164.5038461685181</v>
      </c>
      <c r="E144" s="32">
        <v>13.1823400636142</v>
      </c>
      <c r="AB144">
        <v>60.610365975169231</v>
      </c>
      <c r="AC144">
        <v>3.5724818750005722</v>
      </c>
    </row>
    <row r="145" spans="1:38">
      <c r="A145" t="s">
        <v>21</v>
      </c>
      <c r="B145" t="s">
        <v>175</v>
      </c>
      <c r="C145" s="30">
        <v>43875</v>
      </c>
      <c r="D145" s="31">
        <v>1342.1538505554199</v>
      </c>
      <c r="E145" s="32">
        <v>12.9243854607233</v>
      </c>
      <c r="AB145">
        <v>70.293147914765626</v>
      </c>
      <c r="AC145">
        <v>0.87832205022106069</v>
      </c>
    </row>
    <row r="146" spans="1:38">
      <c r="A146" t="s">
        <v>21</v>
      </c>
      <c r="B146" t="s">
        <v>175</v>
      </c>
      <c r="C146" s="7">
        <v>43880</v>
      </c>
      <c r="D146" s="12">
        <v>1439.72243309021</v>
      </c>
      <c r="E146" s="11">
        <v>12.798178559888299</v>
      </c>
      <c r="F146" t="s">
        <v>43</v>
      </c>
      <c r="I146">
        <v>176.86249999999998</v>
      </c>
      <c r="J146">
        <v>25.62977707504826</v>
      </c>
      <c r="M146">
        <v>492.4975</v>
      </c>
      <c r="N146">
        <v>52.237185569764321</v>
      </c>
      <c r="O146">
        <v>2.1862249536495586</v>
      </c>
      <c r="P146">
        <v>0.83916139617992302</v>
      </c>
      <c r="Q146">
        <v>0.60381759648828037</v>
      </c>
      <c r="R146">
        <v>0.29520747965011862</v>
      </c>
      <c r="U146">
        <v>1298.2325000000001</v>
      </c>
      <c r="V146">
        <v>616.32399999999996</v>
      </c>
      <c r="W146" s="23">
        <f>U146/10</f>
        <v>129.82325</v>
      </c>
      <c r="X146">
        <f>V146/10</f>
        <v>61.632399999999997</v>
      </c>
      <c r="Y146" s="23">
        <v>164.71250000000001</v>
      </c>
      <c r="Z146">
        <f>Y146-W146</f>
        <v>34.889250000000004</v>
      </c>
      <c r="AA146">
        <v>87.651067829585898</v>
      </c>
      <c r="AD146">
        <v>43.25</v>
      </c>
      <c r="AE146">
        <v>53</v>
      </c>
      <c r="AF146">
        <v>46</v>
      </c>
      <c r="AG146">
        <v>54</v>
      </c>
      <c r="AH146">
        <v>61.5</v>
      </c>
      <c r="AI146">
        <v>83</v>
      </c>
      <c r="AJ146">
        <v>14.65</v>
      </c>
      <c r="AK146">
        <v>1.3827056809024814</v>
      </c>
      <c r="AL146">
        <f>AJ146-1</f>
        <v>13.65</v>
      </c>
    </row>
    <row r="147" spans="1:38">
      <c r="A147" t="s">
        <v>21</v>
      </c>
      <c r="B147" t="s">
        <v>176</v>
      </c>
      <c r="C147" s="7">
        <v>43788</v>
      </c>
      <c r="D147" s="12">
        <v>397.55723857879639</v>
      </c>
      <c r="E147" s="11">
        <v>13.487909641145899</v>
      </c>
      <c r="F147" t="s">
        <v>162</v>
      </c>
      <c r="I147">
        <v>3.1975000000000002</v>
      </c>
      <c r="J147">
        <v>0.33618881103728954</v>
      </c>
      <c r="K147">
        <v>9.4150000000000009</v>
      </c>
      <c r="L147">
        <v>1.2602777471652842</v>
      </c>
      <c r="M147">
        <v>12.612500000000001</v>
      </c>
      <c r="N147">
        <v>0.83484903824982182</v>
      </c>
      <c r="O147">
        <v>0.16161537500000001</v>
      </c>
      <c r="P147">
        <v>3.5078538692328215E-2</v>
      </c>
      <c r="AD147">
        <v>40.75</v>
      </c>
      <c r="AF147">
        <v>43</v>
      </c>
      <c r="AG147">
        <v>47.5</v>
      </c>
      <c r="AH147">
        <v>56.5</v>
      </c>
      <c r="AI147">
        <v>84</v>
      </c>
    </row>
    <row r="148" spans="1:38">
      <c r="A148" t="s">
        <v>21</v>
      </c>
      <c r="B148" t="s">
        <v>176</v>
      </c>
      <c r="C148" s="24">
        <v>43790</v>
      </c>
      <c r="D148" s="25">
        <v>431.5214672088623</v>
      </c>
      <c r="E148" s="26">
        <v>13.519312309725301</v>
      </c>
      <c r="AB148">
        <v>5.8575225076934174</v>
      </c>
      <c r="AC148">
        <v>1.6346540621764984</v>
      </c>
    </row>
    <row r="149" spans="1:38">
      <c r="A149" t="s">
        <v>21</v>
      </c>
      <c r="B149" t="s">
        <v>176</v>
      </c>
      <c r="C149" s="24">
        <v>43796</v>
      </c>
      <c r="D149" s="25">
        <v>534.98764801025391</v>
      </c>
      <c r="E149" s="26">
        <v>13.602369216756699</v>
      </c>
      <c r="AB149">
        <v>9.0178858212876634</v>
      </c>
      <c r="AC149">
        <v>1.4736836772398236</v>
      </c>
    </row>
    <row r="150" spans="1:38">
      <c r="A150" t="s">
        <v>21</v>
      </c>
      <c r="B150" t="s">
        <v>176</v>
      </c>
      <c r="C150" s="24">
        <v>43802</v>
      </c>
      <c r="D150" s="25">
        <v>641.02589988708496</v>
      </c>
      <c r="E150" s="26">
        <v>13.667425142411201</v>
      </c>
      <c r="AB150">
        <v>11.183885006959713</v>
      </c>
      <c r="AC150">
        <v>2.5732585159995178</v>
      </c>
    </row>
    <row r="151" spans="1:38">
      <c r="A151" t="s">
        <v>21</v>
      </c>
      <c r="B151" t="s">
        <v>176</v>
      </c>
      <c r="C151" s="24">
        <v>43809</v>
      </c>
      <c r="D151" s="25">
        <v>745.75686073303223</v>
      </c>
      <c r="E151" s="26">
        <v>13.718722175335101</v>
      </c>
      <c r="AB151">
        <v>42.57575871154944</v>
      </c>
      <c r="AC151">
        <v>4.4618262568565408</v>
      </c>
    </row>
    <row r="152" spans="1:38">
      <c r="A152" t="s">
        <v>21</v>
      </c>
      <c r="B152" t="s">
        <v>176</v>
      </c>
      <c r="C152" s="36">
        <v>43810</v>
      </c>
      <c r="D152" s="12">
        <v>762.0519905090332</v>
      </c>
      <c r="E152" s="11">
        <v>13.7237935348096</v>
      </c>
      <c r="F152" t="s">
        <v>155</v>
      </c>
      <c r="G152" s="12">
        <f>D152</f>
        <v>762.0519905090332</v>
      </c>
      <c r="H152" s="12">
        <f>D157-G152</f>
        <v>603.53189182281494</v>
      </c>
      <c r="I152">
        <v>41.05</v>
      </c>
      <c r="J152">
        <v>4.7342334824833934</v>
      </c>
      <c r="M152">
        <v>111.91249999999999</v>
      </c>
      <c r="N152">
        <v>9.1929514439052795</v>
      </c>
      <c r="O152">
        <v>0.98558239206031506</v>
      </c>
      <c r="P152">
        <v>0.236093459647291</v>
      </c>
      <c r="Y152">
        <v>1.9325000000000001</v>
      </c>
      <c r="AA152">
        <v>2.2985121999531204</v>
      </c>
      <c r="AD152">
        <v>40.75</v>
      </c>
      <c r="AF152">
        <v>43</v>
      </c>
      <c r="AG152">
        <v>47.5</v>
      </c>
      <c r="AH152">
        <v>56.5</v>
      </c>
      <c r="AI152">
        <v>84</v>
      </c>
      <c r="AJ152">
        <v>8.1749999999999989</v>
      </c>
      <c r="AK152">
        <v>0.68590724591594887</v>
      </c>
      <c r="AL152">
        <f>AJ152-1</f>
        <v>7.1749999999999989</v>
      </c>
    </row>
    <row r="153" spans="1:38">
      <c r="A153" t="s">
        <v>21</v>
      </c>
      <c r="B153" t="s">
        <v>176</v>
      </c>
      <c r="C153" s="37">
        <v>43816</v>
      </c>
      <c r="D153" s="25">
        <v>862.01957130432129</v>
      </c>
      <c r="E153" s="26">
        <v>13.742042748467799</v>
      </c>
      <c r="AB153">
        <v>13.804713804713813</v>
      </c>
    </row>
    <row r="154" spans="1:38">
      <c r="A154" t="s">
        <v>21</v>
      </c>
      <c r="B154" t="s">
        <v>176</v>
      </c>
      <c r="C154" s="36">
        <v>43817</v>
      </c>
      <c r="D154" s="12">
        <v>878.4195728302002</v>
      </c>
      <c r="E154" s="11">
        <v>13.743035755563101</v>
      </c>
      <c r="F154" t="s">
        <v>163</v>
      </c>
      <c r="I154">
        <v>94.317499999999995</v>
      </c>
      <c r="J154">
        <v>15.737514297054679</v>
      </c>
      <c r="M154">
        <v>241.69500000000002</v>
      </c>
      <c r="N154">
        <v>29.575334740286426</v>
      </c>
      <c r="O154">
        <v>1.7135344758671589</v>
      </c>
      <c r="P154">
        <v>0.64258753044740513</v>
      </c>
      <c r="Y154">
        <v>26.752500000000001</v>
      </c>
      <c r="AA154">
        <v>16.743847377469734</v>
      </c>
      <c r="AD154">
        <v>40.75</v>
      </c>
      <c r="AF154">
        <v>43</v>
      </c>
      <c r="AG154">
        <v>47.5</v>
      </c>
      <c r="AH154">
        <v>56.5</v>
      </c>
      <c r="AI154">
        <v>84</v>
      </c>
      <c r="AJ154">
        <v>13.400000000000002</v>
      </c>
      <c r="AK154">
        <v>1.7846568297574714</v>
      </c>
      <c r="AL154">
        <f>AJ154-1</f>
        <v>12.400000000000002</v>
      </c>
    </row>
    <row r="155" spans="1:38">
      <c r="A155" t="s">
        <v>21</v>
      </c>
      <c r="B155" t="s">
        <v>176</v>
      </c>
      <c r="C155" s="37">
        <v>43832</v>
      </c>
      <c r="D155" s="25">
        <v>1137.2172145843506</v>
      </c>
      <c r="E155" s="26">
        <v>13.685875115243901</v>
      </c>
      <c r="AB155">
        <v>65.901292027865964</v>
      </c>
      <c r="AC155">
        <v>3.2299049259008243</v>
      </c>
    </row>
    <row r="156" spans="1:38">
      <c r="A156" t="s">
        <v>21</v>
      </c>
      <c r="B156" t="s">
        <v>176</v>
      </c>
      <c r="C156" s="37">
        <v>43838</v>
      </c>
      <c r="D156" s="25">
        <v>1241.5054349899292</v>
      </c>
      <c r="E156" s="26">
        <v>13.6275476884779</v>
      </c>
      <c r="AB156">
        <v>56.313718261265919</v>
      </c>
      <c r="AC156">
        <v>4.6284358100428769</v>
      </c>
    </row>
    <row r="157" spans="1:38">
      <c r="A157" t="s">
        <v>21</v>
      </c>
      <c r="B157" t="s">
        <v>176</v>
      </c>
      <c r="C157" s="36">
        <v>43845</v>
      </c>
      <c r="D157" s="12">
        <v>1365.5838823318481</v>
      </c>
      <c r="E157" s="11">
        <v>13.5361826009201</v>
      </c>
      <c r="F157" t="s">
        <v>43</v>
      </c>
      <c r="I157">
        <v>108.81</v>
      </c>
      <c r="J157">
        <v>40.350464474815318</v>
      </c>
      <c r="M157">
        <v>423.13</v>
      </c>
      <c r="N157">
        <v>125.70833338857587</v>
      </c>
      <c r="O157">
        <v>1.1904012268080864</v>
      </c>
      <c r="P157">
        <v>0.82828016806189853</v>
      </c>
      <c r="Q157">
        <v>0.35747430747246434</v>
      </c>
      <c r="R157">
        <v>0.21894092343230598</v>
      </c>
      <c r="U157">
        <v>1500.0374999999999</v>
      </c>
      <c r="V157">
        <v>204.17800393692488</v>
      </c>
      <c r="W157" s="23">
        <f>U157/10</f>
        <v>150.00375</v>
      </c>
      <c r="X157">
        <f>V157/10</f>
        <v>20.417800393692488</v>
      </c>
      <c r="Y157" s="23">
        <v>212.91749999999999</v>
      </c>
      <c r="Z157">
        <f>Y157-W157</f>
        <v>62.913749999999993</v>
      </c>
      <c r="AA157">
        <v>86.495679034658394</v>
      </c>
      <c r="AD157">
        <v>40.75</v>
      </c>
      <c r="AF157">
        <v>43</v>
      </c>
      <c r="AG157">
        <v>47.5</v>
      </c>
      <c r="AH157">
        <v>56.5</v>
      </c>
      <c r="AI157">
        <v>84</v>
      </c>
    </row>
    <row r="158" spans="1:38">
      <c r="A158" t="s">
        <v>21</v>
      </c>
      <c r="B158" t="s">
        <v>176</v>
      </c>
      <c r="C158" s="37">
        <v>43851</v>
      </c>
      <c r="D158" s="25">
        <v>1472.1485033035278</v>
      </c>
      <c r="E158" s="26">
        <v>13.4397219064696</v>
      </c>
      <c r="AB158">
        <v>41.383870865715473</v>
      </c>
      <c r="AC158">
        <v>2.0010476690249828</v>
      </c>
    </row>
    <row r="159" spans="1:38">
      <c r="A159" t="s">
        <v>21</v>
      </c>
      <c r="B159" t="s">
        <v>177</v>
      </c>
      <c r="C159" s="37">
        <v>43790</v>
      </c>
      <c r="D159" s="25">
        <v>431.5214672088623</v>
      </c>
      <c r="E159" s="26">
        <v>13.519312309725301</v>
      </c>
      <c r="AB159">
        <v>5.5359669867557244</v>
      </c>
      <c r="AC159">
        <v>0.84128488525335965</v>
      </c>
    </row>
    <row r="160" spans="1:38">
      <c r="A160" t="s">
        <v>21</v>
      </c>
      <c r="B160" t="s">
        <v>177</v>
      </c>
      <c r="C160" s="36">
        <v>43795</v>
      </c>
      <c r="D160" s="12">
        <v>516.93280601501465</v>
      </c>
      <c r="E160" s="11">
        <v>13.589734106581201</v>
      </c>
      <c r="F160" t="s">
        <v>162</v>
      </c>
      <c r="I160">
        <v>8.6449999999999996</v>
      </c>
      <c r="J160">
        <v>0.32497435796280327</v>
      </c>
      <c r="K160">
        <v>25.5</v>
      </c>
      <c r="L160">
        <v>3.0397697281208713</v>
      </c>
      <c r="M160">
        <v>34.145000000000003</v>
      </c>
      <c r="N160">
        <v>1.8242327154176354</v>
      </c>
      <c r="O160">
        <v>0.40958925000000002</v>
      </c>
      <c r="P160">
        <v>4.0198626571687754E-2</v>
      </c>
      <c r="AD160">
        <v>47.5</v>
      </c>
      <c r="AE160">
        <v>56</v>
      </c>
      <c r="AF160">
        <v>49</v>
      </c>
      <c r="AG160">
        <v>55.25</v>
      </c>
      <c r="AH160">
        <v>67</v>
      </c>
      <c r="AI160">
        <v>91</v>
      </c>
    </row>
    <row r="161" spans="1:38">
      <c r="A161" t="s">
        <v>21</v>
      </c>
      <c r="B161" t="s">
        <v>177</v>
      </c>
      <c r="C161" s="37">
        <v>43796</v>
      </c>
      <c r="D161" s="25">
        <v>534.98764801025391</v>
      </c>
      <c r="E161" s="26">
        <v>13.602369216756699</v>
      </c>
      <c r="AB161" s="38">
        <v>4.0489855198608637</v>
      </c>
      <c r="AC161">
        <v>2.1356954359294411</v>
      </c>
    </row>
    <row r="162" spans="1:38">
      <c r="A162" t="s">
        <v>21</v>
      </c>
      <c r="B162" t="s">
        <v>177</v>
      </c>
      <c r="C162" s="37">
        <v>43802</v>
      </c>
      <c r="D162" s="25">
        <v>641.02589988708496</v>
      </c>
      <c r="E162" s="26">
        <v>13.667425142411201</v>
      </c>
      <c r="AB162">
        <v>8.4038182717584959</v>
      </c>
      <c r="AC162">
        <v>3.9112334520629624</v>
      </c>
    </row>
    <row r="163" spans="1:38">
      <c r="A163" t="s">
        <v>21</v>
      </c>
      <c r="B163" t="s">
        <v>177</v>
      </c>
      <c r="C163" s="37">
        <v>43808</v>
      </c>
      <c r="D163" s="25">
        <v>729.35611152648926</v>
      </c>
      <c r="E163" s="26">
        <v>13.713078452315299</v>
      </c>
      <c r="AB163" s="18">
        <v>33.29855605589735</v>
      </c>
      <c r="AC163" s="18"/>
    </row>
    <row r="164" spans="1:38">
      <c r="A164" t="s">
        <v>21</v>
      </c>
      <c r="B164" t="s">
        <v>177</v>
      </c>
      <c r="C164" s="37">
        <v>43809</v>
      </c>
      <c r="D164" s="25">
        <v>745.75686073303223</v>
      </c>
      <c r="E164" s="26">
        <v>13.718722175335101</v>
      </c>
      <c r="AB164">
        <v>32.383304735059042</v>
      </c>
      <c r="AC164">
        <v>2.6847889217066414</v>
      </c>
    </row>
    <row r="165" spans="1:38">
      <c r="A165" t="s">
        <v>21</v>
      </c>
      <c r="B165" t="s">
        <v>177</v>
      </c>
      <c r="C165" s="37">
        <v>43810</v>
      </c>
      <c r="D165" s="25">
        <v>762.0519905090332</v>
      </c>
      <c r="E165" s="26">
        <v>13.7237935348096</v>
      </c>
      <c r="AB165">
        <v>50.741447658199966</v>
      </c>
    </row>
    <row r="166" spans="1:38">
      <c r="A166" t="s">
        <v>21</v>
      </c>
      <c r="B166" t="s">
        <v>177</v>
      </c>
      <c r="C166" s="37">
        <v>43816</v>
      </c>
      <c r="D166" s="25">
        <v>862.01957130432129</v>
      </c>
      <c r="E166" s="26">
        <v>13.742042748467799</v>
      </c>
      <c r="AB166">
        <v>9.1980182995368978</v>
      </c>
      <c r="AC166">
        <v>5.4663787711219589</v>
      </c>
    </row>
    <row r="167" spans="1:38">
      <c r="A167" t="s">
        <v>21</v>
      </c>
      <c r="B167" t="s">
        <v>177</v>
      </c>
      <c r="C167" s="36">
        <v>43817</v>
      </c>
      <c r="D167" s="12">
        <v>878.4195728302002</v>
      </c>
      <c r="E167" s="11">
        <v>13.743035755563101</v>
      </c>
      <c r="F167" t="s">
        <v>155</v>
      </c>
      <c r="G167" s="12">
        <f>D167</f>
        <v>878.4195728302002</v>
      </c>
      <c r="H167" s="12">
        <f>D172-D167</f>
        <v>611.38954448699951</v>
      </c>
      <c r="I167">
        <v>69.022500000000008</v>
      </c>
      <c r="J167">
        <v>14.551702864269863</v>
      </c>
      <c r="M167">
        <v>184.9675</v>
      </c>
      <c r="N167">
        <v>33.115393040850314</v>
      </c>
      <c r="O167">
        <v>1.3273783331487916</v>
      </c>
      <c r="P167">
        <v>0.47768022261701087</v>
      </c>
      <c r="Y167">
        <v>1.7024999999999999</v>
      </c>
      <c r="AA167">
        <v>0.77517202391899243</v>
      </c>
      <c r="AD167">
        <v>47.5</v>
      </c>
      <c r="AE167">
        <v>56</v>
      </c>
      <c r="AF167">
        <v>49</v>
      </c>
      <c r="AG167">
        <v>55.25</v>
      </c>
      <c r="AH167">
        <v>67</v>
      </c>
      <c r="AI167">
        <v>91</v>
      </c>
      <c r="AJ167">
        <v>7</v>
      </c>
      <c r="AK167">
        <v>0.18708286933869706</v>
      </c>
      <c r="AL167">
        <f>AJ167-1</f>
        <v>6</v>
      </c>
    </row>
    <row r="168" spans="1:38">
      <c r="A168" t="s">
        <v>21</v>
      </c>
      <c r="B168" t="s">
        <v>177</v>
      </c>
      <c r="C168" s="36">
        <v>43829</v>
      </c>
      <c r="D168" s="12">
        <v>1082.4994564056396</v>
      </c>
      <c r="E168" s="11">
        <v>13.7092620831716</v>
      </c>
      <c r="F168" t="s">
        <v>163</v>
      </c>
      <c r="I168">
        <v>151.44</v>
      </c>
      <c r="J168">
        <v>29.60224963298117</v>
      </c>
      <c r="M168">
        <v>505.34249999999997</v>
      </c>
      <c r="N168">
        <v>83.824886556738107</v>
      </c>
      <c r="O168">
        <v>2.261624696477277</v>
      </c>
      <c r="P168">
        <v>0.76223417347303624</v>
      </c>
      <c r="Y168">
        <v>165.04</v>
      </c>
      <c r="AA168">
        <v>54.685450228252279</v>
      </c>
      <c r="AD168">
        <v>47.5</v>
      </c>
      <c r="AE168">
        <v>56</v>
      </c>
      <c r="AF168">
        <v>49</v>
      </c>
      <c r="AG168">
        <v>55.25</v>
      </c>
      <c r="AH168">
        <v>67</v>
      </c>
      <c r="AI168">
        <v>91</v>
      </c>
    </row>
    <row r="169" spans="1:38">
      <c r="A169" t="s">
        <v>21</v>
      </c>
      <c r="B169" t="s">
        <v>177</v>
      </c>
      <c r="C169" s="37">
        <v>43832</v>
      </c>
      <c r="D169" s="25">
        <v>1137.2172145843506</v>
      </c>
      <c r="E169" s="26">
        <v>13.685875115243901</v>
      </c>
      <c r="AB169">
        <v>76.403387045156506</v>
      </c>
      <c r="AC169">
        <v>4.7422054179886226</v>
      </c>
    </row>
    <row r="170" spans="1:38">
      <c r="A170" t="s">
        <v>21</v>
      </c>
      <c r="B170" t="s">
        <v>177</v>
      </c>
      <c r="C170" s="37">
        <v>43838</v>
      </c>
      <c r="D170" s="25">
        <v>1241.5054349899292</v>
      </c>
      <c r="E170" s="26">
        <v>13.6275476884779</v>
      </c>
      <c r="AB170">
        <v>64.598790389303701</v>
      </c>
      <c r="AC170">
        <v>3.4965156692075374</v>
      </c>
    </row>
    <row r="171" spans="1:38">
      <c r="A171" t="s">
        <v>21</v>
      </c>
      <c r="B171" t="s">
        <v>177</v>
      </c>
      <c r="C171" s="37">
        <v>43851</v>
      </c>
      <c r="D171" s="25">
        <v>1472.1485033035278</v>
      </c>
      <c r="E171" s="26">
        <v>13.4397219064696</v>
      </c>
      <c r="AB171">
        <v>69.136396740919082</v>
      </c>
      <c r="AC171">
        <v>2.000056003418893</v>
      </c>
    </row>
    <row r="172" spans="1:38">
      <c r="A172" t="s">
        <v>21</v>
      </c>
      <c r="B172" t="s">
        <v>177</v>
      </c>
      <c r="C172" s="36">
        <v>43852</v>
      </c>
      <c r="D172" s="12">
        <v>1489.8091173171997</v>
      </c>
      <c r="E172" s="11">
        <v>13.4221512467888</v>
      </c>
      <c r="F172" t="s">
        <v>43</v>
      </c>
      <c r="I172">
        <v>129.30500000000001</v>
      </c>
      <c r="J172">
        <v>11.175157344156974</v>
      </c>
      <c r="M172">
        <v>751.48249999999996</v>
      </c>
      <c r="N172">
        <v>203.9830383675729</v>
      </c>
      <c r="O172">
        <v>1.6771230320517412</v>
      </c>
      <c r="P172">
        <v>0.28842149286512042</v>
      </c>
      <c r="Q172">
        <v>0.49937111902577208</v>
      </c>
      <c r="R172">
        <v>0.40817161601745494</v>
      </c>
      <c r="U172">
        <v>2436.6999999999998</v>
      </c>
      <c r="V172">
        <v>296.12924824587787</v>
      </c>
      <c r="W172" s="23">
        <f>U172/10</f>
        <v>243.67</v>
      </c>
      <c r="X172">
        <f>V172/10</f>
        <v>29.612924824587786</v>
      </c>
      <c r="Y172" s="23">
        <v>274.75</v>
      </c>
      <c r="Z172">
        <f>Y172-W172</f>
        <v>31.080000000000013</v>
      </c>
      <c r="AA172">
        <v>85.2816670412425</v>
      </c>
      <c r="AD172">
        <v>47.5</v>
      </c>
      <c r="AE172">
        <v>56</v>
      </c>
      <c r="AF172">
        <v>49</v>
      </c>
      <c r="AG172">
        <v>55.25</v>
      </c>
      <c r="AH172">
        <v>67</v>
      </c>
      <c r="AI172">
        <v>91</v>
      </c>
      <c r="AJ172">
        <v>8.3500000000000014</v>
      </c>
      <c r="AK172">
        <v>0.26809513236909011</v>
      </c>
      <c r="AL172">
        <f>AJ172-1</f>
        <v>7.3500000000000014</v>
      </c>
    </row>
    <row r="173" spans="1:38">
      <c r="A173" t="s">
        <v>21</v>
      </c>
      <c r="B173" t="s">
        <v>178</v>
      </c>
      <c r="C173" s="37">
        <v>43790</v>
      </c>
      <c r="D173" s="25">
        <v>431.5214672088623</v>
      </c>
      <c r="E173" s="26">
        <v>13.519312309725301</v>
      </c>
      <c r="AB173">
        <v>2.0653499591956859</v>
      </c>
      <c r="AC173">
        <v>0.74353522578927023</v>
      </c>
    </row>
    <row r="174" spans="1:38">
      <c r="A174" t="s">
        <v>21</v>
      </c>
      <c r="B174" t="s">
        <v>178</v>
      </c>
      <c r="C174" s="36">
        <v>43795</v>
      </c>
      <c r="D174" s="12">
        <v>516.93280601501465</v>
      </c>
      <c r="E174" s="11">
        <v>13.589734106581201</v>
      </c>
      <c r="F174" t="s">
        <v>162</v>
      </c>
      <c r="I174">
        <v>8.4749999999999996</v>
      </c>
      <c r="J174">
        <v>0.92808494582482604</v>
      </c>
      <c r="K174">
        <v>23.0275</v>
      </c>
      <c r="L174">
        <v>3.7020478567049011</v>
      </c>
      <c r="M174">
        <v>31.502499999999998</v>
      </c>
      <c r="N174">
        <v>2.740162327916607</v>
      </c>
      <c r="O174">
        <v>0.36687674999999997</v>
      </c>
      <c r="P174">
        <v>6.2447596005904639E-2</v>
      </c>
      <c r="AD174">
        <v>43.75</v>
      </c>
      <c r="AF174">
        <v>47.5</v>
      </c>
      <c r="AG174">
        <v>53</v>
      </c>
      <c r="AH174">
        <v>60.75</v>
      </c>
      <c r="AI174">
        <v>91</v>
      </c>
    </row>
    <row r="175" spans="1:38">
      <c r="A175" t="s">
        <v>21</v>
      </c>
      <c r="B175" t="s">
        <v>178</v>
      </c>
      <c r="C175" s="37">
        <v>43796</v>
      </c>
      <c r="D175" s="25">
        <v>534.98764801025391</v>
      </c>
      <c r="E175" s="26">
        <v>13.602369216756699</v>
      </c>
      <c r="AB175">
        <v>4.7212365956714279</v>
      </c>
      <c r="AC175">
        <v>0.74509690370666115</v>
      </c>
    </row>
    <row r="176" spans="1:38">
      <c r="A176" t="s">
        <v>21</v>
      </c>
      <c r="B176" t="s">
        <v>178</v>
      </c>
      <c r="C176" s="37">
        <v>43802</v>
      </c>
      <c r="D176" s="25">
        <v>641.02589988708496</v>
      </c>
      <c r="E176" s="26">
        <v>13.667425142411201</v>
      </c>
      <c r="AB176">
        <v>5.6059119497439696</v>
      </c>
      <c r="AC176">
        <v>2.2365871765787624</v>
      </c>
    </row>
    <row r="177" spans="1:38">
      <c r="A177" t="s">
        <v>21</v>
      </c>
      <c r="B177" t="s">
        <v>178</v>
      </c>
      <c r="C177" s="37">
        <v>43809</v>
      </c>
      <c r="D177" s="25">
        <v>745.75686073303223</v>
      </c>
      <c r="E177" s="26">
        <v>13.718722175335101</v>
      </c>
      <c r="AB177">
        <v>34.634469200189756</v>
      </c>
      <c r="AC177">
        <v>2.6256045624529158</v>
      </c>
    </row>
    <row r="178" spans="1:38">
      <c r="A178" t="s">
        <v>21</v>
      </c>
      <c r="B178" t="s">
        <v>178</v>
      </c>
      <c r="C178" s="36">
        <v>43810</v>
      </c>
      <c r="D178" s="12">
        <v>762.0519905090332</v>
      </c>
      <c r="E178" s="11">
        <v>13.7237935348096</v>
      </c>
      <c r="F178" t="s">
        <v>155</v>
      </c>
      <c r="G178" s="12">
        <f>D178</f>
        <v>762.0519905090332</v>
      </c>
      <c r="H178" s="12">
        <f>D184-D178</f>
        <v>727.7571268081665</v>
      </c>
      <c r="I178">
        <v>24.814999999999998</v>
      </c>
      <c r="J178">
        <v>2.333372023488764</v>
      </c>
      <c r="M178">
        <v>77.259999999999991</v>
      </c>
      <c r="N178">
        <v>5.2098352501142955</v>
      </c>
      <c r="O178">
        <v>0.44922662607801289</v>
      </c>
      <c r="P178">
        <v>0.30668942311102998</v>
      </c>
      <c r="AD178">
        <v>43.75</v>
      </c>
      <c r="AF178">
        <v>47.5</v>
      </c>
      <c r="AG178">
        <v>53</v>
      </c>
      <c r="AH178">
        <v>60.75</v>
      </c>
      <c r="AI178">
        <v>91</v>
      </c>
      <c r="AJ178">
        <v>7.1</v>
      </c>
      <c r="AK178">
        <v>0.55452682532047171</v>
      </c>
      <c r="AL178">
        <f>AJ178-1</f>
        <v>6.1</v>
      </c>
    </row>
    <row r="179" spans="1:38">
      <c r="A179" t="s">
        <v>21</v>
      </c>
      <c r="B179" t="s">
        <v>178</v>
      </c>
      <c r="C179" s="37">
        <v>43816</v>
      </c>
      <c r="D179" s="25">
        <v>862.01957130432129</v>
      </c>
      <c r="E179" s="26">
        <v>13.742042748467799</v>
      </c>
      <c r="AB179">
        <v>2.9392168057843833</v>
      </c>
      <c r="AC179">
        <v>1.8841088733970519</v>
      </c>
    </row>
    <row r="180" spans="1:38">
      <c r="A180" t="s">
        <v>21</v>
      </c>
      <c r="B180" t="s">
        <v>178</v>
      </c>
      <c r="C180" s="36">
        <v>43822</v>
      </c>
      <c r="D180" s="12">
        <v>964.09757137298584</v>
      </c>
      <c r="E180" s="11">
        <v>13.739176144857</v>
      </c>
      <c r="F180" t="s">
        <v>163</v>
      </c>
      <c r="I180">
        <v>74.307500000000005</v>
      </c>
      <c r="J180">
        <v>12.20726312146448</v>
      </c>
      <c r="M180">
        <v>210.45500000000001</v>
      </c>
      <c r="N180">
        <v>34.883763295646105</v>
      </c>
      <c r="O180">
        <v>1.4913500725972597</v>
      </c>
      <c r="P180">
        <v>0.42509201950690889</v>
      </c>
      <c r="Y180">
        <v>32.575000000000003</v>
      </c>
      <c r="AA180">
        <v>24.553984741110071</v>
      </c>
      <c r="AD180">
        <v>43.75</v>
      </c>
      <c r="AF180">
        <v>47.5</v>
      </c>
      <c r="AG180">
        <v>53</v>
      </c>
      <c r="AH180">
        <v>60.75</v>
      </c>
      <c r="AI180">
        <v>91</v>
      </c>
      <c r="AJ180">
        <v>8</v>
      </c>
      <c r="AK180">
        <v>0.71763500472036656</v>
      </c>
      <c r="AL180">
        <f>AJ180-1</f>
        <v>7</v>
      </c>
    </row>
    <row r="181" spans="1:38">
      <c r="A181" t="s">
        <v>21</v>
      </c>
      <c r="B181" t="s">
        <v>178</v>
      </c>
      <c r="C181" s="37">
        <v>43832</v>
      </c>
      <c r="D181" s="25">
        <v>1137.2172145843506</v>
      </c>
      <c r="E181" s="26">
        <v>13.685875115243901</v>
      </c>
      <c r="AB181">
        <v>52.324823162706181</v>
      </c>
      <c r="AC181">
        <v>7.1589111598088291</v>
      </c>
    </row>
    <row r="182" spans="1:38">
      <c r="A182" t="s">
        <v>21</v>
      </c>
      <c r="B182" t="s">
        <v>178</v>
      </c>
      <c r="C182" s="37">
        <v>43838</v>
      </c>
      <c r="D182" s="25">
        <v>1241.5054349899292</v>
      </c>
      <c r="E182" s="26">
        <v>13.6275476884779</v>
      </c>
      <c r="AB182">
        <v>52.366742545550451</v>
      </c>
      <c r="AC182">
        <v>1.4286241964891497</v>
      </c>
    </row>
    <row r="183" spans="1:38">
      <c r="A183" t="s">
        <v>21</v>
      </c>
      <c r="B183" t="s">
        <v>178</v>
      </c>
      <c r="C183" s="37">
        <v>43851</v>
      </c>
      <c r="D183" s="25">
        <v>1472.1485033035278</v>
      </c>
      <c r="E183" s="26">
        <v>13.4397219064696</v>
      </c>
      <c r="AB183">
        <v>57.212488029558614</v>
      </c>
      <c r="AC183">
        <v>5.1947128630896646</v>
      </c>
    </row>
    <row r="184" spans="1:38">
      <c r="A184" t="s">
        <v>21</v>
      </c>
      <c r="B184" t="s">
        <v>178</v>
      </c>
      <c r="C184" s="36">
        <v>43852</v>
      </c>
      <c r="D184" s="12">
        <v>1489.8091173171997</v>
      </c>
      <c r="E184" s="11">
        <v>13.4221512467888</v>
      </c>
      <c r="F184" t="s">
        <v>43</v>
      </c>
      <c r="I184">
        <v>116.13749999999999</v>
      </c>
      <c r="J184">
        <v>27.729138817917406</v>
      </c>
      <c r="M184">
        <v>485.6</v>
      </c>
      <c r="N184">
        <v>110.958464526146</v>
      </c>
      <c r="O184">
        <v>0.99278195804649849</v>
      </c>
      <c r="P184">
        <v>0.69625028289453483</v>
      </c>
      <c r="Q184">
        <v>0.28800388241211861</v>
      </c>
      <c r="R184">
        <v>9.9367921450990659E-2</v>
      </c>
      <c r="U184">
        <v>2210.3500000000004</v>
      </c>
      <c r="V184">
        <v>294.76005071922492</v>
      </c>
      <c r="W184" s="23">
        <f>U184/10</f>
        <v>221.03500000000003</v>
      </c>
      <c r="X184">
        <f>V184/10</f>
        <v>29.476005071922494</v>
      </c>
      <c r="Y184" s="23">
        <v>248.8075</v>
      </c>
      <c r="Z184">
        <f>Y184-W184</f>
        <v>27.77249999999998</v>
      </c>
      <c r="AA184">
        <v>106.25905745707821</v>
      </c>
      <c r="AD184">
        <v>43.75</v>
      </c>
      <c r="AF184">
        <v>47.5</v>
      </c>
      <c r="AG184">
        <v>53</v>
      </c>
      <c r="AH184">
        <v>60.75</v>
      </c>
      <c r="AI184">
        <v>91</v>
      </c>
      <c r="AJ184">
        <v>12.05</v>
      </c>
      <c r="AK184">
        <v>0.7595228765481663</v>
      </c>
      <c r="AL184">
        <f>AJ184-1</f>
        <v>11.05</v>
      </c>
    </row>
    <row r="185" spans="1:38">
      <c r="A185" t="s">
        <v>21</v>
      </c>
      <c r="B185" t="s">
        <v>179</v>
      </c>
      <c r="C185" s="36">
        <v>43788</v>
      </c>
      <c r="D185" s="12">
        <v>397.55723857879639</v>
      </c>
      <c r="E185" s="11">
        <v>13.487909641145899</v>
      </c>
      <c r="F185" t="s">
        <v>162</v>
      </c>
      <c r="I185">
        <v>3.7124999999999999</v>
      </c>
      <c r="J185">
        <v>0.34519016498156524</v>
      </c>
      <c r="K185">
        <v>11.760000000000002</v>
      </c>
      <c r="L185">
        <v>2.1576375970027839</v>
      </c>
      <c r="M185">
        <v>15.4725</v>
      </c>
      <c r="N185">
        <v>1.4208998029417845</v>
      </c>
      <c r="O185">
        <v>0.17241482499999999</v>
      </c>
      <c r="P185">
        <v>3.457772575848745E-2</v>
      </c>
      <c r="AD185">
        <v>40</v>
      </c>
      <c r="AF185">
        <v>44.5</v>
      </c>
      <c r="AG185">
        <v>49.75</v>
      </c>
      <c r="AH185">
        <v>58</v>
      </c>
      <c r="AI185">
        <v>84</v>
      </c>
    </row>
    <row r="186" spans="1:38">
      <c r="A186" t="s">
        <v>21</v>
      </c>
      <c r="B186" t="s">
        <v>179</v>
      </c>
      <c r="C186" s="39">
        <v>43790</v>
      </c>
      <c r="D186" s="31">
        <v>431.5214672088623</v>
      </c>
      <c r="E186" s="32">
        <v>13.519312309725301</v>
      </c>
      <c r="AB186">
        <v>2.945981560688324</v>
      </c>
      <c r="AC186">
        <v>0.9394940748123165</v>
      </c>
    </row>
    <row r="187" spans="1:38">
      <c r="A187" t="s">
        <v>21</v>
      </c>
      <c r="B187" t="s">
        <v>179</v>
      </c>
      <c r="C187" s="39">
        <v>43796</v>
      </c>
      <c r="D187" s="31">
        <v>534.98764801025391</v>
      </c>
      <c r="E187" s="32">
        <v>13.602369216756699</v>
      </c>
      <c r="AB187">
        <v>1.936894720399863</v>
      </c>
    </row>
    <row r="188" spans="1:38">
      <c r="A188" t="s">
        <v>21</v>
      </c>
      <c r="B188" t="s">
        <v>179</v>
      </c>
      <c r="C188" s="39">
        <v>43802</v>
      </c>
      <c r="D188" s="31">
        <v>641.02589988708496</v>
      </c>
      <c r="E188" s="32">
        <v>13.667425142411201</v>
      </c>
      <c r="AB188">
        <v>11.398596091931253</v>
      </c>
      <c r="AC188">
        <v>1.4075989132976168</v>
      </c>
    </row>
    <row r="189" spans="1:38">
      <c r="A189" t="s">
        <v>21</v>
      </c>
      <c r="B189" t="s">
        <v>179</v>
      </c>
      <c r="C189" s="39">
        <v>43809</v>
      </c>
      <c r="D189" s="31">
        <v>745.75686073303223</v>
      </c>
      <c r="E189" s="32">
        <v>13.718722175335101</v>
      </c>
      <c r="AB189">
        <v>19.153068880741586</v>
      </c>
      <c r="AC189">
        <v>4.1724876352853677</v>
      </c>
    </row>
    <row r="190" spans="1:38">
      <c r="A190" t="s">
        <v>21</v>
      </c>
      <c r="B190" t="s">
        <v>179</v>
      </c>
      <c r="C190" s="36">
        <v>43810</v>
      </c>
      <c r="D190" s="12">
        <v>762.0519905090332</v>
      </c>
      <c r="E190" s="11">
        <v>13.7237935348096</v>
      </c>
      <c r="F190" t="s">
        <v>155</v>
      </c>
      <c r="G190" s="12">
        <f>D190</f>
        <v>762.0519905090332</v>
      </c>
      <c r="H190" s="12">
        <f>D194-G190</f>
        <v>603.53189182281494</v>
      </c>
      <c r="I190">
        <v>23.142499999999998</v>
      </c>
      <c r="J190">
        <v>3.0646760976216325</v>
      </c>
      <c r="M190">
        <v>68.727499999999992</v>
      </c>
      <c r="N190">
        <v>7.9220729347396075</v>
      </c>
      <c r="O190">
        <v>0.49857383872816485</v>
      </c>
      <c r="P190">
        <v>9.1016957035524995E-2</v>
      </c>
      <c r="Y190">
        <v>0.13750000000000001</v>
      </c>
      <c r="AA190">
        <v>0.21914607000811126</v>
      </c>
      <c r="AD190">
        <v>40</v>
      </c>
      <c r="AF190">
        <v>44.5</v>
      </c>
      <c r="AG190">
        <v>49.75</v>
      </c>
      <c r="AH190">
        <v>58</v>
      </c>
      <c r="AI190">
        <v>84</v>
      </c>
      <c r="AJ190">
        <v>5.75</v>
      </c>
      <c r="AK190">
        <v>0.59319052588523336</v>
      </c>
      <c r="AL190">
        <f>AJ190-1</f>
        <v>4.75</v>
      </c>
    </row>
    <row r="191" spans="1:38">
      <c r="A191" t="s">
        <v>21</v>
      </c>
      <c r="B191" t="s">
        <v>179</v>
      </c>
      <c r="C191" s="36">
        <v>43817</v>
      </c>
      <c r="D191" s="12">
        <v>878.4195728302002</v>
      </c>
      <c r="E191" s="11">
        <v>13.743035755563101</v>
      </c>
      <c r="F191" t="s">
        <v>163</v>
      </c>
      <c r="I191">
        <v>27.0275</v>
      </c>
      <c r="J191">
        <v>5.4723934053879342</v>
      </c>
      <c r="M191">
        <v>77.169999999999987</v>
      </c>
      <c r="N191">
        <v>14.504892278124675</v>
      </c>
      <c r="O191">
        <v>0.4097030267469674</v>
      </c>
      <c r="P191">
        <v>0.10868968475869732</v>
      </c>
      <c r="Y191">
        <v>3.39</v>
      </c>
      <c r="AA191">
        <v>3.6165821802727876</v>
      </c>
      <c r="AD191">
        <v>40</v>
      </c>
      <c r="AF191">
        <v>44.5</v>
      </c>
      <c r="AG191">
        <v>49.75</v>
      </c>
      <c r="AH191">
        <v>58</v>
      </c>
      <c r="AI191">
        <v>84</v>
      </c>
      <c r="AJ191">
        <v>6.3250000000000002</v>
      </c>
      <c r="AK191">
        <v>0.81192287195274837</v>
      </c>
      <c r="AL191">
        <f>AJ191-1</f>
        <v>5.3250000000000002</v>
      </c>
    </row>
    <row r="192" spans="1:38">
      <c r="A192" t="s">
        <v>21</v>
      </c>
      <c r="B192" t="s">
        <v>179</v>
      </c>
      <c r="C192" s="39">
        <v>43832</v>
      </c>
      <c r="D192" s="31">
        <v>1137.2172145843506</v>
      </c>
      <c r="E192" s="32">
        <v>13.685875115243901</v>
      </c>
      <c r="AB192">
        <v>40.359219058937768</v>
      </c>
      <c r="AC192">
        <v>2.2991176144107279</v>
      </c>
    </row>
    <row r="193" spans="1:38">
      <c r="A193" t="s">
        <v>21</v>
      </c>
      <c r="B193" t="s">
        <v>179</v>
      </c>
      <c r="C193" s="39">
        <v>43838</v>
      </c>
      <c r="D193" s="31">
        <v>1241.5054349899292</v>
      </c>
      <c r="E193" s="32">
        <v>13.6275476884779</v>
      </c>
      <c r="AB193">
        <v>38.880049321788206</v>
      </c>
      <c r="AC193">
        <v>2.6491308633039106</v>
      </c>
    </row>
    <row r="194" spans="1:38">
      <c r="A194" t="s">
        <v>21</v>
      </c>
      <c r="B194" t="s">
        <v>179</v>
      </c>
      <c r="C194" s="36">
        <v>43845</v>
      </c>
      <c r="D194" s="12">
        <v>1365.5838823318481</v>
      </c>
      <c r="E194" s="11">
        <v>13.5361826009201</v>
      </c>
      <c r="F194" t="s">
        <v>43</v>
      </c>
      <c r="I194">
        <v>31.975000000000001</v>
      </c>
      <c r="J194">
        <v>7.9357991616051677</v>
      </c>
      <c r="M194">
        <v>119.35000000000001</v>
      </c>
      <c r="N194">
        <v>30.42033941296512</v>
      </c>
      <c r="O194">
        <v>0.35529068409284914</v>
      </c>
      <c r="P194">
        <v>7.0470161653027372E-2</v>
      </c>
      <c r="Q194">
        <v>0.2462271917476101</v>
      </c>
      <c r="R194">
        <v>8.5238413943786395E-2</v>
      </c>
      <c r="U194">
        <v>638.41250000000002</v>
      </c>
      <c r="V194">
        <v>164.89047564469354</v>
      </c>
      <c r="W194" s="23">
        <f>U194/10</f>
        <v>63.841250000000002</v>
      </c>
      <c r="X194">
        <f>V194/10</f>
        <v>16.489047564469352</v>
      </c>
      <c r="Y194" s="23">
        <v>61.965000000000003</v>
      </c>
      <c r="AA194">
        <v>37.789551907019678</v>
      </c>
      <c r="AD194">
        <v>40</v>
      </c>
      <c r="AF194">
        <v>44.5</v>
      </c>
      <c r="AG194">
        <v>49.75</v>
      </c>
      <c r="AH194">
        <v>58</v>
      </c>
      <c r="AI194">
        <v>84</v>
      </c>
    </row>
    <row r="195" spans="1:38">
      <c r="A195" t="s">
        <v>21</v>
      </c>
      <c r="B195" t="s">
        <v>179</v>
      </c>
      <c r="C195" s="39">
        <v>43851</v>
      </c>
      <c r="D195" s="31">
        <v>1472.1485033035278</v>
      </c>
      <c r="E195" s="32">
        <v>13.4397219064696</v>
      </c>
      <c r="AB195">
        <v>38.877764202619154</v>
      </c>
      <c r="AC195">
        <v>3.8274828439374287</v>
      </c>
    </row>
    <row r="196" spans="1:38">
      <c r="A196" t="s">
        <v>21</v>
      </c>
      <c r="B196" t="s">
        <v>180</v>
      </c>
      <c r="C196" s="39">
        <v>43790</v>
      </c>
      <c r="D196" s="31">
        <v>431.5214672088623</v>
      </c>
      <c r="E196" s="32">
        <v>13.519312309725301</v>
      </c>
      <c r="AB196">
        <v>3.2009100641182329</v>
      </c>
      <c r="AC196">
        <v>2.510627081489849</v>
      </c>
    </row>
    <row r="197" spans="1:38">
      <c r="A197" t="s">
        <v>21</v>
      </c>
      <c r="B197" t="s">
        <v>180</v>
      </c>
      <c r="C197" s="36">
        <v>43795</v>
      </c>
      <c r="D197" s="12">
        <v>516.93280601501465</v>
      </c>
      <c r="E197" s="11">
        <v>13.589734106581201</v>
      </c>
      <c r="F197" t="s">
        <v>162</v>
      </c>
      <c r="I197">
        <v>12.6175</v>
      </c>
      <c r="J197">
        <v>0.66058528341666078</v>
      </c>
      <c r="K197">
        <v>33.370000000000005</v>
      </c>
      <c r="L197">
        <v>3.2594580326591558</v>
      </c>
      <c r="M197">
        <v>45.987500000000004</v>
      </c>
      <c r="N197">
        <v>2.2844159538052375</v>
      </c>
      <c r="O197">
        <v>0.44091625000000001</v>
      </c>
      <c r="P197">
        <v>5.8681671865384095E-2</v>
      </c>
      <c r="AD197">
        <v>45.5</v>
      </c>
      <c r="AE197">
        <v>56</v>
      </c>
      <c r="AF197">
        <v>47.75</v>
      </c>
      <c r="AG197">
        <v>55.25</v>
      </c>
      <c r="AH197">
        <v>70</v>
      </c>
      <c r="AI197">
        <v>91</v>
      </c>
    </row>
    <row r="198" spans="1:38">
      <c r="A198" t="s">
        <v>21</v>
      </c>
      <c r="B198" t="s">
        <v>180</v>
      </c>
      <c r="C198" s="39">
        <v>43796</v>
      </c>
      <c r="D198" s="31">
        <v>534.98764801025391</v>
      </c>
      <c r="E198" s="32">
        <v>13.602369216756699</v>
      </c>
      <c r="AB198">
        <v>1.5370941600878325</v>
      </c>
    </row>
    <row r="199" spans="1:38">
      <c r="A199" t="s">
        <v>21</v>
      </c>
      <c r="B199" t="s">
        <v>180</v>
      </c>
      <c r="C199" s="39">
        <v>43802</v>
      </c>
      <c r="D199" s="31">
        <v>641.02589988708496</v>
      </c>
      <c r="E199" s="32">
        <v>13.667425142411201</v>
      </c>
      <c r="AB199">
        <v>7.9848255562799295</v>
      </c>
      <c r="AC199">
        <v>0.59463305412538903</v>
      </c>
    </row>
    <row r="200" spans="1:38">
      <c r="A200" t="s">
        <v>21</v>
      </c>
      <c r="B200" t="s">
        <v>180</v>
      </c>
      <c r="C200" s="39">
        <v>43809</v>
      </c>
      <c r="D200" s="31">
        <v>745.75686073303223</v>
      </c>
      <c r="E200" s="32">
        <v>13.718722175335101</v>
      </c>
      <c r="AB200">
        <v>32.442828671454421</v>
      </c>
      <c r="AC200">
        <v>3.7111956028324835</v>
      </c>
    </row>
    <row r="201" spans="1:38">
      <c r="A201" t="s">
        <v>21</v>
      </c>
      <c r="B201" t="s">
        <v>180</v>
      </c>
      <c r="C201" s="39">
        <v>43816</v>
      </c>
      <c r="D201" s="31">
        <v>862.01957130432129</v>
      </c>
      <c r="E201" s="32">
        <v>13.742042748467799</v>
      </c>
      <c r="AB201">
        <v>8.1466512702078546</v>
      </c>
    </row>
    <row r="202" spans="1:38">
      <c r="A202" t="s">
        <v>21</v>
      </c>
      <c r="B202" t="s">
        <v>180</v>
      </c>
      <c r="C202" s="36">
        <v>43817</v>
      </c>
      <c r="D202" s="12">
        <v>878.4195728302002</v>
      </c>
      <c r="E202" s="11">
        <v>13.743035755563101</v>
      </c>
      <c r="F202" t="s">
        <v>155</v>
      </c>
      <c r="G202" s="12">
        <f>D202</f>
        <v>878.4195728302002</v>
      </c>
      <c r="H202" s="12">
        <f>D207-G202</f>
        <v>611.38954448699951</v>
      </c>
      <c r="I202">
        <v>42.785000000000004</v>
      </c>
      <c r="J202">
        <v>2.4349212855175804</v>
      </c>
      <c r="M202">
        <v>119.995</v>
      </c>
      <c r="N202">
        <v>5.6101775075897846</v>
      </c>
      <c r="O202">
        <v>0.73231850039226187</v>
      </c>
      <c r="P202">
        <v>0.10042446107827611</v>
      </c>
      <c r="Y202">
        <v>0.29749999999999999</v>
      </c>
      <c r="AA202">
        <v>0.22201726659579132</v>
      </c>
      <c r="AD202">
        <v>45.5</v>
      </c>
      <c r="AE202">
        <v>56</v>
      </c>
      <c r="AF202">
        <v>47.75</v>
      </c>
      <c r="AG202">
        <v>55.25</v>
      </c>
      <c r="AH202">
        <v>70</v>
      </c>
      <c r="AI202">
        <v>91</v>
      </c>
      <c r="AJ202">
        <v>5.6</v>
      </c>
      <c r="AK202">
        <v>0.43011626335213293</v>
      </c>
      <c r="AL202">
        <f>AJ202-1</f>
        <v>4.5999999999999996</v>
      </c>
    </row>
    <row r="203" spans="1:38">
      <c r="A203" t="s">
        <v>21</v>
      </c>
      <c r="B203" t="s">
        <v>180</v>
      </c>
      <c r="C203" s="36">
        <v>43829</v>
      </c>
      <c r="D203" s="12">
        <v>1082.4994564056396</v>
      </c>
      <c r="E203" s="11">
        <v>13.7092620831716</v>
      </c>
      <c r="F203" t="s">
        <v>163</v>
      </c>
      <c r="I203">
        <v>66.982499999999987</v>
      </c>
      <c r="J203">
        <v>5.2042280487440102</v>
      </c>
      <c r="M203">
        <v>189.57749999999996</v>
      </c>
      <c r="N203">
        <v>13.765401298787868</v>
      </c>
      <c r="O203">
        <v>1.2668907779570295</v>
      </c>
      <c r="P203">
        <v>0.18396255788488364</v>
      </c>
      <c r="Y203">
        <v>10.1425</v>
      </c>
      <c r="AA203">
        <v>6.1044758169723297</v>
      </c>
      <c r="AD203">
        <v>45.5</v>
      </c>
      <c r="AE203">
        <v>56</v>
      </c>
      <c r="AF203">
        <v>47.75</v>
      </c>
      <c r="AG203">
        <v>55.25</v>
      </c>
      <c r="AH203">
        <v>70</v>
      </c>
      <c r="AI203">
        <v>91</v>
      </c>
    </row>
    <row r="204" spans="1:38">
      <c r="A204" t="s">
        <v>21</v>
      </c>
      <c r="B204" t="s">
        <v>180</v>
      </c>
      <c r="C204" s="39">
        <v>43832</v>
      </c>
      <c r="D204" s="31">
        <v>1137.2172145843506</v>
      </c>
      <c r="E204" s="32">
        <v>13.685875115243901</v>
      </c>
      <c r="AB204">
        <v>54.718516217799703</v>
      </c>
      <c r="AC204">
        <v>3.6048651545304731</v>
      </c>
    </row>
    <row r="205" spans="1:38">
      <c r="A205" t="s">
        <v>21</v>
      </c>
      <c r="B205" t="s">
        <v>180</v>
      </c>
      <c r="C205" s="39">
        <v>43838</v>
      </c>
      <c r="D205" s="31">
        <v>1241.5054349899292</v>
      </c>
      <c r="E205" s="32">
        <v>13.6275476884779</v>
      </c>
      <c r="AB205">
        <v>30.830953889180762</v>
      </c>
      <c r="AC205">
        <v>2.3095845924176341</v>
      </c>
    </row>
    <row r="206" spans="1:38">
      <c r="A206" t="s">
        <v>21</v>
      </c>
      <c r="B206" t="s">
        <v>180</v>
      </c>
      <c r="C206" s="39">
        <v>43851</v>
      </c>
      <c r="D206" s="31">
        <v>1472.1485033035278</v>
      </c>
      <c r="E206" s="32">
        <v>13.4397219064696</v>
      </c>
      <c r="AB206">
        <v>24.357085147670773</v>
      </c>
      <c r="AC206">
        <v>4.6688599058321465</v>
      </c>
    </row>
    <row r="207" spans="1:38">
      <c r="A207" t="s">
        <v>21</v>
      </c>
      <c r="B207" t="s">
        <v>180</v>
      </c>
      <c r="C207" s="36">
        <v>43852</v>
      </c>
      <c r="D207" s="12">
        <v>1489.8091173171997</v>
      </c>
      <c r="E207" s="11">
        <v>13.4221512467888</v>
      </c>
      <c r="F207" t="s">
        <v>43</v>
      </c>
      <c r="I207">
        <v>51.377499999999998</v>
      </c>
      <c r="J207">
        <v>7.9324285636031213</v>
      </c>
      <c r="M207">
        <v>215.01249999999999</v>
      </c>
      <c r="N207">
        <v>10.67973548361539</v>
      </c>
      <c r="O207">
        <v>0.57041946307012104</v>
      </c>
      <c r="P207">
        <v>0.12618225118097245</v>
      </c>
      <c r="Q207">
        <v>0.66377551609173557</v>
      </c>
      <c r="R207">
        <v>0.21929155174976139</v>
      </c>
      <c r="U207">
        <v>545.6875</v>
      </c>
      <c r="V207">
        <v>191.37167752395692</v>
      </c>
      <c r="W207" s="23">
        <f>U207/10</f>
        <v>54.568750000000001</v>
      </c>
      <c r="X207">
        <f>V207/10</f>
        <v>19.13716775239569</v>
      </c>
      <c r="Y207" s="23">
        <v>95.917500000000004</v>
      </c>
      <c r="Z207">
        <f>Y207-W207</f>
        <v>41.348750000000003</v>
      </c>
      <c r="AA207">
        <v>41.481517470635865</v>
      </c>
      <c r="AD207">
        <v>45.5</v>
      </c>
      <c r="AE207">
        <v>56</v>
      </c>
      <c r="AF207">
        <v>47.75</v>
      </c>
      <c r="AG207">
        <v>55.25</v>
      </c>
      <c r="AH207">
        <v>70</v>
      </c>
      <c r="AI207">
        <v>91</v>
      </c>
      <c r="AJ207">
        <v>6.0250000000000004</v>
      </c>
      <c r="AK207">
        <v>0.11388041973930381</v>
      </c>
      <c r="AL207">
        <f>AJ207-1</f>
        <v>5.0250000000000004</v>
      </c>
    </row>
    <row r="208" spans="1:38">
      <c r="A208" t="s">
        <v>21</v>
      </c>
      <c r="B208" t="s">
        <v>181</v>
      </c>
      <c r="C208" s="39">
        <v>43790</v>
      </c>
      <c r="D208" s="31">
        <v>431.5214672088623</v>
      </c>
      <c r="E208" s="32">
        <v>13.519312309725301</v>
      </c>
      <c r="AB208">
        <v>5.3294053769717493</v>
      </c>
      <c r="AC208">
        <v>1.6851677522614044</v>
      </c>
    </row>
    <row r="209" spans="1:38">
      <c r="A209" t="s">
        <v>21</v>
      </c>
      <c r="B209" t="s">
        <v>181</v>
      </c>
      <c r="C209" s="36">
        <v>43795</v>
      </c>
      <c r="D209" s="12">
        <v>516.93280601501465</v>
      </c>
      <c r="E209" s="11">
        <v>13.589734106581201</v>
      </c>
      <c r="F209" t="s">
        <v>162</v>
      </c>
      <c r="G209" s="12"/>
      <c r="I209">
        <v>8.4749999999999996</v>
      </c>
      <c r="J209">
        <v>0.96675574302233425</v>
      </c>
      <c r="K209">
        <v>22.200000000000003</v>
      </c>
      <c r="L209">
        <v>3.2088107869842566</v>
      </c>
      <c r="M209">
        <v>30.85</v>
      </c>
      <c r="N209">
        <v>2.5524269496566032</v>
      </c>
      <c r="O209">
        <v>0.31427875000000005</v>
      </c>
      <c r="P209">
        <v>7.7510266469997161E-2</v>
      </c>
      <c r="AD209">
        <v>44.5</v>
      </c>
      <c r="AF209">
        <v>47.75</v>
      </c>
      <c r="AG209">
        <v>55</v>
      </c>
      <c r="AH209">
        <v>65.25</v>
      </c>
      <c r="AI209">
        <v>91</v>
      </c>
    </row>
    <row r="210" spans="1:38">
      <c r="A210" t="s">
        <v>21</v>
      </c>
      <c r="B210" t="s">
        <v>181</v>
      </c>
      <c r="C210" s="39">
        <v>43796</v>
      </c>
      <c r="D210" s="31">
        <v>534.98764801025391</v>
      </c>
      <c r="E210" s="32">
        <v>13.602369216756699</v>
      </c>
      <c r="AB210">
        <v>10.136294720670392</v>
      </c>
      <c r="AC210">
        <v>2.1218261966437177</v>
      </c>
    </row>
    <row r="211" spans="1:38">
      <c r="A211" t="s">
        <v>21</v>
      </c>
      <c r="B211" t="s">
        <v>181</v>
      </c>
      <c r="C211" s="39">
        <v>43802</v>
      </c>
      <c r="D211" s="31">
        <v>641.02589988708496</v>
      </c>
      <c r="E211" s="32">
        <v>13.667425142411201</v>
      </c>
      <c r="AB211">
        <v>12.780908883425823</v>
      </c>
      <c r="AC211">
        <v>0.9808917672312738</v>
      </c>
    </row>
    <row r="212" spans="1:38">
      <c r="A212" t="s">
        <v>21</v>
      </c>
      <c r="B212" t="s">
        <v>181</v>
      </c>
      <c r="C212" s="39">
        <v>43809</v>
      </c>
      <c r="D212" s="31">
        <v>745.75686073303223</v>
      </c>
      <c r="E212" s="32">
        <v>13.718722175335101</v>
      </c>
      <c r="AB212">
        <v>21.255648495347089</v>
      </c>
      <c r="AC212">
        <v>4.0670957683044096</v>
      </c>
    </row>
    <row r="213" spans="1:38">
      <c r="A213" t="s">
        <v>21</v>
      </c>
      <c r="B213" t="s">
        <v>181</v>
      </c>
      <c r="C213" s="36">
        <v>43810</v>
      </c>
      <c r="D213" s="12">
        <v>762.0519905090332</v>
      </c>
      <c r="E213" s="11">
        <v>13.7237935348096</v>
      </c>
      <c r="F213" t="s">
        <v>155</v>
      </c>
      <c r="G213" s="12">
        <f>D213</f>
        <v>762.0519905090332</v>
      </c>
      <c r="H213" s="12">
        <f>D218-G213</f>
        <v>727.7571268081665</v>
      </c>
      <c r="I213">
        <v>24.814999999999998</v>
      </c>
      <c r="J213">
        <v>1.1832934265571331</v>
      </c>
      <c r="M213">
        <v>67.27</v>
      </c>
      <c r="N213">
        <v>3.0600282542268089</v>
      </c>
      <c r="O213">
        <v>0.53374994125785558</v>
      </c>
      <c r="P213">
        <v>4.2138508537406971E-2</v>
      </c>
      <c r="AD213">
        <v>44.5</v>
      </c>
      <c r="AF213">
        <v>47.75</v>
      </c>
      <c r="AG213">
        <v>55</v>
      </c>
      <c r="AH213">
        <v>65.25</v>
      </c>
      <c r="AI213">
        <v>91</v>
      </c>
      <c r="AJ213">
        <v>5.95</v>
      </c>
      <c r="AK213">
        <v>0.31917863337009217</v>
      </c>
      <c r="AL213">
        <f>AJ213-1</f>
        <v>4.95</v>
      </c>
    </row>
    <row r="214" spans="1:38">
      <c r="A214" t="s">
        <v>21</v>
      </c>
      <c r="B214" t="s">
        <v>181</v>
      </c>
      <c r="C214" s="7">
        <v>43822</v>
      </c>
      <c r="D214" s="12">
        <v>964.09757137298584</v>
      </c>
      <c r="E214" s="11">
        <v>13.739176144857</v>
      </c>
      <c r="F214" t="s">
        <v>163</v>
      </c>
      <c r="I214">
        <v>74.307500000000005</v>
      </c>
      <c r="J214">
        <v>6.1684011637268403</v>
      </c>
      <c r="M214">
        <v>87.94</v>
      </c>
      <c r="N214">
        <v>14.298896519195681</v>
      </c>
      <c r="O214">
        <v>0.72678429164120706</v>
      </c>
      <c r="P214">
        <v>0.15450354297565747</v>
      </c>
      <c r="Y214">
        <v>1.1575</v>
      </c>
      <c r="AA214">
        <v>1.788227707349747</v>
      </c>
      <c r="AB214" s="40"/>
      <c r="AD214">
        <v>44.5</v>
      </c>
      <c r="AF214">
        <v>47.75</v>
      </c>
      <c r="AG214">
        <v>55</v>
      </c>
      <c r="AH214">
        <v>65.25</v>
      </c>
      <c r="AI214">
        <v>91</v>
      </c>
      <c r="AJ214">
        <v>7.15</v>
      </c>
      <c r="AK214">
        <v>0.24874685927665491</v>
      </c>
      <c r="AL214">
        <f>AJ214-1</f>
        <v>6.15</v>
      </c>
    </row>
    <row r="215" spans="1:38">
      <c r="A215" t="s">
        <v>21</v>
      </c>
      <c r="B215" t="s">
        <v>181</v>
      </c>
      <c r="C215" s="30">
        <v>43832</v>
      </c>
      <c r="D215" s="31">
        <v>1137.2172145843506</v>
      </c>
      <c r="E215" s="32">
        <v>13.685875115243901</v>
      </c>
      <c r="AB215" s="41">
        <v>41.487284244080769</v>
      </c>
      <c r="AC215">
        <v>3.6540452544246205</v>
      </c>
    </row>
    <row r="216" spans="1:38">
      <c r="A216" t="s">
        <v>21</v>
      </c>
      <c r="B216" t="s">
        <v>181</v>
      </c>
      <c r="C216" s="30">
        <v>43838</v>
      </c>
      <c r="D216" s="31">
        <v>1241.5054349899292</v>
      </c>
      <c r="E216" s="32">
        <v>13.6275476884779</v>
      </c>
      <c r="AB216" s="41">
        <v>39.14055843781518</v>
      </c>
      <c r="AC216">
        <v>2.6923475326620641</v>
      </c>
    </row>
    <row r="217" spans="1:38">
      <c r="A217" t="s">
        <v>21</v>
      </c>
      <c r="B217" t="s">
        <v>181</v>
      </c>
      <c r="C217" s="30">
        <v>43851</v>
      </c>
      <c r="D217" s="31">
        <v>1472.1485033035278</v>
      </c>
      <c r="E217" s="32">
        <v>13.4397219064696</v>
      </c>
      <c r="AB217" s="41">
        <v>42.15772056163317</v>
      </c>
      <c r="AC217">
        <v>5.429230338369984</v>
      </c>
    </row>
    <row r="218" spans="1:38">
      <c r="A218" t="s">
        <v>21</v>
      </c>
      <c r="B218" t="s">
        <v>181</v>
      </c>
      <c r="C218" s="7">
        <v>43852</v>
      </c>
      <c r="D218" s="12">
        <v>1489.8091173171997</v>
      </c>
      <c r="E218" s="11">
        <v>13.4221512467888</v>
      </c>
      <c r="F218" t="s">
        <v>43</v>
      </c>
      <c r="I218">
        <v>116.13749999999999</v>
      </c>
      <c r="J218">
        <v>5.4850377923340945</v>
      </c>
      <c r="M218">
        <v>150.84</v>
      </c>
      <c r="N218">
        <v>23.831171114040238</v>
      </c>
      <c r="O218">
        <v>1.1448700104427152</v>
      </c>
      <c r="P218">
        <v>1.171448153652614</v>
      </c>
      <c r="Q218">
        <v>0.47709487717564203</v>
      </c>
      <c r="R218">
        <v>0.30656395070622561</v>
      </c>
      <c r="U218">
        <v>575.625</v>
      </c>
      <c r="V218">
        <v>296.12924824587787</v>
      </c>
      <c r="W218" s="23">
        <f>U218/10</f>
        <v>57.5625</v>
      </c>
      <c r="X218">
        <f>V218/10</f>
        <v>29.612924824587786</v>
      </c>
      <c r="Y218" s="23">
        <v>70.415000000000006</v>
      </c>
      <c r="Z218">
        <f>Y218-W218</f>
        <v>12.852500000000006</v>
      </c>
      <c r="AA218">
        <v>30.242939120837267</v>
      </c>
      <c r="AB218" s="41"/>
      <c r="AD218">
        <v>44.5</v>
      </c>
      <c r="AF218">
        <v>47.75</v>
      </c>
      <c r="AG218">
        <v>55</v>
      </c>
      <c r="AH218">
        <v>65.25</v>
      </c>
      <c r="AI218">
        <v>91</v>
      </c>
      <c r="AJ218">
        <v>7.8000000000000007</v>
      </c>
      <c r="AK218">
        <v>0.58309518948452843</v>
      </c>
      <c r="AL218">
        <f>AJ218-1</f>
        <v>6.8000000000000007</v>
      </c>
    </row>
    <row r="219" spans="1:38">
      <c r="A219" t="s">
        <v>21</v>
      </c>
      <c r="B219" t="s">
        <v>182</v>
      </c>
      <c r="C219" s="7">
        <v>44182</v>
      </c>
      <c r="D219" s="12">
        <v>375.58576107025146</v>
      </c>
      <c r="E219" s="11">
        <v>13.743035755563101</v>
      </c>
      <c r="F219" t="s">
        <v>162</v>
      </c>
      <c r="I219">
        <v>20.734999999999999</v>
      </c>
      <c r="J219">
        <v>1.6166864259960927</v>
      </c>
      <c r="K219">
        <v>45.535000000000004</v>
      </c>
      <c r="L219">
        <v>2.5554467972026282</v>
      </c>
      <c r="M219">
        <v>66.27</v>
      </c>
      <c r="N219">
        <v>4.1614320451818818</v>
      </c>
      <c r="O219">
        <v>0.96622880281905799</v>
      </c>
      <c r="P219">
        <v>4.0880356277400498E-2</v>
      </c>
      <c r="W219" s="23"/>
      <c r="X219" s="23"/>
      <c r="Y219" s="23">
        <v>0</v>
      </c>
      <c r="Z219">
        <v>0</v>
      </c>
      <c r="AB219" s="41"/>
      <c r="AJ219">
        <v>5.5500000000000007</v>
      </c>
      <c r="AK219">
        <v>0.10897247358851676</v>
      </c>
      <c r="AL219">
        <f>AJ219-1</f>
        <v>4.5500000000000007</v>
      </c>
    </row>
    <row r="220" spans="1:38">
      <c r="A220" t="s">
        <v>21</v>
      </c>
      <c r="B220" t="s">
        <v>182</v>
      </c>
      <c r="C220" s="7">
        <v>44201</v>
      </c>
      <c r="D220" s="12">
        <v>711.58528614044189</v>
      </c>
      <c r="E220" s="11">
        <v>13.6591165518069</v>
      </c>
      <c r="F220" t="s">
        <v>155</v>
      </c>
      <c r="G220" s="12"/>
      <c r="I220">
        <v>74.56</v>
      </c>
      <c r="J220">
        <v>9.1829851718635904</v>
      </c>
      <c r="K220">
        <v>117.30499999999999</v>
      </c>
      <c r="L220">
        <v>7.5236654409048844</v>
      </c>
      <c r="M220">
        <v>194.81</v>
      </c>
      <c r="N220">
        <v>3.380850484715368</v>
      </c>
      <c r="O220">
        <v>1.4002835462585033</v>
      </c>
      <c r="P220">
        <v>0.15886962859759848</v>
      </c>
      <c r="Y220">
        <v>0</v>
      </c>
      <c r="Z220">
        <v>0</v>
      </c>
      <c r="AB220" s="41"/>
      <c r="AD220">
        <v>39.5</v>
      </c>
      <c r="AF220">
        <v>45</v>
      </c>
      <c r="AG220">
        <v>49.5</v>
      </c>
      <c r="AJ220">
        <v>7.35</v>
      </c>
      <c r="AK220">
        <v>0.76852130744697178</v>
      </c>
      <c r="AL220">
        <f>AJ220-1</f>
        <v>6.35</v>
      </c>
    </row>
    <row r="221" spans="1:38">
      <c r="A221" t="s">
        <v>21</v>
      </c>
      <c r="B221" t="s">
        <v>182</v>
      </c>
      <c r="C221" s="7">
        <v>44214</v>
      </c>
      <c r="D221" s="12"/>
      <c r="E221" s="11"/>
      <c r="F221" t="s">
        <v>163</v>
      </c>
      <c r="G221" s="12"/>
      <c r="I221">
        <v>172.79458333333335</v>
      </c>
      <c r="J221">
        <v>9.5345258669188375</v>
      </c>
      <c r="K221">
        <v>134.79500000000002</v>
      </c>
      <c r="L221">
        <v>16.362874518250102</v>
      </c>
      <c r="M221">
        <v>360.45041666666668</v>
      </c>
      <c r="N221">
        <v>29.88197069130209</v>
      </c>
      <c r="O221">
        <v>1.66441845319385</v>
      </c>
      <c r="P221">
        <v>0.17583379349623618</v>
      </c>
      <c r="Y221">
        <v>52.860833333333325</v>
      </c>
      <c r="Z221">
        <v>14.126759551173324</v>
      </c>
      <c r="AB221" s="41"/>
    </row>
    <row r="222" spans="1:38">
      <c r="A222" t="s">
        <v>21</v>
      </c>
      <c r="B222" t="s">
        <v>182</v>
      </c>
      <c r="C222" s="7">
        <v>44225</v>
      </c>
      <c r="D222" s="12"/>
      <c r="E222" s="11"/>
      <c r="F222" t="s">
        <v>43</v>
      </c>
      <c r="I222">
        <v>153.24416666666667</v>
      </c>
      <c r="J222">
        <v>31.292533680102839</v>
      </c>
      <c r="K222">
        <v>45.160833333333336</v>
      </c>
      <c r="L222">
        <v>21.520407611149011</v>
      </c>
      <c r="M222">
        <v>436.59125000000006</v>
      </c>
      <c r="N222">
        <v>85.370806196477758</v>
      </c>
      <c r="O222">
        <v>0.78100720369700449</v>
      </c>
      <c r="P222">
        <v>0.37140519622151713</v>
      </c>
      <c r="Q222">
        <f>W222/M222</f>
        <v>0.32323426087902585</v>
      </c>
      <c r="U222">
        <v>1411.2125000000001</v>
      </c>
      <c r="V222">
        <f>310/2</f>
        <v>155</v>
      </c>
      <c r="W222">
        <f>U222/10</f>
        <v>141.12125</v>
      </c>
      <c r="X222">
        <f>V222/10</f>
        <v>15.5</v>
      </c>
      <c r="Y222">
        <v>238.18625</v>
      </c>
      <c r="Z222">
        <v>42.824093936356768</v>
      </c>
      <c r="AB222" s="41"/>
      <c r="AD222">
        <v>39.5</v>
      </c>
      <c r="AF222">
        <v>45</v>
      </c>
      <c r="AG222">
        <v>49.5</v>
      </c>
    </row>
    <row r="223" spans="1:38">
      <c r="A223" t="s">
        <v>21</v>
      </c>
      <c r="B223" t="s">
        <v>183</v>
      </c>
      <c r="C223" s="7">
        <v>44182</v>
      </c>
      <c r="D223" s="12">
        <v>375.58576107025146</v>
      </c>
      <c r="E223" s="11">
        <v>13.743035755563101</v>
      </c>
      <c r="F223" t="s">
        <v>162</v>
      </c>
      <c r="I223">
        <v>15.395</v>
      </c>
      <c r="J223">
        <v>1.3994195225163961</v>
      </c>
      <c r="K223">
        <v>31.854999999999997</v>
      </c>
      <c r="L223">
        <v>2.1658812679061392</v>
      </c>
      <c r="M223">
        <v>47.25</v>
      </c>
      <c r="N223">
        <v>3.5542533205536522</v>
      </c>
      <c r="O223">
        <v>0.82775484311594205</v>
      </c>
      <c r="P223">
        <v>6.7844387852640395E-2</v>
      </c>
      <c r="Y223">
        <v>0</v>
      </c>
      <c r="Z223">
        <v>0</v>
      </c>
      <c r="AB223" s="40"/>
      <c r="AJ223">
        <v>5.4</v>
      </c>
      <c r="AK223">
        <v>0.12247448713915883</v>
      </c>
      <c r="AL223">
        <f>AJ223-1</f>
        <v>4.4000000000000004</v>
      </c>
    </row>
    <row r="224" spans="1:38">
      <c r="A224" t="s">
        <v>21</v>
      </c>
      <c r="B224" t="s">
        <v>183</v>
      </c>
      <c r="C224" s="7">
        <v>44201</v>
      </c>
      <c r="D224" s="12">
        <v>711.58528614044189</v>
      </c>
      <c r="E224" s="11">
        <v>13.6591165518069</v>
      </c>
      <c r="F224" t="s">
        <v>155</v>
      </c>
      <c r="I224">
        <v>76.637500000000003</v>
      </c>
      <c r="J224">
        <v>6.3790586753323604</v>
      </c>
      <c r="K224">
        <v>95.055000000000007</v>
      </c>
      <c r="L224">
        <v>9.6599503966980667</v>
      </c>
      <c r="M224">
        <v>175.07750000000001</v>
      </c>
      <c r="N224">
        <v>14.382209713740087</v>
      </c>
      <c r="O224">
        <v>1.5800080236707235</v>
      </c>
      <c r="P224">
        <v>0.25289671684019627</v>
      </c>
      <c r="Y224">
        <v>0</v>
      </c>
      <c r="Z224">
        <v>0</v>
      </c>
      <c r="AB224" s="41"/>
      <c r="AD224">
        <v>35</v>
      </c>
      <c r="AE224">
        <v>38</v>
      </c>
      <c r="AF224">
        <v>40.5</v>
      </c>
      <c r="AH224">
        <v>56.75</v>
      </c>
      <c r="AJ224">
        <v>13.049999999999999</v>
      </c>
      <c r="AK224">
        <v>0.68328251843582888</v>
      </c>
      <c r="AL224">
        <f>AJ224-1</f>
        <v>12.049999999999999</v>
      </c>
    </row>
    <row r="225" spans="1:38">
      <c r="A225" t="s">
        <v>21</v>
      </c>
      <c r="B225" t="s">
        <v>183</v>
      </c>
      <c r="C225" s="7">
        <v>44210</v>
      </c>
      <c r="D225" s="12"/>
      <c r="E225" s="11"/>
      <c r="F225" t="s">
        <v>163</v>
      </c>
      <c r="I225">
        <v>129.17791666666665</v>
      </c>
      <c r="J225">
        <v>6.2150609102451799</v>
      </c>
      <c r="K225">
        <v>110.88458333333334</v>
      </c>
      <c r="L225">
        <v>11.785299505437727</v>
      </c>
      <c r="M225">
        <v>292.15583333333336</v>
      </c>
      <c r="N225">
        <v>23.39417372168479</v>
      </c>
      <c r="O225">
        <v>1.9561735934840101</v>
      </c>
      <c r="P225">
        <v>0.26033246545539634</v>
      </c>
      <c r="Y225">
        <v>52.093333333333334</v>
      </c>
      <c r="Z225">
        <v>8.008034073492821</v>
      </c>
      <c r="AB225" s="41"/>
    </row>
    <row r="226" spans="1:38">
      <c r="A226" t="s">
        <v>21</v>
      </c>
      <c r="B226" t="s">
        <v>183</v>
      </c>
      <c r="C226" s="7">
        <v>44225</v>
      </c>
      <c r="D226" s="12"/>
      <c r="E226" s="11"/>
      <c r="F226" t="s">
        <v>43</v>
      </c>
      <c r="I226">
        <v>118.09541666666667</v>
      </c>
      <c r="J226">
        <v>8.2229470975987429</v>
      </c>
      <c r="K226">
        <v>66.713750000000005</v>
      </c>
      <c r="L226">
        <v>8.7280883946865906</v>
      </c>
      <c r="M226">
        <v>393.2908333333333</v>
      </c>
      <c r="N226">
        <v>21.017956096448266</v>
      </c>
      <c r="Q226">
        <f>W226/M226</f>
        <v>0.28541219496174375</v>
      </c>
      <c r="U226">
        <v>1122.5</v>
      </c>
      <c r="V226">
        <f>167/2</f>
        <v>83.5</v>
      </c>
      <c r="W226">
        <f>U226/10</f>
        <v>112.25</v>
      </c>
      <c r="X226">
        <f>V226/10</f>
        <v>8.35</v>
      </c>
      <c r="Y226">
        <v>208.48166666666668</v>
      </c>
      <c r="Z226">
        <v>12.581117869722483</v>
      </c>
      <c r="AB226" s="41"/>
      <c r="AD226">
        <v>35</v>
      </c>
      <c r="AE226">
        <v>38</v>
      </c>
      <c r="AF226">
        <v>40.5</v>
      </c>
      <c r="AH226">
        <v>56.75</v>
      </c>
    </row>
    <row r="227" spans="1:38">
      <c r="A227" t="s">
        <v>21</v>
      </c>
      <c r="B227" t="s">
        <v>184</v>
      </c>
      <c r="C227" s="7">
        <v>44182</v>
      </c>
      <c r="D227" s="12">
        <v>375.58576107025146</v>
      </c>
      <c r="E227" s="11">
        <v>13.743035755563101</v>
      </c>
      <c r="F227" t="s">
        <v>162</v>
      </c>
      <c r="I227">
        <v>23.162500000000001</v>
      </c>
      <c r="J227">
        <v>0.36590925559943543</v>
      </c>
      <c r="K227">
        <v>49.227499999999999</v>
      </c>
      <c r="L227">
        <v>0.38855233452745597</v>
      </c>
      <c r="M227">
        <v>72.390000000000015</v>
      </c>
      <c r="N227">
        <v>0.74684893608616687</v>
      </c>
      <c r="O227">
        <v>1.0931902031267828</v>
      </c>
      <c r="P227">
        <v>2.4854104088608289E-2</v>
      </c>
      <c r="Y227">
        <v>0</v>
      </c>
      <c r="Z227">
        <v>0</v>
      </c>
      <c r="AB227" s="41"/>
      <c r="AJ227">
        <v>5.15</v>
      </c>
      <c r="AK227">
        <v>0.25860201081971496</v>
      </c>
      <c r="AL227">
        <f>AJ227-1</f>
        <v>4.1500000000000004</v>
      </c>
    </row>
    <row r="228" spans="1:38">
      <c r="A228" t="s">
        <v>21</v>
      </c>
      <c r="B228" t="s">
        <v>184</v>
      </c>
      <c r="C228" s="7">
        <v>44201</v>
      </c>
      <c r="D228" s="12">
        <v>711.58528614044189</v>
      </c>
      <c r="E228" s="11">
        <v>13.6591165518069</v>
      </c>
      <c r="F228" t="s">
        <v>155</v>
      </c>
      <c r="I228">
        <v>73.206999999999994</v>
      </c>
      <c r="J228">
        <v>6.5655631137016828</v>
      </c>
      <c r="K228">
        <v>100.93</v>
      </c>
      <c r="L228">
        <v>4.8160201411538397</v>
      </c>
      <c r="M228">
        <v>176.77449999999999</v>
      </c>
      <c r="N228">
        <v>10.451775778147354</v>
      </c>
      <c r="O228">
        <v>1.3982404832221815</v>
      </c>
      <c r="P228">
        <v>0.11975538620022501</v>
      </c>
      <c r="Y228">
        <v>0</v>
      </c>
      <c r="Z228">
        <v>0</v>
      </c>
      <c r="AB228" s="41"/>
      <c r="AD228">
        <v>40</v>
      </c>
      <c r="AF228">
        <v>45</v>
      </c>
      <c r="AG228">
        <v>50.5</v>
      </c>
      <c r="AJ228">
        <v>6.9249999999999998</v>
      </c>
      <c r="AK228">
        <v>0.96136296475368743</v>
      </c>
      <c r="AL228">
        <f>AJ228-1</f>
        <v>5.9249999999999998</v>
      </c>
    </row>
    <row r="229" spans="1:38">
      <c r="A229" t="s">
        <v>21</v>
      </c>
      <c r="B229" t="s">
        <v>184</v>
      </c>
      <c r="C229" s="7">
        <v>44214</v>
      </c>
      <c r="D229" s="12"/>
      <c r="E229" s="11"/>
      <c r="F229" t="s">
        <v>163</v>
      </c>
      <c r="I229">
        <v>167.17208333333332</v>
      </c>
      <c r="J229">
        <v>20.609909871123541</v>
      </c>
      <c r="K229">
        <v>128.05333333333334</v>
      </c>
      <c r="L229">
        <v>11.848280622254986</v>
      </c>
      <c r="M229">
        <v>322.98166666666668</v>
      </c>
      <c r="N229">
        <v>38.669607970026725</v>
      </c>
      <c r="O229">
        <v>1.9677386739325455</v>
      </c>
      <c r="P229">
        <v>0.17337960915672457</v>
      </c>
      <c r="Y229">
        <v>27.756250000000001</v>
      </c>
      <c r="Z229">
        <v>6.7927524140657631</v>
      </c>
      <c r="AB229" s="41"/>
    </row>
    <row r="230" spans="1:38">
      <c r="A230" t="s">
        <v>21</v>
      </c>
      <c r="B230" t="s">
        <v>184</v>
      </c>
      <c r="C230" s="7">
        <v>44232</v>
      </c>
      <c r="D230" s="12"/>
      <c r="E230" s="11"/>
      <c r="F230" t="s">
        <v>43</v>
      </c>
      <c r="I230">
        <v>130.95250000000001</v>
      </c>
      <c r="J230">
        <v>23.350341940751086</v>
      </c>
      <c r="K230">
        <v>44.943750000000001</v>
      </c>
      <c r="L230">
        <v>11.467326660088077</v>
      </c>
      <c r="M230">
        <v>387.24</v>
      </c>
      <c r="N230">
        <v>61.516507100398194</v>
      </c>
      <c r="O230">
        <v>0.83596317323475655</v>
      </c>
      <c r="P230">
        <v>0.19158441531463238</v>
      </c>
      <c r="Q230">
        <f>W230/M230</f>
        <v>0.36729160210722028</v>
      </c>
      <c r="U230">
        <v>1422.3</v>
      </c>
      <c r="V230">
        <f>261.9/2</f>
        <v>130.94999999999999</v>
      </c>
      <c r="W230">
        <f>U230/10</f>
        <v>142.22999999999999</v>
      </c>
      <c r="X230">
        <f>V230/10</f>
        <v>13.094999999999999</v>
      </c>
      <c r="Y230">
        <v>211.34375</v>
      </c>
      <c r="Z230">
        <v>29.49027363492069</v>
      </c>
      <c r="AB230" s="41"/>
      <c r="AD230">
        <v>40</v>
      </c>
      <c r="AF230">
        <v>45</v>
      </c>
      <c r="AG230">
        <v>50.5</v>
      </c>
    </row>
    <row r="231" spans="1:38">
      <c r="A231" t="s">
        <v>21</v>
      </c>
      <c r="B231" t="s">
        <v>185</v>
      </c>
      <c r="C231" s="7">
        <v>44182</v>
      </c>
      <c r="D231" s="12">
        <v>375.58576107025146</v>
      </c>
      <c r="E231" s="11">
        <v>13.743035755563101</v>
      </c>
      <c r="F231" t="s">
        <v>162</v>
      </c>
      <c r="I231">
        <v>18.384999999999998</v>
      </c>
      <c r="J231">
        <v>1.1032414362535028</v>
      </c>
      <c r="K231">
        <v>40.99</v>
      </c>
      <c r="L231">
        <v>1.5144691038996703</v>
      </c>
      <c r="M231">
        <v>59.375</v>
      </c>
      <c r="N231">
        <v>2.5138367090962843</v>
      </c>
      <c r="O231">
        <v>0.65238201774364601</v>
      </c>
      <c r="P231">
        <v>0.23103113757015439</v>
      </c>
      <c r="Y231">
        <v>0</v>
      </c>
      <c r="Z231">
        <v>0</v>
      </c>
      <c r="AB231" s="41"/>
      <c r="AF231">
        <v>45</v>
      </c>
      <c r="AJ231">
        <v>5.335</v>
      </c>
      <c r="AK231">
        <v>0.13479150566708564</v>
      </c>
      <c r="AL231">
        <f>AJ231-1</f>
        <v>4.335</v>
      </c>
    </row>
    <row r="232" spans="1:38">
      <c r="A232" t="s">
        <v>21</v>
      </c>
      <c r="B232" t="s">
        <v>185</v>
      </c>
      <c r="C232" s="7">
        <v>44201</v>
      </c>
      <c r="D232" s="12">
        <v>711.58528614044189</v>
      </c>
      <c r="E232" s="11">
        <v>13.6591165518069</v>
      </c>
      <c r="F232" t="s">
        <v>155</v>
      </c>
      <c r="I232">
        <v>74.497500000000002</v>
      </c>
      <c r="J232">
        <v>5.8464553007214199</v>
      </c>
      <c r="K232">
        <v>96.842500000000001</v>
      </c>
      <c r="L232">
        <v>2.0328812680527863</v>
      </c>
      <c r="M232">
        <v>173.08250000000001</v>
      </c>
      <c r="N232">
        <v>8.0972447731722976</v>
      </c>
      <c r="O232">
        <v>1.322065035018541</v>
      </c>
      <c r="P232">
        <v>3.1777304566605977E-2</v>
      </c>
      <c r="Y232">
        <v>0</v>
      </c>
      <c r="Z232">
        <v>0</v>
      </c>
      <c r="AB232" s="41"/>
      <c r="AD232">
        <v>39.25</v>
      </c>
      <c r="AF232">
        <v>45</v>
      </c>
      <c r="AJ232">
        <v>7.9249999999999989</v>
      </c>
      <c r="AK232">
        <v>0.91472331882378766</v>
      </c>
      <c r="AL232">
        <f>AJ232-1</f>
        <v>6.9249999999999989</v>
      </c>
    </row>
    <row r="233" spans="1:38">
      <c r="A233" t="s">
        <v>21</v>
      </c>
      <c r="B233" t="s">
        <v>185</v>
      </c>
      <c r="C233" s="7">
        <v>44214</v>
      </c>
      <c r="D233" s="12"/>
      <c r="E233" s="11"/>
      <c r="F233" t="s">
        <v>163</v>
      </c>
      <c r="I233">
        <v>133.21916666666667</v>
      </c>
      <c r="J233">
        <v>16.390670809437147</v>
      </c>
      <c r="K233">
        <v>113.64625000000001</v>
      </c>
      <c r="L233">
        <v>11.104767627577779</v>
      </c>
      <c r="M233">
        <v>279.29833333333335</v>
      </c>
      <c r="N233">
        <v>39.715823357951372</v>
      </c>
      <c r="O233">
        <v>1.6140011723961478</v>
      </c>
      <c r="P233">
        <v>0.15184846405330343</v>
      </c>
      <c r="Y233">
        <v>32.432916666666671</v>
      </c>
      <c r="Z233">
        <v>14.501629129026615</v>
      </c>
      <c r="AF233">
        <v>45</v>
      </c>
    </row>
    <row r="234" spans="1:38">
      <c r="A234" t="s">
        <v>21</v>
      </c>
      <c r="B234" t="s">
        <v>185</v>
      </c>
      <c r="C234" s="7">
        <v>44232</v>
      </c>
      <c r="D234" s="12"/>
      <c r="E234" s="11"/>
      <c r="F234" t="s">
        <v>43</v>
      </c>
      <c r="I234">
        <v>161.80416666666667</v>
      </c>
      <c r="J234">
        <v>14.434199510511718</v>
      </c>
      <c r="K234">
        <v>70.535416666666663</v>
      </c>
      <c r="L234">
        <v>9.049423129123074</v>
      </c>
      <c r="M234">
        <v>429.6033333333333</v>
      </c>
      <c r="N234">
        <v>30.928541258065504</v>
      </c>
      <c r="O234">
        <v>1.2903872794954769</v>
      </c>
      <c r="P234">
        <v>7.0819146580885062E-2</v>
      </c>
      <c r="Q234">
        <f>W234/M234</f>
        <v>0.24709771029088851</v>
      </c>
      <c r="U234">
        <v>1061.54</v>
      </c>
      <c r="V234">
        <f>297.7/2</f>
        <v>148.85</v>
      </c>
      <c r="W234">
        <f>U234/10</f>
        <v>106.154</v>
      </c>
      <c r="X234">
        <f>V234/10</f>
        <v>14.885</v>
      </c>
      <c r="Y234">
        <v>197.26374999999999</v>
      </c>
      <c r="Z234">
        <v>19.120893148680121</v>
      </c>
      <c r="AD234">
        <v>39.25</v>
      </c>
      <c r="AF234">
        <v>45</v>
      </c>
    </row>
    <row r="235" spans="1:38">
      <c r="A235" t="s">
        <v>21</v>
      </c>
      <c r="B235" t="s">
        <v>186</v>
      </c>
      <c r="C235" s="42">
        <v>44182</v>
      </c>
      <c r="D235" s="12">
        <v>375.58576107025146</v>
      </c>
      <c r="E235" s="11">
        <v>13.743035755563101</v>
      </c>
      <c r="F235" t="s">
        <v>162</v>
      </c>
      <c r="I235">
        <v>12.845000000000001</v>
      </c>
      <c r="J235">
        <v>1.8607055113585274</v>
      </c>
      <c r="K235">
        <v>31.724999999999998</v>
      </c>
      <c r="L235">
        <v>3.6217525683937413</v>
      </c>
      <c r="M235">
        <v>44.57</v>
      </c>
      <c r="N235">
        <v>5.4730399840186239</v>
      </c>
      <c r="O235">
        <v>1.0423316931013793</v>
      </c>
      <c r="P235">
        <v>0.16128622281304383</v>
      </c>
      <c r="Y235">
        <v>0</v>
      </c>
      <c r="Z235">
        <v>0</v>
      </c>
      <c r="AJ235">
        <v>5.8666666666666671</v>
      </c>
      <c r="AK235">
        <v>0.70887234393788967</v>
      </c>
      <c r="AL235">
        <f>AJ235-1</f>
        <v>4.8666666666666671</v>
      </c>
    </row>
    <row r="236" spans="1:38">
      <c r="A236" t="s">
        <v>21</v>
      </c>
      <c r="B236" t="s">
        <v>186</v>
      </c>
      <c r="C236" s="42">
        <v>44201</v>
      </c>
      <c r="D236" s="12">
        <v>711.58528614044189</v>
      </c>
      <c r="E236" s="11">
        <v>13.6591165518069</v>
      </c>
      <c r="F236" t="s">
        <v>155</v>
      </c>
      <c r="I236">
        <v>60.625</v>
      </c>
      <c r="J236">
        <v>7.9804620793535523</v>
      </c>
      <c r="K236">
        <v>82.784999999999997</v>
      </c>
      <c r="L236">
        <v>6.5084387528807479</v>
      </c>
      <c r="M236">
        <v>144.72</v>
      </c>
      <c r="N236">
        <v>14.345690409782716</v>
      </c>
      <c r="O236">
        <v>1.5886898634361486</v>
      </c>
      <c r="P236">
        <v>0.14715812069371489</v>
      </c>
      <c r="Y236">
        <v>0</v>
      </c>
      <c r="Z236">
        <v>0</v>
      </c>
      <c r="AD236">
        <v>39.25</v>
      </c>
      <c r="AF236">
        <v>45</v>
      </c>
      <c r="AG236">
        <v>53</v>
      </c>
      <c r="AH236">
        <v>60</v>
      </c>
      <c r="AJ236">
        <v>13.2</v>
      </c>
      <c r="AK236">
        <v>1.6416455159382026</v>
      </c>
      <c r="AL236">
        <f>AJ236-1</f>
        <v>12.2</v>
      </c>
    </row>
    <row r="237" spans="1:38">
      <c r="A237" t="s">
        <v>21</v>
      </c>
      <c r="B237" t="s">
        <v>186</v>
      </c>
      <c r="C237" s="7">
        <v>44216</v>
      </c>
      <c r="D237" s="12"/>
      <c r="E237" s="11"/>
      <c r="F237" t="s">
        <v>163</v>
      </c>
      <c r="I237">
        <v>183.92583333333334</v>
      </c>
      <c r="J237">
        <v>33.926632780244375</v>
      </c>
      <c r="K237">
        <v>135.44749999999999</v>
      </c>
      <c r="L237">
        <v>7.556472375951528</v>
      </c>
      <c r="M237">
        <v>367.03625</v>
      </c>
      <c r="N237">
        <v>34.024315409167329</v>
      </c>
      <c r="O237">
        <v>2.5116967645589212</v>
      </c>
      <c r="P237">
        <v>0.13352913619326223</v>
      </c>
      <c r="Y237">
        <v>47.662916666666661</v>
      </c>
      <c r="Z237">
        <v>4.2803465794580102</v>
      </c>
    </row>
    <row r="238" spans="1:38">
      <c r="A238" t="s">
        <v>21</v>
      </c>
      <c r="B238" t="s">
        <v>186</v>
      </c>
      <c r="C238" s="7">
        <v>44235</v>
      </c>
      <c r="D238" s="12"/>
      <c r="E238" s="11"/>
      <c r="F238" t="s">
        <v>43</v>
      </c>
      <c r="AD238">
        <v>39.25</v>
      </c>
      <c r="AF238">
        <v>45</v>
      </c>
      <c r="AG238">
        <v>53</v>
      </c>
      <c r="AH238">
        <v>60</v>
      </c>
    </row>
    <row r="239" spans="1:38">
      <c r="A239" t="s">
        <v>21</v>
      </c>
      <c r="B239" t="s">
        <v>187</v>
      </c>
      <c r="C239" s="42">
        <v>44182</v>
      </c>
      <c r="D239" s="12">
        <v>375.58576107025146</v>
      </c>
      <c r="E239" s="11">
        <v>13.743035755563101</v>
      </c>
      <c r="F239" t="s">
        <v>162</v>
      </c>
      <c r="I239">
        <v>23.1175</v>
      </c>
      <c r="J239">
        <v>2.1316283877199025</v>
      </c>
      <c r="K239">
        <v>45.022500000000001</v>
      </c>
      <c r="L239">
        <v>2.2428084143174805</v>
      </c>
      <c r="M239">
        <v>68.14</v>
      </c>
      <c r="N239">
        <v>4.3618363869666741</v>
      </c>
      <c r="O239">
        <v>1.0024207971203101</v>
      </c>
      <c r="P239">
        <v>7.5024946274899224E-2</v>
      </c>
      <c r="Y239">
        <v>0</v>
      </c>
      <c r="Z239">
        <v>0</v>
      </c>
      <c r="AJ239">
        <v>4.8499999999999996</v>
      </c>
      <c r="AK239">
        <v>0.12990381056766589</v>
      </c>
      <c r="AL239">
        <f>AJ239-1</f>
        <v>3.8499999999999996</v>
      </c>
    </row>
    <row r="240" spans="1:38">
      <c r="A240" t="s">
        <v>21</v>
      </c>
      <c r="B240" t="s">
        <v>187</v>
      </c>
      <c r="C240" s="42">
        <v>44201</v>
      </c>
      <c r="D240" s="12">
        <v>711.58528614044189</v>
      </c>
      <c r="E240" s="11">
        <v>13.6591165518069</v>
      </c>
      <c r="F240" t="s">
        <v>155</v>
      </c>
      <c r="I240">
        <v>98.742499999999993</v>
      </c>
      <c r="J240">
        <v>7.0127578681048783</v>
      </c>
      <c r="K240">
        <v>98.88</v>
      </c>
      <c r="L240">
        <v>10.119777665541895</v>
      </c>
      <c r="M240">
        <v>200.26999999999998</v>
      </c>
      <c r="N240">
        <v>8.1673404483957501</v>
      </c>
      <c r="O240">
        <v>1.5843678896254811</v>
      </c>
      <c r="P240">
        <v>0.17192019226568991</v>
      </c>
      <c r="Y240">
        <v>0</v>
      </c>
      <c r="Z240">
        <v>0</v>
      </c>
      <c r="AD240">
        <v>38.5</v>
      </c>
      <c r="AF240">
        <v>43</v>
      </c>
      <c r="AG240">
        <v>49</v>
      </c>
      <c r="AJ240">
        <v>7.0749999999999993</v>
      </c>
      <c r="AK240">
        <v>0.48653751140071555</v>
      </c>
      <c r="AL240">
        <f>AJ240-1</f>
        <v>6.0749999999999993</v>
      </c>
    </row>
    <row r="241" spans="1:38">
      <c r="A241" t="s">
        <v>21</v>
      </c>
      <c r="B241" t="s">
        <v>187</v>
      </c>
      <c r="C241" s="7">
        <v>44214</v>
      </c>
      <c r="D241" s="12"/>
      <c r="E241" s="11"/>
      <c r="F241" t="s">
        <v>163</v>
      </c>
      <c r="I241">
        <v>169.92625000000004</v>
      </c>
      <c r="J241">
        <v>11.955219075222701</v>
      </c>
      <c r="K241">
        <v>134.59333333333333</v>
      </c>
      <c r="L241">
        <v>14.345005470352573</v>
      </c>
      <c r="M241">
        <v>375.85166666666669</v>
      </c>
      <c r="N241">
        <v>37.536562287100033</v>
      </c>
      <c r="O241">
        <v>2.2370442718237076</v>
      </c>
      <c r="P241">
        <v>0.21392717621150564</v>
      </c>
      <c r="Y241">
        <v>71.33208333333333</v>
      </c>
      <c r="Z241">
        <v>12.917845705597021</v>
      </c>
    </row>
    <row r="242" spans="1:38">
      <c r="A242" t="s">
        <v>21</v>
      </c>
      <c r="B242" t="s">
        <v>187</v>
      </c>
      <c r="C242" s="7">
        <v>44229</v>
      </c>
      <c r="D242" s="12"/>
      <c r="E242" s="11"/>
      <c r="F242" t="s">
        <v>43</v>
      </c>
      <c r="I242">
        <v>191.39291666666668</v>
      </c>
      <c r="J242">
        <v>29.629555395776503</v>
      </c>
      <c r="K242">
        <v>89.452500000000001</v>
      </c>
      <c r="L242">
        <v>17.466594485378845</v>
      </c>
      <c r="M242">
        <v>495.31208333333336</v>
      </c>
      <c r="N242">
        <v>57.472134259807156</v>
      </c>
      <c r="O242">
        <v>1.7406813847796052</v>
      </c>
      <c r="P242">
        <v>0.37906990625783948</v>
      </c>
      <c r="Q242">
        <f>W242/M242</f>
        <v>0.23318631603475584</v>
      </c>
      <c r="U242">
        <v>1155</v>
      </c>
      <c r="V242">
        <f>188.8/2</f>
        <v>94.4</v>
      </c>
      <c r="W242">
        <f>U242/10</f>
        <v>115.5</v>
      </c>
      <c r="X242">
        <f>V242/10</f>
        <v>9.4400000000000013</v>
      </c>
      <c r="Y242">
        <v>214.46666666666664</v>
      </c>
      <c r="Z242">
        <v>14.9466577460576</v>
      </c>
      <c r="AD242">
        <v>38.5</v>
      </c>
      <c r="AF242">
        <v>43</v>
      </c>
      <c r="AG242">
        <v>49</v>
      </c>
    </row>
    <row r="243" spans="1:38">
      <c r="A243" t="s">
        <v>21</v>
      </c>
      <c r="B243" t="s">
        <v>188</v>
      </c>
      <c r="C243" s="42">
        <v>44158</v>
      </c>
      <c r="D243" s="12">
        <v>549.46489715576172</v>
      </c>
      <c r="E243" s="11">
        <v>13.5629915121579</v>
      </c>
      <c r="F243" t="s">
        <v>162</v>
      </c>
      <c r="I243">
        <v>21.22</v>
      </c>
      <c r="J243">
        <v>1.0442940199005295</v>
      </c>
      <c r="K243">
        <v>43.157499999999999</v>
      </c>
      <c r="L243">
        <v>3.2719371810392004</v>
      </c>
      <c r="M243">
        <v>64.377500000000012</v>
      </c>
      <c r="N243">
        <v>3.9364988145134796</v>
      </c>
      <c r="O243">
        <v>0.58392758499814479</v>
      </c>
      <c r="P243">
        <v>1.2742294195184746E-2</v>
      </c>
      <c r="Y243">
        <v>0</v>
      </c>
      <c r="Z243">
        <v>0</v>
      </c>
      <c r="AD243">
        <v>47</v>
      </c>
      <c r="AF243">
        <v>48.25</v>
      </c>
      <c r="AG243">
        <v>53</v>
      </c>
      <c r="AJ243">
        <v>6.6</v>
      </c>
      <c r="AK243">
        <v>7.0710678118654655E-2</v>
      </c>
      <c r="AL243">
        <f t="shared" ref="AL243:AL290" si="0">AJ243-1</f>
        <v>5.6</v>
      </c>
    </row>
    <row r="244" spans="1:38">
      <c r="A244" t="s">
        <v>21</v>
      </c>
      <c r="B244" t="s">
        <v>188</v>
      </c>
      <c r="C244" s="42">
        <v>44167</v>
      </c>
      <c r="D244" s="12">
        <v>701.49247646331787</v>
      </c>
      <c r="E244" s="11">
        <v>13.667425142411201</v>
      </c>
      <c r="F244" t="s">
        <v>155</v>
      </c>
      <c r="G244" s="12">
        <f>D244</f>
        <v>701.49247646331787</v>
      </c>
      <c r="H244" s="12">
        <f>D246-G244</f>
        <v>-701.49247646331787</v>
      </c>
      <c r="I244">
        <v>54.905000000000001</v>
      </c>
      <c r="J244">
        <v>2.7046426134827275</v>
      </c>
      <c r="K244">
        <v>101.83250000000001</v>
      </c>
      <c r="L244">
        <v>4.0172158165407978</v>
      </c>
      <c r="M244">
        <v>159.32749999999999</v>
      </c>
      <c r="N244">
        <v>6.5868320344457674</v>
      </c>
      <c r="O244">
        <v>1.2233964483417186</v>
      </c>
      <c r="P244">
        <v>9.4884071762134911E-2</v>
      </c>
      <c r="Y244">
        <v>0</v>
      </c>
      <c r="Z244">
        <v>0</v>
      </c>
      <c r="AD244">
        <v>47</v>
      </c>
      <c r="AF244">
        <v>48.25</v>
      </c>
      <c r="AG244">
        <v>53</v>
      </c>
      <c r="AJ244">
        <v>7.3</v>
      </c>
      <c r="AK244">
        <v>1.0965856099730658</v>
      </c>
      <c r="AL244">
        <f t="shared" si="0"/>
        <v>6.3</v>
      </c>
    </row>
    <row r="245" spans="1:38">
      <c r="A245" t="s">
        <v>21</v>
      </c>
      <c r="B245" t="s">
        <v>188</v>
      </c>
      <c r="C245" s="42">
        <v>44182</v>
      </c>
      <c r="D245" s="12">
        <v>942.96628284454346</v>
      </c>
      <c r="E245" s="11">
        <v>13.743035755563101</v>
      </c>
      <c r="F245" t="s">
        <v>163</v>
      </c>
      <c r="I245">
        <v>152.43958333333333</v>
      </c>
      <c r="J245">
        <v>29.184315917012359</v>
      </c>
      <c r="K245">
        <v>140.06875000000002</v>
      </c>
      <c r="L245">
        <v>21.467399739197493</v>
      </c>
      <c r="M245">
        <v>327.78</v>
      </c>
      <c r="N245">
        <v>57.875125677809343</v>
      </c>
      <c r="O245">
        <v>1.6277835385805448</v>
      </c>
      <c r="P245">
        <v>0.28375599411512148</v>
      </c>
      <c r="Y245">
        <v>33.24666666666667</v>
      </c>
      <c r="Z245">
        <v>14.847568902511101</v>
      </c>
      <c r="AD245">
        <v>47</v>
      </c>
      <c r="AF245">
        <v>48.25</v>
      </c>
      <c r="AG245">
        <v>53</v>
      </c>
      <c r="AJ245">
        <v>10.797499999999999</v>
      </c>
      <c r="AK245">
        <v>1.1578664376775096</v>
      </c>
      <c r="AL245">
        <f t="shared" si="0"/>
        <v>9.7974999999999994</v>
      </c>
    </row>
    <row r="246" spans="1:38">
      <c r="A246" t="s">
        <v>21</v>
      </c>
      <c r="B246" t="s">
        <v>188</v>
      </c>
      <c r="C246" s="42">
        <v>44200</v>
      </c>
      <c r="D246" s="12"/>
      <c r="E246" s="11">
        <v>13.6685784360476</v>
      </c>
      <c r="F246" t="s">
        <v>43</v>
      </c>
      <c r="I246">
        <v>113.18416666666667</v>
      </c>
      <c r="J246">
        <v>10.598273149433338</v>
      </c>
      <c r="K246">
        <v>71.502083333333331</v>
      </c>
      <c r="L246">
        <v>14.800670927219251</v>
      </c>
      <c r="M246">
        <v>412.84208333333333</v>
      </c>
      <c r="N246">
        <v>55.600045727461641</v>
      </c>
      <c r="O246">
        <v>1.1362536494428879</v>
      </c>
      <c r="P246">
        <v>0.26160615917091551</v>
      </c>
      <c r="Q246">
        <f>W246/M246</f>
        <v>0.22397183749637928</v>
      </c>
      <c r="U246">
        <v>924.65</v>
      </c>
      <c r="V246">
        <f>333.8/2</f>
        <v>166.9</v>
      </c>
      <c r="W246">
        <f>U246/10</f>
        <v>92.465000000000003</v>
      </c>
      <c r="X246">
        <f>V246/10</f>
        <v>16.690000000000001</v>
      </c>
      <c r="Y246">
        <v>228.15583333333333</v>
      </c>
      <c r="Z246">
        <v>32.121658872947343</v>
      </c>
      <c r="AD246">
        <v>47</v>
      </c>
      <c r="AF246">
        <v>48.25</v>
      </c>
      <c r="AG246">
        <v>53</v>
      </c>
      <c r="AJ246">
        <v>12.95</v>
      </c>
      <c r="AK246">
        <v>1.0280442597476069</v>
      </c>
      <c r="AL246">
        <f t="shared" si="0"/>
        <v>11.95</v>
      </c>
    </row>
    <row r="247" spans="1:38">
      <c r="A247" t="s">
        <v>21</v>
      </c>
      <c r="B247" t="s">
        <v>189</v>
      </c>
      <c r="C247" s="42">
        <v>44158</v>
      </c>
      <c r="D247" s="12">
        <v>549.46489715576172</v>
      </c>
      <c r="E247" s="11">
        <v>13.5629915121579</v>
      </c>
      <c r="F247" t="s">
        <v>162</v>
      </c>
      <c r="I247">
        <v>18.657500000000002</v>
      </c>
      <c r="J247">
        <v>0.8717929322187965</v>
      </c>
      <c r="K247">
        <v>37.369999999999997</v>
      </c>
      <c r="L247">
        <v>1.103804028500236</v>
      </c>
      <c r="M247">
        <v>56.027500000000003</v>
      </c>
      <c r="N247">
        <v>1.9657287664714136</v>
      </c>
      <c r="O247">
        <v>0.64985886678286375</v>
      </c>
      <c r="P247">
        <v>1.7008384548612469E-2</v>
      </c>
      <c r="Y247">
        <v>0</v>
      </c>
      <c r="Z247">
        <v>0</v>
      </c>
      <c r="AD247">
        <v>46</v>
      </c>
      <c r="AF247">
        <v>46.75</v>
      </c>
      <c r="AH247">
        <v>63</v>
      </c>
      <c r="AI247">
        <v>74</v>
      </c>
      <c r="AJ247">
        <v>6.7</v>
      </c>
      <c r="AK247">
        <v>0.42720018726587772</v>
      </c>
      <c r="AL247">
        <f t="shared" si="0"/>
        <v>5.7</v>
      </c>
    </row>
    <row r="248" spans="1:38">
      <c r="A248" t="s">
        <v>21</v>
      </c>
      <c r="B248" t="s">
        <v>189</v>
      </c>
      <c r="C248" s="42">
        <v>44166</v>
      </c>
      <c r="D248" s="12">
        <v>685.09672451019287</v>
      </c>
      <c r="E248" s="11">
        <v>13.6578960999193</v>
      </c>
      <c r="F248" t="s">
        <v>155</v>
      </c>
      <c r="G248" s="12">
        <f>D248</f>
        <v>685.09672451019287</v>
      </c>
      <c r="H248" s="12">
        <f>D250-G248</f>
        <v>-685.09672451019287</v>
      </c>
      <c r="I248">
        <v>44.252499999999998</v>
      </c>
      <c r="J248">
        <v>3.3558093286121067</v>
      </c>
      <c r="K248">
        <v>73.822500000000005</v>
      </c>
      <c r="L248">
        <v>4.1169312499319632</v>
      </c>
      <c r="M248">
        <v>120.46500000000002</v>
      </c>
      <c r="N248">
        <v>7.5910698631132165</v>
      </c>
      <c r="O248">
        <v>1.1756272808913713</v>
      </c>
      <c r="P248">
        <v>6.4850594121052887E-2</v>
      </c>
      <c r="Y248">
        <v>0</v>
      </c>
      <c r="Z248">
        <v>0</v>
      </c>
      <c r="AD248">
        <v>46</v>
      </c>
      <c r="AF248">
        <v>46.75</v>
      </c>
      <c r="AH248">
        <v>63</v>
      </c>
      <c r="AI248">
        <v>74</v>
      </c>
      <c r="AJ248">
        <v>7.8000000000000007</v>
      </c>
      <c r="AK248">
        <v>0.25495097567963915</v>
      </c>
      <c r="AL248">
        <f t="shared" si="0"/>
        <v>6.8000000000000007</v>
      </c>
    </row>
    <row r="249" spans="1:38">
      <c r="A249" t="s">
        <v>21</v>
      </c>
      <c r="B249" t="s">
        <v>189</v>
      </c>
      <c r="C249" s="42">
        <v>44179</v>
      </c>
      <c r="D249" s="12">
        <v>888.6162805557251</v>
      </c>
      <c r="E249" s="11">
        <v>13.738294734994099</v>
      </c>
      <c r="F249" t="s">
        <v>163</v>
      </c>
      <c r="I249">
        <v>106.25999999999999</v>
      </c>
      <c r="J249">
        <v>13.470157980458859</v>
      </c>
      <c r="K249">
        <v>112.14416666666668</v>
      </c>
      <c r="L249">
        <v>15.48971704156593</v>
      </c>
      <c r="M249">
        <v>260.86958333333337</v>
      </c>
      <c r="N249">
        <v>29.982896331005595</v>
      </c>
      <c r="O249">
        <v>1.5882081998524853</v>
      </c>
      <c r="P249">
        <v>0.19916182968827001</v>
      </c>
      <c r="Y249">
        <v>41.177916666666668</v>
      </c>
      <c r="Z249">
        <v>4.3160578386073212</v>
      </c>
      <c r="AD249">
        <v>46</v>
      </c>
      <c r="AF249">
        <v>46.75</v>
      </c>
      <c r="AH249">
        <v>63</v>
      </c>
      <c r="AI249">
        <v>74</v>
      </c>
      <c r="AJ249">
        <v>10.350000000000001</v>
      </c>
      <c r="AK249">
        <v>1.1453711188955278</v>
      </c>
      <c r="AL249">
        <f t="shared" si="0"/>
        <v>9.3500000000000014</v>
      </c>
    </row>
    <row r="250" spans="1:38">
      <c r="A250" t="s">
        <v>21</v>
      </c>
      <c r="B250" t="s">
        <v>189</v>
      </c>
      <c r="C250" s="42">
        <v>44200</v>
      </c>
      <c r="D250" s="12"/>
      <c r="E250" s="11">
        <v>13.6685784360476</v>
      </c>
      <c r="F250" t="s">
        <v>43</v>
      </c>
      <c r="V250">
        <f>136.3/2</f>
        <v>68.150000000000006</v>
      </c>
      <c r="X250">
        <f>V250/10</f>
        <v>6.8150000000000004</v>
      </c>
      <c r="AD250">
        <v>46</v>
      </c>
      <c r="AF250">
        <v>46.75</v>
      </c>
      <c r="AH250">
        <v>63</v>
      </c>
      <c r="AI250">
        <v>74</v>
      </c>
      <c r="AJ250">
        <v>14.25</v>
      </c>
      <c r="AK250">
        <v>0.73950997288745202</v>
      </c>
      <c r="AL250">
        <f t="shared" si="0"/>
        <v>13.25</v>
      </c>
    </row>
    <row r="251" spans="1:38">
      <c r="A251" t="s">
        <v>21</v>
      </c>
      <c r="B251" t="s">
        <v>190</v>
      </c>
      <c r="C251" s="42">
        <v>44158</v>
      </c>
      <c r="D251" s="12">
        <v>549.46489715576172</v>
      </c>
      <c r="E251" s="11">
        <v>13.5629915121579</v>
      </c>
      <c r="F251" t="s">
        <v>162</v>
      </c>
      <c r="I251">
        <v>20.125</v>
      </c>
      <c r="J251">
        <v>1.4189050943127468</v>
      </c>
      <c r="K251">
        <v>42.777500000000003</v>
      </c>
      <c r="L251">
        <v>2.8925864291322232</v>
      </c>
      <c r="M251">
        <v>62.902500000000003</v>
      </c>
      <c r="N251">
        <v>4.298671064022753</v>
      </c>
      <c r="O251">
        <v>0.60862608046886979</v>
      </c>
      <c r="P251">
        <v>4.579052350286357E-2</v>
      </c>
      <c r="Y251">
        <v>0</v>
      </c>
      <c r="Z251">
        <v>0</v>
      </c>
      <c r="AD251">
        <v>47</v>
      </c>
      <c r="AF251">
        <v>50</v>
      </c>
      <c r="AG251">
        <v>53</v>
      </c>
      <c r="AJ251">
        <v>6.85</v>
      </c>
      <c r="AK251">
        <v>0.42646805273080135</v>
      </c>
      <c r="AL251">
        <f t="shared" si="0"/>
        <v>5.85</v>
      </c>
    </row>
    <row r="252" spans="1:38">
      <c r="A252" t="s">
        <v>21</v>
      </c>
      <c r="B252" t="s">
        <v>190</v>
      </c>
      <c r="C252" s="42">
        <v>44167</v>
      </c>
      <c r="D252" s="12">
        <v>701.49247646331787</v>
      </c>
      <c r="E252" s="11">
        <v>13.667425142411201</v>
      </c>
      <c r="F252" t="s">
        <v>155</v>
      </c>
      <c r="G252" s="12">
        <f>D252</f>
        <v>701.49247646331787</v>
      </c>
      <c r="H252" s="12">
        <f>D254-G252</f>
        <v>-701.49247646331787</v>
      </c>
      <c r="I252">
        <v>50.83</v>
      </c>
      <c r="J252">
        <v>3.7262760677831381</v>
      </c>
      <c r="K252">
        <v>91.85499999999999</v>
      </c>
      <c r="L252">
        <v>5.6279814320945221</v>
      </c>
      <c r="M252">
        <v>144.0975</v>
      </c>
      <c r="N252">
        <v>9.2744742663219206</v>
      </c>
      <c r="O252">
        <v>1.204509542679786</v>
      </c>
      <c r="P252">
        <v>9.6949957270107773E-2</v>
      </c>
      <c r="Y252">
        <v>0</v>
      </c>
      <c r="Z252">
        <v>0</v>
      </c>
      <c r="AD252">
        <v>47</v>
      </c>
      <c r="AF252">
        <v>50</v>
      </c>
      <c r="AG252">
        <v>53</v>
      </c>
      <c r="AJ252">
        <v>6.85</v>
      </c>
      <c r="AK252">
        <v>0.31917863337009256</v>
      </c>
      <c r="AL252">
        <f t="shared" si="0"/>
        <v>5.85</v>
      </c>
    </row>
    <row r="253" spans="1:38">
      <c r="A253" t="s">
        <v>21</v>
      </c>
      <c r="B253" t="s">
        <v>190</v>
      </c>
      <c r="C253" s="42">
        <v>44182</v>
      </c>
      <c r="D253" s="12">
        <v>942.96628284454346</v>
      </c>
      <c r="E253" s="11">
        <v>13.743035755563101</v>
      </c>
      <c r="F253" t="s">
        <v>163</v>
      </c>
      <c r="I253">
        <v>141.76250000000007</v>
      </c>
      <c r="J253">
        <v>10.24028278101671</v>
      </c>
      <c r="K253">
        <v>156.16791666666666</v>
      </c>
      <c r="L253">
        <v>6.4374788519970814</v>
      </c>
      <c r="M253">
        <v>327.09250000000009</v>
      </c>
      <c r="N253">
        <v>17.227798991799567</v>
      </c>
      <c r="O253">
        <v>1.9465277338797671</v>
      </c>
      <c r="P253">
        <v>6.0153019960565629E-2</v>
      </c>
      <c r="Y253">
        <v>28.24625</v>
      </c>
      <c r="Z253">
        <v>3.5353526969921423</v>
      </c>
      <c r="AD253">
        <v>47</v>
      </c>
      <c r="AF253">
        <v>50</v>
      </c>
      <c r="AG253">
        <v>53</v>
      </c>
      <c r="AJ253">
        <v>10.734999999999999</v>
      </c>
      <c r="AK253">
        <v>1.3066392960568749</v>
      </c>
      <c r="AL253">
        <f t="shared" si="0"/>
        <v>9.7349999999999994</v>
      </c>
    </row>
    <row r="254" spans="1:38">
      <c r="A254" t="s">
        <v>21</v>
      </c>
      <c r="B254" t="s">
        <v>190</v>
      </c>
      <c r="C254" s="42">
        <v>44200</v>
      </c>
      <c r="D254" s="12"/>
      <c r="E254" s="11">
        <v>13.6685784360476</v>
      </c>
      <c r="F254" t="s">
        <v>43</v>
      </c>
      <c r="I254">
        <v>134.98291666666668</v>
      </c>
      <c r="J254">
        <v>20.653174609969913</v>
      </c>
      <c r="K254">
        <v>90.727083333333326</v>
      </c>
      <c r="L254">
        <v>18.020279167779911</v>
      </c>
      <c r="M254">
        <v>410.67333333333335</v>
      </c>
      <c r="N254">
        <v>64.439101824757628</v>
      </c>
      <c r="O254">
        <v>1.3747041205321371</v>
      </c>
      <c r="P254">
        <v>0.26204290201678598</v>
      </c>
      <c r="Q254">
        <f>W254/M254</f>
        <v>0.20870602749955358</v>
      </c>
      <c r="U254">
        <v>857.1</v>
      </c>
      <c r="V254">
        <f>330.6/2</f>
        <v>165.3</v>
      </c>
      <c r="W254">
        <f>U254/10</f>
        <v>85.710000000000008</v>
      </c>
      <c r="X254">
        <f>V254/10</f>
        <v>16.53</v>
      </c>
      <c r="Y254">
        <v>184.96333333333334</v>
      </c>
      <c r="Z254">
        <v>27.988440098845562</v>
      </c>
      <c r="AD254">
        <v>47</v>
      </c>
      <c r="AF254">
        <v>50</v>
      </c>
      <c r="AG254">
        <v>53</v>
      </c>
      <c r="AJ254">
        <v>11.6</v>
      </c>
      <c r="AK254">
        <v>0.25495097567963931</v>
      </c>
      <c r="AL254">
        <f t="shared" si="0"/>
        <v>10.6</v>
      </c>
    </row>
    <row r="255" spans="1:38">
      <c r="A255" t="s">
        <v>21</v>
      </c>
      <c r="B255" t="s">
        <v>191</v>
      </c>
      <c r="C255" s="42">
        <v>44158</v>
      </c>
      <c r="D255" s="12">
        <v>549.46489715576172</v>
      </c>
      <c r="E255" s="11">
        <v>13.5629915121579</v>
      </c>
      <c r="F255" t="s">
        <v>162</v>
      </c>
      <c r="I255">
        <v>18.7075</v>
      </c>
      <c r="J255">
        <v>1.7106303662685325</v>
      </c>
      <c r="K255">
        <v>39.957499999999996</v>
      </c>
      <c r="L255">
        <v>2.6107801356427549</v>
      </c>
      <c r="M255">
        <v>58.664999999999999</v>
      </c>
      <c r="N255">
        <v>4.273510461747648</v>
      </c>
      <c r="O255">
        <v>0.62908422408389331</v>
      </c>
      <c r="P255">
        <v>5.1522623458706764E-2</v>
      </c>
      <c r="Y255">
        <v>0</v>
      </c>
      <c r="Z255">
        <v>0</v>
      </c>
      <c r="AD255">
        <v>46.5</v>
      </c>
      <c r="AE255">
        <v>46.5</v>
      </c>
      <c r="AF255">
        <v>48.5</v>
      </c>
      <c r="AG255">
        <v>53</v>
      </c>
      <c r="AJ255">
        <v>6.3666666666666671</v>
      </c>
      <c r="AK255">
        <v>0.26562295750848708</v>
      </c>
      <c r="AL255">
        <f t="shared" si="0"/>
        <v>5.3666666666666671</v>
      </c>
    </row>
    <row r="256" spans="1:38">
      <c r="A256" t="s">
        <v>21</v>
      </c>
      <c r="B256" t="s">
        <v>191</v>
      </c>
      <c r="C256" s="42">
        <v>44167</v>
      </c>
      <c r="D256" s="12">
        <v>701.49247646331787</v>
      </c>
      <c r="E256" s="11">
        <v>13.667425142411201</v>
      </c>
      <c r="F256" t="s">
        <v>155</v>
      </c>
      <c r="G256" s="12">
        <f>D256</f>
        <v>701.49247646331787</v>
      </c>
      <c r="H256" s="12">
        <f>D258-G256</f>
        <v>-701.49247646331787</v>
      </c>
      <c r="I256">
        <v>49.957499999999996</v>
      </c>
      <c r="J256">
        <v>2.8901769697835049</v>
      </c>
      <c r="K256">
        <v>88.837500000000006</v>
      </c>
      <c r="L256">
        <v>4.4032835759237576</v>
      </c>
      <c r="M256">
        <v>140.57249999999999</v>
      </c>
      <c r="N256">
        <v>7.0048963530282817</v>
      </c>
      <c r="O256">
        <v>1.270422811330941</v>
      </c>
      <c r="P256">
        <v>6.8235740707156461E-2</v>
      </c>
      <c r="Y256">
        <v>0</v>
      </c>
      <c r="Z256">
        <v>0</v>
      </c>
      <c r="AD256">
        <v>46.5</v>
      </c>
      <c r="AE256">
        <v>46.5</v>
      </c>
      <c r="AF256">
        <v>48.5</v>
      </c>
      <c r="AG256">
        <v>53</v>
      </c>
      <c r="AJ256">
        <v>6.5500000000000007</v>
      </c>
      <c r="AK256">
        <v>4.330127018922178E-2</v>
      </c>
      <c r="AL256">
        <f t="shared" si="0"/>
        <v>5.5500000000000007</v>
      </c>
    </row>
    <row r="257" spans="1:38">
      <c r="A257" t="s">
        <v>21</v>
      </c>
      <c r="B257" t="s">
        <v>191</v>
      </c>
      <c r="C257" s="42">
        <v>44182</v>
      </c>
      <c r="D257" s="12">
        <v>942.96628284454346</v>
      </c>
      <c r="E257" s="11">
        <v>13.743035755563101</v>
      </c>
      <c r="F257" t="s">
        <v>163</v>
      </c>
      <c r="I257">
        <v>138.80083333333334</v>
      </c>
      <c r="J257">
        <v>24.374566059765055</v>
      </c>
      <c r="K257">
        <v>142.38458333333335</v>
      </c>
      <c r="L257">
        <v>25.093163212086761</v>
      </c>
      <c r="M257">
        <v>318.25041666666664</v>
      </c>
      <c r="N257">
        <v>53.859644990539479</v>
      </c>
      <c r="O257">
        <v>1.9908966021306609</v>
      </c>
      <c r="P257">
        <v>0.462538215425574</v>
      </c>
      <c r="Y257">
        <v>35.925833333333337</v>
      </c>
      <c r="Z257">
        <v>4.9667929001482314</v>
      </c>
      <c r="AD257">
        <v>46.5</v>
      </c>
      <c r="AE257">
        <v>46.5</v>
      </c>
      <c r="AF257">
        <v>48.5</v>
      </c>
      <c r="AG257">
        <v>53</v>
      </c>
      <c r="AJ257">
        <v>9.5250000000000004</v>
      </c>
      <c r="AK257">
        <v>1.1822991372744869</v>
      </c>
      <c r="AL257">
        <f t="shared" si="0"/>
        <v>8.5250000000000004</v>
      </c>
    </row>
    <row r="258" spans="1:38">
      <c r="A258" t="s">
        <v>21</v>
      </c>
      <c r="B258" t="s">
        <v>191</v>
      </c>
      <c r="C258" s="42">
        <v>44200</v>
      </c>
      <c r="D258" s="12"/>
      <c r="E258" s="11">
        <v>13.6685784360476</v>
      </c>
      <c r="F258" t="s">
        <v>43</v>
      </c>
      <c r="I258">
        <v>127.56291666666667</v>
      </c>
      <c r="J258">
        <v>11.966569876871798</v>
      </c>
      <c r="K258">
        <v>88.527083333333323</v>
      </c>
      <c r="L258">
        <v>12.344669759451147</v>
      </c>
      <c r="M258">
        <v>442.36874999999998</v>
      </c>
      <c r="N258">
        <v>69.422353393100948</v>
      </c>
      <c r="O258">
        <v>1.3464610473727248</v>
      </c>
      <c r="P258">
        <v>0.23887717611423617</v>
      </c>
      <c r="Q258">
        <f>W258/M258</f>
        <v>0.17919439381737523</v>
      </c>
      <c r="U258">
        <v>792.7</v>
      </c>
      <c r="V258">
        <f>51/2</f>
        <v>25.5</v>
      </c>
      <c r="W258">
        <f>U258/10</f>
        <v>79.27000000000001</v>
      </c>
      <c r="X258">
        <f>V258/10</f>
        <v>2.5499999999999998</v>
      </c>
      <c r="Y258">
        <v>226.27875000000003</v>
      </c>
      <c r="Z258">
        <v>45.253825638235575</v>
      </c>
      <c r="AD258">
        <v>46.5</v>
      </c>
      <c r="AE258">
        <v>46.5</v>
      </c>
      <c r="AF258">
        <v>48.5</v>
      </c>
      <c r="AG258">
        <v>53</v>
      </c>
      <c r="AJ258">
        <v>11.25</v>
      </c>
      <c r="AK258">
        <v>1.1233320969330469</v>
      </c>
      <c r="AL258">
        <f t="shared" si="0"/>
        <v>10.25</v>
      </c>
    </row>
    <row r="259" spans="1:38">
      <c r="A259" t="s">
        <v>21</v>
      </c>
      <c r="B259" t="s">
        <v>192</v>
      </c>
      <c r="C259" s="42">
        <v>44158</v>
      </c>
      <c r="D259" s="12">
        <v>549.46489715576172</v>
      </c>
      <c r="E259" s="11">
        <v>13.5629915121579</v>
      </c>
      <c r="F259" t="s">
        <v>162</v>
      </c>
      <c r="I259">
        <v>11.535</v>
      </c>
      <c r="J259">
        <v>0.37232378382262921</v>
      </c>
      <c r="K259">
        <v>25.379999999999995</v>
      </c>
      <c r="L259">
        <v>0.83625155704891341</v>
      </c>
      <c r="M259">
        <v>36.914999999999999</v>
      </c>
      <c r="N259">
        <v>1.2037614658505515</v>
      </c>
      <c r="O259">
        <v>0.52078898963693532</v>
      </c>
      <c r="P259">
        <v>2.4414183159713127E-2</v>
      </c>
      <c r="Y259">
        <v>0</v>
      </c>
      <c r="Z259">
        <v>0</v>
      </c>
      <c r="AD259">
        <v>46</v>
      </c>
      <c r="AF259">
        <v>47</v>
      </c>
      <c r="AG259">
        <v>53</v>
      </c>
      <c r="AJ259">
        <v>8.3000000000000007</v>
      </c>
      <c r="AK259">
        <v>0.35000000000000009</v>
      </c>
      <c r="AL259">
        <f t="shared" si="0"/>
        <v>7.3000000000000007</v>
      </c>
    </row>
    <row r="260" spans="1:38">
      <c r="A260" t="s">
        <v>21</v>
      </c>
      <c r="B260" t="s">
        <v>192</v>
      </c>
      <c r="C260" s="42">
        <v>44166</v>
      </c>
      <c r="D260" s="12">
        <v>685.09672451019287</v>
      </c>
      <c r="E260" s="11">
        <v>13.6578960999193</v>
      </c>
      <c r="F260" t="s">
        <v>155</v>
      </c>
      <c r="G260" s="12">
        <f>D260</f>
        <v>685.09672451019287</v>
      </c>
      <c r="H260" s="12">
        <f>D262-G260</f>
        <v>-685.09672451019287</v>
      </c>
      <c r="I260">
        <v>32.334999999999994</v>
      </c>
      <c r="J260">
        <v>1.5796914255638879</v>
      </c>
      <c r="K260">
        <v>58.54</v>
      </c>
      <c r="L260">
        <v>1.9092188629559297</v>
      </c>
      <c r="M260">
        <v>91.924999999999997</v>
      </c>
      <c r="N260">
        <v>3.4782526743563622</v>
      </c>
      <c r="O260">
        <v>1.1349185906262929</v>
      </c>
      <c r="P260">
        <v>7.3914242199807439E-2</v>
      </c>
      <c r="Y260">
        <v>0</v>
      </c>
      <c r="Z260">
        <v>0</v>
      </c>
      <c r="AD260">
        <v>46</v>
      </c>
      <c r="AF260">
        <v>47</v>
      </c>
      <c r="AG260">
        <v>53</v>
      </c>
      <c r="AJ260">
        <v>8.35</v>
      </c>
      <c r="AK260">
        <v>0.47631397208144094</v>
      </c>
      <c r="AL260">
        <f t="shared" si="0"/>
        <v>7.35</v>
      </c>
    </row>
    <row r="261" spans="1:38">
      <c r="A261" t="s">
        <v>21</v>
      </c>
      <c r="B261" t="s">
        <v>192</v>
      </c>
      <c r="C261" s="42">
        <v>44179</v>
      </c>
      <c r="D261" s="12">
        <v>888.6162805557251</v>
      </c>
      <c r="E261" s="11">
        <v>13.738294734994099</v>
      </c>
      <c r="F261" t="s">
        <v>163</v>
      </c>
      <c r="I261">
        <v>88.060833333333335</v>
      </c>
      <c r="J261">
        <v>6.3433532032444084</v>
      </c>
      <c r="K261">
        <v>111.27000000000001</v>
      </c>
      <c r="L261">
        <v>6.4855968627926908</v>
      </c>
      <c r="M261">
        <v>223.13416666666666</v>
      </c>
      <c r="N261">
        <v>13.209683290635333</v>
      </c>
      <c r="O261">
        <v>1.6285828038926069</v>
      </c>
      <c r="P261">
        <v>0.1596675865828478</v>
      </c>
      <c r="Y261">
        <v>22.552916666666668</v>
      </c>
      <c r="AD261">
        <v>46</v>
      </c>
      <c r="AF261">
        <v>47</v>
      </c>
      <c r="AG261">
        <v>53</v>
      </c>
      <c r="AJ261">
        <v>11.549999999999999</v>
      </c>
      <c r="AK261">
        <v>0.5117372372614678</v>
      </c>
      <c r="AL261">
        <f t="shared" si="0"/>
        <v>10.549999999999999</v>
      </c>
    </row>
    <row r="262" spans="1:38">
      <c r="A262" t="s">
        <v>21</v>
      </c>
      <c r="B262" t="s">
        <v>192</v>
      </c>
      <c r="C262" s="42">
        <v>44200</v>
      </c>
      <c r="D262" s="12"/>
      <c r="E262" s="11">
        <v>13.6685784360476</v>
      </c>
      <c r="F262" t="s">
        <v>43</v>
      </c>
      <c r="I262">
        <v>159.06083333333331</v>
      </c>
      <c r="J262">
        <v>29.879604848117246</v>
      </c>
      <c r="K262">
        <v>114.68708333333332</v>
      </c>
      <c r="L262">
        <v>27.89650662099276</v>
      </c>
      <c r="M262">
        <v>455.01750000000004</v>
      </c>
      <c r="N262">
        <v>77.845979181769692</v>
      </c>
      <c r="O262">
        <v>1.4652932358268815</v>
      </c>
      <c r="P262">
        <v>0.30976277716391826</v>
      </c>
      <c r="Q262">
        <f>W262/M262</f>
        <v>0.13076420137687012</v>
      </c>
      <c r="U262">
        <v>595</v>
      </c>
      <c r="V262">
        <f>224/2</f>
        <v>112</v>
      </c>
      <c r="W262">
        <f>U262/10</f>
        <v>59.5</v>
      </c>
      <c r="X262">
        <f>V262/10</f>
        <v>11.2</v>
      </c>
      <c r="Y262">
        <v>181.26958333333334</v>
      </c>
      <c r="Z262">
        <v>23.777455634905664</v>
      </c>
      <c r="AD262">
        <v>46</v>
      </c>
      <c r="AF262">
        <v>47</v>
      </c>
      <c r="AG262">
        <v>53</v>
      </c>
      <c r="AJ262">
        <v>15.59</v>
      </c>
      <c r="AK262">
        <v>2.0425657884141697</v>
      </c>
      <c r="AL262">
        <f t="shared" si="0"/>
        <v>14.59</v>
      </c>
    </row>
    <row r="263" spans="1:38">
      <c r="A263" t="s">
        <v>21</v>
      </c>
      <c r="B263" t="s">
        <v>193</v>
      </c>
      <c r="C263" s="42">
        <v>44158</v>
      </c>
      <c r="D263" s="12">
        <v>549.46489715576172</v>
      </c>
      <c r="E263" s="11">
        <v>13.5629915121579</v>
      </c>
      <c r="F263" t="s">
        <v>162</v>
      </c>
      <c r="I263">
        <v>23.234999999999999</v>
      </c>
      <c r="J263">
        <v>0.40208829876033886</v>
      </c>
      <c r="K263">
        <v>43.664999999999999</v>
      </c>
      <c r="L263">
        <v>0.24726841016741993</v>
      </c>
      <c r="M263">
        <v>66.899999999999991</v>
      </c>
      <c r="N263">
        <v>0.56587690063030971</v>
      </c>
      <c r="O263">
        <v>0.73662447472526882</v>
      </c>
      <c r="P263">
        <v>1.6683925775133418E-2</v>
      </c>
      <c r="Y263">
        <v>0</v>
      </c>
      <c r="Z263">
        <v>0</v>
      </c>
      <c r="AD263">
        <v>47</v>
      </c>
      <c r="AF263">
        <v>47</v>
      </c>
      <c r="AG263">
        <v>53</v>
      </c>
      <c r="AJ263">
        <v>6.4499999999999993</v>
      </c>
      <c r="AK263">
        <v>0.3112474899497184</v>
      </c>
      <c r="AL263">
        <f t="shared" si="0"/>
        <v>5.4499999999999993</v>
      </c>
    </row>
    <row r="264" spans="1:38">
      <c r="A264" t="s">
        <v>21</v>
      </c>
      <c r="B264" t="s">
        <v>193</v>
      </c>
      <c r="C264" s="42">
        <v>44167</v>
      </c>
      <c r="D264" s="12">
        <v>701.49247646331787</v>
      </c>
      <c r="E264" s="11">
        <v>13.667425142411201</v>
      </c>
      <c r="F264" t="s">
        <v>155</v>
      </c>
      <c r="G264" s="12">
        <f>D264</f>
        <v>701.49247646331787</v>
      </c>
      <c r="H264" s="12">
        <f>D266-G264</f>
        <v>-701.49247646331787</v>
      </c>
      <c r="I264">
        <v>54.527500000000003</v>
      </c>
      <c r="J264">
        <v>4.9909090270878007</v>
      </c>
      <c r="K264">
        <v>87.715000000000003</v>
      </c>
      <c r="L264">
        <v>7.9632054894160671</v>
      </c>
      <c r="M264">
        <v>144.25749999999999</v>
      </c>
      <c r="N264">
        <v>12.989082194289141</v>
      </c>
      <c r="O264">
        <v>1.1410043354758912</v>
      </c>
      <c r="P264">
        <v>5.1034931828306748E-2</v>
      </c>
      <c r="Y264">
        <v>0</v>
      </c>
      <c r="Z264">
        <v>0</v>
      </c>
      <c r="AD264">
        <v>47</v>
      </c>
      <c r="AF264">
        <v>47</v>
      </c>
      <c r="AG264">
        <v>53</v>
      </c>
      <c r="AJ264">
        <v>6.65</v>
      </c>
      <c r="AK264">
        <v>0.2165063509461097</v>
      </c>
      <c r="AL264">
        <f t="shared" si="0"/>
        <v>5.65</v>
      </c>
    </row>
    <row r="265" spans="1:38">
      <c r="A265" t="s">
        <v>21</v>
      </c>
      <c r="B265" t="s">
        <v>193</v>
      </c>
      <c r="C265" s="42">
        <v>44182</v>
      </c>
      <c r="D265" s="12">
        <v>942.96628284454346</v>
      </c>
      <c r="E265" s="11">
        <v>13.743035755563101</v>
      </c>
      <c r="F265" t="s">
        <v>163</v>
      </c>
      <c r="I265">
        <v>170.47749999999999</v>
      </c>
      <c r="J265">
        <v>12.276954726686512</v>
      </c>
      <c r="K265">
        <v>161.79500000000002</v>
      </c>
      <c r="L265">
        <v>10.11841669835151</v>
      </c>
      <c r="M265">
        <v>366.94124999999997</v>
      </c>
      <c r="N265">
        <v>28.234405129982392</v>
      </c>
      <c r="O265">
        <v>2.3421080382356516</v>
      </c>
      <c r="P265">
        <v>0.15238843179587683</v>
      </c>
      <c r="Y265">
        <v>32.85125</v>
      </c>
      <c r="Z265">
        <v>9.7024577684051394</v>
      </c>
      <c r="AD265">
        <v>47</v>
      </c>
      <c r="AF265">
        <v>47</v>
      </c>
      <c r="AG265">
        <v>53</v>
      </c>
      <c r="AJ265">
        <v>11.85</v>
      </c>
      <c r="AK265">
        <v>1.2852528934026968</v>
      </c>
      <c r="AL265">
        <f t="shared" si="0"/>
        <v>10.85</v>
      </c>
    </row>
    <row r="266" spans="1:38">
      <c r="A266" t="s">
        <v>21</v>
      </c>
      <c r="B266" t="s">
        <v>193</v>
      </c>
      <c r="C266" s="42">
        <v>44200</v>
      </c>
      <c r="D266" s="12"/>
      <c r="E266" s="11">
        <v>13.6685784360476</v>
      </c>
      <c r="F266" t="s">
        <v>43</v>
      </c>
      <c r="I266">
        <v>147.81833333333333</v>
      </c>
      <c r="J266">
        <v>24.816630689847802</v>
      </c>
      <c r="K266">
        <v>95.784999999999997</v>
      </c>
      <c r="L266">
        <v>14.160558601531477</v>
      </c>
      <c r="M266">
        <v>452.97291666666661</v>
      </c>
      <c r="N266">
        <v>76.886671358441816</v>
      </c>
      <c r="O266">
        <v>1.7437975689599017</v>
      </c>
      <c r="P266">
        <v>0.339017721945647</v>
      </c>
      <c r="Q266">
        <f>W266/M266</f>
        <v>0.14184070975545818</v>
      </c>
      <c r="U266">
        <v>642.5</v>
      </c>
      <c r="V266">
        <f>305/2</f>
        <v>152.5</v>
      </c>
      <c r="W266">
        <f>U266/10</f>
        <v>64.25</v>
      </c>
      <c r="X266">
        <f>V266/10</f>
        <v>15.25</v>
      </c>
      <c r="Y266">
        <v>209.36958333333334</v>
      </c>
      <c r="Z266">
        <v>38.905182212031733</v>
      </c>
      <c r="AD266">
        <v>47</v>
      </c>
      <c r="AF266">
        <v>47</v>
      </c>
      <c r="AG266">
        <v>53</v>
      </c>
      <c r="AJ266">
        <v>12.324999999999999</v>
      </c>
      <c r="AK266">
        <v>1.7997829730275812</v>
      </c>
      <c r="AL266">
        <f t="shared" si="0"/>
        <v>11.324999999999999</v>
      </c>
    </row>
    <row r="267" spans="1:38">
      <c r="A267" t="s">
        <v>21</v>
      </c>
      <c r="B267" t="s">
        <v>194</v>
      </c>
      <c r="C267" s="42">
        <v>44117</v>
      </c>
      <c r="D267" s="12">
        <v>396.55983829498291</v>
      </c>
      <c r="E267" s="11">
        <v>12.6907993270279</v>
      </c>
      <c r="F267" t="s">
        <v>162</v>
      </c>
      <c r="I267">
        <v>3.5925000000000002</v>
      </c>
      <c r="J267">
        <v>7.6634957210572174E-2</v>
      </c>
      <c r="K267">
        <v>14.55</v>
      </c>
      <c r="L267">
        <v>0.4740077355205623</v>
      </c>
      <c r="M267">
        <v>18.142500000000002</v>
      </c>
      <c r="N267">
        <v>0.53929545087392383</v>
      </c>
      <c r="O267">
        <v>0.2968543259996741</v>
      </c>
      <c r="P267">
        <v>1.9884868977167601E-3</v>
      </c>
      <c r="Y267">
        <v>0</v>
      </c>
      <c r="Z267">
        <v>0</v>
      </c>
      <c r="AD267">
        <v>57</v>
      </c>
      <c r="AE267">
        <v>61.5</v>
      </c>
      <c r="AF267">
        <v>62</v>
      </c>
      <c r="AG267">
        <v>66</v>
      </c>
      <c r="AI267">
        <v>86.75</v>
      </c>
      <c r="AJ267">
        <v>4.1500000000000004</v>
      </c>
      <c r="AK267">
        <v>0.4023369234857751</v>
      </c>
      <c r="AL267">
        <f t="shared" si="0"/>
        <v>3.1500000000000004</v>
      </c>
    </row>
    <row r="268" spans="1:38">
      <c r="A268" t="s">
        <v>21</v>
      </c>
      <c r="B268" t="s">
        <v>194</v>
      </c>
      <c r="C268" s="42">
        <v>44146</v>
      </c>
      <c r="D268" s="12">
        <v>778.44316864013672</v>
      </c>
      <c r="E268" s="11">
        <v>13.364680781529101</v>
      </c>
      <c r="F268" t="s">
        <v>155</v>
      </c>
      <c r="G268" s="12">
        <f>D268</f>
        <v>778.44316864013672</v>
      </c>
      <c r="H268" s="12">
        <f>D270-G268</f>
        <v>442.48295211791992</v>
      </c>
      <c r="I268">
        <v>59.47999999999999</v>
      </c>
      <c r="J268">
        <v>11.225868192111774</v>
      </c>
      <c r="K268">
        <v>84.837500000000006</v>
      </c>
      <c r="L268">
        <v>11.440184566547261</v>
      </c>
      <c r="M268">
        <v>145.48249999999999</v>
      </c>
      <c r="N268">
        <v>22.357877200590107</v>
      </c>
      <c r="O268">
        <v>1.0026925175537538</v>
      </c>
      <c r="P268">
        <v>0.14550010557983059</v>
      </c>
      <c r="Y268">
        <v>0.32750000000000001</v>
      </c>
      <c r="Z268">
        <v>0.17983209761700863</v>
      </c>
      <c r="AD268">
        <v>57</v>
      </c>
      <c r="AE268">
        <v>61.5</v>
      </c>
      <c r="AF268">
        <v>62</v>
      </c>
      <c r="AG268">
        <v>66</v>
      </c>
      <c r="AI268">
        <v>86.75</v>
      </c>
      <c r="AJ268">
        <v>11.3</v>
      </c>
      <c r="AK268">
        <v>0.40311288741492768</v>
      </c>
      <c r="AL268">
        <f t="shared" si="0"/>
        <v>10.3</v>
      </c>
    </row>
    <row r="269" spans="1:38">
      <c r="A269" t="s">
        <v>21</v>
      </c>
      <c r="B269" t="s">
        <v>194</v>
      </c>
      <c r="C269" s="42">
        <v>44155</v>
      </c>
      <c r="D269" s="12">
        <v>921.72014808654785</v>
      </c>
      <c r="E269" s="11">
        <v>13.519312309725301</v>
      </c>
      <c r="F269" t="s">
        <v>163</v>
      </c>
      <c r="I269">
        <v>110.62249999999999</v>
      </c>
      <c r="J269">
        <v>11.519550320361185</v>
      </c>
      <c r="K269">
        <v>119.755</v>
      </c>
      <c r="L269">
        <v>15.111097743049632</v>
      </c>
      <c r="M269">
        <v>241.64749999999998</v>
      </c>
      <c r="N269">
        <v>24.534264262795091</v>
      </c>
      <c r="O269">
        <v>1.2587501754213317</v>
      </c>
      <c r="P269">
        <v>0.1691537750513952</v>
      </c>
      <c r="Y269">
        <v>10.1775</v>
      </c>
      <c r="Z269">
        <v>2.9524266149502627</v>
      </c>
      <c r="AD269">
        <v>57</v>
      </c>
      <c r="AE269">
        <v>61.5</v>
      </c>
      <c r="AF269">
        <v>62</v>
      </c>
      <c r="AG269">
        <v>66</v>
      </c>
      <c r="AI269">
        <v>86.75</v>
      </c>
      <c r="AJ269">
        <v>11.35</v>
      </c>
      <c r="AK269">
        <v>0.86998563206526625</v>
      </c>
      <c r="AL269">
        <f t="shared" si="0"/>
        <v>10.35</v>
      </c>
    </row>
    <row r="270" spans="1:38">
      <c r="A270" t="s">
        <v>21</v>
      </c>
      <c r="B270" t="s">
        <v>194</v>
      </c>
      <c r="C270" s="42">
        <v>44173</v>
      </c>
      <c r="D270" s="12">
        <v>1220.9261207580566</v>
      </c>
      <c r="E270" s="11">
        <v>13.713078452315299</v>
      </c>
      <c r="F270" t="s">
        <v>43</v>
      </c>
      <c r="I270">
        <v>84.58</v>
      </c>
      <c r="J270">
        <v>7.2574513432747016</v>
      </c>
      <c r="K270">
        <v>71.52000000000001</v>
      </c>
      <c r="L270">
        <v>12.905875277045965</v>
      </c>
      <c r="M270">
        <v>270.95249999999999</v>
      </c>
      <c r="N270">
        <v>30.353633877730928</v>
      </c>
      <c r="O270">
        <v>0.94982675603097011</v>
      </c>
      <c r="P270">
        <v>0.18292425517668898</v>
      </c>
      <c r="Q270">
        <f>W270/M270</f>
        <v>0.3185429180391397</v>
      </c>
      <c r="U270">
        <v>863.1</v>
      </c>
      <c r="V270">
        <f>412/2</f>
        <v>206</v>
      </c>
      <c r="W270">
        <f>U270/10</f>
        <v>86.31</v>
      </c>
      <c r="X270">
        <f>V270/10</f>
        <v>20.6</v>
      </c>
      <c r="Y270">
        <v>114.59750000000001</v>
      </c>
      <c r="Z270">
        <v>12.355389765199627</v>
      </c>
      <c r="AD270">
        <v>57</v>
      </c>
      <c r="AE270">
        <v>61.5</v>
      </c>
      <c r="AF270">
        <v>62</v>
      </c>
      <c r="AG270">
        <v>66</v>
      </c>
      <c r="AI270">
        <v>86.75</v>
      </c>
      <c r="AJ270">
        <v>11.4</v>
      </c>
      <c r="AK270">
        <v>0.59160797830996281</v>
      </c>
      <c r="AL270">
        <f t="shared" si="0"/>
        <v>10.4</v>
      </c>
    </row>
    <row r="271" spans="1:38">
      <c r="A271" t="s">
        <v>21</v>
      </c>
      <c r="B271" t="s">
        <v>195</v>
      </c>
      <c r="C271" s="42">
        <v>44117</v>
      </c>
      <c r="D271" s="12">
        <v>396.55983829498291</v>
      </c>
      <c r="E271" s="11">
        <v>12.6907993270279</v>
      </c>
      <c r="F271" t="s">
        <v>162</v>
      </c>
      <c r="I271">
        <v>2.1574999999999998</v>
      </c>
      <c r="J271">
        <v>0.26855710131491023</v>
      </c>
      <c r="K271">
        <v>7.875</v>
      </c>
      <c r="L271">
        <v>1.1244072512513716</v>
      </c>
      <c r="M271">
        <v>10.032499999999999</v>
      </c>
      <c r="N271">
        <v>1.392715423193126</v>
      </c>
      <c r="O271">
        <v>0.17417940880657612</v>
      </c>
      <c r="P271">
        <v>2.6737212438492509E-2</v>
      </c>
      <c r="Y271">
        <v>0</v>
      </c>
      <c r="Z271">
        <v>0</v>
      </c>
      <c r="AD271">
        <v>48</v>
      </c>
      <c r="AE271">
        <v>58</v>
      </c>
      <c r="AF271">
        <v>51</v>
      </c>
      <c r="AG271">
        <v>62</v>
      </c>
      <c r="AJ271">
        <v>4.95</v>
      </c>
      <c r="AK271">
        <v>0.2861380785564886</v>
      </c>
      <c r="AL271">
        <f t="shared" si="0"/>
        <v>3.95</v>
      </c>
    </row>
    <row r="272" spans="1:38">
      <c r="A272" t="s">
        <v>21</v>
      </c>
      <c r="B272" t="s">
        <v>195</v>
      </c>
      <c r="C272" s="42">
        <v>44144</v>
      </c>
      <c r="D272" s="12">
        <v>754.9431676864624</v>
      </c>
      <c r="E272" s="11">
        <v>13.3259548773134</v>
      </c>
      <c r="F272" t="s">
        <v>155</v>
      </c>
      <c r="G272" s="12">
        <f>D272</f>
        <v>754.9431676864624</v>
      </c>
      <c r="H272" s="12">
        <f>D274-G272</f>
        <v>401.67787647247314</v>
      </c>
      <c r="I272">
        <v>51.744999999999997</v>
      </c>
      <c r="J272">
        <v>5.9672166878704891</v>
      </c>
      <c r="K272">
        <v>70</v>
      </c>
      <c r="L272">
        <v>1.915302413023495</v>
      </c>
      <c r="M272">
        <v>124.61500000000001</v>
      </c>
      <c r="N272">
        <v>6.1329472251655313</v>
      </c>
      <c r="O272">
        <v>1.2033982798835332</v>
      </c>
      <c r="P272">
        <v>4.0911184192888334E-2</v>
      </c>
      <c r="Y272">
        <v>1.0525</v>
      </c>
      <c r="Z272">
        <v>0.27399437342154798</v>
      </c>
      <c r="AD272">
        <v>48</v>
      </c>
      <c r="AE272">
        <v>58</v>
      </c>
      <c r="AF272">
        <v>51</v>
      </c>
      <c r="AG272">
        <v>62</v>
      </c>
      <c r="AJ272">
        <v>6.75</v>
      </c>
      <c r="AK272">
        <v>0.57608593109014572</v>
      </c>
      <c r="AL272">
        <f t="shared" si="0"/>
        <v>5.75</v>
      </c>
    </row>
    <row r="273" spans="1:38">
      <c r="A273" t="s">
        <v>21</v>
      </c>
      <c r="B273" t="s">
        <v>195</v>
      </c>
      <c r="C273" s="42">
        <v>44153</v>
      </c>
      <c r="D273" s="12">
        <v>889.47014713287354</v>
      </c>
      <c r="E273" s="11">
        <v>13.487909641145899</v>
      </c>
      <c r="F273" t="s">
        <v>163</v>
      </c>
      <c r="I273">
        <v>92.567499999999995</v>
      </c>
      <c r="J273">
        <v>3.1249116654181628</v>
      </c>
      <c r="K273">
        <v>101.30249999999999</v>
      </c>
      <c r="L273">
        <v>3.4495516012954397</v>
      </c>
      <c r="M273">
        <v>219.0025</v>
      </c>
      <c r="N273">
        <v>9.9274823721827623</v>
      </c>
      <c r="O273">
        <v>1.3825715633860443</v>
      </c>
      <c r="P273">
        <v>9.9820449612275944E-2</v>
      </c>
      <c r="Y273">
        <v>24.025000000000002</v>
      </c>
      <c r="Z273">
        <v>5.8266020686731856</v>
      </c>
      <c r="AD273">
        <v>48</v>
      </c>
      <c r="AE273">
        <v>58</v>
      </c>
      <c r="AF273">
        <v>51</v>
      </c>
      <c r="AG273">
        <v>62</v>
      </c>
      <c r="AJ273">
        <v>13.1</v>
      </c>
      <c r="AK273">
        <v>1.6023420358962095</v>
      </c>
      <c r="AL273">
        <f t="shared" si="0"/>
        <v>12.1</v>
      </c>
    </row>
    <row r="274" spans="1:38">
      <c r="A274" t="s">
        <v>21</v>
      </c>
      <c r="B274" t="s">
        <v>195</v>
      </c>
      <c r="C274" s="42">
        <v>44169</v>
      </c>
      <c r="D274" s="12">
        <v>1156.6210441589355</v>
      </c>
      <c r="E274" s="11">
        <v>13.6848582481993</v>
      </c>
      <c r="F274" t="s">
        <v>43</v>
      </c>
      <c r="I274">
        <v>81.822499999999991</v>
      </c>
      <c r="J274">
        <v>6.2426308222842914</v>
      </c>
      <c r="K274">
        <v>105.345</v>
      </c>
      <c r="L274">
        <v>10.038298743645134</v>
      </c>
      <c r="M274">
        <v>311.51250000000005</v>
      </c>
      <c r="N274">
        <v>23.992879976845778</v>
      </c>
      <c r="O274">
        <v>1.5618703708034771</v>
      </c>
      <c r="P274">
        <v>0.15193507160190126</v>
      </c>
      <c r="Q274">
        <f>W274/M274</f>
        <v>0.17171060551342238</v>
      </c>
      <c r="U274">
        <v>534.9</v>
      </c>
      <c r="V274">
        <f>202/2</f>
        <v>101</v>
      </c>
      <c r="W274">
        <f>U274/10</f>
        <v>53.489999999999995</v>
      </c>
      <c r="X274">
        <f>V274/10</f>
        <v>10.1</v>
      </c>
      <c r="Y274">
        <v>123.38000000000001</v>
      </c>
      <c r="Z274">
        <v>11.798429980298208</v>
      </c>
      <c r="AD274">
        <v>48</v>
      </c>
      <c r="AE274">
        <v>58</v>
      </c>
      <c r="AF274">
        <v>51</v>
      </c>
      <c r="AG274">
        <v>62</v>
      </c>
      <c r="AJ274">
        <v>14.8125</v>
      </c>
      <c r="AK274">
        <v>1.5370807355178191</v>
      </c>
      <c r="AL274">
        <f t="shared" si="0"/>
        <v>13.8125</v>
      </c>
    </row>
    <row r="275" spans="1:38">
      <c r="A275" t="s">
        <v>21</v>
      </c>
      <c r="B275" t="s">
        <v>196</v>
      </c>
      <c r="C275" s="42">
        <v>44117</v>
      </c>
      <c r="D275" s="12">
        <v>396.55983829498291</v>
      </c>
      <c r="E275" s="11">
        <v>12.6907993270279</v>
      </c>
      <c r="F275" t="s">
        <v>162</v>
      </c>
      <c r="I275">
        <v>3.16</v>
      </c>
      <c r="J275">
        <v>0.41571224021751696</v>
      </c>
      <c r="K275">
        <v>13.030000000000001</v>
      </c>
      <c r="L275">
        <v>1.3697140820867182</v>
      </c>
      <c r="M275">
        <v>16.190000000000001</v>
      </c>
      <c r="N275">
        <v>1.7852264095439931</v>
      </c>
      <c r="O275">
        <v>0.2652077999132913</v>
      </c>
      <c r="P275">
        <v>3.2240706125142495E-2</v>
      </c>
      <c r="Y275">
        <v>0</v>
      </c>
      <c r="Z275">
        <v>0</v>
      </c>
      <c r="AD275">
        <v>58</v>
      </c>
      <c r="AF275">
        <v>61.75</v>
      </c>
      <c r="AJ275">
        <v>3.5</v>
      </c>
      <c r="AK275">
        <v>0.18027756377320001</v>
      </c>
      <c r="AL275">
        <f t="shared" si="0"/>
        <v>2.5</v>
      </c>
    </row>
    <row r="276" spans="1:38">
      <c r="A276" t="s">
        <v>21</v>
      </c>
      <c r="B276" t="s">
        <v>196</v>
      </c>
      <c r="C276" s="42">
        <v>44146</v>
      </c>
      <c r="D276" s="12">
        <v>778.44316864013672</v>
      </c>
      <c r="E276" s="11">
        <v>13.364680781529101</v>
      </c>
      <c r="F276" t="s">
        <v>155</v>
      </c>
      <c r="G276" s="12">
        <f>D276</f>
        <v>778.44316864013672</v>
      </c>
      <c r="H276" s="12">
        <f>D278-G276</f>
        <v>474.83295059204102</v>
      </c>
      <c r="I276">
        <v>60.255000000000003</v>
      </c>
      <c r="J276">
        <v>5.9695358557708067</v>
      </c>
      <c r="K276">
        <v>87.977500000000006</v>
      </c>
      <c r="L276">
        <v>7.4508873912216771</v>
      </c>
      <c r="M276">
        <v>148.89249999999998</v>
      </c>
      <c r="N276">
        <v>13.302905306110132</v>
      </c>
      <c r="O276">
        <v>1.317926534726364</v>
      </c>
      <c r="P276">
        <v>0.16255424600881579</v>
      </c>
      <c r="Y276">
        <v>5.0000000000000001E-3</v>
      </c>
      <c r="Z276">
        <v>2.886751345948129E-3</v>
      </c>
      <c r="AD276">
        <v>58</v>
      </c>
      <c r="AF276">
        <v>61.75</v>
      </c>
      <c r="AJ276">
        <v>8.2000000000000011</v>
      </c>
      <c r="AK276">
        <v>0.25495097567963931</v>
      </c>
      <c r="AL276">
        <f t="shared" si="0"/>
        <v>7.2000000000000011</v>
      </c>
    </row>
    <row r="277" spans="1:38">
      <c r="A277" t="s">
        <v>21</v>
      </c>
      <c r="B277" t="s">
        <v>196</v>
      </c>
      <c r="C277" s="42">
        <v>44155</v>
      </c>
      <c r="D277" s="12">
        <v>921.72014808654785</v>
      </c>
      <c r="E277" s="11">
        <v>13.519312309725301</v>
      </c>
      <c r="F277" t="s">
        <v>163</v>
      </c>
      <c r="I277">
        <v>89.055000000000007</v>
      </c>
      <c r="J277">
        <v>5.3790682278624722</v>
      </c>
      <c r="K277">
        <v>108.48</v>
      </c>
      <c r="L277">
        <v>8.5586243053425317</v>
      </c>
      <c r="M277">
        <v>202.23499999999999</v>
      </c>
      <c r="N277">
        <v>12.580664065673842</v>
      </c>
      <c r="O277">
        <v>1.2926989119117176</v>
      </c>
      <c r="P277">
        <v>9.6337056824822825E-2</v>
      </c>
      <c r="Y277">
        <v>3.7125000000000004</v>
      </c>
      <c r="Z277">
        <v>1.3491625488922128</v>
      </c>
      <c r="AD277">
        <v>58</v>
      </c>
      <c r="AF277">
        <v>61.75</v>
      </c>
      <c r="AJ277">
        <v>10.35</v>
      </c>
      <c r="AK277">
        <v>0.54025456962435869</v>
      </c>
      <c r="AL277">
        <f t="shared" si="0"/>
        <v>9.35</v>
      </c>
    </row>
    <row r="278" spans="1:38">
      <c r="A278" t="s">
        <v>21</v>
      </c>
      <c r="B278" t="s">
        <v>196</v>
      </c>
      <c r="C278" s="42">
        <v>44175</v>
      </c>
      <c r="D278" s="12">
        <v>1253.2761192321777</v>
      </c>
      <c r="E278" s="11">
        <v>13.7237935348096</v>
      </c>
      <c r="F278" t="s">
        <v>43</v>
      </c>
      <c r="I278">
        <v>100.53999999999999</v>
      </c>
      <c r="J278">
        <v>8.4150222816104598</v>
      </c>
      <c r="K278">
        <v>125.85249999999999</v>
      </c>
      <c r="L278">
        <v>7.309192129321409</v>
      </c>
      <c r="M278">
        <v>345.46750000000003</v>
      </c>
      <c r="N278">
        <v>25.059440461630267</v>
      </c>
      <c r="O278">
        <v>1.8530678262760696</v>
      </c>
      <c r="P278">
        <v>0.25443084816614792</v>
      </c>
      <c r="Q278">
        <f>W278/M278</f>
        <v>0.24303299152597568</v>
      </c>
      <c r="U278">
        <v>839.6</v>
      </c>
      <c r="V278">
        <f>410.4/2</f>
        <v>205.2</v>
      </c>
      <c r="W278">
        <f>U278/10</f>
        <v>83.960000000000008</v>
      </c>
      <c r="X278">
        <f>V278/10</f>
        <v>20.52</v>
      </c>
      <c r="Y278">
        <v>118.7325</v>
      </c>
      <c r="Z278">
        <v>14.011195151853876</v>
      </c>
      <c r="AD278">
        <v>58</v>
      </c>
      <c r="AF278">
        <v>61.75</v>
      </c>
      <c r="AJ278">
        <v>12.15</v>
      </c>
      <c r="AK278">
        <v>1.0520812706250384</v>
      </c>
      <c r="AL278">
        <f t="shared" si="0"/>
        <v>11.15</v>
      </c>
    </row>
    <row r="279" spans="1:38">
      <c r="A279" t="s">
        <v>21</v>
      </c>
      <c r="B279" t="s">
        <v>197</v>
      </c>
      <c r="C279" s="42">
        <v>44117</v>
      </c>
      <c r="D279" s="12">
        <v>396.55983829498291</v>
      </c>
      <c r="E279" s="11">
        <v>12.6907993270279</v>
      </c>
      <c r="F279" t="s">
        <v>162</v>
      </c>
      <c r="I279">
        <v>2.5625</v>
      </c>
      <c r="J279">
        <v>0.40843961201953283</v>
      </c>
      <c r="K279">
        <v>11.6525</v>
      </c>
      <c r="L279">
        <v>1.3901041627638313</v>
      </c>
      <c r="M279">
        <v>14.214999999999998</v>
      </c>
      <c r="N279">
        <v>1.7973151272569523</v>
      </c>
      <c r="O279">
        <v>0.23843375477488393</v>
      </c>
      <c r="P279">
        <v>3.8994110067380731E-2</v>
      </c>
      <c r="Y279">
        <v>0</v>
      </c>
      <c r="Z279">
        <v>0</v>
      </c>
      <c r="AD279">
        <v>50.25</v>
      </c>
      <c r="AF279">
        <v>59.5</v>
      </c>
      <c r="AG279">
        <v>62</v>
      </c>
      <c r="AJ279">
        <v>3.7249999999999996</v>
      </c>
      <c r="AK279">
        <v>0.38951091127207282</v>
      </c>
      <c r="AL279">
        <f t="shared" si="0"/>
        <v>2.7249999999999996</v>
      </c>
    </row>
    <row r="280" spans="1:38">
      <c r="A280" t="s">
        <v>21</v>
      </c>
      <c r="B280" t="s">
        <v>197</v>
      </c>
      <c r="C280" s="42">
        <v>44146</v>
      </c>
      <c r="D280" s="12">
        <v>778.44316864013672</v>
      </c>
      <c r="E280" s="11">
        <v>13.364680781529101</v>
      </c>
      <c r="F280" t="s">
        <v>155</v>
      </c>
      <c r="G280" s="12">
        <f>D280</f>
        <v>778.44316864013672</v>
      </c>
      <c r="H280" s="12">
        <f>D282-G280</f>
        <v>474.83295059204102</v>
      </c>
      <c r="I280">
        <v>51.824999999999996</v>
      </c>
      <c r="J280">
        <v>3.2833456006539161</v>
      </c>
      <c r="K280">
        <v>79.414999999999992</v>
      </c>
      <c r="L280">
        <v>4.3929877835781195</v>
      </c>
      <c r="M280">
        <v>134.04249999999999</v>
      </c>
      <c r="N280">
        <v>6.4399797812829389</v>
      </c>
      <c r="O280">
        <v>1.1189514977404149</v>
      </c>
      <c r="P280">
        <v>0.10389032381322315</v>
      </c>
      <c r="Y280">
        <v>1.7324999999999999</v>
      </c>
      <c r="Z280">
        <v>0.79933696482355521</v>
      </c>
      <c r="AD280">
        <v>50.25</v>
      </c>
      <c r="AF280">
        <v>59.5</v>
      </c>
      <c r="AG280">
        <v>62</v>
      </c>
      <c r="AJ280">
        <v>7.7</v>
      </c>
      <c r="AK280">
        <v>0.43874821936960495</v>
      </c>
      <c r="AL280">
        <f t="shared" si="0"/>
        <v>6.7</v>
      </c>
    </row>
    <row r="281" spans="1:38">
      <c r="A281" t="s">
        <v>21</v>
      </c>
      <c r="B281" t="s">
        <v>197</v>
      </c>
      <c r="C281" s="42">
        <v>44153</v>
      </c>
      <c r="D281" s="12">
        <v>889.47014713287354</v>
      </c>
      <c r="E281" s="11">
        <v>13.487909641145899</v>
      </c>
      <c r="F281" t="s">
        <v>163</v>
      </c>
      <c r="I281">
        <v>84.894999999999996</v>
      </c>
      <c r="J281">
        <v>10.145545410014527</v>
      </c>
      <c r="K281">
        <v>97.592500000000001</v>
      </c>
      <c r="L281">
        <v>13.856385035426776</v>
      </c>
      <c r="M281">
        <v>191.80249999999998</v>
      </c>
      <c r="N281">
        <v>22.727705697012258</v>
      </c>
      <c r="O281">
        <v>1.1954748383666809</v>
      </c>
      <c r="P281">
        <v>0.21099331963978221</v>
      </c>
      <c r="Y281">
        <v>7.5324999999999989</v>
      </c>
      <c r="Z281">
        <v>2.2345707082122073</v>
      </c>
      <c r="AD281">
        <v>50.25</v>
      </c>
      <c r="AF281">
        <v>59.5</v>
      </c>
      <c r="AG281">
        <v>62</v>
      </c>
      <c r="AJ281">
        <v>10.6</v>
      </c>
      <c r="AK281">
        <v>0.37416573867739411</v>
      </c>
      <c r="AL281">
        <f t="shared" si="0"/>
        <v>9.6</v>
      </c>
    </row>
    <row r="282" spans="1:38">
      <c r="A282" t="s">
        <v>21</v>
      </c>
      <c r="B282" t="s">
        <v>197</v>
      </c>
      <c r="C282" s="42">
        <v>44175</v>
      </c>
      <c r="D282" s="12">
        <v>1253.2761192321777</v>
      </c>
      <c r="E282" s="11">
        <v>13.7237935348096</v>
      </c>
      <c r="F282" t="s">
        <v>43</v>
      </c>
      <c r="I282">
        <v>91.837500000000006</v>
      </c>
      <c r="J282">
        <v>9.4224920403256061</v>
      </c>
      <c r="K282">
        <v>125.995</v>
      </c>
      <c r="L282">
        <v>10.490206146687463</v>
      </c>
      <c r="M282">
        <v>320.39499999999998</v>
      </c>
      <c r="N282">
        <v>24.746452102607936</v>
      </c>
      <c r="O282">
        <v>1.8434262658797802</v>
      </c>
      <c r="P282">
        <v>0.35198847194728033</v>
      </c>
      <c r="Q282">
        <f>W282/M282</f>
        <v>0.23854929071926839</v>
      </c>
      <c r="U282">
        <v>764.3</v>
      </c>
      <c r="V282">
        <f>384.4/2</f>
        <v>192.2</v>
      </c>
      <c r="W282">
        <f>U282/10</f>
        <v>76.429999999999993</v>
      </c>
      <c r="X282">
        <f>V282/10</f>
        <v>19.22</v>
      </c>
      <c r="Y282">
        <v>101.39500000000001</v>
      </c>
      <c r="Z282">
        <v>14.632270557458458</v>
      </c>
      <c r="AD282">
        <v>50.25</v>
      </c>
      <c r="AF282">
        <v>59.5</v>
      </c>
      <c r="AG282">
        <v>62</v>
      </c>
      <c r="AJ282">
        <v>12.55</v>
      </c>
      <c r="AK282">
        <v>1.0825317547305451</v>
      </c>
      <c r="AL282">
        <f t="shared" si="0"/>
        <v>11.55</v>
      </c>
    </row>
    <row r="283" spans="1:38">
      <c r="A283" t="s">
        <v>21</v>
      </c>
      <c r="B283" t="s">
        <v>198</v>
      </c>
      <c r="C283" s="42">
        <v>44117</v>
      </c>
      <c r="D283" s="12">
        <v>396.55983829498291</v>
      </c>
      <c r="E283" s="11">
        <v>12.6907993270279</v>
      </c>
      <c r="F283" t="s">
        <v>162</v>
      </c>
      <c r="I283">
        <v>2.75</v>
      </c>
      <c r="J283">
        <v>0.11232393630329324</v>
      </c>
      <c r="K283">
        <v>7.9200000000000008</v>
      </c>
      <c r="L283">
        <v>0.47235226967451399</v>
      </c>
      <c r="M283">
        <v>10.67</v>
      </c>
      <c r="N283">
        <v>0.54115616969596314</v>
      </c>
      <c r="O283">
        <v>0.15196071336252528</v>
      </c>
      <c r="P283">
        <v>9.3274704276723828E-3</v>
      </c>
      <c r="Y283">
        <v>0</v>
      </c>
      <c r="Z283">
        <v>0</v>
      </c>
      <c r="AD283">
        <v>48</v>
      </c>
      <c r="AE283">
        <v>58</v>
      </c>
      <c r="AF283">
        <v>51</v>
      </c>
      <c r="AG283">
        <v>62.5</v>
      </c>
      <c r="AJ283">
        <v>5.15</v>
      </c>
      <c r="AK283">
        <v>0.20463381929681126</v>
      </c>
      <c r="AL283">
        <f t="shared" si="0"/>
        <v>4.1500000000000004</v>
      </c>
    </row>
    <row r="284" spans="1:38">
      <c r="A284" t="s">
        <v>21</v>
      </c>
      <c r="B284" t="s">
        <v>198</v>
      </c>
      <c r="C284" s="42">
        <v>44144</v>
      </c>
      <c r="D284" s="12">
        <v>754.9431676864624</v>
      </c>
      <c r="E284" s="11">
        <v>13.3259548773134</v>
      </c>
      <c r="F284" t="s">
        <v>155</v>
      </c>
      <c r="G284" s="12">
        <f>D284</f>
        <v>754.9431676864624</v>
      </c>
      <c r="H284" s="12">
        <f>D286-G284</f>
        <v>401.67787647247314</v>
      </c>
      <c r="I284">
        <v>36.015000000000001</v>
      </c>
      <c r="J284">
        <v>5.2635072274419201</v>
      </c>
      <c r="K284">
        <v>47.835000000000001</v>
      </c>
      <c r="L284">
        <v>3.3960037789535478</v>
      </c>
      <c r="M284">
        <v>87.317499999999995</v>
      </c>
      <c r="N284">
        <v>9.2919520509238129</v>
      </c>
      <c r="O284">
        <v>0.85013338025323215</v>
      </c>
      <c r="P284">
        <v>6.2096489155438986E-2</v>
      </c>
      <c r="Y284">
        <v>1.54</v>
      </c>
      <c r="Z284">
        <v>0.5292132525425518</v>
      </c>
      <c r="AD284">
        <v>48</v>
      </c>
      <c r="AE284">
        <v>58</v>
      </c>
      <c r="AF284">
        <v>51</v>
      </c>
      <c r="AG284">
        <v>62.5</v>
      </c>
      <c r="AJ284">
        <v>8.375</v>
      </c>
      <c r="AK284">
        <v>0.57268555944776545</v>
      </c>
      <c r="AL284">
        <f t="shared" si="0"/>
        <v>7.375</v>
      </c>
    </row>
    <row r="285" spans="1:38">
      <c r="A285" t="s">
        <v>21</v>
      </c>
      <c r="B285" t="s">
        <v>198</v>
      </c>
      <c r="C285" s="42">
        <v>44153</v>
      </c>
      <c r="D285" s="12">
        <v>889.47014713287354</v>
      </c>
      <c r="E285" s="11">
        <v>13.487909641145899</v>
      </c>
      <c r="F285" t="s">
        <v>163</v>
      </c>
      <c r="I285">
        <v>59.1875</v>
      </c>
      <c r="J285">
        <v>0.99915276609737791</v>
      </c>
      <c r="K285">
        <v>75.29249999999999</v>
      </c>
      <c r="L285">
        <v>3.5379781773399301</v>
      </c>
      <c r="M285">
        <v>161.00749999999999</v>
      </c>
      <c r="N285">
        <v>3.4235882126798636</v>
      </c>
      <c r="O285">
        <v>1.1509496535762522</v>
      </c>
      <c r="P285">
        <v>7.5310800087011229E-2</v>
      </c>
      <c r="Y285">
        <v>25.884999999999998</v>
      </c>
      <c r="Z285">
        <v>3.7735184730787634</v>
      </c>
      <c r="AD285">
        <v>48</v>
      </c>
      <c r="AE285">
        <v>58</v>
      </c>
      <c r="AF285">
        <v>51</v>
      </c>
      <c r="AG285">
        <v>62.5</v>
      </c>
      <c r="AJ285">
        <v>12.95</v>
      </c>
      <c r="AK285">
        <v>0.80738776309775961</v>
      </c>
      <c r="AL285">
        <f t="shared" si="0"/>
        <v>11.95</v>
      </c>
    </row>
    <row r="286" spans="1:38">
      <c r="A286" t="s">
        <v>21</v>
      </c>
      <c r="B286" t="s">
        <v>198</v>
      </c>
      <c r="C286" s="42">
        <v>44169</v>
      </c>
      <c r="D286" s="12">
        <v>1156.6210441589355</v>
      </c>
      <c r="E286" s="11">
        <v>13.6848582481993</v>
      </c>
      <c r="F286" t="s">
        <v>43</v>
      </c>
      <c r="I286">
        <v>71.942499999999995</v>
      </c>
      <c r="J286">
        <v>10.438752619446458</v>
      </c>
      <c r="K286">
        <v>101.575</v>
      </c>
      <c r="L286">
        <v>9.7220758242946044</v>
      </c>
      <c r="M286">
        <v>267.18</v>
      </c>
      <c r="N286">
        <v>33.924907025173439</v>
      </c>
      <c r="O286">
        <v>1.4985130747999864</v>
      </c>
      <c r="P286">
        <v>0.21940645519328292</v>
      </c>
      <c r="Q286">
        <f>W286/M286</f>
        <v>0.23448611423010704</v>
      </c>
      <c r="U286">
        <v>626.5</v>
      </c>
      <c r="V286">
        <f>213.5/2</f>
        <v>106.75</v>
      </c>
      <c r="W286">
        <f>U286/10</f>
        <v>62.65</v>
      </c>
      <c r="X286">
        <f>V286/10</f>
        <v>10.675000000000001</v>
      </c>
      <c r="Y286">
        <v>92.972499999999997</v>
      </c>
      <c r="Z286">
        <v>15.214084688756873</v>
      </c>
      <c r="AD286">
        <v>48</v>
      </c>
      <c r="AE286">
        <v>58</v>
      </c>
      <c r="AF286">
        <v>51</v>
      </c>
      <c r="AG286">
        <v>62.5</v>
      </c>
      <c r="AJ286">
        <v>14.825000000000001</v>
      </c>
      <c r="AK286">
        <v>0.81729355191387199</v>
      </c>
      <c r="AL286">
        <f t="shared" si="0"/>
        <v>13.825000000000001</v>
      </c>
    </row>
    <row r="287" spans="1:38">
      <c r="A287" t="s">
        <v>21</v>
      </c>
      <c r="B287" t="s">
        <v>199</v>
      </c>
      <c r="C287" s="42">
        <v>44117</v>
      </c>
      <c r="D287" s="12">
        <v>396.55983829498291</v>
      </c>
      <c r="E287" s="11">
        <v>12.6907993270279</v>
      </c>
      <c r="F287" t="s">
        <v>162</v>
      </c>
      <c r="I287">
        <v>3.4074999999999998</v>
      </c>
      <c r="J287">
        <v>0.43089780304228403</v>
      </c>
      <c r="K287">
        <v>12.275000000000002</v>
      </c>
      <c r="L287">
        <v>1.4840288631514735</v>
      </c>
      <c r="M287">
        <v>15.682500000000001</v>
      </c>
      <c r="N287">
        <v>1.9146904667160525</v>
      </c>
      <c r="O287">
        <v>0.25479996322279042</v>
      </c>
      <c r="P287">
        <v>3.5307017449797896E-2</v>
      </c>
      <c r="Y287">
        <v>0</v>
      </c>
      <c r="Z287">
        <v>0</v>
      </c>
      <c r="AD287">
        <v>49.5</v>
      </c>
      <c r="AE287">
        <v>62</v>
      </c>
      <c r="AF287">
        <v>59.25</v>
      </c>
      <c r="AG287">
        <v>62.5</v>
      </c>
      <c r="AJ287">
        <v>4.2</v>
      </c>
      <c r="AK287">
        <v>0.12247448713915901</v>
      </c>
      <c r="AL287">
        <f t="shared" si="0"/>
        <v>3.2</v>
      </c>
    </row>
    <row r="288" spans="1:38">
      <c r="A288" t="s">
        <v>21</v>
      </c>
      <c r="B288" t="s">
        <v>199</v>
      </c>
      <c r="C288" s="42">
        <v>44146</v>
      </c>
      <c r="D288" s="12">
        <v>778.44316864013672</v>
      </c>
      <c r="E288" s="11">
        <v>13.364680781529101</v>
      </c>
      <c r="F288" t="s">
        <v>155</v>
      </c>
      <c r="G288" s="12">
        <f>D288</f>
        <v>778.44316864013672</v>
      </c>
      <c r="H288" s="12">
        <f>D290-G288</f>
        <v>442.48295211791992</v>
      </c>
      <c r="I288">
        <v>52.147499999999994</v>
      </c>
      <c r="J288">
        <v>6.7730413835538794</v>
      </c>
      <c r="K288">
        <v>76.307500000000005</v>
      </c>
      <c r="L288">
        <v>10.365039294828215</v>
      </c>
      <c r="M288">
        <v>129.64249999999998</v>
      </c>
      <c r="N288">
        <v>16.722318606680567</v>
      </c>
      <c r="O288">
        <v>1.771459646727896</v>
      </c>
      <c r="P288">
        <v>0.47229336627794255</v>
      </c>
      <c r="Y288">
        <v>0.36</v>
      </c>
      <c r="Z288">
        <v>0.21334635376932662</v>
      </c>
      <c r="AD288">
        <v>49.5</v>
      </c>
      <c r="AE288">
        <v>62</v>
      </c>
      <c r="AF288">
        <v>59.25</v>
      </c>
      <c r="AG288">
        <v>62.5</v>
      </c>
      <c r="AJ288">
        <v>11.8</v>
      </c>
      <c r="AK288">
        <v>1.0606601717798247</v>
      </c>
      <c r="AL288">
        <f t="shared" si="0"/>
        <v>10.8</v>
      </c>
    </row>
    <row r="289" spans="1:38">
      <c r="A289" t="s">
        <v>21</v>
      </c>
      <c r="B289" t="s">
        <v>199</v>
      </c>
      <c r="C289" s="42">
        <v>44153</v>
      </c>
      <c r="D289" s="12">
        <v>889.47014713287354</v>
      </c>
      <c r="E289" s="11">
        <v>13.487909641145899</v>
      </c>
      <c r="F289" t="s">
        <v>163</v>
      </c>
      <c r="I289">
        <v>70.954999999999998</v>
      </c>
      <c r="J289">
        <v>2.6877205335873158</v>
      </c>
      <c r="K289">
        <v>85.745000000000005</v>
      </c>
      <c r="L289">
        <v>4.8867107205835429</v>
      </c>
      <c r="M289">
        <v>164.6525</v>
      </c>
      <c r="N289">
        <v>3.7391629522305476</v>
      </c>
      <c r="O289">
        <v>1.0954702032306727</v>
      </c>
      <c r="P289">
        <v>0.10688013237814073</v>
      </c>
      <c r="Y289">
        <v>6.5675000000000008</v>
      </c>
      <c r="Z289">
        <v>2.2519116878776564</v>
      </c>
      <c r="AD289">
        <v>49.5</v>
      </c>
      <c r="AE289">
        <v>62</v>
      </c>
      <c r="AF289">
        <v>59.25</v>
      </c>
      <c r="AG289">
        <v>62.5</v>
      </c>
      <c r="AJ289">
        <v>13.05</v>
      </c>
      <c r="AK289">
        <v>0.36314597615834865</v>
      </c>
      <c r="AL289">
        <f t="shared" si="0"/>
        <v>12.05</v>
      </c>
    </row>
    <row r="290" spans="1:38">
      <c r="A290" t="s">
        <v>21</v>
      </c>
      <c r="B290" t="s">
        <v>199</v>
      </c>
      <c r="C290" s="42">
        <v>44173</v>
      </c>
      <c r="D290" s="12">
        <v>1220.9261207580566</v>
      </c>
      <c r="E290" s="11">
        <v>13.713078452315299</v>
      </c>
      <c r="F290" t="s">
        <v>43</v>
      </c>
      <c r="I290">
        <v>98.160000000000011</v>
      </c>
      <c r="J290">
        <v>7.9457514853326812</v>
      </c>
      <c r="K290">
        <v>98.967500000000001</v>
      </c>
      <c r="L290">
        <v>9.2118197396967396</v>
      </c>
      <c r="M290">
        <v>349.59500000000003</v>
      </c>
      <c r="N290">
        <v>36.498550313676759</v>
      </c>
      <c r="O290">
        <v>1.6548819447356782</v>
      </c>
      <c r="P290">
        <v>0.12858285098420077</v>
      </c>
      <c r="Q290">
        <f>W290/M290</f>
        <v>0.25103333857749682</v>
      </c>
      <c r="U290">
        <v>877.6</v>
      </c>
      <c r="V290">
        <f>111.5/2</f>
        <v>55.75</v>
      </c>
      <c r="W290">
        <f>U290/10</f>
        <v>87.76</v>
      </c>
      <c r="X290">
        <f>V290/10</f>
        <v>5.5750000000000002</v>
      </c>
      <c r="Y290">
        <v>152.08999999999997</v>
      </c>
      <c r="Z290">
        <v>27.876063507365409</v>
      </c>
      <c r="AD290">
        <v>49.5</v>
      </c>
      <c r="AE290">
        <v>62</v>
      </c>
      <c r="AF290">
        <v>59.25</v>
      </c>
      <c r="AG290">
        <v>62.5</v>
      </c>
      <c r="AJ290">
        <v>13.75</v>
      </c>
      <c r="AK290">
        <v>1.6618889854620265</v>
      </c>
      <c r="AL290">
        <f t="shared" si="0"/>
        <v>12.75</v>
      </c>
    </row>
    <row r="291" spans="1:38">
      <c r="A291" t="s">
        <v>21</v>
      </c>
      <c r="B291" t="s">
        <v>200</v>
      </c>
      <c r="C291" s="7">
        <v>44280</v>
      </c>
      <c r="D291" s="12"/>
      <c r="E291" s="12"/>
      <c r="F291" t="s">
        <v>162</v>
      </c>
      <c r="I291">
        <v>27.750000000000004</v>
      </c>
      <c r="J291">
        <v>2.3886362915549331</v>
      </c>
      <c r="K291">
        <v>60.794999999999995</v>
      </c>
      <c r="L291">
        <v>3.9215483761732348</v>
      </c>
      <c r="M291">
        <v>88.545000000000016</v>
      </c>
      <c r="N291">
        <v>6.2978164205275169</v>
      </c>
      <c r="O291">
        <v>1.8104025124676413</v>
      </c>
      <c r="P291">
        <v>0.13220610653753262</v>
      </c>
      <c r="Y291">
        <v>0</v>
      </c>
      <c r="Z291">
        <v>0</v>
      </c>
      <c r="AG291">
        <v>58</v>
      </c>
      <c r="AI291">
        <v>84</v>
      </c>
    </row>
    <row r="292" spans="1:38">
      <c r="A292" t="s">
        <v>21</v>
      </c>
      <c r="B292" t="s">
        <v>200</v>
      </c>
      <c r="C292" s="7">
        <v>44292</v>
      </c>
      <c r="D292" s="12"/>
      <c r="E292" s="12"/>
      <c r="F292" t="s">
        <v>155</v>
      </c>
      <c r="I292">
        <v>84.102499999999992</v>
      </c>
      <c r="J292">
        <v>1.6900462271785404</v>
      </c>
      <c r="K292">
        <v>110.89</v>
      </c>
      <c r="L292">
        <v>3.8225536839483012</v>
      </c>
      <c r="M292">
        <v>198.74250000000001</v>
      </c>
      <c r="N292">
        <v>5.4577137689085031</v>
      </c>
      <c r="O292">
        <v>2.2321403114870444</v>
      </c>
      <c r="P292">
        <v>9.4545610549776088E-2</v>
      </c>
      <c r="Y292">
        <v>0</v>
      </c>
      <c r="Z292">
        <v>0</v>
      </c>
      <c r="AG292">
        <v>58</v>
      </c>
      <c r="AI292">
        <v>84</v>
      </c>
    </row>
    <row r="293" spans="1:38">
      <c r="A293" t="s">
        <v>21</v>
      </c>
      <c r="B293" t="s">
        <v>200</v>
      </c>
      <c r="C293" s="7">
        <v>44307</v>
      </c>
      <c r="D293" s="12"/>
      <c r="E293" s="12"/>
      <c r="F293" t="s">
        <v>163</v>
      </c>
      <c r="I293">
        <v>201.75291666666666</v>
      </c>
      <c r="J293">
        <v>23.629735096466149</v>
      </c>
      <c r="K293">
        <v>177.02916666666664</v>
      </c>
      <c r="L293">
        <v>26.630169073085362</v>
      </c>
      <c r="M293">
        <v>387.46208333333328</v>
      </c>
      <c r="N293">
        <v>49.257526466516161</v>
      </c>
      <c r="O293">
        <v>2.4260943224913762</v>
      </c>
      <c r="P293">
        <v>0.50474655100833155</v>
      </c>
      <c r="Y293">
        <v>8.0025000000000013</v>
      </c>
      <c r="Z293">
        <v>1.1159030349153662</v>
      </c>
      <c r="AG293">
        <v>58</v>
      </c>
      <c r="AI293">
        <v>84</v>
      </c>
    </row>
    <row r="294" spans="1:38">
      <c r="A294" t="s">
        <v>21</v>
      </c>
      <c r="B294" t="s">
        <v>200</v>
      </c>
      <c r="C294" s="7">
        <v>44333</v>
      </c>
      <c r="D294" s="12"/>
      <c r="E294" s="12"/>
      <c r="F294" t="s">
        <v>43</v>
      </c>
      <c r="I294">
        <v>157.76916666666668</v>
      </c>
      <c r="J294">
        <v>36.686882744507734</v>
      </c>
      <c r="K294">
        <v>88.258333333333326</v>
      </c>
      <c r="L294">
        <v>27.653592409452852</v>
      </c>
      <c r="M294">
        <v>551.755</v>
      </c>
      <c r="N294">
        <v>82.801692867154983</v>
      </c>
      <c r="O294">
        <v>1.0557396726112414</v>
      </c>
      <c r="P294">
        <v>0.28430733360165567</v>
      </c>
      <c r="Q294">
        <f>W294/M294</f>
        <v>0.32967530878741469</v>
      </c>
      <c r="U294">
        <v>1819</v>
      </c>
      <c r="V294">
        <f>87.4/2</f>
        <v>43.7</v>
      </c>
      <c r="W294">
        <f>U294/10</f>
        <v>181.9</v>
      </c>
      <c r="X294">
        <f>V294/10</f>
        <v>4.37</v>
      </c>
      <c r="Y294">
        <v>305.72749999999996</v>
      </c>
      <c r="Z294">
        <v>19.981315178185927</v>
      </c>
      <c r="AG294">
        <v>58</v>
      </c>
      <c r="AI294">
        <v>84</v>
      </c>
    </row>
    <row r="295" spans="1:38">
      <c r="A295" t="s">
        <v>21</v>
      </c>
      <c r="B295" t="s">
        <v>201</v>
      </c>
      <c r="C295" s="7">
        <v>44280</v>
      </c>
      <c r="D295" s="12"/>
      <c r="E295" s="12"/>
      <c r="F295" t="s">
        <v>162</v>
      </c>
      <c r="I295">
        <v>21.612500000000001</v>
      </c>
      <c r="J295">
        <v>2.1571407580406032</v>
      </c>
      <c r="K295">
        <v>47.607500000000002</v>
      </c>
      <c r="L295">
        <v>1.9153954117448604</v>
      </c>
      <c r="M295">
        <v>69.22</v>
      </c>
      <c r="N295">
        <v>3.6607717765519863</v>
      </c>
      <c r="O295">
        <v>1.4880829759769643</v>
      </c>
      <c r="P295">
        <v>0.12782614008572199</v>
      </c>
      <c r="Y295">
        <v>0</v>
      </c>
      <c r="Z295">
        <v>0</v>
      </c>
    </row>
    <row r="296" spans="1:38">
      <c r="A296" t="s">
        <v>21</v>
      </c>
      <c r="B296" t="s">
        <v>201</v>
      </c>
      <c r="C296" s="7">
        <v>44292</v>
      </c>
      <c r="D296" s="12"/>
      <c r="E296" s="12"/>
      <c r="F296" t="s">
        <v>155</v>
      </c>
      <c r="I296">
        <v>55.08250000000001</v>
      </c>
      <c r="J296">
        <v>6.7051924841871369</v>
      </c>
      <c r="K296">
        <v>87.62</v>
      </c>
      <c r="L296">
        <v>8.2125747079300879</v>
      </c>
      <c r="M296">
        <v>146.01500000000001</v>
      </c>
      <c r="N296">
        <v>15.826440166169153</v>
      </c>
      <c r="O296">
        <v>2.1249459208231052</v>
      </c>
      <c r="P296">
        <v>0.18930595918564083</v>
      </c>
      <c r="Y296">
        <v>0</v>
      </c>
      <c r="Z296">
        <v>0</v>
      </c>
    </row>
    <row r="297" spans="1:38">
      <c r="A297" t="s">
        <v>21</v>
      </c>
      <c r="B297" t="s">
        <v>201</v>
      </c>
      <c r="C297" s="7">
        <v>44307</v>
      </c>
      <c r="D297" s="12"/>
      <c r="E297" s="12"/>
      <c r="F297" t="s">
        <v>163</v>
      </c>
      <c r="I297">
        <v>148.785</v>
      </c>
      <c r="J297">
        <v>20.149036255787475</v>
      </c>
      <c r="K297">
        <v>143.35541666666666</v>
      </c>
      <c r="L297">
        <v>23.71564143734517</v>
      </c>
      <c r="M297">
        <v>298.19041666666669</v>
      </c>
      <c r="N297">
        <v>43.23600643012098</v>
      </c>
      <c r="O297">
        <v>2.7962852594201211</v>
      </c>
      <c r="P297">
        <v>0.47759907101570637</v>
      </c>
      <c r="Y297">
        <v>4.9550000000000001</v>
      </c>
    </row>
    <row r="298" spans="1:38">
      <c r="A298" t="s">
        <v>21</v>
      </c>
      <c r="B298" t="s">
        <v>201</v>
      </c>
      <c r="C298" s="7">
        <v>44336</v>
      </c>
      <c r="D298" s="12"/>
      <c r="E298" s="12"/>
      <c r="F298" t="s">
        <v>43</v>
      </c>
      <c r="I298">
        <v>178.79833333333335</v>
      </c>
      <c r="J298">
        <v>12.146603968309815</v>
      </c>
      <c r="K298">
        <v>121.715</v>
      </c>
      <c r="L298">
        <v>11.293354773362841</v>
      </c>
      <c r="M298">
        <v>539.30083333333334</v>
      </c>
      <c r="N298">
        <v>41.466461154702372</v>
      </c>
      <c r="O298">
        <v>2.1741651741612062</v>
      </c>
      <c r="P298">
        <v>0.13443861621855505</v>
      </c>
      <c r="Q298">
        <f>W298/M298</f>
        <v>0.27591279449781431</v>
      </c>
      <c r="U298">
        <v>1488</v>
      </c>
      <c r="V298">
        <f>275/2</f>
        <v>137.5</v>
      </c>
      <c r="W298">
        <f>U298/10</f>
        <v>148.80000000000001</v>
      </c>
      <c r="X298">
        <f>V298/10</f>
        <v>13.75</v>
      </c>
      <c r="Y298">
        <v>238.78749999999999</v>
      </c>
      <c r="Z298">
        <v>25.523318908438497</v>
      </c>
    </row>
    <row r="299" spans="1:38">
      <c r="A299" t="s">
        <v>21</v>
      </c>
      <c r="B299" t="s">
        <v>202</v>
      </c>
      <c r="C299" s="7">
        <v>44280</v>
      </c>
      <c r="D299" s="12"/>
      <c r="E299" s="12"/>
      <c r="F299" t="s">
        <v>162</v>
      </c>
      <c r="I299">
        <v>23.967500000000001</v>
      </c>
      <c r="J299">
        <v>4.2595664392048151</v>
      </c>
      <c r="K299">
        <v>55.534999999999997</v>
      </c>
      <c r="L299">
        <v>7.5263498235643196</v>
      </c>
      <c r="M299">
        <v>79.502499999999998</v>
      </c>
      <c r="N299">
        <v>11.769799895636863</v>
      </c>
      <c r="O299">
        <v>1.6641209456998636</v>
      </c>
      <c r="P299">
        <v>0.24932779658872734</v>
      </c>
      <c r="Y299">
        <v>0</v>
      </c>
      <c r="Z299">
        <v>0</v>
      </c>
      <c r="AG299">
        <v>60</v>
      </c>
    </row>
    <row r="300" spans="1:38">
      <c r="A300" t="s">
        <v>21</v>
      </c>
      <c r="B300" t="s">
        <v>202</v>
      </c>
      <c r="C300" s="7">
        <v>44292</v>
      </c>
      <c r="D300" s="12"/>
      <c r="E300" s="12"/>
      <c r="F300" t="s">
        <v>155</v>
      </c>
      <c r="I300">
        <v>77.78</v>
      </c>
      <c r="J300">
        <v>6.9292544091458375</v>
      </c>
      <c r="K300">
        <v>115.2375</v>
      </c>
      <c r="L300">
        <v>8.5931565552673153</v>
      </c>
      <c r="M300">
        <v>195.90750000000003</v>
      </c>
      <c r="N300">
        <v>14.439174938917555</v>
      </c>
      <c r="O300">
        <v>2.4526921819374152</v>
      </c>
      <c r="P300">
        <v>0.14996832027887369</v>
      </c>
      <c r="Y300">
        <v>0</v>
      </c>
      <c r="Z300">
        <v>0</v>
      </c>
      <c r="AG300">
        <v>60</v>
      </c>
    </row>
    <row r="301" spans="1:38">
      <c r="A301" t="s">
        <v>21</v>
      </c>
      <c r="B301" t="s">
        <v>202</v>
      </c>
      <c r="C301" s="7">
        <v>44309</v>
      </c>
      <c r="D301" s="12"/>
      <c r="E301" s="12"/>
      <c r="F301" t="s">
        <v>163</v>
      </c>
      <c r="I301">
        <v>201.995</v>
      </c>
      <c r="J301">
        <v>24.876939632176704</v>
      </c>
      <c r="K301">
        <v>181.03083333333333</v>
      </c>
      <c r="L301">
        <v>23.843334153696183</v>
      </c>
      <c r="M301">
        <v>390.20083333333338</v>
      </c>
      <c r="N301">
        <v>47.434035314845467</v>
      </c>
      <c r="O301">
        <v>2.5136528316479061</v>
      </c>
      <c r="P301">
        <v>0.44874954142532325</v>
      </c>
      <c r="Y301">
        <v>6.9375</v>
      </c>
      <c r="AG301">
        <v>60</v>
      </c>
    </row>
    <row r="302" spans="1:38">
      <c r="A302" t="s">
        <v>21</v>
      </c>
      <c r="B302" t="s">
        <v>202</v>
      </c>
      <c r="C302" s="7">
        <v>44340</v>
      </c>
      <c r="D302" s="12"/>
      <c r="E302" s="12"/>
      <c r="F302" t="s">
        <v>43</v>
      </c>
      <c r="I302">
        <v>139.93041666666667</v>
      </c>
      <c r="J302">
        <v>17.0466735971909</v>
      </c>
      <c r="K302">
        <v>87.155000000000001</v>
      </c>
      <c r="L302">
        <v>7.3524878001838054</v>
      </c>
      <c r="M302">
        <v>474.62166666666667</v>
      </c>
      <c r="N302">
        <v>28.870753319271266</v>
      </c>
      <c r="O302">
        <v>1.2768183271997484</v>
      </c>
      <c r="P302">
        <v>0.21671755749592439</v>
      </c>
      <c r="Q302">
        <f>W302/M302</f>
        <v>0.35354475318938244</v>
      </c>
      <c r="U302">
        <v>1678</v>
      </c>
      <c r="V302">
        <f>287.6/2</f>
        <v>143.80000000000001</v>
      </c>
      <c r="W302">
        <f>U302/10</f>
        <v>167.8</v>
      </c>
      <c r="X302">
        <f>V302/10</f>
        <v>14.38</v>
      </c>
      <c r="Y302">
        <v>247.53625</v>
      </c>
      <c r="Z302">
        <v>5.2749446361410799</v>
      </c>
      <c r="AG302">
        <v>60</v>
      </c>
    </row>
    <row r="303" spans="1:38">
      <c r="A303" t="s">
        <v>21</v>
      </c>
      <c r="B303" t="s">
        <v>203</v>
      </c>
      <c r="C303" s="7">
        <v>44280</v>
      </c>
      <c r="D303" s="12"/>
      <c r="E303" s="12"/>
      <c r="F303" t="s">
        <v>162</v>
      </c>
      <c r="I303">
        <v>25.54</v>
      </c>
      <c r="J303">
        <v>4.8658486755481176</v>
      </c>
      <c r="K303">
        <v>55.832499999999996</v>
      </c>
      <c r="L303">
        <v>4.8136029039241244</v>
      </c>
      <c r="M303">
        <v>81.372500000000002</v>
      </c>
      <c r="N303">
        <v>9.6718529550098715</v>
      </c>
      <c r="O303">
        <v>1.41</v>
      </c>
      <c r="P303">
        <v>0.18148913769789657</v>
      </c>
      <c r="Y303">
        <v>0</v>
      </c>
      <c r="Z303">
        <v>0</v>
      </c>
      <c r="AG303">
        <v>60</v>
      </c>
    </row>
    <row r="304" spans="1:38">
      <c r="A304" t="s">
        <v>21</v>
      </c>
      <c r="B304" t="s">
        <v>203</v>
      </c>
      <c r="C304" s="7">
        <v>44292</v>
      </c>
      <c r="D304" s="12"/>
      <c r="E304" s="12"/>
      <c r="F304" t="s">
        <v>155</v>
      </c>
      <c r="I304">
        <v>65.767499999999998</v>
      </c>
      <c r="J304">
        <v>9.0616558227511579</v>
      </c>
      <c r="K304">
        <v>98.924999999999997</v>
      </c>
      <c r="L304">
        <v>10.524007870895334</v>
      </c>
      <c r="M304">
        <v>168.57750000000001</v>
      </c>
      <c r="N304">
        <v>19.766553136970135</v>
      </c>
      <c r="O304">
        <v>2.06</v>
      </c>
      <c r="P304">
        <v>0.15436246831556219</v>
      </c>
      <c r="Y304">
        <v>0</v>
      </c>
      <c r="Z304">
        <v>0</v>
      </c>
      <c r="AG304">
        <v>60</v>
      </c>
    </row>
    <row r="305" spans="1:33">
      <c r="A305" t="s">
        <v>21</v>
      </c>
      <c r="B305" t="s">
        <v>203</v>
      </c>
      <c r="C305" s="7">
        <v>44309</v>
      </c>
      <c r="D305" s="12"/>
      <c r="E305" s="12"/>
      <c r="F305" t="s">
        <v>163</v>
      </c>
      <c r="I305">
        <v>177.19791666666666</v>
      </c>
      <c r="J305">
        <v>15.067317269860899</v>
      </c>
      <c r="K305">
        <v>139.41458333333333</v>
      </c>
      <c r="L305">
        <v>14.633295310868737</v>
      </c>
      <c r="M305">
        <v>332.02750000000003</v>
      </c>
      <c r="N305">
        <v>27.848001245683907</v>
      </c>
      <c r="O305">
        <v>2.2599999999999998</v>
      </c>
      <c r="P305">
        <v>0.26272606837235474</v>
      </c>
      <c r="Y305">
        <v>15.182500000000001</v>
      </c>
      <c r="AG305">
        <v>60</v>
      </c>
    </row>
    <row r="306" spans="1:33">
      <c r="A306" t="s">
        <v>21</v>
      </c>
      <c r="B306" t="s">
        <v>203</v>
      </c>
      <c r="C306" s="7">
        <v>44336</v>
      </c>
      <c r="D306" s="12"/>
      <c r="E306" s="12"/>
      <c r="F306" t="s">
        <v>43</v>
      </c>
      <c r="I306">
        <v>164.98124999999999</v>
      </c>
      <c r="J306">
        <v>17.059947752066606</v>
      </c>
      <c r="K306">
        <v>111.98374999999999</v>
      </c>
      <c r="L306">
        <v>10.75648784358385</v>
      </c>
      <c r="M306">
        <v>528.08166666666659</v>
      </c>
      <c r="N306">
        <v>57.498992672335888</v>
      </c>
      <c r="O306">
        <v>1.39</v>
      </c>
      <c r="P306">
        <v>0.25217879221598083</v>
      </c>
      <c r="Q306">
        <f>W306/M306</f>
        <v>0.25507418360165252</v>
      </c>
      <c r="U306">
        <v>1347</v>
      </c>
      <c r="V306">
        <f>289/2</f>
        <v>144.5</v>
      </c>
      <c r="W306">
        <f>U306/10</f>
        <v>134.69999999999999</v>
      </c>
      <c r="X306">
        <f>V306/10</f>
        <v>14.45</v>
      </c>
      <c r="Y306">
        <v>251.11666666666662</v>
      </c>
      <c r="Z306">
        <v>30.747951121142297</v>
      </c>
      <c r="AG306">
        <v>60</v>
      </c>
    </row>
    <row r="307" spans="1:33">
      <c r="A307" t="s">
        <v>21</v>
      </c>
      <c r="B307" t="s">
        <v>204</v>
      </c>
      <c r="C307" s="7">
        <v>44280</v>
      </c>
      <c r="D307" s="12"/>
      <c r="E307" s="12"/>
      <c r="F307" t="s">
        <v>162</v>
      </c>
      <c r="I307">
        <v>19.53</v>
      </c>
      <c r="J307">
        <v>2.0159778437935931</v>
      </c>
      <c r="K307">
        <v>46.282499999999999</v>
      </c>
      <c r="L307">
        <v>3.0946900087084597</v>
      </c>
      <c r="M307">
        <v>65.8125</v>
      </c>
      <c r="N307">
        <v>5.0375115798047103</v>
      </c>
      <c r="O307">
        <v>1.6711567899420094</v>
      </c>
      <c r="P307">
        <v>0.12044743784224493</v>
      </c>
      <c r="Y307">
        <v>0</v>
      </c>
    </row>
    <row r="308" spans="1:33">
      <c r="A308" t="s">
        <v>21</v>
      </c>
      <c r="B308" t="s">
        <v>204</v>
      </c>
      <c r="C308" s="7">
        <v>44292</v>
      </c>
      <c r="D308" s="12"/>
      <c r="E308" s="12"/>
      <c r="F308" t="s">
        <v>155</v>
      </c>
      <c r="I308">
        <v>69.289999999999992</v>
      </c>
      <c r="J308">
        <v>8.040467440806335</v>
      </c>
      <c r="K308">
        <v>104.70500000000001</v>
      </c>
      <c r="L308">
        <v>8.2652369395357592</v>
      </c>
      <c r="M308">
        <v>174.77999999999997</v>
      </c>
      <c r="N308">
        <v>16.467425927165134</v>
      </c>
      <c r="O308">
        <v>3.1840998524346085</v>
      </c>
      <c r="P308">
        <v>0.28608610443001747</v>
      </c>
      <c r="Y308">
        <v>0</v>
      </c>
    </row>
    <row r="309" spans="1:33">
      <c r="A309" t="s">
        <v>21</v>
      </c>
      <c r="B309" t="s">
        <v>204</v>
      </c>
      <c r="C309" s="7">
        <v>44316</v>
      </c>
      <c r="D309" s="12"/>
      <c r="E309" s="12"/>
      <c r="F309" t="s">
        <v>163</v>
      </c>
      <c r="I309">
        <v>190.66833333333335</v>
      </c>
      <c r="J309">
        <v>16.570792033306969</v>
      </c>
      <c r="K309">
        <v>176.04958333333335</v>
      </c>
      <c r="L309">
        <v>12.710304116313083</v>
      </c>
      <c r="M309">
        <v>366.71791666666667</v>
      </c>
      <c r="N309">
        <v>26.547716765315027</v>
      </c>
      <c r="O309">
        <v>1.7625989516794118</v>
      </c>
      <c r="P309">
        <v>0.859925751035581</v>
      </c>
      <c r="Y309">
        <v>0</v>
      </c>
    </row>
    <row r="310" spans="1:33">
      <c r="A310" t="s">
        <v>21</v>
      </c>
      <c r="B310" t="s">
        <v>204</v>
      </c>
      <c r="C310" s="7">
        <v>44340</v>
      </c>
      <c r="D310" s="12"/>
      <c r="E310" s="12"/>
      <c r="F310" t="s">
        <v>43</v>
      </c>
      <c r="I310">
        <v>199.68041666666664</v>
      </c>
      <c r="J310">
        <v>12.168155471599631</v>
      </c>
      <c r="K310">
        <v>103.12833333333333</v>
      </c>
      <c r="L310">
        <v>20.647626298421315</v>
      </c>
      <c r="M310">
        <v>495.88291666666663</v>
      </c>
      <c r="N310">
        <v>55.340501737705821</v>
      </c>
      <c r="Q310">
        <f>W310/M310</f>
        <v>0.22404482240851545</v>
      </c>
      <c r="U310">
        <v>1111</v>
      </c>
      <c r="V310">
        <f>307.2/2</f>
        <v>153.6</v>
      </c>
      <c r="W310">
        <f>U310/10</f>
        <v>111.1</v>
      </c>
      <c r="X310">
        <f>V310/10</f>
        <v>15.36</v>
      </c>
      <c r="Y310">
        <v>193.07416666666668</v>
      </c>
      <c r="Z310">
        <v>25.765741920483489</v>
      </c>
    </row>
    <row r="311" spans="1:33">
      <c r="A311" t="s">
        <v>21</v>
      </c>
      <c r="B311" t="s">
        <v>205</v>
      </c>
      <c r="C311" s="7">
        <v>44280</v>
      </c>
      <c r="D311" s="12"/>
      <c r="E311" s="12"/>
      <c r="F311" t="s">
        <v>162</v>
      </c>
      <c r="I311">
        <v>25.712500000000002</v>
      </c>
      <c r="J311">
        <v>1.5991475593786477</v>
      </c>
      <c r="K311">
        <v>55.875000000000007</v>
      </c>
      <c r="L311">
        <v>2.7815178709953496</v>
      </c>
      <c r="M311">
        <v>81.587500000000006</v>
      </c>
      <c r="N311">
        <v>4.3238126983022704</v>
      </c>
      <c r="O311">
        <v>1.7315224570758641</v>
      </c>
      <c r="P311">
        <v>0.13767934710419003</v>
      </c>
      <c r="Y311">
        <v>0</v>
      </c>
      <c r="Z311">
        <v>0</v>
      </c>
    </row>
    <row r="312" spans="1:33">
      <c r="A312" t="s">
        <v>21</v>
      </c>
      <c r="B312" t="s">
        <v>205</v>
      </c>
      <c r="C312" s="7">
        <v>44292</v>
      </c>
      <c r="D312" s="12"/>
      <c r="E312" s="12"/>
      <c r="F312" t="s">
        <v>155</v>
      </c>
      <c r="I312">
        <v>81.164999999999992</v>
      </c>
      <c r="J312">
        <v>8.8314565616324163</v>
      </c>
      <c r="K312">
        <v>124.955</v>
      </c>
      <c r="L312">
        <v>6.6196708125605861</v>
      </c>
      <c r="M312">
        <v>207.9375</v>
      </c>
      <c r="N312">
        <v>14.547399753335034</v>
      </c>
      <c r="O312">
        <v>2.7466381278766776</v>
      </c>
      <c r="P312">
        <v>0.14361224756156679</v>
      </c>
      <c r="Y312">
        <v>0</v>
      </c>
      <c r="Z312">
        <v>0</v>
      </c>
    </row>
    <row r="313" spans="1:33">
      <c r="A313" t="s">
        <v>21</v>
      </c>
      <c r="B313" t="s">
        <v>205</v>
      </c>
      <c r="C313" s="7">
        <v>44309</v>
      </c>
      <c r="D313" s="12"/>
      <c r="E313" s="12"/>
      <c r="F313" t="s">
        <v>163</v>
      </c>
      <c r="I313">
        <v>175.62833333333333</v>
      </c>
      <c r="J313">
        <v>10.965601370920064</v>
      </c>
      <c r="K313">
        <v>175.98416666666668</v>
      </c>
      <c r="L313">
        <v>12.951017504356455</v>
      </c>
      <c r="M313">
        <v>356.375</v>
      </c>
      <c r="N313">
        <v>23.88967271646894</v>
      </c>
      <c r="O313">
        <v>2.4096372029210085</v>
      </c>
      <c r="P313">
        <v>0.28202355628475728</v>
      </c>
      <c r="Y313">
        <v>4.41</v>
      </c>
    </row>
    <row r="314" spans="1:33">
      <c r="A314" t="s">
        <v>21</v>
      </c>
      <c r="B314" t="s">
        <v>205</v>
      </c>
      <c r="C314" s="7">
        <v>44340</v>
      </c>
      <c r="D314" s="12"/>
      <c r="E314" s="12"/>
      <c r="F314" t="s">
        <v>43</v>
      </c>
      <c r="I314">
        <v>245.91166666666666</v>
      </c>
      <c r="J314">
        <v>25.086558568949538</v>
      </c>
      <c r="K314">
        <v>155.17291666666665</v>
      </c>
      <c r="L314">
        <v>8.836040554094911</v>
      </c>
      <c r="M314">
        <v>583.00041666666664</v>
      </c>
      <c r="N314">
        <v>33.272695869908134</v>
      </c>
      <c r="O314">
        <v>2.181271717046215</v>
      </c>
      <c r="P314">
        <v>0.37863698360559983</v>
      </c>
      <c r="Q314">
        <f>W314/M314</f>
        <v>0.19845611888499223</v>
      </c>
      <c r="U314">
        <v>1157</v>
      </c>
      <c r="V314">
        <f>255.3/2</f>
        <v>127.65</v>
      </c>
      <c r="W314">
        <f>U314/10</f>
        <v>115.7</v>
      </c>
      <c r="X314">
        <f>V314/10</f>
        <v>12.765000000000001</v>
      </c>
      <c r="Y314">
        <v>181.91583333333332</v>
      </c>
      <c r="Z314">
        <v>21.196272061510136</v>
      </c>
    </row>
    <row r="315" spans="1:33">
      <c r="A315" t="s">
        <v>21</v>
      </c>
      <c r="B315" t="s">
        <v>206</v>
      </c>
      <c r="C315" s="7">
        <v>44242</v>
      </c>
      <c r="D315" s="12"/>
      <c r="E315" s="12"/>
      <c r="F315" t="s">
        <v>162</v>
      </c>
      <c r="I315">
        <v>33.450000000000003</v>
      </c>
      <c r="J315">
        <v>0.91413893911150679</v>
      </c>
      <c r="K315">
        <v>68.277500000000003</v>
      </c>
      <c r="L315">
        <v>2.4393181253511638</v>
      </c>
      <c r="M315">
        <v>101.72750000000001</v>
      </c>
      <c r="N315">
        <v>3.2577788317604406</v>
      </c>
      <c r="O315">
        <v>1.050759938760947</v>
      </c>
      <c r="P315">
        <v>2.7137334939528121E-2</v>
      </c>
      <c r="Y315">
        <v>0</v>
      </c>
      <c r="Z315">
        <v>0</v>
      </c>
      <c r="AG315">
        <v>53</v>
      </c>
    </row>
    <row r="316" spans="1:33">
      <c r="A316" t="s">
        <v>21</v>
      </c>
      <c r="B316" t="s">
        <v>206</v>
      </c>
      <c r="C316" s="7">
        <v>44250</v>
      </c>
      <c r="D316" s="12"/>
      <c r="E316" s="12"/>
      <c r="F316" t="s">
        <v>155</v>
      </c>
      <c r="I316">
        <v>64.227499999999992</v>
      </c>
      <c r="J316">
        <v>8.5164608993407729</v>
      </c>
      <c r="K316">
        <v>105.6825</v>
      </c>
      <c r="L316">
        <v>7.8189996962527095</v>
      </c>
      <c r="M316">
        <v>171.45999999999998</v>
      </c>
      <c r="N316">
        <v>16.136327029407976</v>
      </c>
      <c r="O316">
        <v>1.4206984988120319</v>
      </c>
      <c r="P316">
        <v>0.16617971043196259</v>
      </c>
      <c r="Y316">
        <v>0</v>
      </c>
      <c r="Z316">
        <v>0</v>
      </c>
      <c r="AG316">
        <v>53</v>
      </c>
    </row>
    <row r="317" spans="1:33">
      <c r="A317" t="s">
        <v>21</v>
      </c>
      <c r="B317" t="s">
        <v>206</v>
      </c>
      <c r="C317" s="7">
        <v>44263</v>
      </c>
      <c r="D317" s="12"/>
      <c r="E317" s="12"/>
      <c r="F317" t="s">
        <v>163</v>
      </c>
      <c r="I317">
        <v>192.65708333333333</v>
      </c>
      <c r="J317">
        <v>35.237510122283837</v>
      </c>
      <c r="K317">
        <v>157.92541666666668</v>
      </c>
      <c r="L317">
        <v>29.984492082598084</v>
      </c>
      <c r="M317">
        <v>408.26666666666665</v>
      </c>
      <c r="N317">
        <v>76.05621312616482</v>
      </c>
      <c r="O317">
        <v>2.2875969833212282</v>
      </c>
      <c r="P317">
        <v>0.41650224130942259</v>
      </c>
      <c r="Y317">
        <v>57.68416666666667</v>
      </c>
      <c r="Z317">
        <v>11.848665077567608</v>
      </c>
      <c r="AG317">
        <v>53</v>
      </c>
    </row>
    <row r="318" spans="1:33">
      <c r="A318" t="s">
        <v>21</v>
      </c>
      <c r="B318" t="s">
        <v>206</v>
      </c>
      <c r="C318" s="7">
        <v>44281</v>
      </c>
      <c r="D318" s="12"/>
      <c r="E318" s="12"/>
      <c r="F318" t="s">
        <v>43</v>
      </c>
      <c r="I318">
        <v>172.80666666666664</v>
      </c>
      <c r="J318">
        <v>16.681511833075522</v>
      </c>
      <c r="K318">
        <v>151.405</v>
      </c>
      <c r="L318">
        <v>12.052558472819797</v>
      </c>
      <c r="M318">
        <v>492.67583333333334</v>
      </c>
      <c r="N318">
        <v>40.777300611233407</v>
      </c>
      <c r="O318">
        <v>2.1860349167126527</v>
      </c>
      <c r="P318">
        <v>0.20885329505485128</v>
      </c>
      <c r="Q318">
        <f>W318/M318</f>
        <v>0.30506874872084588</v>
      </c>
      <c r="U318">
        <v>1503</v>
      </c>
      <c r="V318">
        <f>383/2</f>
        <v>191.5</v>
      </c>
      <c r="W318">
        <f>U318/10</f>
        <v>150.30000000000001</v>
      </c>
      <c r="X318">
        <f>V318/10</f>
        <v>19.149999999999999</v>
      </c>
      <c r="Y318">
        <v>168.46416666666667</v>
      </c>
      <c r="Z318">
        <v>15.757838400771089</v>
      </c>
      <c r="AG318">
        <v>53</v>
      </c>
    </row>
    <row r="319" spans="1:33">
      <c r="A319" t="s">
        <v>21</v>
      </c>
      <c r="B319" t="s">
        <v>207</v>
      </c>
      <c r="C319" s="7">
        <v>44242</v>
      </c>
      <c r="D319" s="12"/>
      <c r="E319" s="12"/>
      <c r="F319" t="s">
        <v>162</v>
      </c>
      <c r="I319">
        <v>20.69</v>
      </c>
      <c r="J319">
        <v>2.010841449078796</v>
      </c>
      <c r="K319">
        <v>46.392499999999998</v>
      </c>
      <c r="L319">
        <v>2.1333829746828452</v>
      </c>
      <c r="M319">
        <v>67.082499999999996</v>
      </c>
      <c r="N319">
        <v>4.0467978596251246</v>
      </c>
      <c r="O319">
        <v>0.83766485015230607</v>
      </c>
      <c r="P319">
        <v>7.3077737548721794E-2</v>
      </c>
      <c r="Y319">
        <v>0</v>
      </c>
      <c r="Z319">
        <v>0</v>
      </c>
      <c r="AG319">
        <v>49</v>
      </c>
    </row>
    <row r="320" spans="1:33">
      <c r="A320" t="s">
        <v>21</v>
      </c>
      <c r="B320" t="s">
        <v>207</v>
      </c>
      <c r="C320" s="7">
        <v>44250</v>
      </c>
      <c r="D320" s="12"/>
      <c r="E320" s="12"/>
      <c r="F320" t="s">
        <v>155</v>
      </c>
      <c r="I320">
        <v>47.452500000000001</v>
      </c>
      <c r="J320">
        <v>3.8385574004652736</v>
      </c>
      <c r="K320">
        <v>82.745000000000005</v>
      </c>
      <c r="L320">
        <v>3.3378898024550105</v>
      </c>
      <c r="M320">
        <v>133.64500000000001</v>
      </c>
      <c r="N320">
        <v>7.0421072840450307</v>
      </c>
      <c r="O320">
        <v>1.4077704324516038</v>
      </c>
      <c r="P320">
        <v>0.14422140753719667</v>
      </c>
      <c r="Y320">
        <v>0</v>
      </c>
      <c r="Z320">
        <v>0</v>
      </c>
      <c r="AG320">
        <v>49</v>
      </c>
    </row>
    <row r="321" spans="1:33">
      <c r="A321" t="s">
        <v>21</v>
      </c>
      <c r="B321" t="s">
        <v>207</v>
      </c>
      <c r="C321" s="7">
        <v>44259</v>
      </c>
      <c r="D321" s="12"/>
      <c r="E321" s="12"/>
      <c r="F321" t="s">
        <v>163</v>
      </c>
      <c r="I321">
        <v>87.207499999999996</v>
      </c>
      <c r="J321">
        <v>9.3113014142910178</v>
      </c>
      <c r="K321">
        <v>107.95</v>
      </c>
      <c r="L321">
        <v>10.601119001033497</v>
      </c>
      <c r="M321">
        <v>213.20083333333332</v>
      </c>
      <c r="N321">
        <v>21.026055501536781</v>
      </c>
      <c r="O321">
        <v>1.9167591558402426</v>
      </c>
      <c r="P321">
        <v>0.31894042440624976</v>
      </c>
      <c r="Y321">
        <v>18.043333333333333</v>
      </c>
      <c r="Z321">
        <v>3.274137149551628</v>
      </c>
      <c r="AG321">
        <v>49</v>
      </c>
    </row>
    <row r="322" spans="1:33">
      <c r="A322" t="s">
        <v>21</v>
      </c>
      <c r="B322" t="s">
        <v>207</v>
      </c>
      <c r="C322" s="7">
        <v>44281</v>
      </c>
      <c r="D322" s="12"/>
      <c r="E322" s="12"/>
      <c r="F322" t="s">
        <v>43</v>
      </c>
      <c r="I322">
        <v>148.57833333333332</v>
      </c>
      <c r="J322">
        <v>23.243282691517116</v>
      </c>
      <c r="K322">
        <v>143.37916666666666</v>
      </c>
      <c r="L322">
        <v>18.271990486605226</v>
      </c>
      <c r="M322">
        <v>448.14249999999998</v>
      </c>
      <c r="N322">
        <v>68.495532608108945</v>
      </c>
      <c r="O322">
        <v>2.0939951674069057</v>
      </c>
      <c r="P322">
        <v>0.285520293521349</v>
      </c>
      <c r="Q322">
        <f>W322/M322</f>
        <v>0.35145071043250753</v>
      </c>
      <c r="U322">
        <v>1575</v>
      </c>
      <c r="V322">
        <f>366/2</f>
        <v>183</v>
      </c>
      <c r="W322">
        <f>U322/10</f>
        <v>157.5</v>
      </c>
      <c r="X322">
        <f>V322/10</f>
        <v>18.3</v>
      </c>
      <c r="Y322">
        <v>156.185</v>
      </c>
      <c r="Z322">
        <v>29.401922981328966</v>
      </c>
      <c r="AG322">
        <v>49</v>
      </c>
    </row>
    <row r="323" spans="1:33">
      <c r="A323" t="s">
        <v>21</v>
      </c>
      <c r="B323" t="s">
        <v>208</v>
      </c>
      <c r="C323" s="7">
        <v>44242</v>
      </c>
      <c r="D323" s="12"/>
      <c r="E323" s="12"/>
      <c r="F323" t="s">
        <v>162</v>
      </c>
      <c r="I323">
        <v>33.602499999999999</v>
      </c>
      <c r="J323">
        <v>5.1350906759277368</v>
      </c>
      <c r="K323">
        <v>66.195000000000007</v>
      </c>
      <c r="L323">
        <v>7.1857550055648183</v>
      </c>
      <c r="M323">
        <v>99.797500000000014</v>
      </c>
      <c r="N323">
        <v>12.284883241203353</v>
      </c>
      <c r="O323">
        <v>1.1142364478458855</v>
      </c>
      <c r="P323">
        <v>0.15158698138475013</v>
      </c>
      <c r="Y323">
        <v>0</v>
      </c>
      <c r="Z323">
        <v>0</v>
      </c>
      <c r="AG323">
        <v>54</v>
      </c>
    </row>
    <row r="324" spans="1:33">
      <c r="A324" t="s">
        <v>21</v>
      </c>
      <c r="B324" t="s">
        <v>208</v>
      </c>
      <c r="C324" s="7">
        <v>44250</v>
      </c>
      <c r="D324" s="12"/>
      <c r="E324" s="12"/>
      <c r="F324" t="s">
        <v>155</v>
      </c>
      <c r="I324">
        <v>63.642499999999998</v>
      </c>
      <c r="J324">
        <v>6.4287030509012171</v>
      </c>
      <c r="K324">
        <v>97.18249999999999</v>
      </c>
      <c r="L324">
        <v>7.6025438450999925</v>
      </c>
      <c r="M324">
        <v>162.11750000000001</v>
      </c>
      <c r="N324">
        <v>13.923834705879914</v>
      </c>
      <c r="O324">
        <v>1.4793274008908819</v>
      </c>
      <c r="P324">
        <v>0.15770516148293254</v>
      </c>
      <c r="Y324">
        <v>0</v>
      </c>
      <c r="Z324">
        <v>0</v>
      </c>
      <c r="AG324">
        <v>54</v>
      </c>
    </row>
    <row r="325" spans="1:33">
      <c r="A325" t="s">
        <v>21</v>
      </c>
      <c r="B325" t="s">
        <v>208</v>
      </c>
      <c r="C325" s="7">
        <v>44264</v>
      </c>
      <c r="D325" s="12"/>
      <c r="E325" s="12"/>
      <c r="F325" t="s">
        <v>163</v>
      </c>
      <c r="I325">
        <v>161.45541666666668</v>
      </c>
      <c r="J325">
        <v>25.784754282605682</v>
      </c>
      <c r="K325">
        <v>137.28958333333335</v>
      </c>
      <c r="L325">
        <v>22.807131594360989</v>
      </c>
      <c r="M325">
        <v>334.42</v>
      </c>
      <c r="N325">
        <v>56.070843123776172</v>
      </c>
      <c r="O325">
        <v>2.1775925449268483</v>
      </c>
      <c r="P325">
        <v>0.49868759788708555</v>
      </c>
      <c r="Y325">
        <v>35.674999999999997</v>
      </c>
      <c r="Z325">
        <v>9.2657590982426665</v>
      </c>
      <c r="AG325">
        <v>54</v>
      </c>
    </row>
    <row r="326" spans="1:33">
      <c r="A326" t="s">
        <v>21</v>
      </c>
      <c r="B326" t="s">
        <v>208</v>
      </c>
      <c r="C326" s="7">
        <v>44286</v>
      </c>
      <c r="D326" s="12"/>
      <c r="E326" s="12"/>
      <c r="F326" t="s">
        <v>43</v>
      </c>
      <c r="I326">
        <v>206.24374999999998</v>
      </c>
      <c r="J326">
        <v>27.290334474483245</v>
      </c>
      <c r="K326">
        <v>201.08499999999998</v>
      </c>
      <c r="L326">
        <v>25.734606384025827</v>
      </c>
      <c r="M326">
        <v>599.76625000000001</v>
      </c>
      <c r="N326">
        <v>97.869628021478306</v>
      </c>
      <c r="Q326">
        <f>W326/M326</f>
        <v>0.26627040117712525</v>
      </c>
      <c r="U326">
        <v>1597</v>
      </c>
      <c r="V326">
        <f>362/2</f>
        <v>181</v>
      </c>
      <c r="W326">
        <f>U326/10</f>
        <v>159.69999999999999</v>
      </c>
      <c r="X326">
        <f>V326/10</f>
        <v>18.100000000000001</v>
      </c>
      <c r="Y326">
        <v>192.4375</v>
      </c>
      <c r="Z326">
        <v>50.899819059836311</v>
      </c>
      <c r="AG326">
        <v>54</v>
      </c>
    </row>
    <row r="327" spans="1:33">
      <c r="A327" t="s">
        <v>21</v>
      </c>
      <c r="B327" t="s">
        <v>209</v>
      </c>
      <c r="C327" s="7">
        <v>44242</v>
      </c>
      <c r="D327" s="12"/>
      <c r="E327" s="12"/>
      <c r="F327" t="s">
        <v>162</v>
      </c>
      <c r="I327">
        <v>28.450000000000003</v>
      </c>
      <c r="J327">
        <v>3.325026315685327</v>
      </c>
      <c r="K327">
        <v>58.432500000000005</v>
      </c>
      <c r="L327">
        <v>5.666041203227052</v>
      </c>
      <c r="M327">
        <v>86.882499999999993</v>
      </c>
      <c r="N327">
        <v>8.9750667360564691</v>
      </c>
      <c r="O327">
        <v>0.99992852310875646</v>
      </c>
      <c r="P327">
        <v>7.6297413155198238E-2</v>
      </c>
      <c r="Y327">
        <v>0</v>
      </c>
      <c r="Z327">
        <v>0</v>
      </c>
      <c r="AG327">
        <v>54</v>
      </c>
    </row>
    <row r="328" spans="1:33">
      <c r="A328" t="s">
        <v>21</v>
      </c>
      <c r="B328" t="s">
        <v>209</v>
      </c>
      <c r="C328" s="7">
        <v>44250</v>
      </c>
      <c r="D328" s="12"/>
      <c r="E328" s="12"/>
      <c r="F328" t="s">
        <v>155</v>
      </c>
      <c r="I328">
        <v>61.542500000000004</v>
      </c>
      <c r="J328">
        <v>13.437693486979077</v>
      </c>
      <c r="K328">
        <v>91.457499999999996</v>
      </c>
      <c r="L328">
        <v>15.179303549570385</v>
      </c>
      <c r="M328">
        <v>154.4025</v>
      </c>
      <c r="N328">
        <v>28.862809511838368</v>
      </c>
      <c r="O328">
        <v>1.4660084136443692</v>
      </c>
      <c r="P328">
        <v>0.28844598403297317</v>
      </c>
      <c r="Y328">
        <v>0</v>
      </c>
      <c r="Z328">
        <v>0</v>
      </c>
      <c r="AG328">
        <v>54</v>
      </c>
    </row>
    <row r="329" spans="1:33">
      <c r="A329" t="s">
        <v>21</v>
      </c>
      <c r="B329" t="s">
        <v>209</v>
      </c>
      <c r="C329" s="7">
        <v>44264</v>
      </c>
      <c r="D329" s="12"/>
      <c r="E329" s="12"/>
      <c r="F329" t="s">
        <v>163</v>
      </c>
      <c r="I329">
        <v>139.55416666666667</v>
      </c>
      <c r="J329">
        <v>35.414757500829964</v>
      </c>
      <c r="K329">
        <v>122.23166666666665</v>
      </c>
      <c r="L329">
        <v>34.304376853344763</v>
      </c>
      <c r="M329">
        <v>300.09166666666664</v>
      </c>
      <c r="N329">
        <v>75.500774076237832</v>
      </c>
      <c r="O329">
        <v>2.0197967478384835</v>
      </c>
      <c r="P329">
        <v>0.80384810771174375</v>
      </c>
      <c r="Y329">
        <v>38.305833333333339</v>
      </c>
      <c r="Z329">
        <v>14.66400230692178</v>
      </c>
      <c r="AG329">
        <v>54</v>
      </c>
    </row>
    <row r="330" spans="1:33">
      <c r="A330" t="s">
        <v>21</v>
      </c>
      <c r="B330" t="s">
        <v>209</v>
      </c>
      <c r="C330" s="7">
        <v>44286</v>
      </c>
      <c r="D330" s="12"/>
      <c r="E330" s="12"/>
      <c r="F330" t="s">
        <v>43</v>
      </c>
      <c r="I330">
        <v>241.34624999999997</v>
      </c>
      <c r="J330">
        <v>48.196227493633337</v>
      </c>
      <c r="K330">
        <v>178.05833333333334</v>
      </c>
      <c r="L330">
        <v>37.127828100286791</v>
      </c>
      <c r="M330">
        <v>622.57458333333329</v>
      </c>
      <c r="N330">
        <v>107.23566760267846</v>
      </c>
      <c r="Q330">
        <f>W330/M330</f>
        <v>0.24639618144813977</v>
      </c>
      <c r="U330">
        <v>1534</v>
      </c>
      <c r="V330">
        <f>442.4/2</f>
        <v>221.2</v>
      </c>
      <c r="W330">
        <f>U330/10</f>
        <v>153.4</v>
      </c>
      <c r="X330">
        <f>V330/10</f>
        <v>22.119999999999997</v>
      </c>
      <c r="Y330">
        <v>203.17</v>
      </c>
      <c r="Z330">
        <v>24.558059135821743</v>
      </c>
      <c r="AG330">
        <v>54</v>
      </c>
    </row>
    <row r="331" spans="1:33">
      <c r="A331" t="s">
        <v>21</v>
      </c>
      <c r="B331" t="s">
        <v>210</v>
      </c>
      <c r="C331" s="7">
        <v>44242</v>
      </c>
      <c r="D331" s="12"/>
      <c r="E331" s="12"/>
      <c r="F331" t="s">
        <v>162</v>
      </c>
      <c r="I331">
        <v>28.734999999999999</v>
      </c>
      <c r="J331">
        <v>3.2775054029958079</v>
      </c>
      <c r="K331">
        <v>60.382500000000007</v>
      </c>
      <c r="L331">
        <v>4.4319585117642646</v>
      </c>
      <c r="M331">
        <v>89.117500000000007</v>
      </c>
      <c r="N331">
        <v>7.597218103797382</v>
      </c>
      <c r="O331">
        <v>1.0452059672784977</v>
      </c>
      <c r="P331">
        <v>7.8241857824255676E-2</v>
      </c>
      <c r="Y331">
        <v>0</v>
      </c>
      <c r="Z331">
        <v>0</v>
      </c>
      <c r="AG331">
        <v>53</v>
      </c>
    </row>
    <row r="332" spans="1:33">
      <c r="A332" t="s">
        <v>21</v>
      </c>
      <c r="B332" t="s">
        <v>210</v>
      </c>
      <c r="C332" s="7">
        <v>44250</v>
      </c>
      <c r="D332" s="12"/>
      <c r="E332" s="12"/>
      <c r="F332" t="s">
        <v>155</v>
      </c>
      <c r="I332">
        <v>59.227500000000006</v>
      </c>
      <c r="J332">
        <v>11.43452766478207</v>
      </c>
      <c r="K332">
        <v>86.50500000000001</v>
      </c>
      <c r="L332">
        <v>12.514988680245221</v>
      </c>
      <c r="M332">
        <v>147.65</v>
      </c>
      <c r="N332">
        <v>23.973715120245057</v>
      </c>
      <c r="O332">
        <v>1.8560561485416649</v>
      </c>
      <c r="P332">
        <v>0.34305106729160079</v>
      </c>
      <c r="Y332">
        <v>0</v>
      </c>
      <c r="Z332">
        <v>0</v>
      </c>
      <c r="AG332">
        <v>53</v>
      </c>
    </row>
    <row r="333" spans="1:33">
      <c r="A333" t="s">
        <v>21</v>
      </c>
      <c r="B333" t="s">
        <v>210</v>
      </c>
      <c r="C333" s="7">
        <v>44263</v>
      </c>
      <c r="D333" s="12"/>
      <c r="E333" s="12"/>
      <c r="F333" t="s">
        <v>163</v>
      </c>
      <c r="I333">
        <v>139.61291666666665</v>
      </c>
      <c r="J333">
        <v>11.256568707314925</v>
      </c>
      <c r="K333">
        <v>131.46708333333333</v>
      </c>
      <c r="L333">
        <v>8.7973313076507988</v>
      </c>
      <c r="M333">
        <v>302.11291666666671</v>
      </c>
      <c r="N333">
        <v>24.005139653899704</v>
      </c>
      <c r="O333">
        <v>2.4185460798549658</v>
      </c>
      <c r="P333">
        <v>0.1935768475611519</v>
      </c>
      <c r="Y333">
        <v>31.032916666666672</v>
      </c>
      <c r="Z333">
        <v>8.107434070693893</v>
      </c>
      <c r="AG333">
        <v>53</v>
      </c>
    </row>
    <row r="334" spans="1:33">
      <c r="A334" t="s">
        <v>21</v>
      </c>
      <c r="B334" t="s">
        <v>210</v>
      </c>
      <c r="C334" s="7">
        <v>44286</v>
      </c>
      <c r="D334" s="12"/>
      <c r="E334" s="12"/>
      <c r="F334" t="s">
        <v>43</v>
      </c>
      <c r="N334">
        <v>77.47484367813442</v>
      </c>
      <c r="O334">
        <v>2.3556571974702374</v>
      </c>
      <c r="P334">
        <v>0.10615321442144372</v>
      </c>
      <c r="AG334">
        <v>53</v>
      </c>
    </row>
    <row r="335" spans="1:33">
      <c r="A335" t="s">
        <v>21</v>
      </c>
      <c r="B335" t="s">
        <v>211</v>
      </c>
      <c r="C335" s="7">
        <v>44242</v>
      </c>
      <c r="D335" s="12"/>
      <c r="E335" s="12"/>
      <c r="F335" t="s">
        <v>162</v>
      </c>
      <c r="I335">
        <v>32.064999999999998</v>
      </c>
      <c r="J335">
        <v>3.8603486457400153</v>
      </c>
      <c r="K335">
        <v>63.852499999999992</v>
      </c>
      <c r="L335">
        <v>5.8381680559915567</v>
      </c>
      <c r="M335">
        <v>95.91749999999999</v>
      </c>
      <c r="N335">
        <v>9.697691628251901</v>
      </c>
      <c r="O335">
        <v>0.9876969366409849</v>
      </c>
      <c r="P335">
        <v>0.11172955369783268</v>
      </c>
      <c r="Y335">
        <v>0</v>
      </c>
      <c r="Z335">
        <v>0</v>
      </c>
      <c r="AG335">
        <v>53</v>
      </c>
    </row>
    <row r="336" spans="1:33">
      <c r="A336" t="s">
        <v>21</v>
      </c>
      <c r="B336" t="s">
        <v>211</v>
      </c>
      <c r="C336" s="7">
        <v>44250</v>
      </c>
      <c r="D336" s="12"/>
      <c r="E336" s="12"/>
      <c r="F336" t="s">
        <v>155</v>
      </c>
      <c r="I336">
        <v>67.27000000000001</v>
      </c>
      <c r="J336">
        <v>9.3921900179528386</v>
      </c>
      <c r="K336">
        <v>96.495000000000005</v>
      </c>
      <c r="L336">
        <v>11.406337785050304</v>
      </c>
      <c r="M336">
        <v>165.3725</v>
      </c>
      <c r="N336">
        <v>20.668400750501544</v>
      </c>
      <c r="O336">
        <v>1.6409386614499371</v>
      </c>
      <c r="P336">
        <v>0.21430510555191004</v>
      </c>
      <c r="Y336">
        <v>0</v>
      </c>
      <c r="Z336">
        <v>0</v>
      </c>
      <c r="AG336">
        <v>53</v>
      </c>
    </row>
    <row r="337" spans="1:33">
      <c r="A337" t="s">
        <v>21</v>
      </c>
      <c r="B337" t="s">
        <v>211</v>
      </c>
      <c r="C337" s="7">
        <v>44263</v>
      </c>
      <c r="D337" s="12"/>
      <c r="E337" s="12"/>
      <c r="F337" t="s">
        <v>163</v>
      </c>
      <c r="I337">
        <v>150.71333333333331</v>
      </c>
      <c r="J337">
        <v>26.032722890837078</v>
      </c>
      <c r="K337">
        <v>144.76</v>
      </c>
      <c r="L337">
        <v>26.383675648793567</v>
      </c>
      <c r="M337">
        <v>317.21083333333331</v>
      </c>
      <c r="N337">
        <v>52.108153328313591</v>
      </c>
      <c r="O337">
        <v>2.3055752660440532</v>
      </c>
      <c r="P337">
        <v>0.4814396433123983</v>
      </c>
      <c r="Y337">
        <v>21.737499999999997</v>
      </c>
      <c r="Z337">
        <v>11.800830744062051</v>
      </c>
      <c r="AG337">
        <v>53</v>
      </c>
    </row>
    <row r="338" spans="1:33">
      <c r="A338" t="s">
        <v>21</v>
      </c>
      <c r="B338" t="s">
        <v>211</v>
      </c>
      <c r="C338" s="7">
        <v>44286</v>
      </c>
      <c r="D338" s="12"/>
      <c r="E338" s="12"/>
      <c r="F338" t="s">
        <v>43</v>
      </c>
      <c r="I338">
        <v>196.96666666666667</v>
      </c>
      <c r="J338">
        <v>34.55837126568666</v>
      </c>
      <c r="K338">
        <v>167.95625000000001</v>
      </c>
      <c r="L338">
        <v>30.693021136243765</v>
      </c>
      <c r="M338">
        <v>560.08583333333331</v>
      </c>
      <c r="N338">
        <v>92.238187112527157</v>
      </c>
      <c r="O338">
        <v>2.2759562038538923</v>
      </c>
      <c r="P338">
        <v>0.43671030023484692</v>
      </c>
      <c r="Q338">
        <f>W338/M338</f>
        <v>0.29727586396727884</v>
      </c>
      <c r="U338">
        <v>1665</v>
      </c>
      <c r="V338">
        <f>464.4/2</f>
        <v>232.2</v>
      </c>
      <c r="W338">
        <f>U338/10</f>
        <v>166.5</v>
      </c>
      <c r="X338">
        <f>V338/10</f>
        <v>23.22</v>
      </c>
      <c r="Y338">
        <v>195.16291666666669</v>
      </c>
      <c r="Z338">
        <v>37.052521096654857</v>
      </c>
      <c r="AG338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699D-83A9-47D4-A7F1-8EFC6FA71727}">
  <dimension ref="A1:N25"/>
  <sheetViews>
    <sheetView workbookViewId="0">
      <selection activeCell="N1" sqref="N1"/>
    </sheetView>
  </sheetViews>
  <sheetFormatPr defaultRowHeight="14.4"/>
  <cols>
    <col min="1" max="1" width="55.6640625" customWidth="1"/>
  </cols>
  <sheetData>
    <row r="1" spans="1:14">
      <c r="A1" s="43" t="s">
        <v>1</v>
      </c>
      <c r="B1" s="13" t="s">
        <v>3</v>
      </c>
      <c r="C1" s="13" t="s">
        <v>23</v>
      </c>
      <c r="D1" s="14" t="s">
        <v>61</v>
      </c>
      <c r="E1" s="13" t="s">
        <v>212</v>
      </c>
      <c r="F1" s="13" t="s">
        <v>213</v>
      </c>
      <c r="G1" s="13" t="s">
        <v>32</v>
      </c>
      <c r="H1" s="13" t="s">
        <v>214</v>
      </c>
      <c r="I1" s="16" t="s">
        <v>27</v>
      </c>
      <c r="J1" s="16" t="s">
        <v>215</v>
      </c>
      <c r="K1" s="13" t="s">
        <v>26</v>
      </c>
      <c r="L1" s="13" t="s">
        <v>216</v>
      </c>
      <c r="M1" s="13" t="s">
        <v>217</v>
      </c>
      <c r="N1" s="13" t="s">
        <v>218</v>
      </c>
    </row>
    <row r="2" spans="1:14">
      <c r="A2" s="43" t="s">
        <v>219</v>
      </c>
      <c r="B2" s="44">
        <v>41769</v>
      </c>
      <c r="C2" s="7" t="s">
        <v>43</v>
      </c>
      <c r="D2" s="43">
        <v>103</v>
      </c>
      <c r="E2" s="45">
        <v>434.13333333333338</v>
      </c>
      <c r="F2" s="45">
        <v>33.651811904330181</v>
      </c>
      <c r="G2" s="45">
        <v>78.862156000000013</v>
      </c>
      <c r="H2" s="45">
        <v>2.9572359422224248</v>
      </c>
      <c r="I2" s="45">
        <v>788.62156000000004</v>
      </c>
      <c r="J2" s="45">
        <v>29.572359422224256</v>
      </c>
      <c r="K2" s="46"/>
      <c r="L2" s="46"/>
      <c r="M2">
        <f>I2/10</f>
        <v>78.862155999999999</v>
      </c>
      <c r="N2">
        <f>J2/10</f>
        <v>2.9572359422224257</v>
      </c>
    </row>
    <row r="3" spans="1:14">
      <c r="A3" s="43" t="s">
        <v>220</v>
      </c>
      <c r="B3" s="44">
        <v>41873</v>
      </c>
      <c r="C3" s="7" t="s">
        <v>43</v>
      </c>
      <c r="D3" s="43">
        <v>98</v>
      </c>
      <c r="E3" s="45">
        <v>361.06666666666661</v>
      </c>
      <c r="F3" s="45">
        <v>23.361887290580309</v>
      </c>
      <c r="G3" s="45">
        <v>139.4927395</v>
      </c>
      <c r="H3" s="45">
        <v>11.519730096183672</v>
      </c>
      <c r="I3" s="45">
        <v>1394.9273949999999</v>
      </c>
      <c r="J3" s="45">
        <v>115.19730096183611</v>
      </c>
      <c r="K3" s="46"/>
      <c r="L3" s="46"/>
      <c r="M3">
        <f t="shared" ref="M3:N25" si="0">I3/10</f>
        <v>139.4927395</v>
      </c>
      <c r="N3">
        <f t="shared" si="0"/>
        <v>11.519730096183611</v>
      </c>
    </row>
    <row r="4" spans="1:14">
      <c r="A4" s="43" t="s">
        <v>221</v>
      </c>
      <c r="B4" s="44">
        <v>41779</v>
      </c>
      <c r="C4" s="7" t="s">
        <v>43</v>
      </c>
      <c r="D4" s="43">
        <v>76</v>
      </c>
      <c r="E4" s="45">
        <v>337.11249999999995</v>
      </c>
      <c r="F4" s="45">
        <v>12.23419686439067</v>
      </c>
      <c r="G4" s="45">
        <v>115.10561862</v>
      </c>
      <c r="H4" s="45">
        <v>13.167741566094877</v>
      </c>
      <c r="I4" s="45">
        <v>1151.0561862</v>
      </c>
      <c r="J4" s="45">
        <v>131.67741566094895</v>
      </c>
      <c r="K4" s="46"/>
      <c r="L4" s="46"/>
      <c r="M4">
        <f t="shared" si="0"/>
        <v>115.10561862</v>
      </c>
      <c r="N4">
        <f t="shared" si="0"/>
        <v>13.167741566094895</v>
      </c>
    </row>
    <row r="5" spans="1:14">
      <c r="A5" s="43" t="s">
        <v>222</v>
      </c>
      <c r="B5" s="44">
        <v>42075</v>
      </c>
      <c r="C5" s="7" t="s">
        <v>43</v>
      </c>
      <c r="D5" s="43">
        <v>83</v>
      </c>
      <c r="E5" s="45">
        <v>291.58749999999998</v>
      </c>
      <c r="F5" s="45">
        <v>12.51361550139154</v>
      </c>
      <c r="G5" s="45">
        <v>79.5347186475</v>
      </c>
      <c r="H5" s="45">
        <v>3.5107509290066434</v>
      </c>
      <c r="I5" s="45">
        <v>795.34718647500006</v>
      </c>
      <c r="J5" s="45">
        <v>35.107509290066432</v>
      </c>
      <c r="K5" s="46"/>
      <c r="L5" s="46"/>
      <c r="M5">
        <f t="shared" si="0"/>
        <v>79.5347186475</v>
      </c>
      <c r="N5">
        <f t="shared" si="0"/>
        <v>3.510750929006643</v>
      </c>
    </row>
    <row r="6" spans="1:14">
      <c r="A6" s="43" t="s">
        <v>223</v>
      </c>
      <c r="B6" s="44">
        <v>42082</v>
      </c>
      <c r="C6" s="7" t="s">
        <v>43</v>
      </c>
      <c r="D6" s="43">
        <v>86</v>
      </c>
      <c r="E6" s="45">
        <v>644.00000003333344</v>
      </c>
      <c r="F6" s="45">
        <v>79.072400016974427</v>
      </c>
      <c r="G6" s="45">
        <v>196.8011036</v>
      </c>
      <c r="H6" s="45">
        <v>14.929338205127157</v>
      </c>
      <c r="I6" s="45">
        <v>1968.0110359999999</v>
      </c>
      <c r="J6" s="45">
        <v>149.29338205127161</v>
      </c>
      <c r="K6" s="46"/>
      <c r="L6" s="46"/>
      <c r="M6">
        <f t="shared" si="0"/>
        <v>196.80110359999998</v>
      </c>
      <c r="N6">
        <f t="shared" si="0"/>
        <v>14.929338205127161</v>
      </c>
    </row>
    <row r="7" spans="1:14">
      <c r="A7" s="43" t="s">
        <v>224</v>
      </c>
      <c r="B7" s="44">
        <v>42106</v>
      </c>
      <c r="C7" s="7" t="s">
        <v>43</v>
      </c>
      <c r="D7" s="43">
        <v>63</v>
      </c>
      <c r="E7" s="45">
        <v>184.44444446666668</v>
      </c>
      <c r="F7" s="45">
        <v>13.51725007737611</v>
      </c>
      <c r="G7" s="45">
        <v>66.263504273333339</v>
      </c>
      <c r="H7" s="45">
        <v>2.896293578498836</v>
      </c>
      <c r="I7" s="45">
        <v>662.63504273333331</v>
      </c>
      <c r="J7" s="45">
        <v>28.962935784988371</v>
      </c>
      <c r="K7" s="46"/>
      <c r="L7" s="46"/>
      <c r="M7">
        <f t="shared" si="0"/>
        <v>66.263504273333325</v>
      </c>
      <c r="N7">
        <f t="shared" si="0"/>
        <v>2.8962935784988373</v>
      </c>
    </row>
    <row r="8" spans="1:14">
      <c r="A8" s="43" t="s">
        <v>225</v>
      </c>
      <c r="B8" s="44">
        <v>42518</v>
      </c>
      <c r="C8" s="7" t="s">
        <v>43</v>
      </c>
      <c r="D8" s="43">
        <v>110</v>
      </c>
      <c r="E8" s="45">
        <v>564</v>
      </c>
      <c r="F8" s="45">
        <v>57.178084379710853</v>
      </c>
      <c r="G8" s="45">
        <v>172.29457006666667</v>
      </c>
      <c r="H8" s="45">
        <v>20.291717113789819</v>
      </c>
      <c r="I8" s="45">
        <v>1722.9457006666664</v>
      </c>
      <c r="J8" s="45">
        <v>202.91717113789971</v>
      </c>
      <c r="K8" s="46"/>
      <c r="L8" s="46"/>
      <c r="M8">
        <f t="shared" si="0"/>
        <v>172.29457006666664</v>
      </c>
      <c r="N8">
        <f t="shared" si="0"/>
        <v>20.291717113789971</v>
      </c>
    </row>
    <row r="9" spans="1:14">
      <c r="A9" s="43" t="s">
        <v>226</v>
      </c>
      <c r="B9" s="44">
        <v>42480</v>
      </c>
      <c r="C9" s="7" t="s">
        <v>43</v>
      </c>
      <c r="D9" s="43">
        <v>97</v>
      </c>
      <c r="E9" s="45">
        <v>350.93333333333334</v>
      </c>
      <c r="F9" s="45">
        <v>50.207746192970959</v>
      </c>
      <c r="G9" s="45">
        <v>142.55941140000002</v>
      </c>
      <c r="H9" s="45">
        <v>24.830288943355836</v>
      </c>
      <c r="I9" s="45">
        <v>1425.5941140000002</v>
      </c>
      <c r="J9" s="45">
        <v>248.30288943355791</v>
      </c>
      <c r="K9" s="46"/>
      <c r="L9" s="46"/>
      <c r="M9">
        <f t="shared" si="0"/>
        <v>142.55941140000002</v>
      </c>
      <c r="N9">
        <f t="shared" si="0"/>
        <v>24.830288943355789</v>
      </c>
    </row>
    <row r="10" spans="1:14">
      <c r="A10" s="43" t="s">
        <v>227</v>
      </c>
      <c r="B10" s="44">
        <v>42442</v>
      </c>
      <c r="C10" s="7" t="s">
        <v>43</v>
      </c>
      <c r="D10" s="43">
        <v>91</v>
      </c>
      <c r="E10" s="45">
        <v>474.66666666666669</v>
      </c>
      <c r="F10" s="45">
        <v>49.561992606341946</v>
      </c>
      <c r="G10" s="45">
        <v>112.05483471000001</v>
      </c>
      <c r="H10" s="45">
        <v>9.480785369757994</v>
      </c>
      <c r="I10" s="45">
        <v>1120.5483471</v>
      </c>
      <c r="J10" s="45">
        <v>94.807853697580029</v>
      </c>
      <c r="K10" s="46"/>
      <c r="L10" s="46"/>
      <c r="M10">
        <f t="shared" si="0"/>
        <v>112.05483470999999</v>
      </c>
      <c r="N10">
        <f t="shared" si="0"/>
        <v>9.4807853697580029</v>
      </c>
    </row>
    <row r="11" spans="1:14">
      <c r="A11" s="43" t="s">
        <v>228</v>
      </c>
      <c r="B11" s="44">
        <v>42437</v>
      </c>
      <c r="C11" s="7" t="s">
        <v>43</v>
      </c>
      <c r="D11" s="43">
        <v>80</v>
      </c>
      <c r="E11" s="45">
        <v>580.5333333333333</v>
      </c>
      <c r="F11" s="45">
        <v>2.543837870445175</v>
      </c>
      <c r="G11" s="45">
        <v>183.93277709999998</v>
      </c>
      <c r="H11" s="45">
        <v>2.9508182279760167</v>
      </c>
      <c r="I11" s="45">
        <v>1839.3277710000002</v>
      </c>
      <c r="J11" s="45">
        <v>29.508182279760106</v>
      </c>
      <c r="K11" s="46"/>
      <c r="L11" s="46"/>
      <c r="M11">
        <f t="shared" si="0"/>
        <v>183.93277710000001</v>
      </c>
      <c r="N11">
        <f t="shared" si="0"/>
        <v>2.9508182279760105</v>
      </c>
    </row>
    <row r="12" spans="1:14">
      <c r="A12" s="43" t="s">
        <v>229</v>
      </c>
      <c r="B12" s="44">
        <v>42510</v>
      </c>
      <c r="C12" s="7" t="s">
        <v>43</v>
      </c>
      <c r="D12" s="43">
        <v>96</v>
      </c>
      <c r="E12" s="45">
        <v>706.93333333333339</v>
      </c>
      <c r="F12" s="45">
        <v>22.732453550913608</v>
      </c>
      <c r="G12" s="45">
        <v>147.264399</v>
      </c>
      <c r="H12" s="45">
        <v>7.8265091941149727</v>
      </c>
      <c r="I12" s="45">
        <v>1472.6439899999998</v>
      </c>
      <c r="J12" s="45">
        <v>78.265091941149763</v>
      </c>
      <c r="K12" s="46"/>
      <c r="L12" s="46"/>
      <c r="M12">
        <f t="shared" si="0"/>
        <v>147.26439899999997</v>
      </c>
      <c r="N12">
        <f t="shared" si="0"/>
        <v>7.8265091941149763</v>
      </c>
    </row>
    <row r="13" spans="1:14">
      <c r="A13" s="43" t="s">
        <v>230</v>
      </c>
      <c r="B13" s="44">
        <v>42847</v>
      </c>
      <c r="C13" s="7" t="s">
        <v>43</v>
      </c>
      <c r="D13" s="43">
        <v>82</v>
      </c>
      <c r="E13" s="45">
        <v>525.16666666666663</v>
      </c>
      <c r="F13" s="45">
        <v>12.292861523845625</v>
      </c>
      <c r="G13" s="45">
        <v>122.65473146666666</v>
      </c>
      <c r="H13" s="45">
        <v>12.194592515919279</v>
      </c>
      <c r="I13" s="45">
        <v>1226.5473146666666</v>
      </c>
      <c r="J13" s="45">
        <v>121.94592515919338</v>
      </c>
      <c r="K13" s="46"/>
      <c r="L13" s="46"/>
      <c r="M13">
        <f t="shared" si="0"/>
        <v>122.65473146666666</v>
      </c>
      <c r="N13">
        <f t="shared" si="0"/>
        <v>12.194592515919338</v>
      </c>
    </row>
    <row r="14" spans="1:14">
      <c r="A14" s="43" t="s">
        <v>231</v>
      </c>
      <c r="B14" s="44">
        <v>42917</v>
      </c>
      <c r="C14" s="7" t="s">
        <v>43</v>
      </c>
      <c r="D14" s="43">
        <v>112</v>
      </c>
      <c r="E14" s="45">
        <v>548.90000000000009</v>
      </c>
      <c r="F14" s="45">
        <v>31.026816358326759</v>
      </c>
      <c r="G14" s="45">
        <v>152.45111643333334</v>
      </c>
      <c r="H14" s="45">
        <v>0.50618050328420561</v>
      </c>
      <c r="I14" s="45">
        <v>1524.5111643333332</v>
      </c>
      <c r="J14" s="45">
        <v>5.0618050328420336</v>
      </c>
      <c r="K14" s="46"/>
      <c r="L14" s="46"/>
      <c r="M14">
        <f t="shared" si="0"/>
        <v>152.45111643333331</v>
      </c>
      <c r="N14">
        <f t="shared" si="0"/>
        <v>0.50618050328420339</v>
      </c>
    </row>
    <row r="15" spans="1:14">
      <c r="A15" s="43" t="s">
        <v>232</v>
      </c>
      <c r="B15" s="44">
        <v>42472</v>
      </c>
      <c r="C15" s="7" t="s">
        <v>43</v>
      </c>
      <c r="D15" s="43">
        <v>66</v>
      </c>
      <c r="E15" s="45">
        <v>166.6</v>
      </c>
      <c r="F15" s="45"/>
      <c r="G15" s="45">
        <v>50</v>
      </c>
      <c r="H15" s="45"/>
      <c r="I15" s="45">
        <v>500</v>
      </c>
      <c r="J15" s="45"/>
      <c r="K15" s="46"/>
      <c r="L15" s="46"/>
      <c r="M15">
        <f t="shared" si="0"/>
        <v>50</v>
      </c>
      <c r="N15">
        <f t="shared" si="0"/>
        <v>0</v>
      </c>
    </row>
    <row r="16" spans="1:14">
      <c r="A16" s="43" t="s">
        <v>233</v>
      </c>
      <c r="B16" s="44">
        <v>42818</v>
      </c>
      <c r="C16" s="7" t="s">
        <v>43</v>
      </c>
      <c r="D16" s="43">
        <v>90</v>
      </c>
      <c r="E16" s="45">
        <v>172.9</v>
      </c>
      <c r="F16" s="45"/>
      <c r="G16" s="45">
        <v>50.4</v>
      </c>
      <c r="H16" s="45"/>
      <c r="I16" s="45">
        <v>504</v>
      </c>
      <c r="J16" s="45"/>
      <c r="K16" s="46"/>
      <c r="L16" s="46"/>
      <c r="M16">
        <f t="shared" si="0"/>
        <v>50.4</v>
      </c>
      <c r="N16">
        <f t="shared" si="0"/>
        <v>0</v>
      </c>
    </row>
    <row r="17" spans="1:14">
      <c r="A17" s="43" t="s">
        <v>234</v>
      </c>
      <c r="B17" s="44">
        <v>42460</v>
      </c>
      <c r="C17" s="7" t="s">
        <v>43</v>
      </c>
      <c r="D17" s="43">
        <v>75</v>
      </c>
      <c r="E17" s="45">
        <v>347</v>
      </c>
      <c r="F17" s="45">
        <v>53.315288614055198</v>
      </c>
      <c r="G17" s="45">
        <v>79.87</v>
      </c>
      <c r="H17" s="45">
        <v>12.835756048372573</v>
      </c>
      <c r="I17" s="45">
        <v>798.7</v>
      </c>
      <c r="J17" s="45">
        <v>128.35756048372565</v>
      </c>
      <c r="K17" s="46"/>
      <c r="L17" s="46"/>
      <c r="M17">
        <f t="shared" si="0"/>
        <v>79.87</v>
      </c>
      <c r="N17">
        <f t="shared" si="0"/>
        <v>12.835756048372565</v>
      </c>
    </row>
    <row r="18" spans="1:14">
      <c r="A18" s="43" t="s">
        <v>235</v>
      </c>
      <c r="B18" s="44">
        <v>42460</v>
      </c>
      <c r="C18" s="7" t="s">
        <v>43</v>
      </c>
      <c r="D18" s="43">
        <v>75</v>
      </c>
      <c r="E18" s="45">
        <v>310.8</v>
      </c>
      <c r="F18" s="45">
        <v>40.375900402756699</v>
      </c>
      <c r="G18" s="45">
        <v>67.69</v>
      </c>
      <c r="H18" s="45">
        <v>11.664583147288191</v>
      </c>
      <c r="I18" s="45">
        <v>676.90000000000009</v>
      </c>
      <c r="J18" s="45">
        <v>116.64583147288188</v>
      </c>
      <c r="K18" s="46"/>
      <c r="L18" s="46"/>
      <c r="M18">
        <f t="shared" si="0"/>
        <v>67.690000000000012</v>
      </c>
      <c r="N18">
        <f t="shared" si="0"/>
        <v>11.664583147288187</v>
      </c>
    </row>
    <row r="19" spans="1:14">
      <c r="A19" s="43" t="s">
        <v>236</v>
      </c>
      <c r="B19" s="44">
        <v>42460</v>
      </c>
      <c r="C19" s="7" t="s">
        <v>43</v>
      </c>
      <c r="D19" s="43">
        <v>75</v>
      </c>
      <c r="E19" s="45">
        <v>174.40000000000003</v>
      </c>
      <c r="F19" s="45">
        <v>11.671046796810023</v>
      </c>
      <c r="G19" s="45">
        <v>30.340000000000003</v>
      </c>
      <c r="H19" s="45">
        <v>5.2876333710523724</v>
      </c>
      <c r="I19" s="45">
        <v>303.40000000000003</v>
      </c>
      <c r="J19" s="45">
        <v>52.876333710523625</v>
      </c>
      <c r="K19" s="46"/>
      <c r="L19" s="46"/>
      <c r="M19">
        <f t="shared" si="0"/>
        <v>30.340000000000003</v>
      </c>
      <c r="N19">
        <f t="shared" si="0"/>
        <v>5.2876333710523626</v>
      </c>
    </row>
    <row r="20" spans="1:14">
      <c r="A20" s="43" t="s">
        <v>237</v>
      </c>
      <c r="B20" s="44">
        <v>42460</v>
      </c>
      <c r="C20" s="7" t="s">
        <v>43</v>
      </c>
      <c r="D20" s="43">
        <v>75</v>
      </c>
      <c r="E20" s="45">
        <v>245.8</v>
      </c>
      <c r="F20" s="45">
        <v>25.414693912511805</v>
      </c>
      <c r="G20" s="45">
        <v>48.87</v>
      </c>
      <c r="H20" s="45">
        <v>6.9916402462750735</v>
      </c>
      <c r="I20" s="45">
        <v>488.7</v>
      </c>
      <c r="J20" s="45">
        <v>69.916402462750654</v>
      </c>
      <c r="K20" s="46"/>
      <c r="L20" s="46"/>
      <c r="M20">
        <f t="shared" si="0"/>
        <v>48.87</v>
      </c>
      <c r="N20">
        <f t="shared" si="0"/>
        <v>6.9916402462750655</v>
      </c>
    </row>
    <row r="21" spans="1:14">
      <c r="A21" s="43" t="s">
        <v>238</v>
      </c>
      <c r="B21" s="44">
        <v>42460</v>
      </c>
      <c r="C21" s="7" t="s">
        <v>43</v>
      </c>
      <c r="D21" s="43">
        <v>75</v>
      </c>
      <c r="E21" s="45">
        <v>255</v>
      </c>
      <c r="F21" s="45">
        <v>26.947108688441187</v>
      </c>
      <c r="G21" s="45">
        <v>52.7</v>
      </c>
      <c r="H21" s="45">
        <v>8.2582080380673304</v>
      </c>
      <c r="I21" s="45">
        <v>527</v>
      </c>
      <c r="J21" s="45">
        <v>82.582080380673432</v>
      </c>
      <c r="K21" s="46"/>
      <c r="L21" s="46"/>
      <c r="M21">
        <f t="shared" si="0"/>
        <v>52.7</v>
      </c>
      <c r="N21">
        <f t="shared" si="0"/>
        <v>8.2582080380673428</v>
      </c>
    </row>
    <row r="22" spans="1:14">
      <c r="A22" s="43" t="s">
        <v>239</v>
      </c>
      <c r="B22" s="44">
        <v>42460</v>
      </c>
      <c r="C22" s="7" t="s">
        <v>43</v>
      </c>
      <c r="D22" s="43">
        <v>75</v>
      </c>
      <c r="E22" s="45">
        <v>232.79999999999998</v>
      </c>
      <c r="F22" s="45">
        <v>25.806975801127926</v>
      </c>
      <c r="G22" s="45">
        <v>46.97</v>
      </c>
      <c r="H22" s="45">
        <v>7.6380167582953167</v>
      </c>
      <c r="I22" s="45">
        <v>469.70000000000005</v>
      </c>
      <c r="J22" s="45">
        <v>76.380167582952993</v>
      </c>
      <c r="K22" s="46"/>
      <c r="L22" s="46"/>
      <c r="M22">
        <f t="shared" si="0"/>
        <v>46.970000000000006</v>
      </c>
      <c r="N22">
        <f t="shared" si="0"/>
        <v>7.6380167582952989</v>
      </c>
    </row>
    <row r="23" spans="1:14">
      <c r="A23" s="43" t="s">
        <v>240</v>
      </c>
      <c r="B23" s="44">
        <v>42489</v>
      </c>
      <c r="C23" s="7" t="s">
        <v>43</v>
      </c>
      <c r="D23" s="43">
        <v>113</v>
      </c>
      <c r="E23" s="45">
        <v>434.8</v>
      </c>
      <c r="F23" s="45">
        <v>0</v>
      </c>
      <c r="G23" s="45">
        <v>123.8</v>
      </c>
      <c r="H23" s="45">
        <v>0</v>
      </c>
      <c r="I23" s="45">
        <v>1238</v>
      </c>
      <c r="J23" s="45">
        <v>0</v>
      </c>
      <c r="K23" s="46"/>
      <c r="L23" s="46"/>
      <c r="M23">
        <f t="shared" si="0"/>
        <v>123.8</v>
      </c>
      <c r="N23">
        <f t="shared" si="0"/>
        <v>0</v>
      </c>
    </row>
    <row r="24" spans="1:14">
      <c r="A24" s="43" t="s">
        <v>241</v>
      </c>
      <c r="B24" s="44">
        <v>42445</v>
      </c>
      <c r="C24" s="7" t="s">
        <v>43</v>
      </c>
      <c r="D24" s="43">
        <v>69</v>
      </c>
      <c r="E24" s="45">
        <v>498.32857142499995</v>
      </c>
      <c r="F24" s="45">
        <v>58.649594170147274</v>
      </c>
      <c r="G24" s="45">
        <v>103.757142875</v>
      </c>
      <c r="H24" s="45">
        <v>19.535021754916656</v>
      </c>
      <c r="I24" s="45">
        <v>1037.57142875</v>
      </c>
      <c r="J24" s="45">
        <v>195.35021754916676</v>
      </c>
      <c r="K24" s="46"/>
      <c r="L24" s="46"/>
      <c r="M24">
        <f t="shared" si="0"/>
        <v>103.757142875</v>
      </c>
      <c r="N24">
        <f t="shared" si="0"/>
        <v>19.535021754916677</v>
      </c>
    </row>
    <row r="25" spans="1:14">
      <c r="A25" s="43" t="s">
        <v>242</v>
      </c>
      <c r="B25" s="44">
        <v>42445</v>
      </c>
      <c r="C25" s="7" t="s">
        <v>43</v>
      </c>
      <c r="D25" s="43">
        <v>69</v>
      </c>
      <c r="E25" s="45">
        <v>337.49999997500004</v>
      </c>
      <c r="F25" s="45">
        <v>53.150207501341704</v>
      </c>
      <c r="G25" s="45">
        <v>73.000000005000004</v>
      </c>
      <c r="H25" s="45">
        <v>18.510798467880388</v>
      </c>
      <c r="I25" s="45">
        <v>730.00000004999993</v>
      </c>
      <c r="J25" s="45">
        <v>185.10798467880392</v>
      </c>
      <c r="K25" s="46"/>
      <c r="L25" s="46"/>
      <c r="M25">
        <f t="shared" si="0"/>
        <v>73.00000000499999</v>
      </c>
      <c r="N25">
        <f t="shared" si="0"/>
        <v>18.510798467880392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C931-139C-4172-8856-D8D5E3E369D1}">
  <dimension ref="A1:BM512"/>
  <sheetViews>
    <sheetView workbookViewId="0">
      <selection activeCell="S1" sqref="S1"/>
    </sheetView>
  </sheetViews>
  <sheetFormatPr defaultRowHeight="14.4"/>
  <cols>
    <col min="1" max="1" width="19.33203125" customWidth="1"/>
    <col min="2" max="2" width="29" customWidth="1"/>
    <col min="3" max="3" width="19.6640625" customWidth="1"/>
    <col min="10" max="10" width="10.6640625" style="11" customWidth="1"/>
    <col min="12" max="12" width="12" customWidth="1"/>
    <col min="13" max="13" width="11.33203125" customWidth="1"/>
    <col min="14" max="14" width="14.33203125" customWidth="1"/>
    <col min="15" max="15" width="14.109375" customWidth="1"/>
    <col min="16" max="16" width="14.88671875" customWidth="1"/>
    <col min="17" max="17" width="18.6640625" customWidth="1"/>
    <col min="43" max="43" width="11" customWidth="1"/>
    <col min="45" max="45" width="17.88671875" customWidth="1"/>
  </cols>
  <sheetData>
    <row r="1" spans="1:65">
      <c r="A1" t="s">
        <v>0</v>
      </c>
      <c r="B1" s="13" t="s">
        <v>1</v>
      </c>
      <c r="C1" s="13" t="s">
        <v>3</v>
      </c>
      <c r="D1" s="13" t="s">
        <v>243</v>
      </c>
      <c r="E1" s="13" t="s">
        <v>23</v>
      </c>
      <c r="F1" s="13" t="s">
        <v>32</v>
      </c>
      <c r="G1" s="13" t="s">
        <v>27</v>
      </c>
      <c r="H1" s="13" t="s">
        <v>13</v>
      </c>
      <c r="I1" s="13" t="s">
        <v>244</v>
      </c>
      <c r="J1" s="47" t="s">
        <v>24</v>
      </c>
      <c r="K1" s="13" t="s">
        <v>97</v>
      </c>
      <c r="L1" s="13" t="s">
        <v>10</v>
      </c>
      <c r="M1" s="13" t="s">
        <v>33</v>
      </c>
      <c r="N1" s="13" t="s">
        <v>26</v>
      </c>
      <c r="O1" s="13" t="s">
        <v>245</v>
      </c>
      <c r="P1" s="13" t="s">
        <v>126</v>
      </c>
      <c r="Q1" s="13" t="s">
        <v>246</v>
      </c>
      <c r="R1" s="13" t="s">
        <v>247</v>
      </c>
      <c r="S1" s="13" t="s">
        <v>248</v>
      </c>
      <c r="T1" s="13" t="s">
        <v>249</v>
      </c>
      <c r="U1" s="13" t="s">
        <v>30</v>
      </c>
      <c r="V1" s="13" t="s">
        <v>40</v>
      </c>
      <c r="W1" s="13" t="s">
        <v>250</v>
      </c>
      <c r="X1" s="13" t="s">
        <v>28</v>
      </c>
      <c r="Y1" s="13" t="s">
        <v>251</v>
      </c>
      <c r="Z1" s="14" t="s">
        <v>101</v>
      </c>
      <c r="AA1" s="14" t="s">
        <v>36</v>
      </c>
      <c r="AB1" s="14" t="s">
        <v>252</v>
      </c>
      <c r="AC1" s="14" t="s">
        <v>253</v>
      </c>
      <c r="AD1" s="14" t="s">
        <v>254</v>
      </c>
      <c r="AE1" s="14" t="s">
        <v>255</v>
      </c>
      <c r="AF1" s="14" t="s">
        <v>256</v>
      </c>
      <c r="AG1" s="14" t="s">
        <v>257</v>
      </c>
      <c r="AH1" s="14" t="s">
        <v>258</v>
      </c>
      <c r="AI1" s="14" t="s">
        <v>259</v>
      </c>
      <c r="AJ1" s="14" t="s">
        <v>260</v>
      </c>
      <c r="AK1" s="14" t="s">
        <v>261</v>
      </c>
      <c r="AL1" s="14" t="s">
        <v>262</v>
      </c>
      <c r="AM1" s="14" t="s">
        <v>263</v>
      </c>
      <c r="AN1" s="16" t="s">
        <v>67</v>
      </c>
      <c r="AO1" s="14" t="s">
        <v>264</v>
      </c>
      <c r="AP1" s="14" t="s">
        <v>86</v>
      </c>
      <c r="AQ1" s="14" t="s">
        <v>265</v>
      </c>
      <c r="AR1" s="14" t="s">
        <v>16</v>
      </c>
      <c r="AS1" s="14" t="s">
        <v>266</v>
      </c>
      <c r="AT1" s="14" t="s">
        <v>87</v>
      </c>
      <c r="AU1" s="14" t="s">
        <v>17</v>
      </c>
      <c r="AV1" s="14" t="s">
        <v>55</v>
      </c>
      <c r="AW1" s="14" t="s">
        <v>267</v>
      </c>
      <c r="AX1" s="14" t="s">
        <v>18</v>
      </c>
      <c r="AY1" s="14" t="s">
        <v>268</v>
      </c>
      <c r="AZ1" s="14" t="s">
        <v>56</v>
      </c>
      <c r="BA1" s="14" t="s">
        <v>19</v>
      </c>
      <c r="BB1" s="14" t="s">
        <v>269</v>
      </c>
      <c r="BC1" s="14" t="s">
        <v>270</v>
      </c>
      <c r="BD1" s="14" t="s">
        <v>271</v>
      </c>
      <c r="BE1" s="14" t="s">
        <v>272</v>
      </c>
      <c r="BF1" s="14" t="s">
        <v>273</v>
      </c>
      <c r="BG1" s="14" t="s">
        <v>274</v>
      </c>
      <c r="BH1" s="14" t="s">
        <v>275</v>
      </c>
      <c r="BI1" s="14" t="s">
        <v>276</v>
      </c>
      <c r="BJ1" s="14" t="s">
        <v>277</v>
      </c>
      <c r="BK1" s="14" t="s">
        <v>278</v>
      </c>
      <c r="BL1" s="14" t="s">
        <v>279</v>
      </c>
      <c r="BM1" s="14" t="s">
        <v>280</v>
      </c>
    </row>
    <row r="2" spans="1:65">
      <c r="A2" t="s">
        <v>281</v>
      </c>
      <c r="B2" t="s">
        <v>282</v>
      </c>
      <c r="C2" s="7">
        <v>43949</v>
      </c>
      <c r="D2">
        <v>96</v>
      </c>
      <c r="E2" s="7" t="s">
        <v>43</v>
      </c>
      <c r="H2">
        <v>538</v>
      </c>
      <c r="Z2">
        <v>42.3</v>
      </c>
      <c r="AA2">
        <v>67</v>
      </c>
      <c r="AN2">
        <v>37</v>
      </c>
    </row>
    <row r="3" spans="1:65">
      <c r="A3" t="s">
        <v>281</v>
      </c>
      <c r="B3" t="s">
        <v>283</v>
      </c>
      <c r="C3" s="7">
        <v>43949</v>
      </c>
      <c r="D3">
        <v>96</v>
      </c>
      <c r="E3" s="7" t="s">
        <v>43</v>
      </c>
      <c r="F3">
        <v>182</v>
      </c>
      <c r="G3">
        <f t="shared" ref="G3:G17" si="0">F3*10</f>
        <v>1820</v>
      </c>
      <c r="H3">
        <v>491</v>
      </c>
      <c r="Z3">
        <v>41.3</v>
      </c>
      <c r="AA3">
        <v>67.5</v>
      </c>
      <c r="AN3">
        <v>60</v>
      </c>
    </row>
    <row r="4" spans="1:65">
      <c r="A4" t="s">
        <v>281</v>
      </c>
      <c r="B4" t="s">
        <v>284</v>
      </c>
      <c r="C4" s="7">
        <v>43949</v>
      </c>
      <c r="D4">
        <v>96</v>
      </c>
      <c r="E4" s="7" t="s">
        <v>43</v>
      </c>
      <c r="F4">
        <v>182</v>
      </c>
      <c r="G4">
        <f t="shared" si="0"/>
        <v>1820</v>
      </c>
      <c r="H4">
        <v>543</v>
      </c>
      <c r="Z4">
        <v>41.8</v>
      </c>
      <c r="AA4">
        <v>67.5</v>
      </c>
      <c r="AN4">
        <v>38</v>
      </c>
    </row>
    <row r="5" spans="1:65">
      <c r="A5" t="s">
        <v>281</v>
      </c>
      <c r="B5" t="s">
        <v>285</v>
      </c>
      <c r="C5" s="7">
        <v>43949</v>
      </c>
      <c r="D5">
        <v>96</v>
      </c>
      <c r="E5" s="7" t="s">
        <v>43</v>
      </c>
      <c r="F5">
        <v>188</v>
      </c>
      <c r="G5">
        <f t="shared" si="0"/>
        <v>1880</v>
      </c>
      <c r="H5">
        <v>564</v>
      </c>
      <c r="Z5">
        <v>41.8</v>
      </c>
      <c r="AA5">
        <v>67.8</v>
      </c>
      <c r="AN5">
        <v>57</v>
      </c>
    </row>
    <row r="6" spans="1:65">
      <c r="A6" t="s">
        <v>281</v>
      </c>
      <c r="B6" t="s">
        <v>283</v>
      </c>
      <c r="C6" s="7">
        <v>43949</v>
      </c>
      <c r="D6">
        <v>96</v>
      </c>
      <c r="E6" s="7" t="s">
        <v>43</v>
      </c>
      <c r="H6">
        <v>515</v>
      </c>
      <c r="Z6">
        <v>41.5</v>
      </c>
      <c r="AA6">
        <v>67.8</v>
      </c>
      <c r="AN6">
        <v>72</v>
      </c>
    </row>
    <row r="7" spans="1:65">
      <c r="A7" t="s">
        <v>281</v>
      </c>
      <c r="B7" t="s">
        <v>286</v>
      </c>
      <c r="C7" s="7">
        <v>43949</v>
      </c>
      <c r="D7">
        <v>96</v>
      </c>
      <c r="E7" s="7" t="s">
        <v>43</v>
      </c>
      <c r="F7">
        <v>193</v>
      </c>
      <c r="G7">
        <f t="shared" si="0"/>
        <v>1930</v>
      </c>
      <c r="H7">
        <v>550</v>
      </c>
      <c r="Z7">
        <v>41.8</v>
      </c>
      <c r="AA7">
        <v>68</v>
      </c>
      <c r="AN7">
        <v>37</v>
      </c>
    </row>
    <row r="8" spans="1:65">
      <c r="A8" t="s">
        <v>281</v>
      </c>
      <c r="B8" t="s">
        <v>287</v>
      </c>
      <c r="C8" s="7">
        <v>43949</v>
      </c>
      <c r="D8">
        <v>96</v>
      </c>
      <c r="E8" s="7" t="s">
        <v>43</v>
      </c>
      <c r="F8">
        <v>195</v>
      </c>
      <c r="G8">
        <f t="shared" si="0"/>
        <v>1950</v>
      </c>
      <c r="H8">
        <v>554</v>
      </c>
      <c r="Z8">
        <v>41</v>
      </c>
      <c r="AA8">
        <v>67.8</v>
      </c>
      <c r="AN8">
        <v>69</v>
      </c>
    </row>
    <row r="9" spans="1:65">
      <c r="A9" t="s">
        <v>281</v>
      </c>
      <c r="B9" t="s">
        <v>288</v>
      </c>
      <c r="C9" s="7">
        <v>43949</v>
      </c>
      <c r="D9">
        <v>96</v>
      </c>
      <c r="E9" s="7" t="s">
        <v>43</v>
      </c>
      <c r="F9">
        <v>197</v>
      </c>
      <c r="G9">
        <f t="shared" si="0"/>
        <v>1970</v>
      </c>
      <c r="H9">
        <v>545</v>
      </c>
      <c r="Z9">
        <v>41.8</v>
      </c>
      <c r="AA9">
        <v>67.5</v>
      </c>
      <c r="AN9">
        <v>105</v>
      </c>
    </row>
    <row r="10" spans="1:65">
      <c r="A10" t="s">
        <v>281</v>
      </c>
      <c r="B10" t="s">
        <v>289</v>
      </c>
      <c r="C10" s="7">
        <v>43949</v>
      </c>
      <c r="D10">
        <v>96</v>
      </c>
      <c r="E10" s="7" t="s">
        <v>43</v>
      </c>
      <c r="F10">
        <v>222</v>
      </c>
      <c r="G10">
        <f t="shared" si="0"/>
        <v>2220</v>
      </c>
      <c r="H10">
        <v>696</v>
      </c>
      <c r="P10" s="7"/>
      <c r="Z10">
        <v>41.8</v>
      </c>
      <c r="AA10">
        <v>69.8</v>
      </c>
      <c r="AN10">
        <v>83</v>
      </c>
    </row>
    <row r="11" spans="1:65">
      <c r="A11" t="s">
        <v>281</v>
      </c>
      <c r="B11" t="s">
        <v>290</v>
      </c>
      <c r="C11" s="7">
        <v>43949</v>
      </c>
      <c r="D11">
        <v>96</v>
      </c>
      <c r="E11" s="7" t="s">
        <v>43</v>
      </c>
      <c r="F11">
        <v>223</v>
      </c>
      <c r="G11">
        <f t="shared" si="0"/>
        <v>2230</v>
      </c>
      <c r="H11">
        <v>706</v>
      </c>
      <c r="P11" s="7"/>
      <c r="Z11">
        <v>41</v>
      </c>
      <c r="AA11">
        <v>69.5</v>
      </c>
      <c r="AN11">
        <v>55</v>
      </c>
    </row>
    <row r="12" spans="1:65">
      <c r="A12" t="s">
        <v>281</v>
      </c>
      <c r="B12" t="s">
        <v>289</v>
      </c>
      <c r="C12" s="7">
        <v>43949</v>
      </c>
      <c r="D12">
        <v>96</v>
      </c>
      <c r="E12" s="7" t="s">
        <v>43</v>
      </c>
      <c r="F12">
        <v>227</v>
      </c>
      <c r="G12">
        <f t="shared" si="0"/>
        <v>2270</v>
      </c>
      <c r="H12">
        <v>671</v>
      </c>
      <c r="P12" s="7"/>
      <c r="Z12">
        <v>41.3</v>
      </c>
      <c r="AA12">
        <v>69.5</v>
      </c>
      <c r="AN12">
        <v>83</v>
      </c>
    </row>
    <row r="13" spans="1:65">
      <c r="A13" t="s">
        <v>281</v>
      </c>
      <c r="B13" t="s">
        <v>291</v>
      </c>
      <c r="C13" s="7">
        <v>43949</v>
      </c>
      <c r="D13">
        <v>96</v>
      </c>
      <c r="E13" s="7" t="s">
        <v>43</v>
      </c>
      <c r="F13">
        <v>232</v>
      </c>
      <c r="G13">
        <f t="shared" si="0"/>
        <v>2320</v>
      </c>
      <c r="H13">
        <v>657</v>
      </c>
      <c r="P13" s="7"/>
      <c r="Z13">
        <v>41.3</v>
      </c>
      <c r="AA13">
        <v>68.3</v>
      </c>
      <c r="AN13">
        <v>63</v>
      </c>
    </row>
    <row r="14" spans="1:65">
      <c r="A14" t="s">
        <v>281</v>
      </c>
      <c r="B14" t="s">
        <v>292</v>
      </c>
      <c r="C14" s="7">
        <v>43949</v>
      </c>
      <c r="D14">
        <v>96</v>
      </c>
      <c r="E14" s="7" t="s">
        <v>43</v>
      </c>
      <c r="F14">
        <v>239</v>
      </c>
      <c r="G14">
        <f t="shared" si="0"/>
        <v>2390</v>
      </c>
      <c r="H14">
        <v>710</v>
      </c>
      <c r="P14" s="7"/>
      <c r="Z14">
        <v>41.5</v>
      </c>
      <c r="AA14">
        <v>69.5</v>
      </c>
      <c r="AN14">
        <v>73</v>
      </c>
    </row>
    <row r="15" spans="1:65">
      <c r="A15" t="s">
        <v>281</v>
      </c>
      <c r="B15" t="s">
        <v>293</v>
      </c>
      <c r="C15" s="7">
        <v>43949</v>
      </c>
      <c r="D15">
        <v>96</v>
      </c>
      <c r="E15" s="7" t="s">
        <v>43</v>
      </c>
      <c r="F15">
        <v>243</v>
      </c>
      <c r="G15">
        <f t="shared" si="0"/>
        <v>2430</v>
      </c>
      <c r="H15">
        <v>735</v>
      </c>
      <c r="P15" s="7"/>
      <c r="Z15">
        <v>40.799999999999997</v>
      </c>
      <c r="AA15">
        <v>70</v>
      </c>
      <c r="AN15">
        <v>67</v>
      </c>
    </row>
    <row r="16" spans="1:65">
      <c r="A16" t="s">
        <v>281</v>
      </c>
      <c r="B16" t="s">
        <v>294</v>
      </c>
      <c r="C16" s="7">
        <v>43949</v>
      </c>
      <c r="D16">
        <v>96</v>
      </c>
      <c r="E16" s="7" t="s">
        <v>43</v>
      </c>
      <c r="F16">
        <v>243</v>
      </c>
      <c r="G16">
        <f t="shared" si="0"/>
        <v>2430</v>
      </c>
      <c r="H16">
        <v>714</v>
      </c>
      <c r="P16" s="7"/>
      <c r="Z16">
        <v>41.3</v>
      </c>
      <c r="AA16">
        <v>70</v>
      </c>
      <c r="AN16">
        <v>23</v>
      </c>
    </row>
    <row r="17" spans="1:40">
      <c r="A17" t="s">
        <v>281</v>
      </c>
      <c r="B17" t="s">
        <v>295</v>
      </c>
      <c r="C17" s="7">
        <v>43949</v>
      </c>
      <c r="D17">
        <v>96</v>
      </c>
      <c r="E17" s="7" t="s">
        <v>43</v>
      </c>
      <c r="F17">
        <v>254</v>
      </c>
      <c r="G17">
        <f t="shared" si="0"/>
        <v>2540</v>
      </c>
      <c r="H17">
        <v>703</v>
      </c>
      <c r="P17" s="7"/>
      <c r="Z17">
        <v>41.3</v>
      </c>
      <c r="AA17">
        <v>70</v>
      </c>
      <c r="AN17">
        <v>45</v>
      </c>
    </row>
    <row r="18" spans="1:40">
      <c r="A18" t="s">
        <v>281</v>
      </c>
      <c r="B18" t="s">
        <v>289</v>
      </c>
      <c r="C18" s="7">
        <v>43959</v>
      </c>
      <c r="D18">
        <v>106</v>
      </c>
      <c r="P18" s="7"/>
      <c r="AH18">
        <v>28</v>
      </c>
    </row>
    <row r="19" spans="1:40">
      <c r="A19" t="s">
        <v>281</v>
      </c>
      <c r="B19" t="s">
        <v>289</v>
      </c>
      <c r="C19" s="7">
        <v>43959</v>
      </c>
      <c r="D19">
        <v>106</v>
      </c>
      <c r="L19" s="7"/>
      <c r="P19" s="7"/>
      <c r="AH19">
        <v>17</v>
      </c>
    </row>
    <row r="20" spans="1:40">
      <c r="A20" t="s">
        <v>281</v>
      </c>
      <c r="B20" t="s">
        <v>283</v>
      </c>
      <c r="C20" s="7">
        <v>43959</v>
      </c>
      <c r="D20">
        <v>106</v>
      </c>
      <c r="AH20">
        <v>20</v>
      </c>
    </row>
    <row r="21" spans="1:40">
      <c r="A21" t="s">
        <v>281</v>
      </c>
      <c r="B21" t="s">
        <v>283</v>
      </c>
      <c r="C21" s="7">
        <v>43959</v>
      </c>
      <c r="D21">
        <v>106</v>
      </c>
      <c r="AH21">
        <v>22</v>
      </c>
    </row>
    <row r="22" spans="1:40">
      <c r="A22" t="s">
        <v>281</v>
      </c>
      <c r="B22" t="s">
        <v>291</v>
      </c>
      <c r="C22" s="7">
        <v>43959</v>
      </c>
      <c r="D22">
        <v>106</v>
      </c>
      <c r="L22" s="7"/>
      <c r="P22" s="7"/>
      <c r="AH22">
        <v>18</v>
      </c>
    </row>
    <row r="23" spans="1:40">
      <c r="A23" t="s">
        <v>281</v>
      </c>
      <c r="B23" t="s">
        <v>282</v>
      </c>
      <c r="C23" s="7">
        <v>43727</v>
      </c>
      <c r="AH23">
        <v>55</v>
      </c>
      <c r="AI23">
        <v>115</v>
      </c>
    </row>
    <row r="24" spans="1:40">
      <c r="A24" t="s">
        <v>281</v>
      </c>
      <c r="B24" t="s">
        <v>282</v>
      </c>
      <c r="C24" s="7">
        <v>43860</v>
      </c>
      <c r="D24">
        <v>7</v>
      </c>
      <c r="AH24">
        <v>55</v>
      </c>
      <c r="AI24">
        <v>124</v>
      </c>
    </row>
    <row r="25" spans="1:40">
      <c r="A25" t="s">
        <v>281</v>
      </c>
      <c r="B25" t="s">
        <v>282</v>
      </c>
      <c r="C25" s="7">
        <v>43959</v>
      </c>
      <c r="D25">
        <v>106</v>
      </c>
      <c r="AH25">
        <v>19</v>
      </c>
    </row>
    <row r="26" spans="1:40">
      <c r="A26" t="s">
        <v>281</v>
      </c>
      <c r="B26" t="s">
        <v>293</v>
      </c>
      <c r="C26" s="7">
        <v>43959</v>
      </c>
      <c r="D26">
        <v>106</v>
      </c>
      <c r="L26" s="7"/>
      <c r="P26" s="7"/>
      <c r="AH26">
        <v>99</v>
      </c>
    </row>
    <row r="27" spans="1:40">
      <c r="A27" t="s">
        <v>281</v>
      </c>
      <c r="B27" t="s">
        <v>287</v>
      </c>
      <c r="C27" s="7">
        <v>43959</v>
      </c>
      <c r="D27">
        <v>106</v>
      </c>
      <c r="L27" s="7"/>
      <c r="AH27">
        <v>143</v>
      </c>
    </row>
    <row r="28" spans="1:40">
      <c r="A28" t="s">
        <v>281</v>
      </c>
      <c r="B28" t="s">
        <v>292</v>
      </c>
      <c r="C28" s="7">
        <v>43959</v>
      </c>
      <c r="D28">
        <v>106</v>
      </c>
      <c r="L28" s="7"/>
      <c r="P28" s="7"/>
      <c r="AH28">
        <v>266</v>
      </c>
    </row>
    <row r="29" spans="1:40">
      <c r="A29" t="s">
        <v>281</v>
      </c>
      <c r="B29" t="s">
        <v>288</v>
      </c>
      <c r="C29" s="7">
        <v>43959</v>
      </c>
      <c r="D29">
        <v>106</v>
      </c>
      <c r="AH29">
        <v>250</v>
      </c>
    </row>
    <row r="30" spans="1:40">
      <c r="A30" t="s">
        <v>281</v>
      </c>
      <c r="B30" t="s">
        <v>290</v>
      </c>
      <c r="C30" s="7">
        <v>43959</v>
      </c>
      <c r="D30">
        <v>106</v>
      </c>
      <c r="P30" s="7"/>
      <c r="AH30">
        <v>22</v>
      </c>
    </row>
    <row r="31" spans="1:40">
      <c r="A31" t="s">
        <v>281</v>
      </c>
      <c r="B31" t="s">
        <v>284</v>
      </c>
      <c r="C31" s="7">
        <v>43959</v>
      </c>
      <c r="D31">
        <v>106</v>
      </c>
      <c r="AH31">
        <v>36</v>
      </c>
    </row>
    <row r="32" spans="1:40">
      <c r="A32" t="s">
        <v>281</v>
      </c>
      <c r="B32" t="s">
        <v>295</v>
      </c>
      <c r="C32" s="7">
        <v>43959</v>
      </c>
      <c r="D32">
        <v>106</v>
      </c>
      <c r="L32" s="7"/>
      <c r="P32" s="7"/>
      <c r="AH32">
        <v>40</v>
      </c>
    </row>
    <row r="33" spans="1:46">
      <c r="A33" t="s">
        <v>281</v>
      </c>
      <c r="B33" t="s">
        <v>286</v>
      </c>
      <c r="C33" s="7">
        <v>43959</v>
      </c>
      <c r="D33">
        <v>106</v>
      </c>
      <c r="L33" s="7"/>
      <c r="AH33">
        <v>68</v>
      </c>
    </row>
    <row r="34" spans="1:46">
      <c r="A34" t="s">
        <v>281</v>
      </c>
      <c r="B34" t="s">
        <v>294</v>
      </c>
      <c r="C34" s="7">
        <v>43959</v>
      </c>
      <c r="D34">
        <v>106</v>
      </c>
      <c r="P34" s="7"/>
      <c r="AH34">
        <v>28</v>
      </c>
    </row>
    <row r="35" spans="1:46">
      <c r="A35" t="s">
        <v>281</v>
      </c>
      <c r="B35" t="s">
        <v>285</v>
      </c>
      <c r="C35" s="7">
        <v>43959</v>
      </c>
      <c r="D35">
        <v>106</v>
      </c>
      <c r="AH35">
        <v>121</v>
      </c>
    </row>
    <row r="36" spans="1:46">
      <c r="A36" t="s">
        <v>296</v>
      </c>
      <c r="B36" t="s">
        <v>297</v>
      </c>
      <c r="C36" s="7">
        <v>43546</v>
      </c>
      <c r="D36" s="12"/>
      <c r="E36" s="7" t="s">
        <v>43</v>
      </c>
      <c r="F36">
        <v>153</v>
      </c>
      <c r="G36">
        <f t="shared" ref="G36:G45" si="1">F36*10</f>
        <v>1530</v>
      </c>
      <c r="H36">
        <v>370</v>
      </c>
      <c r="M36" s="7"/>
      <c r="N36" s="12"/>
      <c r="O36" s="7"/>
      <c r="Q36" s="7"/>
      <c r="AH36">
        <v>118</v>
      </c>
      <c r="AI36">
        <v>128</v>
      </c>
    </row>
    <row r="37" spans="1:46">
      <c r="A37" t="s">
        <v>296</v>
      </c>
      <c r="B37" t="s">
        <v>298</v>
      </c>
      <c r="C37" s="7">
        <v>43546</v>
      </c>
      <c r="D37" s="12"/>
      <c r="E37" s="7" t="s">
        <v>43</v>
      </c>
      <c r="F37">
        <v>154</v>
      </c>
      <c r="G37">
        <f t="shared" si="1"/>
        <v>1540</v>
      </c>
      <c r="H37">
        <v>370</v>
      </c>
      <c r="M37" s="7"/>
      <c r="N37" s="12"/>
      <c r="O37" s="7"/>
      <c r="Q37" s="7"/>
      <c r="AH37">
        <v>224</v>
      </c>
      <c r="AI37">
        <v>234</v>
      </c>
    </row>
    <row r="38" spans="1:46">
      <c r="A38" t="s">
        <v>296</v>
      </c>
      <c r="B38" t="s">
        <v>299</v>
      </c>
      <c r="C38" s="7">
        <v>43546</v>
      </c>
      <c r="D38" s="12"/>
      <c r="E38" s="7" t="s">
        <v>43</v>
      </c>
      <c r="H38">
        <v>370</v>
      </c>
      <c r="M38" s="7"/>
      <c r="N38" s="12"/>
      <c r="O38" s="7"/>
      <c r="Q38" s="7"/>
      <c r="AH38">
        <v>118</v>
      </c>
      <c r="AI38">
        <v>128</v>
      </c>
    </row>
    <row r="39" spans="1:46">
      <c r="A39" t="s">
        <v>296</v>
      </c>
      <c r="B39" t="s">
        <v>300</v>
      </c>
      <c r="C39" s="7">
        <v>43546</v>
      </c>
      <c r="D39" s="12"/>
      <c r="E39" s="7" t="s">
        <v>43</v>
      </c>
      <c r="F39">
        <v>157</v>
      </c>
      <c r="G39">
        <f t="shared" si="1"/>
        <v>1570</v>
      </c>
      <c r="H39">
        <v>360</v>
      </c>
      <c r="M39" s="7"/>
      <c r="N39" s="12"/>
      <c r="O39" s="7"/>
      <c r="Q39" s="7"/>
      <c r="AH39">
        <v>279</v>
      </c>
      <c r="AI39">
        <v>292</v>
      </c>
      <c r="AS39" s="48"/>
      <c r="AT39" s="48"/>
    </row>
    <row r="40" spans="1:46">
      <c r="A40" t="s">
        <v>296</v>
      </c>
      <c r="B40" t="s">
        <v>301</v>
      </c>
      <c r="C40" s="7">
        <v>43546</v>
      </c>
      <c r="D40" s="12"/>
      <c r="E40" s="7" t="s">
        <v>43</v>
      </c>
      <c r="F40">
        <v>157</v>
      </c>
      <c r="G40">
        <f t="shared" si="1"/>
        <v>1570</v>
      </c>
      <c r="H40">
        <v>370</v>
      </c>
      <c r="K40" s="11"/>
      <c r="L40" s="11"/>
      <c r="M40" s="7"/>
      <c r="N40" s="12"/>
      <c r="O40" s="7"/>
      <c r="Q40" s="7"/>
      <c r="AH40">
        <v>295</v>
      </c>
      <c r="AI40">
        <v>309</v>
      </c>
      <c r="AQ40" s="49"/>
      <c r="AS40" s="48"/>
    </row>
    <row r="41" spans="1:46">
      <c r="A41" t="s">
        <v>296</v>
      </c>
      <c r="B41" t="s">
        <v>302</v>
      </c>
      <c r="C41" s="7">
        <v>43546</v>
      </c>
      <c r="D41" s="12"/>
      <c r="E41" s="7" t="s">
        <v>43</v>
      </c>
      <c r="F41">
        <v>160</v>
      </c>
      <c r="G41">
        <f t="shared" si="1"/>
        <v>1600</v>
      </c>
      <c r="H41">
        <v>370</v>
      </c>
      <c r="K41" s="11"/>
      <c r="L41" s="11"/>
      <c r="M41" s="7"/>
      <c r="N41" s="12"/>
      <c r="O41" s="7"/>
      <c r="Q41" s="7"/>
      <c r="AH41">
        <v>295</v>
      </c>
      <c r="AI41">
        <v>309</v>
      </c>
      <c r="AS41" s="48"/>
      <c r="AT41" s="48"/>
    </row>
    <row r="42" spans="1:46">
      <c r="A42" t="s">
        <v>296</v>
      </c>
      <c r="B42" t="s">
        <v>303</v>
      </c>
      <c r="C42" s="7">
        <v>43546</v>
      </c>
      <c r="D42" s="12"/>
      <c r="E42" s="7" t="s">
        <v>43</v>
      </c>
      <c r="F42">
        <v>164</v>
      </c>
      <c r="G42">
        <f t="shared" si="1"/>
        <v>1640</v>
      </c>
      <c r="H42">
        <v>380</v>
      </c>
      <c r="M42" s="7"/>
      <c r="N42" s="12"/>
      <c r="O42" s="7"/>
      <c r="Q42" s="7"/>
      <c r="AH42">
        <v>354</v>
      </c>
      <c r="AI42">
        <v>366</v>
      </c>
      <c r="AS42" s="48"/>
      <c r="AT42" s="48"/>
    </row>
    <row r="43" spans="1:46">
      <c r="A43" t="s">
        <v>296</v>
      </c>
      <c r="B43" t="s">
        <v>304</v>
      </c>
      <c r="C43" s="7">
        <v>43546</v>
      </c>
      <c r="D43" s="12"/>
      <c r="E43" s="7" t="s">
        <v>43</v>
      </c>
      <c r="F43">
        <v>166</v>
      </c>
      <c r="G43">
        <f t="shared" si="1"/>
        <v>1660</v>
      </c>
      <c r="H43">
        <v>390</v>
      </c>
      <c r="M43" s="7"/>
      <c r="N43" s="12"/>
      <c r="O43" s="7"/>
      <c r="Q43" s="7"/>
      <c r="AH43">
        <v>354</v>
      </c>
      <c r="AI43">
        <v>366</v>
      </c>
      <c r="AS43" s="48"/>
    </row>
    <row r="44" spans="1:46">
      <c r="A44" t="s">
        <v>296</v>
      </c>
      <c r="B44" t="s">
        <v>305</v>
      </c>
      <c r="C44" s="7">
        <v>43546</v>
      </c>
      <c r="D44" s="12"/>
      <c r="E44" s="7" t="s">
        <v>43</v>
      </c>
      <c r="F44">
        <v>170</v>
      </c>
      <c r="G44">
        <f t="shared" si="1"/>
        <v>1700</v>
      </c>
      <c r="H44">
        <v>390</v>
      </c>
      <c r="M44" s="7"/>
      <c r="N44" s="12"/>
      <c r="O44" s="7"/>
      <c r="Q44" s="7"/>
      <c r="AH44">
        <v>279</v>
      </c>
      <c r="AI44">
        <v>292</v>
      </c>
      <c r="AS44" s="48"/>
      <c r="AT44" s="48"/>
    </row>
    <row r="45" spans="1:46">
      <c r="A45" t="s">
        <v>296</v>
      </c>
      <c r="B45" t="s">
        <v>306</v>
      </c>
      <c r="C45" s="7">
        <v>43546</v>
      </c>
      <c r="D45" s="12"/>
      <c r="E45" s="7" t="s">
        <v>43</v>
      </c>
      <c r="F45">
        <v>172</v>
      </c>
      <c r="G45">
        <f t="shared" si="1"/>
        <v>1720</v>
      </c>
      <c r="H45">
        <v>400</v>
      </c>
      <c r="M45" s="7"/>
      <c r="N45" s="12"/>
      <c r="O45" s="7"/>
      <c r="Q45" s="7"/>
      <c r="AH45">
        <v>224</v>
      </c>
      <c r="AI45">
        <v>234</v>
      </c>
      <c r="AS45" s="48"/>
    </row>
    <row r="46" spans="1:46">
      <c r="A46" t="s">
        <v>296</v>
      </c>
      <c r="B46" t="s">
        <v>299</v>
      </c>
      <c r="C46" s="7">
        <v>43363</v>
      </c>
      <c r="L46" s="7"/>
      <c r="M46" s="7"/>
      <c r="N46" s="12"/>
      <c r="O46" s="7"/>
      <c r="Q46" s="7"/>
      <c r="Z46">
        <v>41</v>
      </c>
      <c r="AA46">
        <v>71</v>
      </c>
      <c r="AH46">
        <v>40</v>
      </c>
      <c r="AI46">
        <v>44</v>
      </c>
      <c r="AS46" s="48"/>
    </row>
    <row r="47" spans="1:46">
      <c r="A47" t="s">
        <v>296</v>
      </c>
      <c r="B47" t="s">
        <v>299</v>
      </c>
      <c r="C47" s="7">
        <v>43475</v>
      </c>
      <c r="D47">
        <v>0</v>
      </c>
      <c r="L47" s="7"/>
      <c r="M47" s="7"/>
      <c r="N47" s="12"/>
      <c r="O47" s="7"/>
      <c r="Q47" s="7"/>
      <c r="AS47" s="48"/>
      <c r="AT47" s="48"/>
    </row>
    <row r="48" spans="1:46">
      <c r="A48" t="s">
        <v>296</v>
      </c>
      <c r="B48" t="s">
        <v>299</v>
      </c>
      <c r="C48" s="7">
        <v>43480</v>
      </c>
      <c r="L48" s="7"/>
      <c r="M48" s="7"/>
      <c r="N48" s="12"/>
      <c r="O48" s="7"/>
      <c r="Q48" s="7"/>
      <c r="AH48">
        <v>123</v>
      </c>
      <c r="AI48">
        <v>140</v>
      </c>
      <c r="AS48" s="48"/>
    </row>
    <row r="49" spans="1:46">
      <c r="A49" t="s">
        <v>296</v>
      </c>
      <c r="B49" t="s">
        <v>299</v>
      </c>
      <c r="C49" s="7">
        <v>43516</v>
      </c>
      <c r="D49">
        <v>41</v>
      </c>
      <c r="H49">
        <v>100</v>
      </c>
      <c r="M49" s="7"/>
      <c r="N49" s="12"/>
      <c r="O49" s="7"/>
      <c r="Q49" s="7"/>
      <c r="AS49" s="48"/>
    </row>
    <row r="50" spans="1:46">
      <c r="A50" t="s">
        <v>296</v>
      </c>
      <c r="B50" t="s">
        <v>297</v>
      </c>
      <c r="C50" s="7">
        <v>43475</v>
      </c>
      <c r="D50">
        <v>0</v>
      </c>
      <c r="L50" s="7"/>
      <c r="M50" s="7"/>
      <c r="N50" s="12"/>
      <c r="O50" s="7"/>
      <c r="Q50" s="7"/>
      <c r="AS50" s="48"/>
    </row>
    <row r="51" spans="1:46">
      <c r="A51" t="s">
        <v>296</v>
      </c>
      <c r="B51" t="s">
        <v>297</v>
      </c>
      <c r="C51" s="7">
        <v>43516</v>
      </c>
      <c r="D51">
        <v>41</v>
      </c>
      <c r="H51">
        <v>100</v>
      </c>
      <c r="M51" s="7"/>
      <c r="N51" s="12"/>
      <c r="O51" s="7"/>
      <c r="Q51" s="7"/>
      <c r="AS51" s="48"/>
    </row>
    <row r="52" spans="1:46">
      <c r="A52" t="s">
        <v>296</v>
      </c>
      <c r="B52" t="s">
        <v>305</v>
      </c>
      <c r="C52" s="7">
        <v>43475</v>
      </c>
      <c r="D52">
        <v>0</v>
      </c>
      <c r="L52" s="7"/>
      <c r="M52" s="7"/>
      <c r="N52" s="12"/>
      <c r="O52" s="7"/>
      <c r="Q52" s="7"/>
      <c r="Z52">
        <v>42</v>
      </c>
      <c r="AA52">
        <v>71</v>
      </c>
      <c r="AS52" s="48"/>
      <c r="AT52" s="48"/>
    </row>
    <row r="53" spans="1:46">
      <c r="A53" t="s">
        <v>296</v>
      </c>
      <c r="B53" t="s">
        <v>305</v>
      </c>
      <c r="C53" s="7">
        <v>43517</v>
      </c>
      <c r="D53">
        <v>42</v>
      </c>
      <c r="H53">
        <v>90</v>
      </c>
      <c r="M53" s="7"/>
      <c r="N53" s="12"/>
      <c r="O53" s="7"/>
      <c r="Q53" s="7"/>
      <c r="AS53" s="48"/>
      <c r="AT53" s="48"/>
    </row>
    <row r="54" spans="1:46">
      <c r="A54" t="s">
        <v>296</v>
      </c>
      <c r="B54" t="s">
        <v>300</v>
      </c>
      <c r="C54" s="7">
        <v>43475</v>
      </c>
      <c r="D54">
        <v>0</v>
      </c>
      <c r="L54" s="7"/>
      <c r="M54" s="7"/>
      <c r="N54" s="12"/>
      <c r="O54" s="7"/>
      <c r="Q54" s="7"/>
      <c r="Z54">
        <v>42</v>
      </c>
      <c r="AA54">
        <v>72</v>
      </c>
      <c r="AS54" s="48"/>
      <c r="AT54" s="48"/>
    </row>
    <row r="55" spans="1:46">
      <c r="A55" t="s">
        <v>296</v>
      </c>
      <c r="B55" t="s">
        <v>300</v>
      </c>
      <c r="C55" s="7">
        <v>43517</v>
      </c>
      <c r="D55">
        <v>42</v>
      </c>
      <c r="H55">
        <v>90</v>
      </c>
      <c r="M55" s="7"/>
      <c r="N55" s="12"/>
      <c r="O55" s="7"/>
      <c r="Q55" s="7"/>
      <c r="AS55" s="48"/>
      <c r="AT55" s="48"/>
    </row>
    <row r="56" spans="1:46">
      <c r="A56" t="s">
        <v>296</v>
      </c>
      <c r="B56" t="s">
        <v>306</v>
      </c>
      <c r="C56" s="7">
        <v>43475</v>
      </c>
      <c r="D56">
        <v>0</v>
      </c>
      <c r="L56" s="7"/>
      <c r="M56" s="7"/>
      <c r="N56" s="12"/>
      <c r="O56" s="7"/>
      <c r="Q56" s="7"/>
      <c r="Z56">
        <v>41</v>
      </c>
      <c r="AA56">
        <v>71</v>
      </c>
    </row>
    <row r="57" spans="1:46">
      <c r="A57" t="s">
        <v>296</v>
      </c>
      <c r="B57" t="s">
        <v>306</v>
      </c>
      <c r="C57" s="7">
        <v>43516</v>
      </c>
      <c r="D57">
        <v>41</v>
      </c>
      <c r="H57">
        <v>90</v>
      </c>
      <c r="M57" s="7"/>
      <c r="N57" s="12"/>
      <c r="O57" s="7"/>
      <c r="Q57" s="7"/>
    </row>
    <row r="58" spans="1:46">
      <c r="A58" t="s">
        <v>296</v>
      </c>
      <c r="B58" t="s">
        <v>298</v>
      </c>
      <c r="C58" s="7">
        <v>43475</v>
      </c>
      <c r="D58">
        <v>0</v>
      </c>
      <c r="L58" s="7"/>
      <c r="M58" s="7"/>
      <c r="N58" s="12"/>
      <c r="O58" s="7"/>
      <c r="Q58" s="7"/>
      <c r="Z58">
        <v>42</v>
      </c>
      <c r="AA58">
        <v>72</v>
      </c>
    </row>
    <row r="59" spans="1:46">
      <c r="A59" t="s">
        <v>296</v>
      </c>
      <c r="B59" t="s">
        <v>298</v>
      </c>
      <c r="C59" s="7">
        <v>43517</v>
      </c>
      <c r="D59">
        <v>42</v>
      </c>
      <c r="H59">
        <v>80</v>
      </c>
      <c r="M59" s="7"/>
      <c r="N59" s="12"/>
      <c r="O59" s="7"/>
      <c r="Q59" s="7"/>
    </row>
    <row r="60" spans="1:46">
      <c r="A60" t="s">
        <v>296</v>
      </c>
      <c r="B60" t="s">
        <v>302</v>
      </c>
      <c r="C60" s="7">
        <v>43475</v>
      </c>
      <c r="D60">
        <v>0</v>
      </c>
      <c r="K60" s="11"/>
      <c r="L60" s="11"/>
      <c r="M60" s="7"/>
      <c r="N60" s="12"/>
      <c r="O60" s="7"/>
      <c r="Q60" s="7"/>
      <c r="Z60">
        <v>42</v>
      </c>
      <c r="AA60">
        <v>72</v>
      </c>
    </row>
    <row r="61" spans="1:46">
      <c r="A61" t="s">
        <v>296</v>
      </c>
      <c r="B61" t="s">
        <v>302</v>
      </c>
      <c r="C61" s="7">
        <v>43517</v>
      </c>
      <c r="D61">
        <v>42</v>
      </c>
      <c r="H61">
        <v>100</v>
      </c>
      <c r="K61" s="11"/>
      <c r="L61" s="11"/>
      <c r="M61" s="7"/>
      <c r="N61" s="12"/>
      <c r="O61" s="7"/>
      <c r="Q61" s="7"/>
    </row>
    <row r="62" spans="1:46">
      <c r="A62" t="s">
        <v>296</v>
      </c>
      <c r="B62" t="s">
        <v>301</v>
      </c>
      <c r="C62" s="7">
        <v>43475</v>
      </c>
      <c r="D62">
        <v>0</v>
      </c>
      <c r="K62" s="11"/>
      <c r="L62" s="11"/>
      <c r="M62" s="7"/>
      <c r="N62" s="12"/>
      <c r="O62" s="7"/>
      <c r="Q62" s="7"/>
      <c r="Z62">
        <v>41</v>
      </c>
      <c r="AA62">
        <v>71</v>
      </c>
    </row>
    <row r="63" spans="1:46">
      <c r="A63" t="s">
        <v>296</v>
      </c>
      <c r="B63" t="s">
        <v>301</v>
      </c>
      <c r="C63" s="7">
        <v>43516</v>
      </c>
      <c r="D63">
        <v>41</v>
      </c>
      <c r="H63">
        <v>100</v>
      </c>
      <c r="K63" s="11"/>
      <c r="L63" s="11"/>
      <c r="M63" s="7"/>
      <c r="N63" s="12"/>
      <c r="O63" s="7"/>
      <c r="Q63" s="7"/>
    </row>
    <row r="64" spans="1:46">
      <c r="A64" t="s">
        <v>296</v>
      </c>
      <c r="B64" t="s">
        <v>303</v>
      </c>
      <c r="C64" s="7">
        <v>43475</v>
      </c>
      <c r="D64">
        <v>0</v>
      </c>
      <c r="L64" s="7"/>
      <c r="M64" s="7"/>
      <c r="N64" s="12"/>
      <c r="O64" s="7"/>
      <c r="Q64" s="7"/>
      <c r="Z64">
        <v>41</v>
      </c>
      <c r="AA64">
        <v>72</v>
      </c>
    </row>
    <row r="65" spans="1:41">
      <c r="A65" t="s">
        <v>296</v>
      </c>
      <c r="B65" t="s">
        <v>303</v>
      </c>
      <c r="C65" s="7">
        <v>43516</v>
      </c>
      <c r="D65">
        <v>41</v>
      </c>
      <c r="H65">
        <v>100</v>
      </c>
      <c r="M65" s="7"/>
      <c r="N65" s="12"/>
      <c r="O65" s="7"/>
      <c r="Q65" s="7"/>
    </row>
    <row r="66" spans="1:41">
      <c r="A66" t="s">
        <v>296</v>
      </c>
      <c r="B66" t="s">
        <v>304</v>
      </c>
      <c r="C66" s="7">
        <v>43475</v>
      </c>
      <c r="D66">
        <v>0</v>
      </c>
      <c r="L66" s="7"/>
      <c r="M66" s="7"/>
      <c r="N66" s="12"/>
      <c r="O66" s="7"/>
      <c r="Q66" s="7"/>
      <c r="Z66">
        <v>43</v>
      </c>
      <c r="AA66">
        <v>71</v>
      </c>
    </row>
    <row r="67" spans="1:41">
      <c r="A67" t="s">
        <v>296</v>
      </c>
      <c r="B67" t="s">
        <v>304</v>
      </c>
      <c r="C67" s="7">
        <v>43518</v>
      </c>
      <c r="D67">
        <v>43</v>
      </c>
      <c r="H67">
        <v>100</v>
      </c>
      <c r="M67" s="7"/>
      <c r="N67" s="12"/>
      <c r="O67" s="7"/>
      <c r="Q67" s="7"/>
    </row>
    <row r="68" spans="1:41">
      <c r="A68" t="s">
        <v>296</v>
      </c>
      <c r="B68" t="s">
        <v>307</v>
      </c>
      <c r="C68" s="7"/>
      <c r="M68" s="7"/>
      <c r="N68" s="12"/>
      <c r="O68" s="7"/>
      <c r="Q68" s="7"/>
    </row>
    <row r="69" spans="1:41">
      <c r="A69" t="s">
        <v>308</v>
      </c>
      <c r="B69" t="s">
        <v>309</v>
      </c>
      <c r="C69" s="7">
        <v>43938</v>
      </c>
      <c r="D69">
        <v>59</v>
      </c>
      <c r="E69" s="7" t="s">
        <v>43</v>
      </c>
      <c r="F69">
        <v>89.5</v>
      </c>
      <c r="G69">
        <f t="shared" ref="G69:G98" si="2">F69*10</f>
        <v>895</v>
      </c>
      <c r="H69">
        <v>273.5</v>
      </c>
      <c r="N69">
        <v>0.32</v>
      </c>
      <c r="Q69" s="7"/>
      <c r="X69">
        <v>51.84</v>
      </c>
      <c r="AJ69">
        <v>0</v>
      </c>
      <c r="AK69">
        <v>280.33741508551776</v>
      </c>
      <c r="AL69">
        <v>367.74417314792191</v>
      </c>
      <c r="AM69">
        <v>504.21001621228447</v>
      </c>
      <c r="AO69">
        <v>430</v>
      </c>
    </row>
    <row r="70" spans="1:41">
      <c r="A70" t="s">
        <v>308</v>
      </c>
      <c r="B70" t="s">
        <v>310</v>
      </c>
      <c r="C70" s="7">
        <v>43938</v>
      </c>
      <c r="D70">
        <v>60</v>
      </c>
      <c r="E70" s="7" t="s">
        <v>43</v>
      </c>
      <c r="F70">
        <v>92.2</v>
      </c>
      <c r="G70">
        <f t="shared" si="2"/>
        <v>922</v>
      </c>
      <c r="H70">
        <v>309.2</v>
      </c>
      <c r="N70">
        <v>0.3</v>
      </c>
      <c r="Q70" s="7"/>
      <c r="X70">
        <v>67</v>
      </c>
      <c r="AJ70">
        <v>0</v>
      </c>
      <c r="AK70">
        <v>75.42585242506</v>
      </c>
      <c r="AL70">
        <v>123.46113472957376</v>
      </c>
      <c r="AM70">
        <v>191.18244361554275</v>
      </c>
      <c r="AO70">
        <v>410</v>
      </c>
    </row>
    <row r="71" spans="1:41">
      <c r="A71" t="s">
        <v>308</v>
      </c>
      <c r="B71" t="s">
        <v>311</v>
      </c>
      <c r="C71" s="7">
        <v>43938</v>
      </c>
      <c r="D71">
        <v>60</v>
      </c>
      <c r="E71" s="7" t="s">
        <v>43</v>
      </c>
      <c r="F71">
        <v>93.6</v>
      </c>
      <c r="G71">
        <f t="shared" si="2"/>
        <v>936</v>
      </c>
      <c r="H71">
        <v>305.8</v>
      </c>
      <c r="N71">
        <v>0.31</v>
      </c>
      <c r="Q71" s="7"/>
      <c r="X71">
        <v>48.4</v>
      </c>
      <c r="AJ71">
        <v>0</v>
      </c>
      <c r="AK71">
        <v>76.345700751332899</v>
      </c>
      <c r="AL71">
        <v>131.07707654494007</v>
      </c>
      <c r="AM71">
        <v>190.98784054559667</v>
      </c>
      <c r="AO71">
        <v>420</v>
      </c>
    </row>
    <row r="72" spans="1:41">
      <c r="A72" t="s">
        <v>308</v>
      </c>
      <c r="B72" t="s">
        <v>312</v>
      </c>
      <c r="C72" s="7">
        <v>43938</v>
      </c>
      <c r="D72">
        <v>60</v>
      </c>
      <c r="E72" s="7" t="s">
        <v>43</v>
      </c>
      <c r="F72">
        <v>98.3</v>
      </c>
      <c r="G72">
        <f t="shared" si="2"/>
        <v>983</v>
      </c>
      <c r="H72">
        <v>300.60000000000002</v>
      </c>
      <c r="N72">
        <v>0.33</v>
      </c>
      <c r="P72" s="7"/>
      <c r="X72">
        <v>53.44</v>
      </c>
      <c r="AJ72">
        <v>1.1232148639896433</v>
      </c>
      <c r="AK72">
        <v>302.86507216456846</v>
      </c>
      <c r="AL72">
        <v>417.66900893834998</v>
      </c>
      <c r="AM72">
        <v>584.71852916030582</v>
      </c>
      <c r="AO72">
        <v>390</v>
      </c>
    </row>
    <row r="73" spans="1:41">
      <c r="A73" t="s">
        <v>308</v>
      </c>
      <c r="B73" t="s">
        <v>313</v>
      </c>
      <c r="C73" s="7">
        <v>43938</v>
      </c>
      <c r="D73">
        <v>60</v>
      </c>
      <c r="E73" s="7" t="s">
        <v>43</v>
      </c>
      <c r="F73">
        <v>103.4</v>
      </c>
      <c r="G73">
        <f t="shared" si="2"/>
        <v>1034</v>
      </c>
      <c r="H73">
        <v>314.3</v>
      </c>
      <c r="N73">
        <v>0.33</v>
      </c>
      <c r="Q73" s="7"/>
      <c r="X73">
        <v>86.35</v>
      </c>
      <c r="AJ73">
        <v>0</v>
      </c>
      <c r="AK73">
        <v>1.5639101216162681</v>
      </c>
      <c r="AL73">
        <v>12.070203828244523</v>
      </c>
      <c r="AM73">
        <v>58.586843223325175</v>
      </c>
      <c r="AO73">
        <v>420</v>
      </c>
    </row>
    <row r="74" spans="1:41">
      <c r="A74" t="s">
        <v>308</v>
      </c>
      <c r="B74" t="s">
        <v>314</v>
      </c>
      <c r="C74" s="7">
        <v>43937</v>
      </c>
      <c r="D74">
        <v>59</v>
      </c>
      <c r="E74" s="7" t="s">
        <v>43</v>
      </c>
      <c r="F74">
        <v>104.1</v>
      </c>
      <c r="G74">
        <f t="shared" si="2"/>
        <v>1041</v>
      </c>
      <c r="H74">
        <v>308.8</v>
      </c>
      <c r="N74">
        <v>0.34</v>
      </c>
      <c r="Q74" s="7"/>
      <c r="X74">
        <v>16.600000000000001</v>
      </c>
      <c r="AJ74">
        <v>0</v>
      </c>
      <c r="AK74">
        <v>4.9508796136599109</v>
      </c>
      <c r="AL74">
        <v>12.179592275420013</v>
      </c>
      <c r="AM74">
        <v>48.808915746725475</v>
      </c>
      <c r="AO74">
        <v>420</v>
      </c>
    </row>
    <row r="75" spans="1:41">
      <c r="A75" t="s">
        <v>308</v>
      </c>
      <c r="B75" t="s">
        <v>315</v>
      </c>
      <c r="C75" s="7">
        <v>43938</v>
      </c>
      <c r="D75">
        <v>60</v>
      </c>
      <c r="E75" s="7" t="s">
        <v>43</v>
      </c>
      <c r="F75">
        <v>104.6</v>
      </c>
      <c r="G75">
        <f t="shared" si="2"/>
        <v>1046</v>
      </c>
      <c r="H75">
        <v>273.2</v>
      </c>
      <c r="N75">
        <v>0.32</v>
      </c>
      <c r="Q75" s="7"/>
      <c r="X75">
        <v>79.28</v>
      </c>
      <c r="AJ75">
        <v>0</v>
      </c>
      <c r="AK75">
        <v>3.065761303722681</v>
      </c>
      <c r="AL75">
        <v>11.29889557293745</v>
      </c>
      <c r="AM75">
        <v>64.620703412030622</v>
      </c>
      <c r="AO75">
        <v>430</v>
      </c>
    </row>
    <row r="76" spans="1:41">
      <c r="A76" t="s">
        <v>308</v>
      </c>
      <c r="B76" t="s">
        <v>316</v>
      </c>
      <c r="C76" s="7">
        <v>43610</v>
      </c>
      <c r="D76">
        <v>89</v>
      </c>
      <c r="E76" s="7" t="s">
        <v>43</v>
      </c>
      <c r="F76">
        <v>109.4</v>
      </c>
      <c r="G76">
        <f t="shared" si="2"/>
        <v>1094</v>
      </c>
      <c r="I76">
        <v>235</v>
      </c>
      <c r="K76" s="11"/>
      <c r="L76" s="11"/>
      <c r="M76" s="12"/>
      <c r="N76" s="11">
        <f>F76/(F76+I76)</f>
        <v>0.31765389082462259</v>
      </c>
      <c r="AI76">
        <v>194</v>
      </c>
    </row>
    <row r="77" spans="1:41">
      <c r="A77" t="s">
        <v>308</v>
      </c>
      <c r="B77" t="s">
        <v>317</v>
      </c>
      <c r="C77" s="7">
        <v>43610</v>
      </c>
      <c r="D77">
        <v>89</v>
      </c>
      <c r="E77" s="7" t="s">
        <v>43</v>
      </c>
      <c r="F77">
        <v>109.4</v>
      </c>
      <c r="G77">
        <f t="shared" si="2"/>
        <v>1094</v>
      </c>
      <c r="K77" s="11"/>
      <c r="L77" s="11"/>
      <c r="M77" s="12"/>
      <c r="N77" s="11"/>
    </row>
    <row r="78" spans="1:41">
      <c r="A78" t="s">
        <v>308</v>
      </c>
      <c r="B78" t="s">
        <v>318</v>
      </c>
      <c r="C78" s="7">
        <v>43613</v>
      </c>
      <c r="D78">
        <v>91.5</v>
      </c>
      <c r="E78" s="7" t="s">
        <v>43</v>
      </c>
      <c r="F78">
        <v>112.7</v>
      </c>
      <c r="G78">
        <f t="shared" si="2"/>
        <v>1127</v>
      </c>
      <c r="I78">
        <v>215</v>
      </c>
      <c r="K78" s="11"/>
      <c r="L78" s="11"/>
      <c r="M78" s="12"/>
      <c r="N78" s="11">
        <f>F78/(F78+I78)</f>
        <v>0.34391211473909067</v>
      </c>
      <c r="AI78">
        <v>188</v>
      </c>
    </row>
    <row r="79" spans="1:41">
      <c r="A79" t="s">
        <v>308</v>
      </c>
      <c r="B79" t="s">
        <v>319</v>
      </c>
      <c r="C79" s="7">
        <v>43613</v>
      </c>
      <c r="D79">
        <v>91.5</v>
      </c>
      <c r="E79" s="7" t="s">
        <v>43</v>
      </c>
      <c r="F79">
        <v>112.7</v>
      </c>
      <c r="G79">
        <f t="shared" si="2"/>
        <v>1127</v>
      </c>
      <c r="K79" s="11"/>
      <c r="L79" s="11"/>
      <c r="M79" s="12"/>
      <c r="N79" s="11"/>
    </row>
    <row r="80" spans="1:41">
      <c r="A80" t="s">
        <v>308</v>
      </c>
      <c r="B80" t="s">
        <v>320</v>
      </c>
      <c r="C80" s="7">
        <v>43613</v>
      </c>
      <c r="D80">
        <v>91.5</v>
      </c>
      <c r="E80" s="7" t="s">
        <v>43</v>
      </c>
      <c r="F80">
        <v>116.1</v>
      </c>
      <c r="G80">
        <f t="shared" si="2"/>
        <v>1161</v>
      </c>
      <c r="I80">
        <v>230</v>
      </c>
      <c r="K80" s="11"/>
      <c r="L80" s="11"/>
      <c r="M80" s="12"/>
      <c r="N80" s="11">
        <f>F80/(F80+I80)</f>
        <v>0.33545218145044781</v>
      </c>
      <c r="AI80">
        <v>194</v>
      </c>
    </row>
    <row r="81" spans="1:41">
      <c r="A81" t="s">
        <v>308</v>
      </c>
      <c r="B81" t="s">
        <v>321</v>
      </c>
      <c r="C81" s="7">
        <v>43613</v>
      </c>
      <c r="D81">
        <v>91.5</v>
      </c>
      <c r="E81" s="7" t="s">
        <v>43</v>
      </c>
      <c r="F81">
        <v>116.1</v>
      </c>
      <c r="G81">
        <f t="shared" si="2"/>
        <v>1161</v>
      </c>
      <c r="K81" s="11"/>
      <c r="L81" s="11"/>
      <c r="M81" s="12"/>
      <c r="N81" s="11"/>
    </row>
    <row r="82" spans="1:41">
      <c r="A82" t="s">
        <v>308</v>
      </c>
      <c r="B82" t="s">
        <v>322</v>
      </c>
      <c r="C82" s="7">
        <v>43938</v>
      </c>
      <c r="D82">
        <v>60</v>
      </c>
      <c r="E82" s="7" t="s">
        <v>43</v>
      </c>
      <c r="F82">
        <v>116.4</v>
      </c>
      <c r="G82">
        <f t="shared" si="2"/>
        <v>1164</v>
      </c>
      <c r="H82">
        <v>326.39999999999998</v>
      </c>
      <c r="N82">
        <v>0.36</v>
      </c>
      <c r="Q82" s="7"/>
      <c r="X82">
        <v>109.5</v>
      </c>
      <c r="AJ82">
        <v>0</v>
      </c>
      <c r="AK82">
        <v>6.1003503995147739</v>
      </c>
      <c r="AL82">
        <v>21.885763930561762</v>
      </c>
      <c r="AM82">
        <v>73.500552240376436</v>
      </c>
      <c r="AO82">
        <v>410</v>
      </c>
    </row>
    <row r="83" spans="1:41">
      <c r="A83" t="s">
        <v>308</v>
      </c>
      <c r="B83" t="s">
        <v>323</v>
      </c>
      <c r="C83" s="7">
        <v>43938</v>
      </c>
      <c r="D83">
        <v>60</v>
      </c>
      <c r="E83" s="7" t="s">
        <v>43</v>
      </c>
      <c r="F83">
        <v>119.9</v>
      </c>
      <c r="G83">
        <f t="shared" si="2"/>
        <v>1199</v>
      </c>
      <c r="H83">
        <v>392</v>
      </c>
      <c r="N83">
        <v>0.3</v>
      </c>
      <c r="Q83" s="7"/>
      <c r="X83">
        <v>79.87</v>
      </c>
      <c r="AJ83">
        <v>0</v>
      </c>
      <c r="AK83">
        <v>280.33741508551776</v>
      </c>
      <c r="AL83">
        <v>366.05640316927122</v>
      </c>
      <c r="AM83">
        <v>514.24114052069103</v>
      </c>
      <c r="AO83">
        <v>480</v>
      </c>
    </row>
    <row r="84" spans="1:41">
      <c r="A84" t="s">
        <v>308</v>
      </c>
      <c r="B84" t="s">
        <v>324</v>
      </c>
      <c r="C84" s="7">
        <v>43604</v>
      </c>
      <c r="D84">
        <v>82.5</v>
      </c>
      <c r="E84" s="7" t="s">
        <v>43</v>
      </c>
      <c r="F84">
        <v>121.7</v>
      </c>
      <c r="G84">
        <f t="shared" si="2"/>
        <v>1217</v>
      </c>
      <c r="I84">
        <v>220</v>
      </c>
      <c r="K84" s="11"/>
      <c r="L84" s="11"/>
      <c r="M84" s="12"/>
      <c r="N84" s="11">
        <f>F84/(F84+I84)</f>
        <v>0.35616037459760025</v>
      </c>
      <c r="AI84">
        <v>236</v>
      </c>
    </row>
    <row r="85" spans="1:41">
      <c r="A85" t="s">
        <v>308</v>
      </c>
      <c r="B85" t="s">
        <v>325</v>
      </c>
      <c r="C85" s="7">
        <v>43604</v>
      </c>
      <c r="D85">
        <v>82.5</v>
      </c>
      <c r="E85" s="7" t="s">
        <v>43</v>
      </c>
      <c r="F85">
        <v>121.7</v>
      </c>
      <c r="G85">
        <f t="shared" si="2"/>
        <v>1217</v>
      </c>
      <c r="K85" s="11"/>
      <c r="L85" s="11"/>
      <c r="M85" s="12"/>
      <c r="N85" s="11"/>
    </row>
    <row r="86" spans="1:41">
      <c r="A86" t="s">
        <v>308</v>
      </c>
      <c r="B86" t="s">
        <v>326</v>
      </c>
      <c r="C86" s="7">
        <v>43938</v>
      </c>
      <c r="D86">
        <v>60</v>
      </c>
      <c r="E86" s="7" t="s">
        <v>43</v>
      </c>
      <c r="F86">
        <v>122.9</v>
      </c>
      <c r="G86">
        <f t="shared" si="2"/>
        <v>1229</v>
      </c>
      <c r="H86">
        <v>377.9</v>
      </c>
      <c r="N86">
        <v>0.32</v>
      </c>
      <c r="Q86" s="7"/>
      <c r="X86">
        <v>100.38</v>
      </c>
      <c r="AJ86">
        <v>0</v>
      </c>
      <c r="AK86">
        <v>75.42585242506</v>
      </c>
      <c r="AL86">
        <v>122.90184612301735</v>
      </c>
      <c r="AM86">
        <v>190.5296310400384</v>
      </c>
      <c r="AO86">
        <v>460</v>
      </c>
    </row>
    <row r="87" spans="1:41">
      <c r="A87" t="s">
        <v>308</v>
      </c>
      <c r="B87" t="s">
        <v>327</v>
      </c>
      <c r="C87" s="7">
        <v>43607</v>
      </c>
      <c r="D87">
        <v>86</v>
      </c>
      <c r="E87" s="7" t="s">
        <v>43</v>
      </c>
      <c r="I87">
        <v>230</v>
      </c>
      <c r="K87" s="11"/>
      <c r="L87" s="11"/>
      <c r="M87" s="12"/>
      <c r="N87" s="11">
        <f>F87/(F87+I87)</f>
        <v>0</v>
      </c>
      <c r="O87" s="7"/>
      <c r="Q87" s="7"/>
      <c r="AC87">
        <v>5</v>
      </c>
      <c r="AD87">
        <v>13</v>
      </c>
      <c r="AE87">
        <v>34</v>
      </c>
      <c r="AF87">
        <v>28</v>
      </c>
      <c r="AI87">
        <v>114</v>
      </c>
    </row>
    <row r="88" spans="1:41">
      <c r="A88" t="s">
        <v>308</v>
      </c>
      <c r="B88" t="s">
        <v>328</v>
      </c>
      <c r="C88" s="7">
        <v>43607</v>
      </c>
      <c r="D88">
        <v>86</v>
      </c>
      <c r="E88" s="7" t="s">
        <v>43</v>
      </c>
      <c r="K88" s="11"/>
      <c r="L88" s="11"/>
      <c r="M88" s="12"/>
      <c r="N88" s="11"/>
    </row>
    <row r="89" spans="1:41">
      <c r="A89" t="s">
        <v>308</v>
      </c>
      <c r="B89" t="s">
        <v>329</v>
      </c>
      <c r="C89" s="7">
        <v>43609</v>
      </c>
      <c r="D89">
        <v>88</v>
      </c>
      <c r="E89" s="7" t="s">
        <v>43</v>
      </c>
      <c r="F89">
        <v>125.1</v>
      </c>
      <c r="G89">
        <f t="shared" si="2"/>
        <v>1251</v>
      </c>
      <c r="I89">
        <v>220</v>
      </c>
      <c r="K89" s="11"/>
      <c r="L89" s="11"/>
      <c r="M89" s="12"/>
      <c r="N89" s="11">
        <f>F89/(F89+I89)</f>
        <v>0.36250362213851056</v>
      </c>
      <c r="AI89">
        <v>196</v>
      </c>
    </row>
    <row r="90" spans="1:41">
      <c r="A90" t="s">
        <v>308</v>
      </c>
      <c r="B90" t="s">
        <v>330</v>
      </c>
      <c r="C90" s="7">
        <v>43609</v>
      </c>
      <c r="D90">
        <v>88</v>
      </c>
      <c r="E90" s="7" t="s">
        <v>43</v>
      </c>
      <c r="F90">
        <v>125.1</v>
      </c>
      <c r="G90">
        <f t="shared" si="2"/>
        <v>1251</v>
      </c>
      <c r="K90" s="11"/>
      <c r="L90" s="11"/>
      <c r="M90" s="12"/>
      <c r="N90" s="11"/>
    </row>
    <row r="91" spans="1:41">
      <c r="A91" t="s">
        <v>308</v>
      </c>
      <c r="B91" t="s">
        <v>331</v>
      </c>
      <c r="C91" s="7">
        <v>43937</v>
      </c>
      <c r="D91">
        <v>59</v>
      </c>
      <c r="E91" s="7" t="s">
        <v>43</v>
      </c>
      <c r="F91">
        <v>129.5</v>
      </c>
      <c r="G91">
        <f t="shared" si="2"/>
        <v>1295</v>
      </c>
      <c r="H91">
        <v>373.2</v>
      </c>
      <c r="N91">
        <v>0.35</v>
      </c>
      <c r="Q91" s="7"/>
      <c r="X91">
        <v>48.93</v>
      </c>
      <c r="AJ91">
        <v>9.3651626442987634E-3</v>
      </c>
      <c r="AK91">
        <v>302.86507216456846</v>
      </c>
      <c r="AL91">
        <v>416.72776557812966</v>
      </c>
      <c r="AM91">
        <v>585.61328159388222</v>
      </c>
      <c r="AO91">
        <v>480</v>
      </c>
    </row>
    <row r="92" spans="1:41">
      <c r="A92" t="s">
        <v>308</v>
      </c>
      <c r="B92" t="s">
        <v>332</v>
      </c>
      <c r="C92" s="7">
        <v>43938</v>
      </c>
      <c r="D92">
        <v>60</v>
      </c>
      <c r="E92" s="7" t="s">
        <v>43</v>
      </c>
      <c r="F92">
        <v>134.9</v>
      </c>
      <c r="G92">
        <f t="shared" si="2"/>
        <v>1349</v>
      </c>
      <c r="H92">
        <v>424.1</v>
      </c>
      <c r="N92">
        <v>0.32</v>
      </c>
      <c r="Q92" s="7"/>
      <c r="X92">
        <v>133.37</v>
      </c>
      <c r="AJ92">
        <v>0.19217429577465861</v>
      </c>
      <c r="AK92">
        <v>6.1003503995147739</v>
      </c>
      <c r="AL92">
        <v>21.885763930561762</v>
      </c>
      <c r="AM92">
        <v>73.74098182958673</v>
      </c>
      <c r="AO92">
        <v>450</v>
      </c>
    </row>
    <row r="93" spans="1:41">
      <c r="A93" t="s">
        <v>308</v>
      </c>
      <c r="B93" t="s">
        <v>333</v>
      </c>
      <c r="C93" s="7">
        <v>43937</v>
      </c>
      <c r="D93">
        <v>59</v>
      </c>
      <c r="E93" s="7" t="s">
        <v>43</v>
      </c>
      <c r="F93">
        <v>139.80000000000001</v>
      </c>
      <c r="G93">
        <f t="shared" si="2"/>
        <v>1398</v>
      </c>
      <c r="H93">
        <v>403.5</v>
      </c>
      <c r="N93">
        <v>0.34</v>
      </c>
      <c r="Q93" s="7"/>
      <c r="X93">
        <v>80.94</v>
      </c>
      <c r="AJ93">
        <v>0</v>
      </c>
      <c r="AK93">
        <v>3.065761303722681</v>
      </c>
      <c r="AL93">
        <v>10.99053692763211</v>
      </c>
      <c r="AM93">
        <v>64.24777383600437</v>
      </c>
      <c r="AO93">
        <v>490</v>
      </c>
    </row>
    <row r="94" spans="1:41">
      <c r="A94" t="s">
        <v>308</v>
      </c>
      <c r="B94" t="s">
        <v>334</v>
      </c>
      <c r="C94" s="7">
        <v>43938</v>
      </c>
      <c r="D94">
        <v>60</v>
      </c>
      <c r="E94" s="7" t="s">
        <v>43</v>
      </c>
      <c r="F94">
        <v>140.80000000000001</v>
      </c>
      <c r="G94">
        <f t="shared" si="2"/>
        <v>1408</v>
      </c>
      <c r="H94">
        <v>437.8</v>
      </c>
      <c r="N94">
        <v>0.32</v>
      </c>
      <c r="Q94" s="7"/>
      <c r="X94">
        <v>131.63999999999999</v>
      </c>
      <c r="AJ94">
        <v>0</v>
      </c>
      <c r="AK94">
        <v>1.805973070641226</v>
      </c>
      <c r="AL94">
        <v>13.947909782695543</v>
      </c>
      <c r="AM94">
        <v>63.218233654632527</v>
      </c>
      <c r="AO94">
        <v>480</v>
      </c>
    </row>
    <row r="95" spans="1:41">
      <c r="A95" t="s">
        <v>308</v>
      </c>
      <c r="B95" t="s">
        <v>335</v>
      </c>
      <c r="C95" s="7">
        <v>43938</v>
      </c>
      <c r="D95">
        <v>60</v>
      </c>
      <c r="E95" s="7" t="s">
        <v>43</v>
      </c>
      <c r="F95">
        <v>141.80000000000001</v>
      </c>
      <c r="G95">
        <f t="shared" si="2"/>
        <v>1418</v>
      </c>
      <c r="H95">
        <v>432.3</v>
      </c>
      <c r="N95">
        <v>0.33</v>
      </c>
      <c r="Q95" s="7"/>
      <c r="X95">
        <v>80.19</v>
      </c>
      <c r="AJ95">
        <v>0</v>
      </c>
      <c r="AK95">
        <v>4.9508796136599109</v>
      </c>
      <c r="AL95">
        <v>12.700703386531124</v>
      </c>
      <c r="AM95">
        <v>52.603734804876822</v>
      </c>
      <c r="AO95">
        <v>520</v>
      </c>
    </row>
    <row r="96" spans="1:41">
      <c r="A96" t="s">
        <v>308</v>
      </c>
      <c r="B96" t="s">
        <v>336</v>
      </c>
      <c r="C96" s="7">
        <v>43616</v>
      </c>
      <c r="D96">
        <v>94.5</v>
      </c>
      <c r="E96" s="7" t="s">
        <v>43</v>
      </c>
      <c r="F96">
        <v>146</v>
      </c>
      <c r="G96">
        <f t="shared" si="2"/>
        <v>1460</v>
      </c>
      <c r="I96">
        <v>245</v>
      </c>
      <c r="K96" s="11"/>
      <c r="L96" s="11"/>
      <c r="M96" s="12"/>
      <c r="N96" s="11">
        <f>F96/(F96+I96)</f>
        <v>0.37340153452685421</v>
      </c>
      <c r="AI96">
        <v>155</v>
      </c>
    </row>
    <row r="97" spans="1:41">
      <c r="A97" t="s">
        <v>308</v>
      </c>
      <c r="B97" t="s">
        <v>337</v>
      </c>
      <c r="C97" s="7">
        <v>43616</v>
      </c>
      <c r="D97">
        <v>94.5</v>
      </c>
      <c r="E97" s="7" t="s">
        <v>43</v>
      </c>
      <c r="F97">
        <v>146</v>
      </c>
      <c r="G97">
        <f t="shared" si="2"/>
        <v>1460</v>
      </c>
      <c r="K97" s="11"/>
      <c r="L97" s="11"/>
      <c r="M97" s="12"/>
      <c r="N97" s="11"/>
    </row>
    <row r="98" spans="1:41">
      <c r="A98" t="s">
        <v>308</v>
      </c>
      <c r="B98" t="s">
        <v>338</v>
      </c>
      <c r="C98" s="7">
        <v>43938</v>
      </c>
      <c r="D98">
        <v>60</v>
      </c>
      <c r="E98" s="7" t="s">
        <v>43</v>
      </c>
      <c r="F98">
        <v>153.80000000000001</v>
      </c>
      <c r="G98">
        <f t="shared" si="2"/>
        <v>1538</v>
      </c>
      <c r="H98">
        <v>419.7</v>
      </c>
      <c r="N98">
        <v>0.37</v>
      </c>
      <c r="Q98" s="7"/>
      <c r="X98">
        <v>83.23</v>
      </c>
      <c r="AJ98">
        <v>9.0536699548558808E-2</v>
      </c>
      <c r="AK98">
        <v>76.604791660423814</v>
      </c>
      <c r="AL98">
        <v>131.07707654494007</v>
      </c>
      <c r="AM98">
        <v>189.10952646146029</v>
      </c>
      <c r="AO98">
        <v>480</v>
      </c>
    </row>
    <row r="99" spans="1:41">
      <c r="A99" t="s">
        <v>308</v>
      </c>
      <c r="B99" t="s">
        <v>327</v>
      </c>
      <c r="C99" s="7">
        <v>43466</v>
      </c>
      <c r="K99" s="11"/>
      <c r="L99" s="11"/>
      <c r="M99" s="12"/>
      <c r="N99" s="11"/>
      <c r="O99" s="7"/>
      <c r="Q99" s="7"/>
      <c r="AC99">
        <v>10</v>
      </c>
      <c r="AD99">
        <v>17</v>
      </c>
      <c r="AF99">
        <v>9</v>
      </c>
      <c r="AG99">
        <v>4</v>
      </c>
      <c r="AI99">
        <v>41</v>
      </c>
    </row>
    <row r="100" spans="1:41">
      <c r="A100" t="s">
        <v>308</v>
      </c>
      <c r="B100" t="s">
        <v>327</v>
      </c>
      <c r="C100" s="7">
        <v>43521</v>
      </c>
      <c r="D100">
        <v>0</v>
      </c>
      <c r="K100" s="11"/>
      <c r="L100" s="11"/>
      <c r="M100" s="12"/>
      <c r="N100" s="11"/>
      <c r="O100" s="7"/>
      <c r="Q100" s="7"/>
      <c r="AC100">
        <v>73</v>
      </c>
      <c r="AD100">
        <v>49</v>
      </c>
      <c r="AE100">
        <v>47</v>
      </c>
      <c r="AF100">
        <v>28</v>
      </c>
      <c r="AG100">
        <v>15</v>
      </c>
      <c r="AI100">
        <v>212</v>
      </c>
    </row>
    <row r="101" spans="1:41">
      <c r="A101" t="s">
        <v>308</v>
      </c>
      <c r="B101" t="s">
        <v>327</v>
      </c>
      <c r="C101" s="7">
        <v>43566</v>
      </c>
      <c r="D101">
        <v>44.5</v>
      </c>
      <c r="H101">
        <v>190</v>
      </c>
      <c r="K101" s="11"/>
      <c r="L101" s="11"/>
      <c r="M101" s="12"/>
      <c r="N101" s="11"/>
      <c r="O101" s="7"/>
      <c r="Q101" s="7"/>
    </row>
    <row r="102" spans="1:41">
      <c r="A102" t="s">
        <v>308</v>
      </c>
      <c r="B102" t="s">
        <v>328</v>
      </c>
      <c r="C102" s="7">
        <v>43521</v>
      </c>
      <c r="D102">
        <v>0</v>
      </c>
      <c r="K102" s="11"/>
      <c r="L102" s="11"/>
      <c r="M102" s="12"/>
      <c r="N102" s="11"/>
      <c r="O102" s="7"/>
      <c r="Q102" s="7"/>
    </row>
    <row r="103" spans="1:41">
      <c r="A103" t="s">
        <v>308</v>
      </c>
      <c r="B103" t="s">
        <v>328</v>
      </c>
      <c r="C103" s="7">
        <v>43566</v>
      </c>
      <c r="D103">
        <v>44.5</v>
      </c>
      <c r="K103" s="11"/>
      <c r="L103" s="11"/>
      <c r="M103" s="12"/>
      <c r="N103" s="11"/>
      <c r="O103" s="7"/>
    </row>
    <row r="104" spans="1:41">
      <c r="A104" t="s">
        <v>308</v>
      </c>
      <c r="B104" t="s">
        <v>318</v>
      </c>
      <c r="C104" s="7">
        <v>43521</v>
      </c>
      <c r="D104">
        <v>0</v>
      </c>
      <c r="K104" s="11"/>
      <c r="L104" s="11"/>
      <c r="M104" s="12"/>
      <c r="N104" s="11"/>
      <c r="AI104">
        <v>212</v>
      </c>
    </row>
    <row r="105" spans="1:41">
      <c r="A105" t="s">
        <v>308</v>
      </c>
      <c r="B105" t="s">
        <v>318</v>
      </c>
      <c r="C105" s="7">
        <v>43568</v>
      </c>
      <c r="D105">
        <v>47</v>
      </c>
      <c r="H105">
        <v>190</v>
      </c>
      <c r="K105" s="11"/>
      <c r="L105" s="11"/>
      <c r="M105" s="12"/>
      <c r="N105" s="11"/>
    </row>
    <row r="106" spans="1:41">
      <c r="A106" t="s">
        <v>308</v>
      </c>
      <c r="B106" t="s">
        <v>319</v>
      </c>
      <c r="C106" s="7">
        <v>43521</v>
      </c>
      <c r="D106">
        <v>0</v>
      </c>
      <c r="K106" s="11"/>
      <c r="L106" s="11"/>
      <c r="M106" s="12"/>
      <c r="N106" s="11"/>
    </row>
    <row r="107" spans="1:41">
      <c r="A107" t="s">
        <v>308</v>
      </c>
      <c r="B107" t="s">
        <v>319</v>
      </c>
      <c r="C107" s="7">
        <v>43568</v>
      </c>
      <c r="D107">
        <v>47</v>
      </c>
      <c r="K107" s="11"/>
      <c r="L107" s="11"/>
      <c r="M107" s="12"/>
      <c r="N107" s="11"/>
    </row>
    <row r="108" spans="1:41">
      <c r="A108" t="s">
        <v>308</v>
      </c>
      <c r="B108" t="s">
        <v>316</v>
      </c>
      <c r="C108" s="7">
        <v>43521</v>
      </c>
      <c r="D108">
        <v>0</v>
      </c>
      <c r="K108" s="11"/>
      <c r="L108" s="11"/>
      <c r="M108" s="12"/>
      <c r="N108" s="11"/>
      <c r="AI108">
        <v>212</v>
      </c>
    </row>
    <row r="109" spans="1:41">
      <c r="A109" t="s">
        <v>308</v>
      </c>
      <c r="B109" t="s">
        <v>316</v>
      </c>
      <c r="C109" s="7">
        <v>43568</v>
      </c>
      <c r="D109">
        <v>46.5</v>
      </c>
      <c r="H109">
        <v>185</v>
      </c>
      <c r="K109" s="11"/>
      <c r="L109" s="11"/>
      <c r="M109" s="12"/>
      <c r="N109" s="11"/>
    </row>
    <row r="110" spans="1:41">
      <c r="A110" t="s">
        <v>308</v>
      </c>
      <c r="B110" t="s">
        <v>317</v>
      </c>
      <c r="C110" s="7">
        <v>43521</v>
      </c>
      <c r="D110">
        <v>0</v>
      </c>
      <c r="K110" s="11"/>
      <c r="L110" s="11"/>
      <c r="M110" s="12"/>
      <c r="N110" s="11"/>
    </row>
    <row r="111" spans="1:41">
      <c r="A111" t="s">
        <v>308</v>
      </c>
      <c r="B111" t="s">
        <v>317</v>
      </c>
      <c r="C111" s="7">
        <v>43568</v>
      </c>
      <c r="D111">
        <v>46.5</v>
      </c>
      <c r="K111" s="11"/>
      <c r="L111" s="11"/>
      <c r="M111" s="12"/>
      <c r="N111" s="11"/>
    </row>
    <row r="112" spans="1:41">
      <c r="A112" t="s">
        <v>308</v>
      </c>
      <c r="B112" t="s">
        <v>320</v>
      </c>
      <c r="C112" s="7">
        <v>43521</v>
      </c>
      <c r="D112">
        <v>0</v>
      </c>
      <c r="K112" s="11"/>
      <c r="L112" s="11"/>
      <c r="M112" s="12"/>
      <c r="N112" s="11"/>
      <c r="AI112">
        <v>212</v>
      </c>
    </row>
    <row r="113" spans="1:35">
      <c r="A113" t="s">
        <v>308</v>
      </c>
      <c r="B113" t="s">
        <v>320</v>
      </c>
      <c r="C113" s="7">
        <v>43567</v>
      </c>
      <c r="D113">
        <v>46</v>
      </c>
      <c r="H113">
        <v>175</v>
      </c>
      <c r="K113" s="11"/>
      <c r="L113" s="11"/>
      <c r="M113" s="12"/>
      <c r="N113" s="11"/>
    </row>
    <row r="114" spans="1:35">
      <c r="A114" t="s">
        <v>308</v>
      </c>
      <c r="B114" t="s">
        <v>321</v>
      </c>
      <c r="C114" s="7">
        <v>43521</v>
      </c>
      <c r="D114">
        <v>0</v>
      </c>
      <c r="K114" s="11"/>
      <c r="L114" s="11"/>
      <c r="M114" s="12"/>
      <c r="N114" s="11"/>
    </row>
    <row r="115" spans="1:35">
      <c r="A115" t="s">
        <v>308</v>
      </c>
      <c r="B115" t="s">
        <v>321</v>
      </c>
      <c r="C115" s="7">
        <v>43567</v>
      </c>
      <c r="D115">
        <v>46</v>
      </c>
      <c r="K115" s="11"/>
      <c r="L115" s="11"/>
      <c r="M115" s="12"/>
      <c r="N115" s="11"/>
    </row>
    <row r="116" spans="1:35">
      <c r="A116" t="s">
        <v>308</v>
      </c>
      <c r="B116" t="s">
        <v>324</v>
      </c>
      <c r="C116" s="7">
        <v>43521</v>
      </c>
      <c r="D116">
        <v>0</v>
      </c>
      <c r="K116" s="11"/>
      <c r="L116" s="11"/>
      <c r="M116" s="12"/>
      <c r="N116" s="11"/>
      <c r="AI116">
        <v>212</v>
      </c>
    </row>
    <row r="117" spans="1:35">
      <c r="A117" t="s">
        <v>308</v>
      </c>
      <c r="B117" t="s">
        <v>324</v>
      </c>
      <c r="C117" s="7">
        <v>43568</v>
      </c>
      <c r="D117">
        <v>46.5</v>
      </c>
      <c r="H117">
        <v>195</v>
      </c>
      <c r="K117" s="11"/>
      <c r="L117" s="11"/>
      <c r="M117" s="12"/>
      <c r="N117" s="11"/>
    </row>
    <row r="118" spans="1:35">
      <c r="A118" t="s">
        <v>308</v>
      </c>
      <c r="B118" t="s">
        <v>325</v>
      </c>
      <c r="C118" s="7">
        <v>43521</v>
      </c>
      <c r="D118">
        <v>0</v>
      </c>
      <c r="K118" s="11"/>
      <c r="L118" s="11"/>
      <c r="M118" s="12"/>
      <c r="N118" s="11"/>
    </row>
    <row r="119" spans="1:35">
      <c r="A119" t="s">
        <v>308</v>
      </c>
      <c r="B119" t="s">
        <v>325</v>
      </c>
      <c r="C119" s="7">
        <v>43568</v>
      </c>
      <c r="D119">
        <v>46.5</v>
      </c>
      <c r="K119" s="11"/>
      <c r="L119" s="11"/>
      <c r="M119" s="12"/>
      <c r="N119" s="11"/>
    </row>
    <row r="120" spans="1:35">
      <c r="A120" t="s">
        <v>308</v>
      </c>
      <c r="B120" t="s">
        <v>329</v>
      </c>
      <c r="C120" s="7">
        <v>43521</v>
      </c>
      <c r="D120">
        <v>0</v>
      </c>
      <c r="K120" s="11"/>
      <c r="L120" s="11"/>
      <c r="M120" s="12"/>
      <c r="N120" s="11"/>
      <c r="AI120">
        <v>212</v>
      </c>
    </row>
    <row r="121" spans="1:35">
      <c r="A121" t="s">
        <v>308</v>
      </c>
      <c r="B121" t="s">
        <v>329</v>
      </c>
      <c r="C121" s="7">
        <v>43568</v>
      </c>
      <c r="D121">
        <v>46.5</v>
      </c>
      <c r="H121">
        <v>175</v>
      </c>
      <c r="K121" s="11"/>
      <c r="L121" s="11"/>
      <c r="M121" s="12"/>
      <c r="N121" s="11"/>
    </row>
    <row r="122" spans="1:35">
      <c r="A122" t="s">
        <v>308</v>
      </c>
      <c r="B122" t="s">
        <v>330</v>
      </c>
      <c r="C122" s="7">
        <v>43521</v>
      </c>
      <c r="D122">
        <v>0</v>
      </c>
      <c r="K122" s="11"/>
      <c r="L122" s="11"/>
      <c r="M122" s="12"/>
      <c r="N122" s="11"/>
    </row>
    <row r="123" spans="1:35">
      <c r="A123" t="s">
        <v>308</v>
      </c>
      <c r="B123" t="s">
        <v>330</v>
      </c>
      <c r="C123" s="7">
        <v>43568</v>
      </c>
      <c r="D123">
        <v>46.5</v>
      </c>
      <c r="K123" s="11"/>
      <c r="L123" s="11"/>
      <c r="M123" s="12"/>
      <c r="N123" s="11"/>
    </row>
    <row r="124" spans="1:35">
      <c r="A124" t="s">
        <v>308</v>
      </c>
      <c r="B124" t="s">
        <v>336</v>
      </c>
      <c r="C124" s="7">
        <v>43521</v>
      </c>
      <c r="D124">
        <v>0</v>
      </c>
      <c r="K124" s="11"/>
      <c r="L124" s="11"/>
      <c r="M124" s="12"/>
      <c r="N124" s="11"/>
      <c r="AI124">
        <v>212</v>
      </c>
    </row>
    <row r="125" spans="1:35">
      <c r="A125" t="s">
        <v>308</v>
      </c>
      <c r="B125" t="s">
        <v>336</v>
      </c>
      <c r="C125" s="7">
        <v>43566</v>
      </c>
      <c r="D125">
        <v>44.5</v>
      </c>
      <c r="H125">
        <v>200</v>
      </c>
      <c r="K125" s="11"/>
      <c r="L125" s="11"/>
      <c r="M125" s="12"/>
      <c r="N125" s="11"/>
    </row>
    <row r="126" spans="1:35">
      <c r="A126" t="s">
        <v>308</v>
      </c>
      <c r="B126" t="s">
        <v>337</v>
      </c>
      <c r="C126" s="7">
        <v>43521</v>
      </c>
      <c r="D126">
        <v>0</v>
      </c>
      <c r="K126" s="11"/>
      <c r="L126" s="11"/>
      <c r="M126" s="12"/>
      <c r="N126" s="11"/>
    </row>
    <row r="127" spans="1:35">
      <c r="A127" t="s">
        <v>308</v>
      </c>
      <c r="B127" t="s">
        <v>337</v>
      </c>
      <c r="C127" s="7">
        <v>43566</v>
      </c>
      <c r="D127">
        <v>44.5</v>
      </c>
      <c r="K127" s="11"/>
      <c r="L127" s="11"/>
      <c r="M127" s="12"/>
      <c r="N127" s="11"/>
    </row>
    <row r="128" spans="1:35">
      <c r="A128" t="s">
        <v>308</v>
      </c>
      <c r="B128" t="s">
        <v>335</v>
      </c>
      <c r="C128" s="7">
        <v>43878</v>
      </c>
      <c r="D128">
        <v>0</v>
      </c>
      <c r="L128" s="7"/>
      <c r="Q128" s="7"/>
      <c r="AC128">
        <v>6.399</v>
      </c>
      <c r="AD128">
        <v>0</v>
      </c>
      <c r="AF128">
        <v>14.04</v>
      </c>
      <c r="AG128">
        <v>6.3719999999999981</v>
      </c>
    </row>
    <row r="129" spans="1:39">
      <c r="A129" t="s">
        <v>308</v>
      </c>
      <c r="B129" t="s">
        <v>335</v>
      </c>
      <c r="C129" s="7">
        <v>43905</v>
      </c>
      <c r="D129">
        <v>27</v>
      </c>
      <c r="J129" s="11">
        <v>0.44</v>
      </c>
      <c r="L129" s="7"/>
      <c r="Q129" s="7"/>
    </row>
    <row r="130" spans="1:39">
      <c r="A130" t="s">
        <v>308</v>
      </c>
      <c r="B130" t="s">
        <v>335</v>
      </c>
      <c r="C130" s="7">
        <v>43912</v>
      </c>
      <c r="D130">
        <v>34</v>
      </c>
      <c r="J130" s="11">
        <v>0.67</v>
      </c>
      <c r="L130" s="7"/>
      <c r="Q130" s="7"/>
    </row>
    <row r="131" spans="1:39">
      <c r="A131" t="s">
        <v>308</v>
      </c>
      <c r="B131" t="s">
        <v>335</v>
      </c>
      <c r="C131" s="7">
        <v>43918</v>
      </c>
      <c r="D131">
        <v>40</v>
      </c>
      <c r="H131">
        <v>220.3</v>
      </c>
      <c r="Q131" s="7"/>
      <c r="Z131">
        <v>40</v>
      </c>
      <c r="AA131">
        <v>60</v>
      </c>
    </row>
    <row r="132" spans="1:39">
      <c r="A132" t="s">
        <v>308</v>
      </c>
      <c r="B132" t="s">
        <v>335</v>
      </c>
      <c r="C132" s="7">
        <v>43919</v>
      </c>
      <c r="D132">
        <v>41</v>
      </c>
      <c r="J132" s="11">
        <v>0.77</v>
      </c>
      <c r="L132" s="7"/>
      <c r="Q132" s="7"/>
    </row>
    <row r="133" spans="1:39">
      <c r="A133" t="s">
        <v>308</v>
      </c>
      <c r="B133" t="s">
        <v>335</v>
      </c>
      <c r="C133" s="7">
        <v>43928</v>
      </c>
      <c r="D133">
        <v>49</v>
      </c>
      <c r="J133" s="11">
        <v>0.81</v>
      </c>
      <c r="L133" s="7"/>
      <c r="Q133" s="7"/>
    </row>
    <row r="134" spans="1:39">
      <c r="A134" t="s">
        <v>308</v>
      </c>
      <c r="B134" t="s">
        <v>314</v>
      </c>
      <c r="C134" s="7">
        <v>43878</v>
      </c>
      <c r="D134">
        <v>0</v>
      </c>
      <c r="L134" s="7"/>
      <c r="Q134" s="7"/>
      <c r="AC134">
        <v>7.8210000000000006</v>
      </c>
      <c r="AD134">
        <v>3.5775000000000001</v>
      </c>
      <c r="AE134">
        <v>35.04</v>
      </c>
      <c r="AF134">
        <v>38.879999999999995</v>
      </c>
      <c r="AG134">
        <v>12.744</v>
      </c>
    </row>
    <row r="135" spans="1:39">
      <c r="A135" t="s">
        <v>308</v>
      </c>
      <c r="B135" t="s">
        <v>314</v>
      </c>
      <c r="C135" s="7">
        <v>43905</v>
      </c>
      <c r="D135">
        <v>27</v>
      </c>
      <c r="J135" s="11">
        <v>0.5</v>
      </c>
      <c r="L135" s="7"/>
      <c r="Q135" s="7"/>
    </row>
    <row r="136" spans="1:39">
      <c r="A136" t="s">
        <v>308</v>
      </c>
      <c r="B136" t="s">
        <v>314</v>
      </c>
      <c r="C136" s="7">
        <v>43912</v>
      </c>
      <c r="D136">
        <v>34</v>
      </c>
      <c r="J136" s="11">
        <v>0.69</v>
      </c>
      <c r="L136" s="7"/>
      <c r="Q136" s="7"/>
    </row>
    <row r="137" spans="1:39">
      <c r="A137" t="s">
        <v>308</v>
      </c>
      <c r="B137" t="s">
        <v>314</v>
      </c>
      <c r="C137" s="7">
        <v>43917</v>
      </c>
      <c r="D137">
        <v>39</v>
      </c>
      <c r="H137">
        <v>274.8</v>
      </c>
      <c r="Q137" s="7"/>
      <c r="Z137">
        <v>39</v>
      </c>
      <c r="AA137">
        <v>59</v>
      </c>
    </row>
    <row r="138" spans="1:39">
      <c r="A138" t="s">
        <v>308</v>
      </c>
      <c r="B138" t="s">
        <v>314</v>
      </c>
      <c r="C138" s="7">
        <v>43919</v>
      </c>
      <c r="D138">
        <v>41</v>
      </c>
      <c r="J138" s="11">
        <v>0.75</v>
      </c>
      <c r="L138" s="7"/>
      <c r="Q138" s="7"/>
    </row>
    <row r="139" spans="1:39">
      <c r="A139" t="s">
        <v>308</v>
      </c>
      <c r="B139" t="s">
        <v>314</v>
      </c>
      <c r="C139" s="7">
        <v>43928</v>
      </c>
      <c r="D139">
        <v>49</v>
      </c>
      <c r="J139" s="11">
        <v>0.64</v>
      </c>
      <c r="L139" s="7"/>
      <c r="Q139" s="7"/>
    </row>
    <row r="140" spans="1:39">
      <c r="A140" t="s">
        <v>308</v>
      </c>
      <c r="B140" t="s">
        <v>323</v>
      </c>
      <c r="C140" s="7">
        <v>43878</v>
      </c>
      <c r="D140">
        <v>0</v>
      </c>
      <c r="L140" s="7"/>
      <c r="Q140" s="7"/>
      <c r="AC140">
        <v>4.9770000000000003</v>
      </c>
      <c r="AD140">
        <v>2.1465000000000001</v>
      </c>
      <c r="AF140">
        <v>11.879999999999999</v>
      </c>
      <c r="AG140">
        <v>5.3099999999999987</v>
      </c>
      <c r="AJ140">
        <v>55.865657728533932</v>
      </c>
      <c r="AK140">
        <v>225.19112098645547</v>
      </c>
      <c r="AL140">
        <v>339.98918105675801</v>
      </c>
      <c r="AM140">
        <v>444.59914356147283</v>
      </c>
    </row>
    <row r="141" spans="1:39">
      <c r="A141" t="s">
        <v>308</v>
      </c>
      <c r="B141" t="s">
        <v>323</v>
      </c>
      <c r="C141" s="7">
        <v>43905</v>
      </c>
      <c r="D141">
        <v>27</v>
      </c>
      <c r="J141" s="11">
        <v>0.48</v>
      </c>
      <c r="L141" s="7"/>
      <c r="Q141" s="7"/>
    </row>
    <row r="142" spans="1:39">
      <c r="A142" t="s">
        <v>308</v>
      </c>
      <c r="B142" t="s">
        <v>323</v>
      </c>
      <c r="C142" s="7">
        <v>43912</v>
      </c>
      <c r="D142">
        <v>34</v>
      </c>
      <c r="J142" s="11">
        <v>0.68</v>
      </c>
      <c r="L142" s="7"/>
      <c r="Q142" s="7"/>
    </row>
    <row r="143" spans="1:39">
      <c r="A143" t="s">
        <v>308</v>
      </c>
      <c r="B143" t="s">
        <v>323</v>
      </c>
      <c r="C143" s="7">
        <v>43918</v>
      </c>
      <c r="D143">
        <v>40</v>
      </c>
      <c r="H143">
        <v>216.1</v>
      </c>
      <c r="Q143" s="7"/>
      <c r="Z143">
        <v>40</v>
      </c>
      <c r="AA143">
        <v>60</v>
      </c>
    </row>
    <row r="144" spans="1:39">
      <c r="A144" t="s">
        <v>308</v>
      </c>
      <c r="B144" t="s">
        <v>323</v>
      </c>
      <c r="C144" s="7">
        <v>43919</v>
      </c>
      <c r="D144">
        <v>41</v>
      </c>
      <c r="J144" s="11">
        <v>0.77</v>
      </c>
      <c r="L144" s="7"/>
      <c r="Q144" s="7"/>
    </row>
    <row r="145" spans="1:39">
      <c r="A145" t="s">
        <v>308</v>
      </c>
      <c r="B145" t="s">
        <v>323</v>
      </c>
      <c r="C145" s="7">
        <v>43928</v>
      </c>
      <c r="D145">
        <v>49</v>
      </c>
      <c r="J145" s="11">
        <v>0.83</v>
      </c>
      <c r="L145" s="7"/>
      <c r="Q145" s="7"/>
    </row>
    <row r="146" spans="1:39">
      <c r="A146" t="s">
        <v>308</v>
      </c>
      <c r="B146" t="s">
        <v>309</v>
      </c>
      <c r="C146" s="7">
        <v>43878</v>
      </c>
      <c r="D146">
        <v>0</v>
      </c>
      <c r="L146" s="7"/>
      <c r="P146" s="7"/>
      <c r="AC146">
        <v>7.4654999999999987</v>
      </c>
      <c r="AD146">
        <v>2.1465000000000001</v>
      </c>
      <c r="AE146">
        <v>12.045</v>
      </c>
      <c r="AF146">
        <v>30.24</v>
      </c>
      <c r="AG146">
        <v>15.929999999999998</v>
      </c>
      <c r="AJ146">
        <v>62.461391861077288</v>
      </c>
      <c r="AK146">
        <v>90.339779434533341</v>
      </c>
      <c r="AL146">
        <v>307.20043379642254</v>
      </c>
      <c r="AM146">
        <v>391.62261723261088</v>
      </c>
    </row>
    <row r="147" spans="1:39">
      <c r="A147" t="s">
        <v>308</v>
      </c>
      <c r="B147" t="s">
        <v>309</v>
      </c>
      <c r="C147" s="7">
        <v>43905</v>
      </c>
      <c r="D147">
        <v>27</v>
      </c>
      <c r="J147" s="11">
        <v>0.54</v>
      </c>
      <c r="L147" s="7"/>
      <c r="P147" s="7"/>
    </row>
    <row r="148" spans="1:39">
      <c r="A148" t="s">
        <v>308</v>
      </c>
      <c r="B148" t="s">
        <v>309</v>
      </c>
      <c r="C148" s="7">
        <v>43912</v>
      </c>
      <c r="D148">
        <v>34</v>
      </c>
      <c r="J148" s="11">
        <v>0.71</v>
      </c>
      <c r="L148" s="7"/>
      <c r="P148" s="7"/>
    </row>
    <row r="149" spans="1:39">
      <c r="A149" t="s">
        <v>308</v>
      </c>
      <c r="B149" t="s">
        <v>309</v>
      </c>
      <c r="C149" s="7">
        <v>43918</v>
      </c>
      <c r="D149">
        <v>40</v>
      </c>
      <c r="H149">
        <v>245.8</v>
      </c>
      <c r="P149" s="7"/>
      <c r="Z149">
        <v>40</v>
      </c>
      <c r="AA149">
        <v>60</v>
      </c>
    </row>
    <row r="150" spans="1:39">
      <c r="A150" t="s">
        <v>308</v>
      </c>
      <c r="B150" t="s">
        <v>309</v>
      </c>
      <c r="C150" s="7">
        <v>43919</v>
      </c>
      <c r="D150">
        <v>41</v>
      </c>
      <c r="J150" s="11">
        <v>0.78</v>
      </c>
      <c r="L150" s="7"/>
      <c r="P150" s="7"/>
    </row>
    <row r="151" spans="1:39">
      <c r="A151" t="s">
        <v>308</v>
      </c>
      <c r="B151" t="s">
        <v>309</v>
      </c>
      <c r="C151" s="7">
        <v>43928</v>
      </c>
      <c r="D151">
        <v>49</v>
      </c>
      <c r="J151" s="11">
        <v>0.65</v>
      </c>
      <c r="L151" s="7"/>
      <c r="Q151" s="7"/>
    </row>
    <row r="152" spans="1:39">
      <c r="A152" t="s">
        <v>308</v>
      </c>
      <c r="B152" t="s">
        <v>331</v>
      </c>
      <c r="C152" s="7">
        <v>43878</v>
      </c>
      <c r="D152">
        <v>0</v>
      </c>
      <c r="L152" s="7"/>
      <c r="Q152" s="7"/>
      <c r="AC152">
        <v>6.3989999999999991</v>
      </c>
      <c r="AD152">
        <v>1.431</v>
      </c>
      <c r="AE152">
        <v>14.234999999999999</v>
      </c>
      <c r="AF152">
        <v>25.919999999999998</v>
      </c>
      <c r="AG152">
        <v>12.744</v>
      </c>
      <c r="AJ152">
        <v>57.539650417676036</v>
      </c>
      <c r="AK152">
        <v>244.37206109912569</v>
      </c>
      <c r="AL152">
        <v>380.81599315177277</v>
      </c>
      <c r="AM152">
        <v>507.34404531158992</v>
      </c>
    </row>
    <row r="153" spans="1:39">
      <c r="A153" t="s">
        <v>308</v>
      </c>
      <c r="B153" t="s">
        <v>331</v>
      </c>
      <c r="C153" s="7">
        <v>43905</v>
      </c>
      <c r="D153">
        <v>27</v>
      </c>
      <c r="J153" s="11">
        <v>0.45</v>
      </c>
      <c r="L153" s="7"/>
      <c r="Q153" s="7"/>
    </row>
    <row r="154" spans="1:39">
      <c r="A154" t="s">
        <v>308</v>
      </c>
      <c r="B154" t="s">
        <v>331</v>
      </c>
      <c r="C154" s="7">
        <v>43912</v>
      </c>
      <c r="D154">
        <v>34</v>
      </c>
      <c r="J154" s="11">
        <v>0.65</v>
      </c>
      <c r="L154" s="7"/>
      <c r="Q154" s="7"/>
    </row>
    <row r="155" spans="1:39">
      <c r="A155" t="s">
        <v>308</v>
      </c>
      <c r="B155" t="s">
        <v>331</v>
      </c>
      <c r="C155" s="7">
        <v>43917</v>
      </c>
      <c r="D155">
        <v>39</v>
      </c>
      <c r="H155">
        <v>239.5</v>
      </c>
      <c r="Q155" s="7"/>
      <c r="Z155">
        <v>39</v>
      </c>
    </row>
    <row r="156" spans="1:39">
      <c r="A156" t="s">
        <v>308</v>
      </c>
      <c r="B156" t="s">
        <v>331</v>
      </c>
      <c r="C156" s="7">
        <v>43919</v>
      </c>
      <c r="D156">
        <v>41</v>
      </c>
      <c r="J156" s="11">
        <v>0.78</v>
      </c>
      <c r="L156" s="7"/>
      <c r="Q156" s="7"/>
    </row>
    <row r="157" spans="1:39">
      <c r="A157" t="s">
        <v>308</v>
      </c>
      <c r="B157" t="s">
        <v>331</v>
      </c>
      <c r="C157" s="7">
        <v>43928</v>
      </c>
      <c r="D157">
        <v>49</v>
      </c>
      <c r="J157" s="11">
        <v>0.83</v>
      </c>
      <c r="L157" s="7"/>
      <c r="Q157" s="7"/>
    </row>
    <row r="158" spans="1:39">
      <c r="A158" t="s">
        <v>308</v>
      </c>
      <c r="B158" t="s">
        <v>312</v>
      </c>
      <c r="C158" s="7">
        <v>43739</v>
      </c>
      <c r="P158" s="7"/>
      <c r="AH158">
        <v>42</v>
      </c>
    </row>
    <row r="159" spans="1:39">
      <c r="A159" t="s">
        <v>308</v>
      </c>
      <c r="B159" t="s">
        <v>312</v>
      </c>
      <c r="C159" s="7">
        <v>43862</v>
      </c>
      <c r="P159" s="7"/>
      <c r="AH159">
        <v>110</v>
      </c>
    </row>
    <row r="160" spans="1:39">
      <c r="A160" t="s">
        <v>308</v>
      </c>
      <c r="B160" t="s">
        <v>312</v>
      </c>
      <c r="C160" s="7">
        <v>43878</v>
      </c>
      <c r="D160">
        <v>0</v>
      </c>
      <c r="P160" s="7"/>
      <c r="AC160">
        <v>7.1099999999999994</v>
      </c>
      <c r="AD160">
        <v>1.431</v>
      </c>
      <c r="AE160">
        <v>20.805</v>
      </c>
      <c r="AF160">
        <v>19.440000000000001</v>
      </c>
      <c r="AG160">
        <v>7.4339999999999984</v>
      </c>
      <c r="AJ160">
        <v>59.543235923209004</v>
      </c>
      <c r="AK160">
        <v>94.672266485825276</v>
      </c>
      <c r="AL160">
        <v>332.02467087651826</v>
      </c>
      <c r="AM160">
        <v>451.0071625992386</v>
      </c>
    </row>
    <row r="161" spans="1:33">
      <c r="A161" t="s">
        <v>308</v>
      </c>
      <c r="B161" t="s">
        <v>312</v>
      </c>
      <c r="C161" s="7">
        <v>43905</v>
      </c>
      <c r="D161">
        <v>27</v>
      </c>
      <c r="J161" s="11">
        <v>0.48</v>
      </c>
      <c r="P161" s="7"/>
    </row>
    <row r="162" spans="1:33">
      <c r="A162" t="s">
        <v>308</v>
      </c>
      <c r="B162" t="s">
        <v>312</v>
      </c>
      <c r="C162" s="7">
        <v>43912</v>
      </c>
      <c r="D162">
        <v>34</v>
      </c>
      <c r="J162" s="11">
        <v>0.66</v>
      </c>
      <c r="P162" s="7"/>
    </row>
    <row r="163" spans="1:33">
      <c r="A163" t="s">
        <v>308</v>
      </c>
      <c r="B163" t="s">
        <v>312</v>
      </c>
      <c r="C163" s="7">
        <v>43917</v>
      </c>
      <c r="D163">
        <v>39</v>
      </c>
      <c r="H163">
        <v>244.1</v>
      </c>
      <c r="P163" s="7"/>
      <c r="Z163">
        <v>39</v>
      </c>
    </row>
    <row r="164" spans="1:33">
      <c r="A164" t="s">
        <v>308</v>
      </c>
      <c r="B164" t="s">
        <v>312</v>
      </c>
      <c r="C164" s="7">
        <v>43919</v>
      </c>
      <c r="D164">
        <v>41</v>
      </c>
      <c r="J164" s="11">
        <v>0.78</v>
      </c>
      <c r="L164" s="7"/>
      <c r="P164" s="7"/>
    </row>
    <row r="165" spans="1:33">
      <c r="A165" t="s">
        <v>308</v>
      </c>
      <c r="B165" t="s">
        <v>312</v>
      </c>
      <c r="C165" s="7">
        <v>43928</v>
      </c>
      <c r="D165">
        <v>49</v>
      </c>
      <c r="J165" s="11">
        <v>0.65500000000000003</v>
      </c>
      <c r="L165" s="7"/>
      <c r="P165" s="7"/>
    </row>
    <row r="166" spans="1:33">
      <c r="A166" t="s">
        <v>308</v>
      </c>
      <c r="B166" t="s">
        <v>332</v>
      </c>
      <c r="C166" s="7">
        <v>43878</v>
      </c>
      <c r="D166">
        <v>0</v>
      </c>
      <c r="L166" s="7"/>
      <c r="Q166" s="7"/>
      <c r="AC166">
        <v>10.309499999999998</v>
      </c>
      <c r="AD166">
        <v>10.017000000000001</v>
      </c>
      <c r="AE166">
        <v>36.134999999999998</v>
      </c>
      <c r="AF166">
        <v>32.4</v>
      </c>
      <c r="AG166">
        <v>7.4339999999999984</v>
      </c>
    </row>
    <row r="167" spans="1:33">
      <c r="A167" t="s">
        <v>308</v>
      </c>
      <c r="B167" t="s">
        <v>332</v>
      </c>
      <c r="C167" s="7">
        <v>43905</v>
      </c>
      <c r="D167">
        <v>27</v>
      </c>
      <c r="J167" s="11">
        <v>0.42</v>
      </c>
      <c r="L167" s="7"/>
      <c r="Q167" s="7"/>
    </row>
    <row r="168" spans="1:33">
      <c r="A168" t="s">
        <v>308</v>
      </c>
      <c r="B168" t="s">
        <v>332</v>
      </c>
      <c r="C168" s="7">
        <v>43912</v>
      </c>
      <c r="D168">
        <v>34</v>
      </c>
      <c r="J168" s="11">
        <v>0.61499999999999999</v>
      </c>
      <c r="L168" s="7"/>
      <c r="Q168" s="7"/>
    </row>
    <row r="169" spans="1:33">
      <c r="A169" t="s">
        <v>308</v>
      </c>
      <c r="B169" t="s">
        <v>332</v>
      </c>
      <c r="C169" s="7">
        <v>43918</v>
      </c>
      <c r="D169">
        <v>40</v>
      </c>
      <c r="H169">
        <v>259.7</v>
      </c>
      <c r="Q169" s="7"/>
      <c r="Z169">
        <v>40</v>
      </c>
      <c r="AA169">
        <v>61</v>
      </c>
    </row>
    <row r="170" spans="1:33">
      <c r="A170" t="s">
        <v>308</v>
      </c>
      <c r="B170" t="s">
        <v>332</v>
      </c>
      <c r="C170" s="7">
        <v>43919</v>
      </c>
      <c r="D170">
        <v>41</v>
      </c>
      <c r="J170" s="11">
        <v>0.72</v>
      </c>
      <c r="L170" s="7"/>
      <c r="Q170" s="7"/>
    </row>
    <row r="171" spans="1:33">
      <c r="A171" t="s">
        <v>308</v>
      </c>
      <c r="B171" t="s">
        <v>332</v>
      </c>
      <c r="C171" s="7">
        <v>43928</v>
      </c>
      <c r="D171">
        <v>49</v>
      </c>
      <c r="J171" s="11">
        <v>0.82</v>
      </c>
      <c r="L171" s="7"/>
      <c r="Q171" s="7"/>
    </row>
    <row r="172" spans="1:33">
      <c r="A172" t="s">
        <v>308</v>
      </c>
      <c r="B172" t="s">
        <v>322</v>
      </c>
      <c r="C172" s="7">
        <v>43878</v>
      </c>
      <c r="D172">
        <v>0</v>
      </c>
      <c r="L172" s="7"/>
      <c r="Q172" s="7"/>
      <c r="AC172">
        <v>13.8645</v>
      </c>
      <c r="AD172">
        <v>8.5859999999999985</v>
      </c>
      <c r="AE172">
        <v>48.179999999999993</v>
      </c>
      <c r="AF172">
        <v>41.04</v>
      </c>
      <c r="AG172">
        <v>8.4959999999999987</v>
      </c>
    </row>
    <row r="173" spans="1:33">
      <c r="A173" t="s">
        <v>308</v>
      </c>
      <c r="B173" t="s">
        <v>322</v>
      </c>
      <c r="C173" s="7">
        <v>43905</v>
      </c>
      <c r="D173">
        <v>27</v>
      </c>
      <c r="J173" s="11">
        <v>0.495</v>
      </c>
      <c r="L173" s="7"/>
      <c r="Q173" s="7"/>
    </row>
    <row r="174" spans="1:33">
      <c r="A174" t="s">
        <v>308</v>
      </c>
      <c r="B174" t="s">
        <v>322</v>
      </c>
      <c r="C174" s="7">
        <v>43912</v>
      </c>
      <c r="D174">
        <v>34</v>
      </c>
      <c r="J174" s="11">
        <v>0.7</v>
      </c>
      <c r="L174" s="7"/>
      <c r="Q174" s="7"/>
    </row>
    <row r="175" spans="1:33">
      <c r="A175" t="s">
        <v>308</v>
      </c>
      <c r="B175" t="s">
        <v>322</v>
      </c>
      <c r="C175" s="7">
        <v>43917</v>
      </c>
      <c r="D175">
        <v>39</v>
      </c>
      <c r="H175">
        <v>266.3</v>
      </c>
      <c r="Q175" s="7"/>
      <c r="Z175">
        <v>39</v>
      </c>
      <c r="AA175">
        <v>60</v>
      </c>
    </row>
    <row r="176" spans="1:33">
      <c r="A176" t="s">
        <v>308</v>
      </c>
      <c r="B176" t="s">
        <v>322</v>
      </c>
      <c r="C176" s="7">
        <v>43919</v>
      </c>
      <c r="D176">
        <v>41</v>
      </c>
      <c r="J176" s="11">
        <v>0.78</v>
      </c>
      <c r="L176" s="7"/>
      <c r="Q176" s="7"/>
    </row>
    <row r="177" spans="1:39">
      <c r="A177" t="s">
        <v>308</v>
      </c>
      <c r="B177" t="s">
        <v>322</v>
      </c>
      <c r="C177" s="7">
        <v>43928</v>
      </c>
      <c r="D177">
        <v>49</v>
      </c>
      <c r="J177" s="11">
        <v>0.72</v>
      </c>
      <c r="L177" s="7"/>
      <c r="Q177" s="7"/>
    </row>
    <row r="178" spans="1:39">
      <c r="A178" t="s">
        <v>308</v>
      </c>
      <c r="B178" t="s">
        <v>326</v>
      </c>
      <c r="C178" s="7">
        <v>43878</v>
      </c>
      <c r="D178">
        <v>0</v>
      </c>
      <c r="L178" s="7"/>
      <c r="Q178" s="7"/>
      <c r="AC178">
        <v>11.731499999999999</v>
      </c>
      <c r="AD178">
        <v>19.3185</v>
      </c>
      <c r="AE178">
        <v>72.27</v>
      </c>
      <c r="AF178">
        <v>44.28</v>
      </c>
      <c r="AG178">
        <v>11.681999999999999</v>
      </c>
      <c r="AJ178">
        <v>58.59667179684498</v>
      </c>
      <c r="AK178">
        <v>75.42585242506</v>
      </c>
      <c r="AL178">
        <v>119.26987614861615</v>
      </c>
      <c r="AM178">
        <v>158.61401351950948</v>
      </c>
    </row>
    <row r="179" spans="1:39">
      <c r="A179" t="s">
        <v>308</v>
      </c>
      <c r="B179" t="s">
        <v>326</v>
      </c>
      <c r="C179" s="7">
        <v>43905</v>
      </c>
      <c r="D179">
        <v>27</v>
      </c>
      <c r="J179" s="11">
        <v>0.46</v>
      </c>
      <c r="L179" s="7"/>
      <c r="Q179" s="7"/>
    </row>
    <row r="180" spans="1:39">
      <c r="A180" t="s">
        <v>308</v>
      </c>
      <c r="B180" t="s">
        <v>326</v>
      </c>
      <c r="C180" s="7">
        <v>43912</v>
      </c>
      <c r="D180">
        <v>34</v>
      </c>
      <c r="J180" s="11">
        <v>0.63</v>
      </c>
      <c r="L180" s="7"/>
      <c r="Q180" s="7"/>
    </row>
    <row r="181" spans="1:39">
      <c r="A181" t="s">
        <v>308</v>
      </c>
      <c r="B181" t="s">
        <v>326</v>
      </c>
      <c r="C181" s="7">
        <v>43917</v>
      </c>
      <c r="D181">
        <v>39</v>
      </c>
      <c r="H181">
        <v>245.2</v>
      </c>
      <c r="Q181" s="7"/>
      <c r="Z181">
        <v>39</v>
      </c>
      <c r="AA181">
        <v>60</v>
      </c>
    </row>
    <row r="182" spans="1:39">
      <c r="A182" t="s">
        <v>308</v>
      </c>
      <c r="B182" t="s">
        <v>326</v>
      </c>
      <c r="C182" s="7">
        <v>43919</v>
      </c>
      <c r="D182">
        <v>41</v>
      </c>
      <c r="J182" s="11">
        <v>0.76</v>
      </c>
      <c r="L182" s="7"/>
      <c r="Q182" s="7"/>
    </row>
    <row r="183" spans="1:39">
      <c r="A183" t="s">
        <v>308</v>
      </c>
      <c r="B183" t="s">
        <v>326</v>
      </c>
      <c r="C183" s="7">
        <v>43928</v>
      </c>
      <c r="D183">
        <v>49</v>
      </c>
      <c r="J183" s="11">
        <v>0.79</v>
      </c>
      <c r="L183" s="7"/>
      <c r="Q183" s="7"/>
    </row>
    <row r="184" spans="1:39">
      <c r="A184" t="s">
        <v>308</v>
      </c>
      <c r="B184" t="s">
        <v>310</v>
      </c>
      <c r="C184" s="7">
        <v>43878</v>
      </c>
      <c r="D184">
        <v>0</v>
      </c>
      <c r="L184" s="7"/>
      <c r="Q184" s="7"/>
      <c r="AC184">
        <v>20.974500000000003</v>
      </c>
      <c r="AD184">
        <v>27.189</v>
      </c>
      <c r="AE184">
        <v>75.555000000000007</v>
      </c>
      <c r="AF184">
        <v>58.32</v>
      </c>
      <c r="AG184">
        <v>10.619999999999997</v>
      </c>
      <c r="AJ184">
        <v>60.070293759777527</v>
      </c>
      <c r="AK184">
        <v>37.64188092016235</v>
      </c>
      <c r="AL184">
        <v>99.466168630593543</v>
      </c>
      <c r="AM184">
        <v>142.14304577757406</v>
      </c>
    </row>
    <row r="185" spans="1:39">
      <c r="A185" t="s">
        <v>308</v>
      </c>
      <c r="B185" t="s">
        <v>310</v>
      </c>
      <c r="C185" s="7">
        <v>43905</v>
      </c>
      <c r="D185">
        <v>27</v>
      </c>
      <c r="J185" s="11">
        <v>0.46</v>
      </c>
      <c r="L185" s="7"/>
      <c r="Q185" s="7"/>
    </row>
    <row r="186" spans="1:39">
      <c r="A186" t="s">
        <v>308</v>
      </c>
      <c r="B186" t="s">
        <v>310</v>
      </c>
      <c r="C186" s="7">
        <v>43912</v>
      </c>
      <c r="D186">
        <v>34</v>
      </c>
      <c r="J186" s="11">
        <v>0.68</v>
      </c>
      <c r="L186" s="7"/>
      <c r="Q186" s="7"/>
    </row>
    <row r="187" spans="1:39">
      <c r="A187" t="s">
        <v>308</v>
      </c>
      <c r="B187" t="s">
        <v>310</v>
      </c>
      <c r="C187" s="7">
        <v>43918</v>
      </c>
      <c r="D187">
        <v>40</v>
      </c>
      <c r="H187">
        <v>246.2</v>
      </c>
      <c r="Q187" s="7"/>
      <c r="Z187">
        <v>40</v>
      </c>
      <c r="AA187">
        <v>60</v>
      </c>
    </row>
    <row r="188" spans="1:39">
      <c r="A188" t="s">
        <v>308</v>
      </c>
      <c r="B188" t="s">
        <v>310</v>
      </c>
      <c r="C188" s="7">
        <v>43919</v>
      </c>
      <c r="D188">
        <v>41</v>
      </c>
      <c r="J188" s="11">
        <v>0.72</v>
      </c>
      <c r="L188" s="7"/>
      <c r="Q188" s="7"/>
    </row>
    <row r="189" spans="1:39">
      <c r="A189" t="s">
        <v>308</v>
      </c>
      <c r="B189" t="s">
        <v>310</v>
      </c>
      <c r="C189" s="7">
        <v>43928</v>
      </c>
      <c r="D189">
        <v>49</v>
      </c>
      <c r="J189" s="11">
        <v>0.69499999999999995</v>
      </c>
      <c r="L189" s="7"/>
      <c r="Q189" s="7"/>
    </row>
    <row r="190" spans="1:39">
      <c r="A190" t="s">
        <v>308</v>
      </c>
      <c r="B190" t="s">
        <v>333</v>
      </c>
      <c r="C190" s="7">
        <v>43878</v>
      </c>
      <c r="D190">
        <v>0</v>
      </c>
      <c r="L190" s="7"/>
      <c r="Q190" s="7"/>
      <c r="AC190">
        <v>7.4654999999999987</v>
      </c>
      <c r="AD190">
        <v>3.5775000000000001</v>
      </c>
      <c r="AE190">
        <v>20.805</v>
      </c>
      <c r="AF190">
        <v>19.439999999999998</v>
      </c>
      <c r="AG190">
        <v>7.4339999999999984</v>
      </c>
    </row>
    <row r="191" spans="1:39">
      <c r="A191" t="s">
        <v>308</v>
      </c>
      <c r="B191" t="s">
        <v>333</v>
      </c>
      <c r="C191" s="7">
        <v>43905</v>
      </c>
      <c r="D191">
        <v>27</v>
      </c>
      <c r="J191" s="11">
        <v>0.48</v>
      </c>
      <c r="L191" s="7"/>
      <c r="Q191" s="7"/>
    </row>
    <row r="192" spans="1:39">
      <c r="A192" t="s">
        <v>308</v>
      </c>
      <c r="B192" t="s">
        <v>333</v>
      </c>
      <c r="C192" s="7">
        <v>43912</v>
      </c>
      <c r="D192">
        <v>34</v>
      </c>
      <c r="J192" s="11">
        <v>0.65</v>
      </c>
      <c r="L192" s="7"/>
      <c r="Q192" s="7"/>
    </row>
    <row r="193" spans="1:39">
      <c r="A193" t="s">
        <v>308</v>
      </c>
      <c r="B193" t="s">
        <v>333</v>
      </c>
      <c r="C193" s="7">
        <v>43917</v>
      </c>
      <c r="D193">
        <v>39</v>
      </c>
      <c r="H193">
        <v>256.8</v>
      </c>
      <c r="Q193" s="7"/>
      <c r="Z193">
        <v>39</v>
      </c>
      <c r="AA193">
        <v>59</v>
      </c>
    </row>
    <row r="194" spans="1:39">
      <c r="A194" t="s">
        <v>308</v>
      </c>
      <c r="B194" t="s">
        <v>333</v>
      </c>
      <c r="C194" s="7">
        <v>43919</v>
      </c>
      <c r="D194">
        <v>41</v>
      </c>
      <c r="J194" s="11">
        <v>0.81</v>
      </c>
      <c r="L194" s="7"/>
      <c r="Q194" s="7"/>
    </row>
    <row r="195" spans="1:39">
      <c r="A195" t="s">
        <v>308</v>
      </c>
      <c r="B195" t="s">
        <v>333</v>
      </c>
      <c r="C195" s="7">
        <v>43928</v>
      </c>
      <c r="D195">
        <v>49</v>
      </c>
      <c r="J195" s="11">
        <v>0.83</v>
      </c>
      <c r="L195" s="7"/>
      <c r="Q195" s="7"/>
    </row>
    <row r="196" spans="1:39">
      <c r="A196" t="s">
        <v>308</v>
      </c>
      <c r="B196" t="s">
        <v>315</v>
      </c>
      <c r="C196" s="7">
        <v>43878</v>
      </c>
      <c r="D196">
        <v>0</v>
      </c>
      <c r="L196" s="7"/>
      <c r="Q196" s="7"/>
      <c r="AC196">
        <v>7.4654999999999987</v>
      </c>
      <c r="AD196">
        <v>2.1465000000000001</v>
      </c>
      <c r="AE196">
        <v>14.234999999999999</v>
      </c>
      <c r="AF196">
        <v>25.92</v>
      </c>
      <c r="AG196">
        <v>10.619999999999997</v>
      </c>
    </row>
    <row r="197" spans="1:39">
      <c r="A197" t="s">
        <v>308</v>
      </c>
      <c r="B197" t="s">
        <v>315</v>
      </c>
      <c r="C197" s="7">
        <v>43905</v>
      </c>
      <c r="D197">
        <v>27</v>
      </c>
      <c r="J197" s="11">
        <v>0.42</v>
      </c>
      <c r="L197" s="7"/>
      <c r="Q197" s="7"/>
    </row>
    <row r="198" spans="1:39">
      <c r="A198" t="s">
        <v>308</v>
      </c>
      <c r="B198" t="s">
        <v>315</v>
      </c>
      <c r="C198" s="7">
        <v>43912</v>
      </c>
      <c r="D198">
        <v>34</v>
      </c>
      <c r="J198" s="11">
        <v>0.65</v>
      </c>
      <c r="L198" s="7"/>
      <c r="Q198" s="7"/>
    </row>
    <row r="199" spans="1:39">
      <c r="A199" t="s">
        <v>308</v>
      </c>
      <c r="B199" t="s">
        <v>315</v>
      </c>
      <c r="C199" s="7">
        <v>43917</v>
      </c>
      <c r="D199">
        <v>39</v>
      </c>
      <c r="H199">
        <v>250</v>
      </c>
      <c r="Q199" s="7"/>
      <c r="Z199">
        <v>39</v>
      </c>
      <c r="AA199">
        <v>60</v>
      </c>
    </row>
    <row r="200" spans="1:39">
      <c r="A200" t="s">
        <v>308</v>
      </c>
      <c r="B200" t="s">
        <v>315</v>
      </c>
      <c r="C200" s="7">
        <v>43919</v>
      </c>
      <c r="D200">
        <v>41</v>
      </c>
      <c r="J200" s="11">
        <v>0.68500000000000005</v>
      </c>
    </row>
    <row r="201" spans="1:39">
      <c r="A201" t="s">
        <v>308</v>
      </c>
      <c r="B201" t="s">
        <v>315</v>
      </c>
      <c r="C201" s="7">
        <v>43928</v>
      </c>
      <c r="D201">
        <v>49</v>
      </c>
      <c r="J201" s="11">
        <v>0.69</v>
      </c>
      <c r="L201" s="7"/>
      <c r="Q201" s="7"/>
    </row>
    <row r="202" spans="1:39">
      <c r="A202" t="s">
        <v>308</v>
      </c>
      <c r="B202" t="s">
        <v>338</v>
      </c>
      <c r="C202" s="7">
        <v>43878</v>
      </c>
      <c r="D202">
        <v>0</v>
      </c>
      <c r="L202" s="7"/>
      <c r="Q202" s="7"/>
      <c r="AC202">
        <v>8.8874999999999993</v>
      </c>
      <c r="AD202">
        <v>5.0084999999999997</v>
      </c>
      <c r="AE202">
        <v>26.28</v>
      </c>
      <c r="AF202">
        <v>35.64</v>
      </c>
      <c r="AG202">
        <v>10.619999999999997</v>
      </c>
      <c r="AJ202">
        <v>52.222897369396158</v>
      </c>
      <c r="AK202">
        <v>70.226049981671636</v>
      </c>
      <c r="AL202">
        <v>120.15337907931313</v>
      </c>
      <c r="AM202">
        <v>154.8420324165194</v>
      </c>
    </row>
    <row r="203" spans="1:39">
      <c r="A203" t="s">
        <v>308</v>
      </c>
      <c r="B203" t="s">
        <v>338</v>
      </c>
      <c r="C203" s="7">
        <v>43905</v>
      </c>
      <c r="D203">
        <v>27</v>
      </c>
      <c r="J203" s="11">
        <v>0.42</v>
      </c>
      <c r="L203" s="7"/>
      <c r="Q203" s="7"/>
    </row>
    <row r="204" spans="1:39">
      <c r="A204" t="s">
        <v>308</v>
      </c>
      <c r="B204" t="s">
        <v>338</v>
      </c>
      <c r="C204" s="7">
        <v>43912</v>
      </c>
      <c r="D204">
        <v>34</v>
      </c>
      <c r="J204" s="11">
        <v>0.63</v>
      </c>
      <c r="L204" s="7"/>
      <c r="Q204" s="7"/>
    </row>
    <row r="205" spans="1:39">
      <c r="A205" t="s">
        <v>308</v>
      </c>
      <c r="B205" t="s">
        <v>338</v>
      </c>
      <c r="C205" s="7">
        <v>43918</v>
      </c>
      <c r="D205">
        <v>40</v>
      </c>
      <c r="H205">
        <v>233.5</v>
      </c>
      <c r="Q205" s="7"/>
      <c r="Z205">
        <v>40</v>
      </c>
      <c r="AA205">
        <v>60</v>
      </c>
    </row>
    <row r="206" spans="1:39">
      <c r="A206" t="s">
        <v>308</v>
      </c>
      <c r="B206" t="s">
        <v>338</v>
      </c>
      <c r="C206" s="7">
        <v>43919</v>
      </c>
      <c r="D206">
        <v>41</v>
      </c>
      <c r="J206" s="11">
        <v>0.74</v>
      </c>
      <c r="L206" s="7"/>
      <c r="Q206" s="7"/>
    </row>
    <row r="207" spans="1:39">
      <c r="A207" t="s">
        <v>308</v>
      </c>
      <c r="B207" t="s">
        <v>338</v>
      </c>
      <c r="C207" s="7">
        <v>43928</v>
      </c>
      <c r="D207">
        <v>49</v>
      </c>
      <c r="J207" s="11">
        <v>0.79</v>
      </c>
      <c r="L207" s="7"/>
      <c r="Q207" s="7"/>
    </row>
    <row r="208" spans="1:39">
      <c r="A208" t="s">
        <v>308</v>
      </c>
      <c r="B208" t="s">
        <v>311</v>
      </c>
      <c r="C208" s="7">
        <v>43878</v>
      </c>
      <c r="D208">
        <v>0</v>
      </c>
      <c r="L208" s="7"/>
      <c r="Q208" s="7"/>
      <c r="AC208">
        <v>9.5984999999999996</v>
      </c>
      <c r="AD208">
        <v>8.5860000000000003</v>
      </c>
      <c r="AE208">
        <v>50.37</v>
      </c>
      <c r="AF208">
        <v>39.96</v>
      </c>
      <c r="AG208">
        <v>12.743999999999998</v>
      </c>
      <c r="AJ208">
        <v>60.637964236588729</v>
      </c>
      <c r="AK208">
        <v>36.126016390808303</v>
      </c>
      <c r="AL208">
        <v>95.764569313290679</v>
      </c>
      <c r="AM208">
        <v>138.19769127580776</v>
      </c>
    </row>
    <row r="209" spans="1:33">
      <c r="A209" t="s">
        <v>308</v>
      </c>
      <c r="B209" t="s">
        <v>311</v>
      </c>
      <c r="C209" s="7">
        <v>43905</v>
      </c>
      <c r="D209">
        <v>27</v>
      </c>
      <c r="J209" s="11">
        <v>0.44</v>
      </c>
      <c r="L209" s="7"/>
      <c r="Q209" s="7"/>
    </row>
    <row r="210" spans="1:33">
      <c r="A210" t="s">
        <v>308</v>
      </c>
      <c r="B210" t="s">
        <v>311</v>
      </c>
      <c r="C210" s="7">
        <v>43912</v>
      </c>
      <c r="D210">
        <v>34</v>
      </c>
      <c r="J210" s="11">
        <v>0.67</v>
      </c>
      <c r="L210" s="7"/>
      <c r="Q210" s="7"/>
    </row>
    <row r="211" spans="1:33">
      <c r="A211" t="s">
        <v>308</v>
      </c>
      <c r="B211" t="s">
        <v>311</v>
      </c>
      <c r="C211" s="7">
        <v>43917</v>
      </c>
      <c r="D211">
        <v>39</v>
      </c>
      <c r="H211">
        <v>263.8</v>
      </c>
      <c r="Q211" s="7"/>
      <c r="Z211">
        <v>39</v>
      </c>
      <c r="AA211">
        <v>60</v>
      </c>
    </row>
    <row r="212" spans="1:33">
      <c r="A212" t="s">
        <v>308</v>
      </c>
      <c r="B212" t="s">
        <v>311</v>
      </c>
      <c r="C212" s="7">
        <v>43919</v>
      </c>
      <c r="D212">
        <v>41</v>
      </c>
      <c r="J212" s="11">
        <v>0.72</v>
      </c>
      <c r="L212" s="7"/>
      <c r="Q212" s="7"/>
    </row>
    <row r="213" spans="1:33">
      <c r="A213" t="s">
        <v>308</v>
      </c>
      <c r="B213" t="s">
        <v>311</v>
      </c>
      <c r="C213" s="7">
        <v>43928</v>
      </c>
      <c r="D213">
        <v>49</v>
      </c>
      <c r="J213" s="11">
        <v>0.59499999999999997</v>
      </c>
      <c r="L213" s="7"/>
      <c r="Q213" s="7"/>
    </row>
    <row r="214" spans="1:33">
      <c r="A214" t="s">
        <v>308</v>
      </c>
      <c r="B214" t="s">
        <v>334</v>
      </c>
      <c r="C214" s="7">
        <v>43878</v>
      </c>
      <c r="D214">
        <v>0</v>
      </c>
      <c r="L214" s="7"/>
      <c r="Q214" s="7"/>
      <c r="AC214">
        <v>8.8874999999999993</v>
      </c>
      <c r="AD214">
        <v>2.8620000000000001</v>
      </c>
      <c r="AE214">
        <v>19.709999999999997</v>
      </c>
      <c r="AF214">
        <v>26.999999999999996</v>
      </c>
      <c r="AG214">
        <v>9.5579999999999981</v>
      </c>
    </row>
    <row r="215" spans="1:33">
      <c r="A215" t="s">
        <v>308</v>
      </c>
      <c r="B215" t="s">
        <v>334</v>
      </c>
      <c r="C215" s="7">
        <v>43905</v>
      </c>
      <c r="D215">
        <v>27</v>
      </c>
      <c r="J215" s="11">
        <v>0.49</v>
      </c>
      <c r="L215" s="7"/>
      <c r="Q215" s="7"/>
    </row>
    <row r="216" spans="1:33">
      <c r="A216" t="s">
        <v>308</v>
      </c>
      <c r="B216" t="s">
        <v>334</v>
      </c>
      <c r="C216" s="7">
        <v>43912</v>
      </c>
      <c r="D216">
        <v>34</v>
      </c>
      <c r="J216" s="11">
        <v>0.7</v>
      </c>
      <c r="L216" s="7"/>
      <c r="Q216" s="7"/>
    </row>
    <row r="217" spans="1:33">
      <c r="A217" t="s">
        <v>308</v>
      </c>
      <c r="B217" t="s">
        <v>334</v>
      </c>
      <c r="C217" s="7">
        <v>43918</v>
      </c>
      <c r="D217">
        <v>40</v>
      </c>
      <c r="H217">
        <v>240.3</v>
      </c>
      <c r="Q217" s="7"/>
      <c r="Z217">
        <v>40</v>
      </c>
      <c r="AA217">
        <v>60</v>
      </c>
    </row>
    <row r="218" spans="1:33">
      <c r="A218" t="s">
        <v>308</v>
      </c>
      <c r="B218" t="s">
        <v>334</v>
      </c>
      <c r="C218" s="7">
        <v>43919</v>
      </c>
      <c r="D218">
        <v>41</v>
      </c>
      <c r="J218" s="11">
        <v>0.77</v>
      </c>
      <c r="L218" s="7"/>
      <c r="Q218" s="7"/>
    </row>
    <row r="219" spans="1:33">
      <c r="A219" t="s">
        <v>308</v>
      </c>
      <c r="B219" t="s">
        <v>334</v>
      </c>
      <c r="C219" s="7">
        <v>43928</v>
      </c>
      <c r="D219">
        <v>49</v>
      </c>
      <c r="J219" s="11">
        <v>0.82</v>
      </c>
      <c r="L219" s="7"/>
      <c r="Q219" s="7"/>
    </row>
    <row r="220" spans="1:33">
      <c r="A220" t="s">
        <v>308</v>
      </c>
      <c r="B220" t="s">
        <v>313</v>
      </c>
      <c r="C220" s="7">
        <v>43878</v>
      </c>
      <c r="D220">
        <v>0</v>
      </c>
      <c r="L220" s="7"/>
      <c r="Q220" s="7"/>
      <c r="AC220">
        <v>10.664999999999999</v>
      </c>
      <c r="AD220">
        <v>7.1550000000000011</v>
      </c>
      <c r="AE220">
        <v>45.989999999999995</v>
      </c>
      <c r="AF220">
        <v>38.880000000000003</v>
      </c>
      <c r="AG220">
        <v>10.619999999999997</v>
      </c>
    </row>
    <row r="221" spans="1:33">
      <c r="A221" t="s">
        <v>308</v>
      </c>
      <c r="B221" t="s">
        <v>313</v>
      </c>
      <c r="C221" s="7">
        <v>43905</v>
      </c>
      <c r="D221">
        <v>27</v>
      </c>
      <c r="J221" s="11">
        <v>0.51</v>
      </c>
      <c r="L221" s="7"/>
      <c r="Q221" s="7"/>
    </row>
    <row r="222" spans="1:33">
      <c r="A222" t="s">
        <v>308</v>
      </c>
      <c r="B222" t="s">
        <v>313</v>
      </c>
      <c r="C222" s="7">
        <v>43912</v>
      </c>
      <c r="D222">
        <v>34</v>
      </c>
      <c r="J222" s="11">
        <v>0.69499999999999995</v>
      </c>
      <c r="L222" s="7"/>
      <c r="Q222" s="7"/>
    </row>
    <row r="223" spans="1:33">
      <c r="A223" t="s">
        <v>308</v>
      </c>
      <c r="B223" t="s">
        <v>313</v>
      </c>
      <c r="C223" s="7">
        <v>43917</v>
      </c>
      <c r="D223">
        <v>39</v>
      </c>
      <c r="H223">
        <v>258.89999999999998</v>
      </c>
      <c r="Q223" s="7"/>
      <c r="Z223">
        <v>39</v>
      </c>
      <c r="AA223">
        <v>60</v>
      </c>
    </row>
    <row r="224" spans="1:33">
      <c r="A224" t="s">
        <v>308</v>
      </c>
      <c r="B224" t="s">
        <v>313</v>
      </c>
      <c r="C224" s="7">
        <v>43919</v>
      </c>
      <c r="D224">
        <v>41</v>
      </c>
      <c r="J224" s="11">
        <v>0.73</v>
      </c>
    </row>
    <row r="225" spans="1:39">
      <c r="A225" t="s">
        <v>308</v>
      </c>
      <c r="B225" t="s">
        <v>313</v>
      </c>
      <c r="C225" s="7">
        <v>43928</v>
      </c>
      <c r="D225">
        <v>49</v>
      </c>
      <c r="J225" s="11">
        <v>0.67</v>
      </c>
      <c r="L225" s="7"/>
      <c r="Q225" s="7"/>
    </row>
    <row r="226" spans="1:39">
      <c r="A226" t="s">
        <v>339</v>
      </c>
      <c r="B226" t="s">
        <v>340</v>
      </c>
      <c r="C226" s="7">
        <v>43832</v>
      </c>
      <c r="D226">
        <v>80</v>
      </c>
      <c r="E226" s="7" t="s">
        <v>43</v>
      </c>
      <c r="F226">
        <v>26.9</v>
      </c>
      <c r="G226">
        <f t="shared" ref="G226:G241" si="3">F226*10</f>
        <v>269</v>
      </c>
      <c r="H226">
        <v>176.2</v>
      </c>
      <c r="AC226">
        <v>24.65</v>
      </c>
      <c r="AD226">
        <v>8.6999999999999993</v>
      </c>
      <c r="AE226">
        <v>17.52</v>
      </c>
      <c r="AF226">
        <v>22.05</v>
      </c>
      <c r="AH226">
        <v>75</v>
      </c>
    </row>
    <row r="227" spans="1:39">
      <c r="A227" t="s">
        <v>339</v>
      </c>
      <c r="B227" t="s">
        <v>341</v>
      </c>
      <c r="C227" s="7">
        <v>43832</v>
      </c>
      <c r="D227">
        <v>80</v>
      </c>
      <c r="E227" s="7" t="s">
        <v>43</v>
      </c>
      <c r="F227">
        <v>27.1</v>
      </c>
      <c r="G227">
        <f t="shared" si="3"/>
        <v>271</v>
      </c>
      <c r="H227">
        <v>177</v>
      </c>
      <c r="AC227">
        <v>153.69999999999999</v>
      </c>
      <c r="AD227">
        <v>23.2</v>
      </c>
      <c r="AE227">
        <v>35.04</v>
      </c>
      <c r="AF227">
        <v>35.28</v>
      </c>
      <c r="AH227">
        <v>247</v>
      </c>
    </row>
    <row r="228" spans="1:39">
      <c r="A228" t="s">
        <v>339</v>
      </c>
      <c r="B228" t="s">
        <v>342</v>
      </c>
      <c r="C228" s="7">
        <v>43832</v>
      </c>
      <c r="D228">
        <v>80</v>
      </c>
      <c r="E228" s="7" t="s">
        <v>43</v>
      </c>
      <c r="F228">
        <v>27.6</v>
      </c>
      <c r="G228">
        <f t="shared" si="3"/>
        <v>276</v>
      </c>
      <c r="H228">
        <v>166.3</v>
      </c>
      <c r="AC228">
        <v>18.850000000000001</v>
      </c>
      <c r="AD228">
        <v>5.8</v>
      </c>
      <c r="AE228">
        <v>21.9</v>
      </c>
      <c r="AF228">
        <v>26.46</v>
      </c>
      <c r="AH228">
        <v>75</v>
      </c>
    </row>
    <row r="229" spans="1:39">
      <c r="A229" t="s">
        <v>339</v>
      </c>
      <c r="B229" t="s">
        <v>343</v>
      </c>
      <c r="C229" s="7">
        <v>43832</v>
      </c>
      <c r="D229">
        <v>80</v>
      </c>
      <c r="E229" s="7" t="s">
        <v>43</v>
      </c>
      <c r="F229">
        <v>27.7</v>
      </c>
      <c r="G229">
        <f t="shared" si="3"/>
        <v>277</v>
      </c>
      <c r="H229">
        <v>170.1</v>
      </c>
      <c r="AC229">
        <v>21.75</v>
      </c>
      <c r="AD229">
        <v>8.6999999999999993</v>
      </c>
      <c r="AE229">
        <v>21.9</v>
      </c>
      <c r="AF229">
        <v>26.46</v>
      </c>
      <c r="AH229">
        <v>80</v>
      </c>
      <c r="AJ229">
        <v>0</v>
      </c>
      <c r="AK229">
        <v>6</v>
      </c>
      <c r="AL229">
        <v>1</v>
      </c>
      <c r="AM229">
        <v>0.5</v>
      </c>
    </row>
    <row r="230" spans="1:39">
      <c r="A230" t="s">
        <v>339</v>
      </c>
      <c r="B230" t="s">
        <v>344</v>
      </c>
      <c r="C230" s="7">
        <v>43832</v>
      </c>
      <c r="D230">
        <v>80</v>
      </c>
      <c r="E230" s="7" t="s">
        <v>43</v>
      </c>
      <c r="F230">
        <v>28.7</v>
      </c>
      <c r="G230">
        <f t="shared" si="3"/>
        <v>287</v>
      </c>
      <c r="H230">
        <v>179</v>
      </c>
      <c r="AC230">
        <v>100.05</v>
      </c>
      <c r="AD230">
        <v>17.399999999999999</v>
      </c>
      <c r="AE230">
        <v>21.9</v>
      </c>
      <c r="AF230">
        <v>26.46</v>
      </c>
      <c r="AH230">
        <v>165</v>
      </c>
    </row>
    <row r="231" spans="1:39">
      <c r="A231" t="s">
        <v>339</v>
      </c>
      <c r="B231" t="s">
        <v>345</v>
      </c>
      <c r="C231" s="7">
        <v>43832</v>
      </c>
      <c r="D231">
        <v>80</v>
      </c>
      <c r="E231" s="7" t="s">
        <v>43</v>
      </c>
      <c r="F231">
        <v>29.1</v>
      </c>
      <c r="G231">
        <f t="shared" si="3"/>
        <v>291</v>
      </c>
      <c r="H231">
        <v>184.3</v>
      </c>
      <c r="AC231">
        <v>76.849999999999994</v>
      </c>
      <c r="AD231">
        <v>11.6</v>
      </c>
      <c r="AE231">
        <v>17.52</v>
      </c>
      <c r="AF231">
        <v>22.05</v>
      </c>
      <c r="AH231">
        <v>137</v>
      </c>
    </row>
    <row r="232" spans="1:39">
      <c r="A232" t="s">
        <v>339</v>
      </c>
      <c r="B232" t="s">
        <v>346</v>
      </c>
      <c r="C232" s="7">
        <v>43832</v>
      </c>
      <c r="D232">
        <v>80</v>
      </c>
      <c r="E232" s="7" t="s">
        <v>43</v>
      </c>
      <c r="F232">
        <v>29.4</v>
      </c>
      <c r="G232">
        <f t="shared" si="3"/>
        <v>294</v>
      </c>
      <c r="H232">
        <v>181.3</v>
      </c>
      <c r="AC232">
        <v>63.8</v>
      </c>
      <c r="AD232">
        <v>29</v>
      </c>
      <c r="AE232">
        <v>26.28</v>
      </c>
      <c r="AF232">
        <v>17.64</v>
      </c>
      <c r="AH232">
        <v>130</v>
      </c>
    </row>
    <row r="233" spans="1:39">
      <c r="A233" t="s">
        <v>339</v>
      </c>
      <c r="B233" t="s">
        <v>347</v>
      </c>
      <c r="C233" s="7">
        <v>43832</v>
      </c>
      <c r="D233">
        <v>80</v>
      </c>
      <c r="E233" s="7" t="s">
        <v>43</v>
      </c>
      <c r="F233">
        <v>31.8</v>
      </c>
      <c r="G233">
        <f t="shared" si="3"/>
        <v>318</v>
      </c>
      <c r="H233">
        <v>179.9</v>
      </c>
      <c r="AC233">
        <v>36.25</v>
      </c>
      <c r="AD233">
        <v>11.6</v>
      </c>
      <c r="AE233">
        <v>17.52</v>
      </c>
      <c r="AF233">
        <v>22.05</v>
      </c>
      <c r="AH233">
        <v>87</v>
      </c>
    </row>
    <row r="234" spans="1:39">
      <c r="A234" t="s">
        <v>339</v>
      </c>
      <c r="B234" t="s">
        <v>348</v>
      </c>
      <c r="C234" s="7">
        <v>43832</v>
      </c>
      <c r="D234">
        <v>80</v>
      </c>
      <c r="E234" s="7" t="s">
        <v>43</v>
      </c>
      <c r="F234">
        <v>75.900000000000006</v>
      </c>
      <c r="G234">
        <f t="shared" si="3"/>
        <v>759</v>
      </c>
      <c r="H234">
        <v>344.3</v>
      </c>
      <c r="AC234">
        <v>29</v>
      </c>
      <c r="AD234">
        <v>5.8</v>
      </c>
      <c r="AF234">
        <v>13.23</v>
      </c>
      <c r="AH234">
        <v>55</v>
      </c>
      <c r="AJ234">
        <v>0.5</v>
      </c>
      <c r="AK234">
        <v>18</v>
      </c>
      <c r="AL234">
        <v>8</v>
      </c>
      <c r="AM234">
        <v>4</v>
      </c>
    </row>
    <row r="235" spans="1:39">
      <c r="A235" t="s">
        <v>339</v>
      </c>
      <c r="B235" t="s">
        <v>349</v>
      </c>
      <c r="C235" s="7">
        <v>43832</v>
      </c>
      <c r="D235">
        <v>80</v>
      </c>
      <c r="E235" s="7" t="s">
        <v>43</v>
      </c>
      <c r="F235">
        <v>76.900000000000006</v>
      </c>
      <c r="G235">
        <f t="shared" si="3"/>
        <v>769</v>
      </c>
      <c r="H235">
        <v>337.6</v>
      </c>
      <c r="AH235">
        <v>180</v>
      </c>
    </row>
    <row r="236" spans="1:39">
      <c r="A236" t="s">
        <v>339</v>
      </c>
      <c r="B236" t="s">
        <v>350</v>
      </c>
      <c r="C236" s="7">
        <v>43832</v>
      </c>
      <c r="D236">
        <v>80</v>
      </c>
      <c r="E236" s="7" t="s">
        <v>43</v>
      </c>
      <c r="F236">
        <v>77.5</v>
      </c>
      <c r="G236">
        <f t="shared" si="3"/>
        <v>775</v>
      </c>
      <c r="H236">
        <v>359.3</v>
      </c>
      <c r="AC236">
        <v>59.45</v>
      </c>
      <c r="AD236">
        <v>8.6999999999999993</v>
      </c>
      <c r="AF236">
        <v>13.23</v>
      </c>
      <c r="AH236">
        <v>140</v>
      </c>
    </row>
    <row r="237" spans="1:39">
      <c r="A237" t="s">
        <v>339</v>
      </c>
      <c r="B237" t="s">
        <v>351</v>
      </c>
      <c r="C237" s="7">
        <v>43832</v>
      </c>
      <c r="D237">
        <v>80</v>
      </c>
      <c r="E237" s="7" t="s">
        <v>43</v>
      </c>
      <c r="F237">
        <v>77.900000000000006</v>
      </c>
      <c r="G237">
        <f t="shared" si="3"/>
        <v>779</v>
      </c>
      <c r="H237">
        <v>357.5</v>
      </c>
      <c r="AC237">
        <v>111.65</v>
      </c>
      <c r="AD237">
        <v>8.6999999999999993</v>
      </c>
      <c r="AF237">
        <v>13.23</v>
      </c>
      <c r="AH237">
        <v>90</v>
      </c>
    </row>
    <row r="238" spans="1:39">
      <c r="A238" t="s">
        <v>339</v>
      </c>
      <c r="B238" t="s">
        <v>352</v>
      </c>
      <c r="C238" s="7">
        <v>43832</v>
      </c>
      <c r="D238">
        <v>80</v>
      </c>
      <c r="E238" s="7" t="s">
        <v>43</v>
      </c>
      <c r="F238">
        <v>80.900000000000006</v>
      </c>
      <c r="G238">
        <f t="shared" si="3"/>
        <v>809</v>
      </c>
      <c r="H238">
        <v>341</v>
      </c>
      <c r="AC238">
        <v>63.8</v>
      </c>
      <c r="AD238">
        <v>5.8</v>
      </c>
      <c r="AF238">
        <v>13.23</v>
      </c>
      <c r="AH238">
        <v>95</v>
      </c>
    </row>
    <row r="239" spans="1:39">
      <c r="A239" t="s">
        <v>339</v>
      </c>
      <c r="B239" t="s">
        <v>353</v>
      </c>
      <c r="C239" s="7">
        <v>43832</v>
      </c>
      <c r="D239">
        <v>80</v>
      </c>
      <c r="E239" s="7" t="s">
        <v>43</v>
      </c>
      <c r="F239">
        <v>81.8</v>
      </c>
      <c r="G239">
        <f t="shared" si="3"/>
        <v>818</v>
      </c>
      <c r="H239">
        <v>353.9</v>
      </c>
      <c r="M239" s="7"/>
      <c r="N239" s="12"/>
      <c r="AH239">
        <v>170</v>
      </c>
    </row>
    <row r="240" spans="1:39">
      <c r="A240" t="s">
        <v>339</v>
      </c>
      <c r="B240" t="s">
        <v>354</v>
      </c>
      <c r="C240" s="7">
        <v>43832</v>
      </c>
      <c r="D240">
        <v>80</v>
      </c>
      <c r="E240" s="7" t="s">
        <v>43</v>
      </c>
      <c r="F240">
        <v>82.8</v>
      </c>
      <c r="G240">
        <f t="shared" si="3"/>
        <v>828</v>
      </c>
      <c r="H240">
        <v>321.7</v>
      </c>
      <c r="AH240">
        <v>47</v>
      </c>
    </row>
    <row r="241" spans="1:39">
      <c r="A241" t="s">
        <v>339</v>
      </c>
      <c r="B241" t="s">
        <v>355</v>
      </c>
      <c r="C241" s="7">
        <v>43832</v>
      </c>
      <c r="D241">
        <v>80</v>
      </c>
      <c r="E241" s="7" t="s">
        <v>43</v>
      </c>
      <c r="F241">
        <v>83.8</v>
      </c>
      <c r="G241">
        <f t="shared" si="3"/>
        <v>838</v>
      </c>
      <c r="H241">
        <v>356.8</v>
      </c>
      <c r="AC241">
        <v>21.75</v>
      </c>
      <c r="AD241">
        <v>5.8</v>
      </c>
      <c r="AF241">
        <v>13.23</v>
      </c>
      <c r="AH241">
        <v>48</v>
      </c>
    </row>
    <row r="242" spans="1:39">
      <c r="A242" t="s">
        <v>339</v>
      </c>
      <c r="B242" t="s">
        <v>354</v>
      </c>
      <c r="C242" s="7">
        <v>43752</v>
      </c>
      <c r="D242">
        <v>0</v>
      </c>
      <c r="L242" s="7"/>
    </row>
    <row r="243" spans="1:39">
      <c r="A243" t="s">
        <v>339</v>
      </c>
      <c r="B243" t="s">
        <v>354</v>
      </c>
      <c r="C243" s="7">
        <v>43804</v>
      </c>
      <c r="D243">
        <v>52</v>
      </c>
      <c r="H243">
        <v>149</v>
      </c>
    </row>
    <row r="244" spans="1:39">
      <c r="A244" t="s">
        <v>339</v>
      </c>
      <c r="B244" t="s">
        <v>342</v>
      </c>
      <c r="C244" s="7">
        <v>43752</v>
      </c>
      <c r="D244">
        <v>0</v>
      </c>
      <c r="L244" s="7"/>
    </row>
    <row r="245" spans="1:39">
      <c r="A245" t="s">
        <v>339</v>
      </c>
      <c r="B245" t="s">
        <v>342</v>
      </c>
      <c r="C245" s="7">
        <v>43804</v>
      </c>
      <c r="D245">
        <v>52</v>
      </c>
      <c r="H245">
        <v>86</v>
      </c>
    </row>
    <row r="246" spans="1:39">
      <c r="A246" t="s">
        <v>339</v>
      </c>
      <c r="B246" t="s">
        <v>355</v>
      </c>
      <c r="C246" s="7">
        <v>43752</v>
      </c>
      <c r="D246">
        <v>0</v>
      </c>
      <c r="L246" s="7"/>
    </row>
    <row r="247" spans="1:39">
      <c r="A247" t="s">
        <v>339</v>
      </c>
      <c r="B247" t="s">
        <v>355</v>
      </c>
      <c r="C247" s="7">
        <v>43804</v>
      </c>
      <c r="D247">
        <v>52</v>
      </c>
      <c r="H247">
        <v>156.5</v>
      </c>
    </row>
    <row r="248" spans="1:39">
      <c r="A248" t="s">
        <v>339</v>
      </c>
      <c r="B248" t="s">
        <v>340</v>
      </c>
      <c r="C248" s="7">
        <v>43752</v>
      </c>
      <c r="D248">
        <v>0</v>
      </c>
      <c r="L248" s="7"/>
    </row>
    <row r="249" spans="1:39">
      <c r="A249" t="s">
        <v>339</v>
      </c>
      <c r="B249" t="s">
        <v>340</v>
      </c>
      <c r="C249" s="7">
        <v>43804</v>
      </c>
      <c r="D249">
        <v>52</v>
      </c>
      <c r="H249">
        <v>87.9</v>
      </c>
    </row>
    <row r="250" spans="1:39">
      <c r="A250" t="s">
        <v>339</v>
      </c>
      <c r="B250" t="s">
        <v>348</v>
      </c>
      <c r="C250" s="7">
        <v>43752</v>
      </c>
      <c r="D250">
        <v>0</v>
      </c>
      <c r="L250" s="7"/>
      <c r="AC250">
        <v>23.2</v>
      </c>
      <c r="AD250">
        <v>8.6999999999999993</v>
      </c>
      <c r="AF250">
        <v>17.64</v>
      </c>
      <c r="AH250">
        <v>55</v>
      </c>
      <c r="AJ250">
        <v>33</v>
      </c>
      <c r="AK250">
        <v>39.5</v>
      </c>
      <c r="AL250">
        <v>24.5</v>
      </c>
      <c r="AM250">
        <v>8</v>
      </c>
    </row>
    <row r="251" spans="1:39">
      <c r="A251" t="s">
        <v>339</v>
      </c>
      <c r="B251" t="s">
        <v>348</v>
      </c>
      <c r="C251" s="7">
        <v>43784</v>
      </c>
      <c r="D251">
        <v>32</v>
      </c>
      <c r="J251" s="11">
        <v>0.28000000000000003</v>
      </c>
      <c r="L251" s="7"/>
    </row>
    <row r="252" spans="1:39">
      <c r="A252" t="s">
        <v>339</v>
      </c>
      <c r="B252" t="s">
        <v>348</v>
      </c>
      <c r="C252" s="7">
        <v>43789</v>
      </c>
      <c r="D252">
        <v>37</v>
      </c>
      <c r="J252" s="11">
        <v>0.34</v>
      </c>
      <c r="L252" s="7"/>
    </row>
    <row r="253" spans="1:39">
      <c r="A253" t="s">
        <v>339</v>
      </c>
      <c r="B253" t="s">
        <v>348</v>
      </c>
      <c r="C253" s="7">
        <v>43798</v>
      </c>
      <c r="D253">
        <v>46</v>
      </c>
      <c r="J253" s="11">
        <v>1.65</v>
      </c>
      <c r="L253" s="7"/>
    </row>
    <row r="254" spans="1:39">
      <c r="A254" t="s">
        <v>339</v>
      </c>
      <c r="B254" t="s">
        <v>348</v>
      </c>
      <c r="C254" s="7">
        <v>43804</v>
      </c>
      <c r="D254">
        <v>52</v>
      </c>
      <c r="H254">
        <v>153.5</v>
      </c>
    </row>
    <row r="255" spans="1:39">
      <c r="A255" t="s">
        <v>339</v>
      </c>
      <c r="B255" t="s">
        <v>348</v>
      </c>
      <c r="C255" s="7">
        <v>43806</v>
      </c>
      <c r="D255">
        <v>54</v>
      </c>
      <c r="J255" s="11">
        <v>1.18</v>
      </c>
      <c r="L255" s="7"/>
    </row>
    <row r="256" spans="1:39">
      <c r="A256" t="s">
        <v>339</v>
      </c>
      <c r="B256" t="s">
        <v>348</v>
      </c>
      <c r="C256" s="7">
        <v>43816</v>
      </c>
      <c r="D256">
        <v>64</v>
      </c>
      <c r="J256" s="11">
        <v>2.5099999999999998</v>
      </c>
      <c r="L256" s="7"/>
    </row>
    <row r="257" spans="1:39">
      <c r="A257" t="s">
        <v>339</v>
      </c>
      <c r="B257" t="s">
        <v>343</v>
      </c>
      <c r="C257" s="7">
        <v>43752</v>
      </c>
      <c r="D257">
        <v>0</v>
      </c>
      <c r="L257" s="7"/>
      <c r="Q257" s="7"/>
      <c r="Z257">
        <v>52</v>
      </c>
      <c r="AC257">
        <v>24.65</v>
      </c>
      <c r="AD257">
        <v>11.6</v>
      </c>
      <c r="AE257">
        <v>21.9</v>
      </c>
      <c r="AF257">
        <v>30.87</v>
      </c>
      <c r="AH257">
        <v>87</v>
      </c>
      <c r="AJ257">
        <v>33</v>
      </c>
      <c r="AK257">
        <v>39.5</v>
      </c>
      <c r="AL257">
        <v>24.5</v>
      </c>
      <c r="AM257">
        <v>8</v>
      </c>
    </row>
    <row r="258" spans="1:39">
      <c r="A258" t="s">
        <v>339</v>
      </c>
      <c r="B258" t="s">
        <v>343</v>
      </c>
      <c r="C258" s="7">
        <v>43784</v>
      </c>
      <c r="D258">
        <v>32</v>
      </c>
      <c r="J258" s="11">
        <v>0.28000000000000003</v>
      </c>
      <c r="L258" s="7"/>
      <c r="Q258" s="7"/>
    </row>
    <row r="259" spans="1:39">
      <c r="A259" t="s">
        <v>339</v>
      </c>
      <c r="B259" t="s">
        <v>343</v>
      </c>
      <c r="C259" s="7">
        <v>43789</v>
      </c>
      <c r="D259">
        <v>37</v>
      </c>
      <c r="J259" s="11">
        <v>0.34</v>
      </c>
      <c r="L259" s="7"/>
      <c r="Q259" s="7"/>
    </row>
    <row r="260" spans="1:39">
      <c r="A260" t="s">
        <v>339</v>
      </c>
      <c r="B260" t="s">
        <v>343</v>
      </c>
      <c r="C260" s="7">
        <v>43798</v>
      </c>
      <c r="D260">
        <v>46</v>
      </c>
      <c r="J260" s="11">
        <v>0.45</v>
      </c>
      <c r="L260" s="7"/>
      <c r="Q260" s="7"/>
    </row>
    <row r="261" spans="1:39">
      <c r="A261" t="s">
        <v>339</v>
      </c>
      <c r="B261" t="s">
        <v>343</v>
      </c>
      <c r="C261" s="7">
        <v>43804</v>
      </c>
      <c r="D261">
        <v>52</v>
      </c>
      <c r="H261">
        <v>84.8</v>
      </c>
      <c r="Q261" s="7"/>
    </row>
    <row r="262" spans="1:39">
      <c r="A262" t="s">
        <v>339</v>
      </c>
      <c r="B262" t="s">
        <v>343</v>
      </c>
      <c r="C262" s="7">
        <v>43806</v>
      </c>
      <c r="D262">
        <v>54</v>
      </c>
      <c r="J262" s="11">
        <v>0.52</v>
      </c>
      <c r="L262" s="7"/>
    </row>
    <row r="263" spans="1:39">
      <c r="A263" t="s">
        <v>339</v>
      </c>
      <c r="B263" t="s">
        <v>343</v>
      </c>
      <c r="C263" s="7">
        <v>43816</v>
      </c>
      <c r="D263">
        <v>64</v>
      </c>
      <c r="J263" s="11">
        <v>0.84</v>
      </c>
      <c r="L263" s="7"/>
    </row>
    <row r="264" spans="1:39">
      <c r="A264" t="s">
        <v>339</v>
      </c>
      <c r="B264" t="s">
        <v>349</v>
      </c>
      <c r="C264" s="7">
        <v>43752</v>
      </c>
      <c r="D264">
        <v>0</v>
      </c>
      <c r="L264" s="7"/>
    </row>
    <row r="265" spans="1:39">
      <c r="A265" t="s">
        <v>339</v>
      </c>
      <c r="B265" t="s">
        <v>349</v>
      </c>
      <c r="C265" s="7">
        <v>43804</v>
      </c>
      <c r="D265">
        <v>52</v>
      </c>
      <c r="H265">
        <v>146.30000000000001</v>
      </c>
    </row>
    <row r="266" spans="1:39">
      <c r="A266" t="s">
        <v>339</v>
      </c>
      <c r="B266" t="s">
        <v>344</v>
      </c>
      <c r="C266" s="7">
        <v>43752</v>
      </c>
      <c r="D266">
        <v>0</v>
      </c>
      <c r="L266" s="7"/>
    </row>
    <row r="267" spans="1:39">
      <c r="A267" t="s">
        <v>339</v>
      </c>
      <c r="B267" t="s">
        <v>344</v>
      </c>
      <c r="C267" s="7">
        <v>43804</v>
      </c>
      <c r="D267">
        <v>52</v>
      </c>
      <c r="H267">
        <v>97.3</v>
      </c>
    </row>
    <row r="268" spans="1:39">
      <c r="A268" t="s">
        <v>339</v>
      </c>
      <c r="B268" t="s">
        <v>353</v>
      </c>
      <c r="C268" s="7">
        <v>43752</v>
      </c>
      <c r="D268">
        <v>0</v>
      </c>
      <c r="L268" s="7"/>
      <c r="AC268">
        <v>134.85</v>
      </c>
      <c r="AD268">
        <v>14.5</v>
      </c>
      <c r="AF268">
        <v>13.23</v>
      </c>
    </row>
    <row r="269" spans="1:39">
      <c r="A269" t="s">
        <v>339</v>
      </c>
      <c r="B269" t="s">
        <v>353</v>
      </c>
      <c r="C269" s="7">
        <v>43804</v>
      </c>
      <c r="D269">
        <v>52</v>
      </c>
      <c r="H269">
        <v>157</v>
      </c>
    </row>
    <row r="270" spans="1:39">
      <c r="A270" t="s">
        <v>339</v>
      </c>
      <c r="B270" t="s">
        <v>341</v>
      </c>
      <c r="C270" s="7">
        <v>43752</v>
      </c>
      <c r="D270">
        <v>0</v>
      </c>
      <c r="L270" s="7"/>
    </row>
    <row r="271" spans="1:39">
      <c r="A271" t="s">
        <v>339</v>
      </c>
      <c r="B271" t="s">
        <v>341</v>
      </c>
      <c r="C271" s="7">
        <v>43804</v>
      </c>
      <c r="D271">
        <v>52</v>
      </c>
      <c r="H271">
        <v>99.5</v>
      </c>
    </row>
    <row r="272" spans="1:39">
      <c r="A272" t="s">
        <v>339</v>
      </c>
      <c r="B272" t="s">
        <v>352</v>
      </c>
      <c r="C272" s="7">
        <v>43752</v>
      </c>
      <c r="D272">
        <v>0</v>
      </c>
      <c r="L272" s="7"/>
    </row>
    <row r="273" spans="1:40">
      <c r="A273" t="s">
        <v>339</v>
      </c>
      <c r="B273" t="s">
        <v>352</v>
      </c>
      <c r="C273" s="7">
        <v>43804</v>
      </c>
      <c r="D273">
        <v>52</v>
      </c>
      <c r="H273">
        <v>147.9</v>
      </c>
    </row>
    <row r="274" spans="1:40">
      <c r="A274" t="s">
        <v>339</v>
      </c>
      <c r="B274" t="s">
        <v>347</v>
      </c>
      <c r="C274" s="7">
        <v>43752</v>
      </c>
      <c r="D274">
        <v>0</v>
      </c>
      <c r="L274" s="7"/>
    </row>
    <row r="275" spans="1:40">
      <c r="A275" t="s">
        <v>339</v>
      </c>
      <c r="B275" t="s">
        <v>347</v>
      </c>
      <c r="C275" s="7">
        <v>43804</v>
      </c>
      <c r="D275">
        <v>52</v>
      </c>
      <c r="H275">
        <v>101.2</v>
      </c>
    </row>
    <row r="276" spans="1:40">
      <c r="A276" t="s">
        <v>339</v>
      </c>
      <c r="B276" t="s">
        <v>350</v>
      </c>
      <c r="C276" s="7">
        <v>43752</v>
      </c>
      <c r="D276">
        <v>0</v>
      </c>
      <c r="L276" s="7"/>
    </row>
    <row r="277" spans="1:40">
      <c r="A277" t="s">
        <v>339</v>
      </c>
      <c r="B277" t="s">
        <v>350</v>
      </c>
      <c r="C277" s="7">
        <v>43804</v>
      </c>
      <c r="D277">
        <v>52</v>
      </c>
      <c r="H277">
        <v>153</v>
      </c>
    </row>
    <row r="278" spans="1:40">
      <c r="A278" t="s">
        <v>339</v>
      </c>
      <c r="B278" t="s">
        <v>346</v>
      </c>
      <c r="C278" s="7">
        <v>43752</v>
      </c>
      <c r="D278">
        <v>0</v>
      </c>
      <c r="L278" s="7"/>
    </row>
    <row r="279" spans="1:40">
      <c r="A279" t="s">
        <v>339</v>
      </c>
      <c r="B279" t="s">
        <v>346</v>
      </c>
      <c r="C279" s="7">
        <v>43804</v>
      </c>
      <c r="D279">
        <v>52</v>
      </c>
      <c r="H279">
        <v>100.6</v>
      </c>
    </row>
    <row r="280" spans="1:40">
      <c r="A280" t="s">
        <v>339</v>
      </c>
      <c r="B280" t="s">
        <v>351</v>
      </c>
      <c r="C280" s="7">
        <v>43752</v>
      </c>
      <c r="D280">
        <v>0</v>
      </c>
      <c r="L280" s="7"/>
    </row>
    <row r="281" spans="1:40">
      <c r="A281" t="s">
        <v>339</v>
      </c>
      <c r="B281" t="s">
        <v>351</v>
      </c>
      <c r="C281" s="7">
        <v>43804</v>
      </c>
      <c r="D281">
        <v>52</v>
      </c>
      <c r="H281">
        <v>151.80000000000001</v>
      </c>
    </row>
    <row r="282" spans="1:40">
      <c r="A282" t="s">
        <v>339</v>
      </c>
      <c r="B282" t="s">
        <v>345</v>
      </c>
      <c r="C282" s="7">
        <v>43752</v>
      </c>
      <c r="D282">
        <v>0</v>
      </c>
      <c r="L282" s="7"/>
    </row>
    <row r="283" spans="1:40">
      <c r="A283" t="s">
        <v>339</v>
      </c>
      <c r="B283" t="s">
        <v>345</v>
      </c>
      <c r="C283" s="7">
        <v>43804</v>
      </c>
      <c r="D283">
        <v>52</v>
      </c>
      <c r="H283">
        <v>82.1</v>
      </c>
    </row>
    <row r="284" spans="1:40">
      <c r="A284" t="s">
        <v>356</v>
      </c>
      <c r="B284" t="s">
        <v>357</v>
      </c>
      <c r="C284" s="7">
        <v>43939</v>
      </c>
      <c r="D284">
        <v>91</v>
      </c>
      <c r="E284" s="7" t="s">
        <v>43</v>
      </c>
      <c r="M284" s="7"/>
      <c r="N284" s="12"/>
      <c r="Z284">
        <v>49</v>
      </c>
      <c r="AC284">
        <v>2.54</v>
      </c>
      <c r="AD284">
        <v>9.65</v>
      </c>
      <c r="AF284">
        <v>20.64</v>
      </c>
      <c r="AN284">
        <v>6.1</v>
      </c>
    </row>
    <row r="285" spans="1:40">
      <c r="A285" t="s">
        <v>356</v>
      </c>
      <c r="B285" t="s">
        <v>358</v>
      </c>
      <c r="C285" s="7">
        <v>43939</v>
      </c>
      <c r="D285">
        <v>91</v>
      </c>
      <c r="E285" s="7" t="s">
        <v>43</v>
      </c>
      <c r="F285">
        <v>115.7</v>
      </c>
      <c r="G285">
        <f t="shared" ref="G285:G299" si="4">F285*10</f>
        <v>1157</v>
      </c>
      <c r="H285">
        <v>471.07499999999999</v>
      </c>
      <c r="M285" s="7"/>
      <c r="N285" s="12"/>
      <c r="Z285">
        <v>49</v>
      </c>
      <c r="AC285">
        <v>4.71</v>
      </c>
      <c r="AD285">
        <v>18.13</v>
      </c>
      <c r="AF285">
        <v>20.77</v>
      </c>
      <c r="AJ285">
        <v>0</v>
      </c>
      <c r="AK285">
        <v>9.4</v>
      </c>
      <c r="AL285">
        <v>1.5</v>
      </c>
      <c r="AM285">
        <v>3.3</v>
      </c>
      <c r="AN285">
        <v>29.7</v>
      </c>
    </row>
    <row r="286" spans="1:40">
      <c r="A286" t="s">
        <v>356</v>
      </c>
      <c r="B286" t="s">
        <v>359</v>
      </c>
      <c r="C286" s="7">
        <v>43939</v>
      </c>
      <c r="D286">
        <v>91</v>
      </c>
      <c r="E286" s="7" t="s">
        <v>43</v>
      </c>
      <c r="F286">
        <v>124.1</v>
      </c>
      <c r="G286">
        <f t="shared" si="4"/>
        <v>1241</v>
      </c>
      <c r="H286">
        <v>507.27499999999998</v>
      </c>
      <c r="M286" s="7"/>
      <c r="N286" s="12"/>
      <c r="Z286">
        <v>49</v>
      </c>
      <c r="AD286">
        <v>18.13</v>
      </c>
      <c r="AF286">
        <v>20.77</v>
      </c>
      <c r="AN286">
        <v>30.4</v>
      </c>
    </row>
    <row r="287" spans="1:40">
      <c r="A287" t="s">
        <v>356</v>
      </c>
      <c r="B287" t="s">
        <v>360</v>
      </c>
      <c r="C287" s="7">
        <v>43939</v>
      </c>
      <c r="D287">
        <v>91</v>
      </c>
      <c r="E287" s="7" t="s">
        <v>43</v>
      </c>
      <c r="F287">
        <v>125</v>
      </c>
      <c r="G287">
        <f t="shared" si="4"/>
        <v>1250</v>
      </c>
      <c r="H287">
        <v>497.88800000000003</v>
      </c>
      <c r="M287" s="7"/>
      <c r="N287" s="12"/>
      <c r="Z287">
        <v>49</v>
      </c>
      <c r="AC287">
        <v>4.3499999999999996</v>
      </c>
      <c r="AD287">
        <v>8.6999999999999993</v>
      </c>
      <c r="AF287">
        <v>20.64</v>
      </c>
    </row>
    <row r="288" spans="1:40">
      <c r="A288" t="s">
        <v>356</v>
      </c>
      <c r="B288" t="s">
        <v>361</v>
      </c>
      <c r="C288" s="7">
        <v>43939</v>
      </c>
      <c r="D288">
        <v>91</v>
      </c>
      <c r="E288" s="7" t="s">
        <v>43</v>
      </c>
      <c r="F288">
        <v>127.2</v>
      </c>
      <c r="G288">
        <f t="shared" si="4"/>
        <v>1272</v>
      </c>
      <c r="H288">
        <v>517.63800000000003</v>
      </c>
      <c r="M288" s="7"/>
      <c r="N288" s="12"/>
      <c r="Z288">
        <v>49</v>
      </c>
      <c r="AC288">
        <v>3.26</v>
      </c>
      <c r="AD288">
        <v>18.13</v>
      </c>
      <c r="AF288">
        <v>17.63</v>
      </c>
    </row>
    <row r="289" spans="1:40">
      <c r="A289" t="s">
        <v>356</v>
      </c>
      <c r="B289" t="s">
        <v>362</v>
      </c>
      <c r="C289" s="7">
        <v>43939</v>
      </c>
      <c r="D289">
        <v>91</v>
      </c>
      <c r="E289" s="7" t="s">
        <v>43</v>
      </c>
      <c r="H289">
        <v>494.81299999999999</v>
      </c>
      <c r="M289" s="7"/>
      <c r="N289" s="12"/>
      <c r="Z289">
        <v>49</v>
      </c>
      <c r="AC289">
        <v>1.81</v>
      </c>
      <c r="AD289">
        <v>18.13</v>
      </c>
      <c r="AF289">
        <v>23.52</v>
      </c>
    </row>
    <row r="290" spans="1:40">
      <c r="A290" t="s">
        <v>356</v>
      </c>
      <c r="B290" t="s">
        <v>363</v>
      </c>
      <c r="C290" s="7">
        <v>43939</v>
      </c>
      <c r="D290">
        <v>91</v>
      </c>
      <c r="E290" s="7" t="s">
        <v>43</v>
      </c>
      <c r="F290">
        <v>132.1</v>
      </c>
      <c r="G290">
        <f t="shared" si="4"/>
        <v>1321</v>
      </c>
      <c r="H290">
        <v>483.363</v>
      </c>
      <c r="M290" s="7"/>
      <c r="N290" s="12"/>
      <c r="Z290">
        <v>49</v>
      </c>
      <c r="AC290">
        <v>2.1800000000000002</v>
      </c>
      <c r="AD290">
        <v>15.23</v>
      </c>
      <c r="AF290">
        <v>36.74</v>
      </c>
    </row>
    <row r="291" spans="1:40">
      <c r="A291" t="s">
        <v>356</v>
      </c>
      <c r="B291" t="s">
        <v>364</v>
      </c>
      <c r="C291" s="7">
        <v>43939</v>
      </c>
      <c r="D291">
        <v>91</v>
      </c>
      <c r="E291" s="7" t="s">
        <v>43</v>
      </c>
      <c r="F291">
        <v>134.19999999999999</v>
      </c>
      <c r="G291">
        <f t="shared" si="4"/>
        <v>1342</v>
      </c>
      <c r="H291">
        <v>492.66300000000001</v>
      </c>
      <c r="M291" s="7"/>
      <c r="N291" s="12"/>
      <c r="Z291">
        <v>49</v>
      </c>
      <c r="AC291">
        <v>6.16</v>
      </c>
      <c r="AD291">
        <v>17.399999999999999</v>
      </c>
      <c r="AF291">
        <v>27.92</v>
      </c>
    </row>
    <row r="292" spans="1:40">
      <c r="A292" t="s">
        <v>356</v>
      </c>
      <c r="B292" t="s">
        <v>362</v>
      </c>
      <c r="C292" s="7">
        <v>43939</v>
      </c>
      <c r="D292">
        <v>91</v>
      </c>
      <c r="E292" s="7" t="s">
        <v>43</v>
      </c>
      <c r="M292" s="7"/>
      <c r="N292" s="12"/>
      <c r="Q292" s="7"/>
      <c r="Z292">
        <v>49</v>
      </c>
      <c r="AC292">
        <v>1.81</v>
      </c>
      <c r="AD292">
        <v>5.8</v>
      </c>
      <c r="AF292">
        <v>16.54</v>
      </c>
      <c r="AN292">
        <v>100.8</v>
      </c>
    </row>
    <row r="293" spans="1:40">
      <c r="A293" t="s">
        <v>356</v>
      </c>
      <c r="B293" t="s">
        <v>365</v>
      </c>
      <c r="C293" s="7">
        <v>43939</v>
      </c>
      <c r="D293">
        <v>91</v>
      </c>
      <c r="E293" s="7" t="s">
        <v>43</v>
      </c>
      <c r="F293">
        <v>199.8</v>
      </c>
      <c r="G293">
        <f t="shared" si="4"/>
        <v>1998</v>
      </c>
      <c r="H293">
        <v>669.6</v>
      </c>
      <c r="M293" s="7"/>
      <c r="N293" s="12"/>
      <c r="Q293" s="7"/>
      <c r="Z293">
        <v>49</v>
      </c>
      <c r="AC293">
        <v>2.54</v>
      </c>
      <c r="AD293">
        <v>10.88</v>
      </c>
      <c r="AE293">
        <v>27.38</v>
      </c>
      <c r="AF293">
        <v>41.47</v>
      </c>
      <c r="AN293">
        <v>151.6</v>
      </c>
    </row>
    <row r="294" spans="1:40">
      <c r="A294" t="s">
        <v>356</v>
      </c>
      <c r="B294" t="s">
        <v>366</v>
      </c>
      <c r="C294" s="7">
        <v>43939</v>
      </c>
      <c r="D294">
        <v>91</v>
      </c>
      <c r="E294" s="7" t="s">
        <v>43</v>
      </c>
      <c r="F294">
        <v>208.3</v>
      </c>
      <c r="G294">
        <f t="shared" si="4"/>
        <v>2083</v>
      </c>
      <c r="H294">
        <v>617.07500000000005</v>
      </c>
      <c r="M294" s="7"/>
      <c r="N294" s="12"/>
      <c r="Q294" s="7"/>
      <c r="Z294">
        <v>49</v>
      </c>
      <c r="AC294">
        <v>1.81</v>
      </c>
      <c r="AD294">
        <v>6.53</v>
      </c>
      <c r="AF294">
        <v>5.51</v>
      </c>
      <c r="AJ294">
        <v>0.75</v>
      </c>
      <c r="AK294">
        <v>14.8</v>
      </c>
      <c r="AL294">
        <v>10.6</v>
      </c>
      <c r="AM294">
        <v>13.1</v>
      </c>
      <c r="AN294">
        <v>93.5</v>
      </c>
    </row>
    <row r="295" spans="1:40">
      <c r="A295" t="s">
        <v>356</v>
      </c>
      <c r="B295" t="s">
        <v>367</v>
      </c>
      <c r="C295" s="7">
        <v>43939</v>
      </c>
      <c r="D295">
        <v>91</v>
      </c>
      <c r="E295" s="7" t="s">
        <v>43</v>
      </c>
      <c r="F295">
        <v>210.9</v>
      </c>
      <c r="G295">
        <f t="shared" si="4"/>
        <v>2109</v>
      </c>
      <c r="H295">
        <v>657.43799999999999</v>
      </c>
      <c r="M295" s="7"/>
      <c r="N295" s="12"/>
      <c r="O295" s="7"/>
      <c r="Q295" s="7"/>
      <c r="Z295">
        <v>49</v>
      </c>
      <c r="AC295">
        <v>1.81</v>
      </c>
      <c r="AD295">
        <v>8.6999999999999993</v>
      </c>
      <c r="AE295">
        <v>16.43</v>
      </c>
      <c r="AF295">
        <v>44.1</v>
      </c>
      <c r="AN295">
        <v>88.1</v>
      </c>
    </row>
    <row r="296" spans="1:40">
      <c r="A296" t="s">
        <v>356</v>
      </c>
      <c r="B296" t="s">
        <v>368</v>
      </c>
      <c r="C296" s="7">
        <v>43939</v>
      </c>
      <c r="D296">
        <v>91</v>
      </c>
      <c r="E296" s="7" t="s">
        <v>43</v>
      </c>
      <c r="F296">
        <v>212.4</v>
      </c>
      <c r="G296">
        <f t="shared" si="4"/>
        <v>2124</v>
      </c>
      <c r="H296">
        <v>621.21299999999997</v>
      </c>
      <c r="M296" s="7"/>
      <c r="N296" s="12"/>
      <c r="Q296" s="7"/>
      <c r="Z296">
        <v>49</v>
      </c>
      <c r="AC296">
        <v>3.26</v>
      </c>
      <c r="AD296">
        <v>8.6999999999999993</v>
      </c>
      <c r="AF296">
        <v>12.13</v>
      </c>
      <c r="AN296">
        <v>81</v>
      </c>
    </row>
    <row r="297" spans="1:40">
      <c r="A297" t="s">
        <v>356</v>
      </c>
      <c r="B297" t="s">
        <v>369</v>
      </c>
      <c r="C297" s="7">
        <v>43939</v>
      </c>
      <c r="D297">
        <v>91</v>
      </c>
      <c r="E297" s="7" t="s">
        <v>43</v>
      </c>
      <c r="F297">
        <v>222.1</v>
      </c>
      <c r="G297">
        <f t="shared" si="4"/>
        <v>2221</v>
      </c>
      <c r="H297">
        <v>671.625</v>
      </c>
      <c r="M297" s="7"/>
      <c r="N297" s="12"/>
      <c r="O297" s="7"/>
      <c r="Q297" s="7"/>
      <c r="Z297">
        <v>49</v>
      </c>
      <c r="AC297">
        <v>4.34</v>
      </c>
      <c r="AD297">
        <v>26.1</v>
      </c>
      <c r="AE297">
        <v>36.5</v>
      </c>
      <c r="AF297">
        <v>33.81</v>
      </c>
      <c r="AN297">
        <v>95.7</v>
      </c>
    </row>
    <row r="298" spans="1:40">
      <c r="A298" t="s">
        <v>356</v>
      </c>
      <c r="B298" t="s">
        <v>370</v>
      </c>
      <c r="C298" s="7">
        <v>43939</v>
      </c>
      <c r="D298">
        <v>91</v>
      </c>
      <c r="E298" s="7" t="s">
        <v>43</v>
      </c>
      <c r="F298">
        <v>222.9</v>
      </c>
      <c r="G298">
        <f t="shared" si="4"/>
        <v>2229</v>
      </c>
      <c r="H298">
        <v>747.02499999999998</v>
      </c>
      <c r="M298" s="7"/>
      <c r="N298" s="12"/>
      <c r="O298" s="7"/>
      <c r="Q298" s="7"/>
      <c r="Z298">
        <v>49</v>
      </c>
      <c r="AC298">
        <v>4.83</v>
      </c>
      <c r="AD298">
        <v>4.83</v>
      </c>
      <c r="AE298">
        <v>13.13</v>
      </c>
      <c r="AF298">
        <v>26.42</v>
      </c>
      <c r="AN298">
        <v>14.7</v>
      </c>
    </row>
    <row r="299" spans="1:40">
      <c r="A299" t="s">
        <v>356</v>
      </c>
      <c r="B299" t="s">
        <v>371</v>
      </c>
      <c r="C299" s="7">
        <v>43939</v>
      </c>
      <c r="D299">
        <v>91</v>
      </c>
      <c r="E299" s="7" t="s">
        <v>43</v>
      </c>
      <c r="F299">
        <v>234.3</v>
      </c>
      <c r="G299">
        <f t="shared" si="4"/>
        <v>2343</v>
      </c>
      <c r="H299">
        <v>689.06299999999999</v>
      </c>
      <c r="M299" s="7"/>
      <c r="N299" s="12"/>
      <c r="O299" s="7"/>
      <c r="Q299" s="7"/>
      <c r="Z299">
        <v>49</v>
      </c>
      <c r="AC299">
        <v>3.63</v>
      </c>
      <c r="AD299">
        <v>18.350000000000001</v>
      </c>
      <c r="AF299">
        <v>11.03</v>
      </c>
    </row>
    <row r="300" spans="1:40">
      <c r="A300" t="s">
        <v>356</v>
      </c>
      <c r="B300" t="s">
        <v>366</v>
      </c>
      <c r="C300" s="7">
        <v>43859</v>
      </c>
      <c r="D300">
        <v>0</v>
      </c>
      <c r="L300" s="7"/>
      <c r="M300" s="7"/>
      <c r="N300" s="12"/>
      <c r="Q300" s="7"/>
      <c r="Z300">
        <v>49</v>
      </c>
      <c r="AC300">
        <v>13.05</v>
      </c>
      <c r="AD300">
        <v>17.399999999999999</v>
      </c>
      <c r="AF300">
        <v>17.64</v>
      </c>
      <c r="AJ300">
        <v>12.2</v>
      </c>
      <c r="AK300">
        <v>12.7</v>
      </c>
      <c r="AL300">
        <v>7.6</v>
      </c>
      <c r="AM300">
        <v>4.0999999999999996</v>
      </c>
    </row>
    <row r="301" spans="1:40">
      <c r="A301" t="s">
        <v>356</v>
      </c>
      <c r="B301" t="s">
        <v>366</v>
      </c>
      <c r="C301" s="7">
        <v>43887</v>
      </c>
      <c r="D301">
        <v>28</v>
      </c>
      <c r="J301" s="11">
        <v>0.39</v>
      </c>
      <c r="L301" s="7"/>
      <c r="M301" s="7"/>
      <c r="N301" s="12"/>
      <c r="Q301" s="7"/>
    </row>
    <row r="302" spans="1:40">
      <c r="A302" t="s">
        <v>356</v>
      </c>
      <c r="B302" t="s">
        <v>366</v>
      </c>
      <c r="C302" s="7">
        <v>43893</v>
      </c>
      <c r="D302">
        <v>34</v>
      </c>
      <c r="J302" s="11">
        <v>0.99</v>
      </c>
      <c r="L302" s="7"/>
      <c r="M302" s="7"/>
      <c r="N302" s="12"/>
      <c r="Q302" s="7"/>
    </row>
    <row r="303" spans="1:40">
      <c r="A303" t="s">
        <v>356</v>
      </c>
      <c r="B303" t="s">
        <v>366</v>
      </c>
      <c r="C303" s="7">
        <v>43903</v>
      </c>
      <c r="D303">
        <v>44</v>
      </c>
      <c r="J303" s="11">
        <v>2.75</v>
      </c>
      <c r="L303" s="7"/>
      <c r="M303" s="7"/>
      <c r="N303" s="12"/>
      <c r="Q303" s="7"/>
    </row>
    <row r="304" spans="1:40">
      <c r="A304" t="s">
        <v>356</v>
      </c>
      <c r="B304" t="s">
        <v>366</v>
      </c>
      <c r="C304" s="7">
        <v>43908</v>
      </c>
      <c r="D304">
        <v>49</v>
      </c>
      <c r="H304">
        <v>98.787999999999997</v>
      </c>
      <c r="J304" s="11">
        <v>2.04</v>
      </c>
      <c r="M304" s="7"/>
      <c r="N304" s="12"/>
      <c r="Q304" s="7"/>
    </row>
    <row r="305" spans="1:39">
      <c r="A305" t="s">
        <v>356</v>
      </c>
      <c r="B305" t="s">
        <v>366</v>
      </c>
      <c r="C305" s="7">
        <v>43910</v>
      </c>
      <c r="D305">
        <v>51</v>
      </c>
      <c r="J305" s="11">
        <v>3.77</v>
      </c>
      <c r="L305" s="7"/>
      <c r="M305" s="7"/>
      <c r="N305" s="12"/>
      <c r="Q305" s="7"/>
    </row>
    <row r="306" spans="1:39">
      <c r="A306" t="s">
        <v>356</v>
      </c>
      <c r="B306" t="s">
        <v>366</v>
      </c>
      <c r="C306" s="7">
        <v>43916</v>
      </c>
      <c r="D306">
        <v>57</v>
      </c>
      <c r="J306" s="11">
        <v>3.88</v>
      </c>
      <c r="L306" s="7"/>
      <c r="M306" s="7"/>
      <c r="N306" s="12"/>
      <c r="Q306" s="7"/>
    </row>
    <row r="307" spans="1:39">
      <c r="A307" t="s">
        <v>356</v>
      </c>
      <c r="B307" t="s">
        <v>366</v>
      </c>
      <c r="C307" s="7">
        <v>43923</v>
      </c>
      <c r="D307">
        <v>64</v>
      </c>
      <c r="J307" s="11">
        <v>3.23</v>
      </c>
      <c r="L307" s="7"/>
      <c r="M307" s="7"/>
      <c r="N307" s="12"/>
      <c r="Q307" s="7"/>
    </row>
    <row r="308" spans="1:39">
      <c r="A308" t="s">
        <v>356</v>
      </c>
      <c r="B308" t="s">
        <v>366</v>
      </c>
      <c r="C308" s="7">
        <v>43930</v>
      </c>
      <c r="D308">
        <v>71</v>
      </c>
      <c r="J308" s="11">
        <v>2.62</v>
      </c>
      <c r="L308" s="7"/>
      <c r="M308" s="7"/>
      <c r="N308" s="12"/>
      <c r="Q308" s="7"/>
    </row>
    <row r="309" spans="1:39">
      <c r="A309" t="s">
        <v>356</v>
      </c>
      <c r="B309" t="s">
        <v>366</v>
      </c>
      <c r="C309" s="7">
        <v>43936</v>
      </c>
      <c r="D309">
        <v>77</v>
      </c>
      <c r="L309" s="7"/>
      <c r="M309" s="7"/>
      <c r="N309" s="12"/>
      <c r="Q309" s="7"/>
    </row>
    <row r="310" spans="1:39">
      <c r="A310" t="s">
        <v>356</v>
      </c>
      <c r="B310" t="s">
        <v>365</v>
      </c>
      <c r="C310" s="7">
        <v>43908</v>
      </c>
      <c r="D310">
        <v>49</v>
      </c>
      <c r="H310">
        <v>110.325</v>
      </c>
      <c r="M310" s="7"/>
      <c r="N310" s="12"/>
      <c r="Q310" s="7"/>
    </row>
    <row r="311" spans="1:39">
      <c r="A311" t="s">
        <v>356</v>
      </c>
      <c r="B311" t="s">
        <v>359</v>
      </c>
      <c r="C311" s="7">
        <v>43908</v>
      </c>
      <c r="D311">
        <v>49</v>
      </c>
      <c r="H311">
        <v>115.28800000000001</v>
      </c>
      <c r="M311" s="7"/>
      <c r="N311" s="12"/>
    </row>
    <row r="312" spans="1:39">
      <c r="A312" t="s">
        <v>356</v>
      </c>
      <c r="B312" t="s">
        <v>358</v>
      </c>
      <c r="C312" s="7">
        <v>43859</v>
      </c>
      <c r="D312">
        <v>0</v>
      </c>
      <c r="J312" s="11">
        <v>0.52</v>
      </c>
      <c r="L312" s="7"/>
      <c r="M312" s="7"/>
      <c r="N312" s="12"/>
      <c r="Z312">
        <v>49</v>
      </c>
      <c r="AC312">
        <v>30.45</v>
      </c>
      <c r="AD312">
        <v>17.399999999999999</v>
      </c>
      <c r="AE312">
        <v>13.14</v>
      </c>
      <c r="AF312">
        <v>30.87</v>
      </c>
      <c r="AJ312">
        <v>12.2</v>
      </c>
      <c r="AK312">
        <v>12.7</v>
      </c>
      <c r="AL312">
        <v>7.6</v>
      </c>
      <c r="AM312">
        <v>4.0999999999999996</v>
      </c>
    </row>
    <row r="313" spans="1:39">
      <c r="A313" t="s">
        <v>356</v>
      </c>
      <c r="B313" t="s">
        <v>358</v>
      </c>
      <c r="C313" s="7">
        <v>43887</v>
      </c>
      <c r="D313">
        <v>28</v>
      </c>
      <c r="J313" s="11">
        <v>1.31</v>
      </c>
      <c r="L313" s="7"/>
      <c r="M313" s="7"/>
      <c r="N313" s="12"/>
    </row>
    <row r="314" spans="1:39">
      <c r="A314" t="s">
        <v>356</v>
      </c>
      <c r="B314" t="s">
        <v>358</v>
      </c>
      <c r="C314" s="7">
        <v>43893</v>
      </c>
      <c r="D314">
        <v>34</v>
      </c>
      <c r="J314" s="11">
        <v>2.66</v>
      </c>
      <c r="L314" s="7"/>
      <c r="M314" s="7"/>
      <c r="N314" s="12"/>
    </row>
    <row r="315" spans="1:39">
      <c r="A315" t="s">
        <v>356</v>
      </c>
      <c r="B315" t="s">
        <v>358</v>
      </c>
      <c r="C315" s="7">
        <v>43903</v>
      </c>
      <c r="D315">
        <v>44</v>
      </c>
      <c r="J315" s="11">
        <v>2.1800000000000002</v>
      </c>
      <c r="L315" s="7"/>
      <c r="M315" s="7"/>
      <c r="N315" s="12"/>
    </row>
    <row r="316" spans="1:39">
      <c r="A316" t="s">
        <v>356</v>
      </c>
      <c r="B316" t="s">
        <v>358</v>
      </c>
      <c r="C316" s="7">
        <v>43908</v>
      </c>
      <c r="D316">
        <v>49</v>
      </c>
      <c r="H316">
        <v>104.625</v>
      </c>
      <c r="J316" s="11">
        <v>2.02</v>
      </c>
      <c r="M316" s="7"/>
      <c r="N316" s="12"/>
    </row>
    <row r="317" spans="1:39">
      <c r="A317" t="s">
        <v>356</v>
      </c>
      <c r="B317" t="s">
        <v>358</v>
      </c>
      <c r="C317" s="7">
        <v>43910</v>
      </c>
      <c r="D317">
        <v>51</v>
      </c>
      <c r="J317" s="11">
        <v>1.67</v>
      </c>
      <c r="L317" s="7"/>
      <c r="M317" s="7"/>
      <c r="N317" s="12"/>
    </row>
    <row r="318" spans="1:39">
      <c r="A318" t="s">
        <v>356</v>
      </c>
      <c r="B318" t="s">
        <v>358</v>
      </c>
      <c r="C318" s="7">
        <v>43916</v>
      </c>
      <c r="D318">
        <v>57</v>
      </c>
      <c r="J318" s="11">
        <v>1.28</v>
      </c>
      <c r="L318" s="7"/>
      <c r="M318" s="7"/>
      <c r="N318" s="12"/>
    </row>
    <row r="319" spans="1:39">
      <c r="A319" t="s">
        <v>356</v>
      </c>
      <c r="B319" t="s">
        <v>358</v>
      </c>
      <c r="C319" s="7">
        <v>43923</v>
      </c>
      <c r="D319">
        <v>64</v>
      </c>
      <c r="L319" s="7"/>
      <c r="M319" s="7"/>
      <c r="N319" s="12"/>
    </row>
    <row r="320" spans="1:39">
      <c r="A320" t="s">
        <v>356</v>
      </c>
      <c r="B320" t="s">
        <v>358</v>
      </c>
      <c r="C320" s="7">
        <v>43930</v>
      </c>
      <c r="D320">
        <v>71</v>
      </c>
      <c r="L320" s="7"/>
      <c r="M320" s="7"/>
      <c r="N320" s="12"/>
    </row>
    <row r="321" spans="1:35">
      <c r="A321" t="s">
        <v>356</v>
      </c>
      <c r="B321" t="s">
        <v>362</v>
      </c>
      <c r="C321" s="7">
        <v>43908</v>
      </c>
      <c r="D321">
        <v>49</v>
      </c>
      <c r="H321">
        <v>77.625</v>
      </c>
      <c r="M321" s="7"/>
      <c r="N321" s="12"/>
    </row>
    <row r="322" spans="1:35">
      <c r="A322" t="s">
        <v>356</v>
      </c>
      <c r="B322" t="s">
        <v>357</v>
      </c>
      <c r="C322" s="7">
        <v>43908</v>
      </c>
      <c r="D322">
        <v>49</v>
      </c>
      <c r="H322">
        <v>94.6</v>
      </c>
      <c r="M322" s="7"/>
      <c r="N322" s="12"/>
    </row>
    <row r="323" spans="1:35">
      <c r="A323" t="s">
        <v>356</v>
      </c>
      <c r="B323" t="s">
        <v>370</v>
      </c>
      <c r="C323" s="7">
        <v>43908</v>
      </c>
      <c r="D323">
        <v>49</v>
      </c>
      <c r="H323">
        <v>108.21300000000001</v>
      </c>
      <c r="M323" s="7"/>
      <c r="N323" s="12"/>
      <c r="O323" s="7"/>
      <c r="Q323" s="7"/>
    </row>
    <row r="324" spans="1:35">
      <c r="A324" t="s">
        <v>356</v>
      </c>
      <c r="B324" t="s">
        <v>361</v>
      </c>
      <c r="C324" s="7">
        <v>43908</v>
      </c>
      <c r="D324">
        <v>49</v>
      </c>
      <c r="H324">
        <v>108.02500000000001</v>
      </c>
      <c r="M324" s="7"/>
      <c r="N324" s="12"/>
    </row>
    <row r="325" spans="1:35">
      <c r="A325" t="s">
        <v>356</v>
      </c>
      <c r="B325" t="s">
        <v>371</v>
      </c>
      <c r="C325" s="7">
        <v>43908</v>
      </c>
      <c r="D325">
        <v>49</v>
      </c>
      <c r="H325">
        <v>86.438000000000002</v>
      </c>
      <c r="M325" s="7"/>
      <c r="N325" s="12"/>
      <c r="O325" s="7"/>
      <c r="Q325" s="7"/>
    </row>
    <row r="326" spans="1:35">
      <c r="A326" t="s">
        <v>356</v>
      </c>
      <c r="B326" t="s">
        <v>372</v>
      </c>
      <c r="C326" s="7">
        <v>43908</v>
      </c>
      <c r="D326">
        <v>49</v>
      </c>
      <c r="H326">
        <v>89.488</v>
      </c>
      <c r="M326" s="7"/>
      <c r="N326" s="12"/>
    </row>
    <row r="327" spans="1:35">
      <c r="A327" t="s">
        <v>356</v>
      </c>
      <c r="B327" t="s">
        <v>368</v>
      </c>
      <c r="C327" s="7">
        <v>43908</v>
      </c>
      <c r="D327">
        <v>49</v>
      </c>
      <c r="H327">
        <v>85.1</v>
      </c>
      <c r="M327" s="7"/>
      <c r="N327" s="12"/>
      <c r="Q327" s="7"/>
    </row>
    <row r="328" spans="1:35">
      <c r="A328" t="s">
        <v>356</v>
      </c>
      <c r="B328" t="s">
        <v>360</v>
      </c>
      <c r="C328" s="7">
        <v>43908</v>
      </c>
      <c r="D328">
        <v>49</v>
      </c>
      <c r="H328">
        <v>112.3</v>
      </c>
      <c r="M328" s="7"/>
      <c r="N328" s="12"/>
    </row>
    <row r="329" spans="1:35">
      <c r="A329" t="s">
        <v>356</v>
      </c>
      <c r="B329" t="s">
        <v>367</v>
      </c>
      <c r="C329" s="7">
        <v>43908</v>
      </c>
      <c r="D329">
        <v>49</v>
      </c>
      <c r="H329">
        <v>85.412999999999997</v>
      </c>
      <c r="M329" s="7"/>
      <c r="N329" s="12"/>
      <c r="O329" s="7"/>
      <c r="Q329" s="7"/>
    </row>
    <row r="330" spans="1:35">
      <c r="A330" t="s">
        <v>356</v>
      </c>
      <c r="B330" t="s">
        <v>364</v>
      </c>
      <c r="C330" s="7">
        <v>43908</v>
      </c>
      <c r="D330">
        <v>49</v>
      </c>
      <c r="H330">
        <v>106.55</v>
      </c>
      <c r="M330" s="7"/>
      <c r="N330" s="12"/>
    </row>
    <row r="331" spans="1:35">
      <c r="A331" t="s">
        <v>356</v>
      </c>
      <c r="B331" t="s">
        <v>369</v>
      </c>
      <c r="C331" s="7">
        <v>43908</v>
      </c>
      <c r="D331">
        <v>49</v>
      </c>
      <c r="H331">
        <v>96.537999999999997</v>
      </c>
      <c r="M331" s="7"/>
      <c r="N331" s="12"/>
      <c r="O331" s="7"/>
      <c r="Q331" s="7"/>
    </row>
    <row r="332" spans="1:35">
      <c r="A332" t="s">
        <v>356</v>
      </c>
      <c r="B332" t="s">
        <v>363</v>
      </c>
      <c r="C332" s="7">
        <v>43908</v>
      </c>
      <c r="D332">
        <v>49</v>
      </c>
      <c r="H332">
        <v>99.724999999999994</v>
      </c>
      <c r="M332" s="7"/>
      <c r="N332" s="12"/>
    </row>
    <row r="333" spans="1:35">
      <c r="A333" t="s">
        <v>373</v>
      </c>
      <c r="B333" t="s">
        <v>374</v>
      </c>
      <c r="C333" s="7">
        <v>43549</v>
      </c>
      <c r="D333">
        <v>88</v>
      </c>
      <c r="E333" s="7" t="s">
        <v>43</v>
      </c>
      <c r="F333">
        <v>80.712500000000006</v>
      </c>
      <c r="G333">
        <f t="shared" ref="G333:G342" si="5">F333*10</f>
        <v>807.125</v>
      </c>
      <c r="H333">
        <v>225.95</v>
      </c>
      <c r="K333" s="11"/>
      <c r="L333" s="11"/>
      <c r="M333" s="7"/>
      <c r="N333" s="12"/>
      <c r="O333" s="7"/>
      <c r="Q333" s="7"/>
      <c r="AI333">
        <v>170</v>
      </c>
    </row>
    <row r="334" spans="1:35">
      <c r="A334" t="s">
        <v>373</v>
      </c>
      <c r="B334" t="s">
        <v>375</v>
      </c>
      <c r="C334" s="7">
        <v>43549</v>
      </c>
      <c r="D334">
        <v>88</v>
      </c>
      <c r="E334" s="7" t="s">
        <v>43</v>
      </c>
      <c r="F334">
        <v>96.739285714285714</v>
      </c>
      <c r="G334">
        <f t="shared" si="5"/>
        <v>967.39285714285711</v>
      </c>
      <c r="H334">
        <v>285.08571428571429</v>
      </c>
      <c r="K334" s="11"/>
      <c r="L334" s="11"/>
      <c r="M334" s="7"/>
      <c r="N334" s="12"/>
      <c r="O334" s="7"/>
      <c r="Q334" s="7"/>
      <c r="AI334">
        <v>90</v>
      </c>
    </row>
    <row r="335" spans="1:35">
      <c r="A335" t="s">
        <v>373</v>
      </c>
      <c r="B335" t="s">
        <v>376</v>
      </c>
      <c r="C335" s="7">
        <v>43549</v>
      </c>
      <c r="D335">
        <v>88</v>
      </c>
      <c r="E335" s="7" t="s">
        <v>43</v>
      </c>
      <c r="F335">
        <v>97.174999999999997</v>
      </c>
      <c r="G335">
        <f t="shared" si="5"/>
        <v>971.75</v>
      </c>
      <c r="H335">
        <v>268.07499999999999</v>
      </c>
      <c r="K335" s="11"/>
      <c r="L335" s="11"/>
      <c r="M335" s="7"/>
      <c r="N335" s="12"/>
      <c r="O335" s="7"/>
      <c r="Q335" s="7"/>
      <c r="AI335">
        <v>122</v>
      </c>
    </row>
    <row r="336" spans="1:35">
      <c r="A336" t="s">
        <v>373</v>
      </c>
      <c r="B336" t="s">
        <v>377</v>
      </c>
      <c r="C336" s="7">
        <v>43549</v>
      </c>
      <c r="D336">
        <v>88</v>
      </c>
      <c r="E336" s="7" t="s">
        <v>43</v>
      </c>
      <c r="F336">
        <v>98.087500000000006</v>
      </c>
      <c r="G336">
        <f t="shared" si="5"/>
        <v>980.875</v>
      </c>
      <c r="H336">
        <v>266.41250000000002</v>
      </c>
      <c r="K336" s="11"/>
      <c r="L336" s="11"/>
      <c r="M336" s="7"/>
      <c r="N336" s="12"/>
      <c r="O336" s="7"/>
      <c r="Q336" s="7"/>
      <c r="AI336">
        <v>122</v>
      </c>
    </row>
    <row r="337" spans="1:39">
      <c r="A337" t="s">
        <v>373</v>
      </c>
      <c r="B337" t="s">
        <v>378</v>
      </c>
      <c r="C337" s="7">
        <v>43549</v>
      </c>
      <c r="D337">
        <v>88</v>
      </c>
      <c r="E337" s="7" t="s">
        <v>43</v>
      </c>
      <c r="F337">
        <v>98.45</v>
      </c>
      <c r="G337">
        <f t="shared" si="5"/>
        <v>984.5</v>
      </c>
      <c r="H337">
        <v>273.4375</v>
      </c>
      <c r="K337" s="11"/>
      <c r="L337" s="11"/>
      <c r="M337" s="7"/>
      <c r="N337" s="12"/>
      <c r="O337" s="7"/>
      <c r="Q337" s="7"/>
      <c r="AI337">
        <v>138</v>
      </c>
    </row>
    <row r="338" spans="1:39">
      <c r="A338" t="s">
        <v>373</v>
      </c>
      <c r="B338" t="s">
        <v>379</v>
      </c>
      <c r="C338" s="7">
        <v>43549</v>
      </c>
      <c r="D338">
        <v>88</v>
      </c>
      <c r="E338" s="7" t="s">
        <v>43</v>
      </c>
      <c r="F338">
        <v>102.75</v>
      </c>
      <c r="G338">
        <f t="shared" si="5"/>
        <v>1027.5</v>
      </c>
      <c r="H338">
        <v>283.7</v>
      </c>
      <c r="K338" s="11"/>
      <c r="L338" s="11"/>
      <c r="M338" s="7"/>
      <c r="N338" s="12"/>
      <c r="O338" s="7"/>
      <c r="Q338" s="7"/>
      <c r="AI338">
        <v>118</v>
      </c>
    </row>
    <row r="339" spans="1:39">
      <c r="A339" t="s">
        <v>373</v>
      </c>
      <c r="B339" t="s">
        <v>380</v>
      </c>
      <c r="C339" s="7">
        <v>43549</v>
      </c>
      <c r="D339">
        <v>88</v>
      </c>
      <c r="E339" s="7" t="s">
        <v>43</v>
      </c>
      <c r="F339">
        <v>111.22499999999999</v>
      </c>
      <c r="G339">
        <f t="shared" si="5"/>
        <v>1112.25</v>
      </c>
      <c r="H339">
        <v>301.11250000000001</v>
      </c>
      <c r="K339" s="11"/>
      <c r="L339" s="11"/>
      <c r="M339" s="7"/>
      <c r="N339" s="11"/>
      <c r="O339" s="7"/>
      <c r="Q339" s="7"/>
      <c r="AI339">
        <v>83</v>
      </c>
    </row>
    <row r="340" spans="1:39">
      <c r="A340" t="s">
        <v>373</v>
      </c>
      <c r="B340" t="s">
        <v>381</v>
      </c>
      <c r="C340" s="7">
        <v>43549</v>
      </c>
      <c r="D340">
        <v>88</v>
      </c>
      <c r="E340" s="7" t="s">
        <v>43</v>
      </c>
      <c r="F340">
        <v>111.95</v>
      </c>
      <c r="G340">
        <f t="shared" si="5"/>
        <v>1119.5</v>
      </c>
      <c r="H340">
        <v>299.2</v>
      </c>
      <c r="K340" s="11"/>
      <c r="L340" s="11"/>
      <c r="M340" s="7"/>
      <c r="N340" s="12"/>
      <c r="O340" s="7"/>
      <c r="Q340" s="7"/>
      <c r="AI340">
        <v>75</v>
      </c>
    </row>
    <row r="341" spans="1:39">
      <c r="A341" t="s">
        <v>373</v>
      </c>
      <c r="B341" t="s">
        <v>382</v>
      </c>
      <c r="C341" s="7">
        <v>43549</v>
      </c>
      <c r="D341">
        <v>88</v>
      </c>
      <c r="E341" s="7" t="s">
        <v>43</v>
      </c>
      <c r="F341">
        <v>113.6875</v>
      </c>
      <c r="G341">
        <f t="shared" si="5"/>
        <v>1136.875</v>
      </c>
      <c r="H341">
        <v>302.625</v>
      </c>
      <c r="K341" s="11"/>
      <c r="L341" s="11"/>
      <c r="M341" s="7"/>
      <c r="N341" s="12"/>
      <c r="O341" s="7"/>
      <c r="Q341" s="7"/>
      <c r="AI341">
        <v>84</v>
      </c>
    </row>
    <row r="342" spans="1:39">
      <c r="A342" t="s">
        <v>373</v>
      </c>
      <c r="B342" t="s">
        <v>383</v>
      </c>
      <c r="C342" s="7">
        <v>43549</v>
      </c>
      <c r="D342">
        <v>88</v>
      </c>
      <c r="E342" s="7" t="s">
        <v>43</v>
      </c>
      <c r="F342">
        <v>117.72499999999999</v>
      </c>
      <c r="G342">
        <f t="shared" si="5"/>
        <v>1177.25</v>
      </c>
      <c r="H342">
        <v>321.32499999999999</v>
      </c>
      <c r="K342" s="11"/>
      <c r="L342" s="11"/>
      <c r="M342" s="12"/>
      <c r="N342" s="11"/>
      <c r="O342" s="7"/>
      <c r="Q342" s="7"/>
      <c r="AI342">
        <v>79</v>
      </c>
    </row>
    <row r="343" spans="1:39">
      <c r="A343" t="s">
        <v>373</v>
      </c>
      <c r="B343" t="s">
        <v>375</v>
      </c>
      <c r="C343" s="7">
        <v>43462</v>
      </c>
      <c r="D343">
        <v>0</v>
      </c>
      <c r="K343" s="11"/>
      <c r="L343" s="11"/>
      <c r="M343" s="7"/>
      <c r="N343" s="12"/>
      <c r="O343" s="7"/>
      <c r="Q343" s="7"/>
      <c r="Z343">
        <v>37</v>
      </c>
      <c r="AJ343">
        <v>21</v>
      </c>
      <c r="AK343">
        <v>27</v>
      </c>
      <c r="AL343">
        <v>22</v>
      </c>
      <c r="AM343">
        <v>12</v>
      </c>
    </row>
    <row r="344" spans="1:39">
      <c r="A344" t="s">
        <v>373</v>
      </c>
      <c r="B344" t="s">
        <v>375</v>
      </c>
      <c r="C344" s="7">
        <v>43494</v>
      </c>
      <c r="D344">
        <v>33</v>
      </c>
      <c r="J344" s="11">
        <v>1.1499999999999999</v>
      </c>
      <c r="K344" s="11"/>
      <c r="L344" s="11"/>
      <c r="M344" s="7"/>
      <c r="N344" s="12"/>
      <c r="O344" s="7"/>
      <c r="Q344" s="7"/>
    </row>
    <row r="345" spans="1:39">
      <c r="A345" t="s">
        <v>373</v>
      </c>
      <c r="B345" t="s">
        <v>375</v>
      </c>
      <c r="C345" s="7">
        <v>43507</v>
      </c>
      <c r="D345">
        <v>46</v>
      </c>
      <c r="J345" s="11">
        <v>1.2</v>
      </c>
      <c r="K345" s="11"/>
      <c r="L345" s="11"/>
      <c r="M345" s="7"/>
      <c r="N345" s="12"/>
      <c r="O345" s="7"/>
      <c r="Q345" s="7"/>
    </row>
    <row r="346" spans="1:39">
      <c r="A346" t="s">
        <v>373</v>
      </c>
      <c r="B346" t="s">
        <v>375</v>
      </c>
      <c r="C346" s="7">
        <v>43515</v>
      </c>
      <c r="D346">
        <v>54</v>
      </c>
      <c r="J346" s="11">
        <v>1</v>
      </c>
      <c r="K346" s="11"/>
      <c r="L346" s="11"/>
      <c r="M346" s="7"/>
      <c r="N346" s="12"/>
      <c r="O346" s="7"/>
      <c r="Q346" s="7"/>
    </row>
    <row r="347" spans="1:39">
      <c r="A347" t="s">
        <v>373</v>
      </c>
      <c r="B347" t="s">
        <v>375</v>
      </c>
      <c r="C347" s="7">
        <v>43509</v>
      </c>
      <c r="D347" s="12">
        <v>57</v>
      </c>
      <c r="E347" s="12"/>
      <c r="H347">
        <v>206.16785714285714</v>
      </c>
      <c r="K347" s="11"/>
      <c r="L347" s="11"/>
      <c r="M347" s="7"/>
      <c r="N347" s="12"/>
      <c r="O347" s="7"/>
      <c r="Q347" s="7"/>
    </row>
    <row r="348" spans="1:39">
      <c r="A348" t="s">
        <v>373</v>
      </c>
      <c r="B348" t="s">
        <v>375</v>
      </c>
      <c r="C348" s="7">
        <v>43523</v>
      </c>
      <c r="D348">
        <v>62</v>
      </c>
      <c r="J348" s="11">
        <v>0.9</v>
      </c>
      <c r="K348" s="11"/>
      <c r="L348" s="11"/>
      <c r="M348" s="7"/>
      <c r="N348" s="12"/>
      <c r="O348" s="7"/>
      <c r="Q348" s="7"/>
    </row>
    <row r="349" spans="1:39">
      <c r="A349" t="s">
        <v>373</v>
      </c>
      <c r="B349" t="s">
        <v>375</v>
      </c>
      <c r="C349" s="7">
        <v>43531</v>
      </c>
      <c r="D349">
        <v>70</v>
      </c>
      <c r="J349" s="11">
        <v>0.72</v>
      </c>
      <c r="K349" s="11"/>
      <c r="L349" s="11"/>
      <c r="M349" s="7"/>
      <c r="N349" s="12"/>
      <c r="O349" s="7"/>
      <c r="Q349" s="7"/>
    </row>
    <row r="350" spans="1:39">
      <c r="A350" t="s">
        <v>373</v>
      </c>
      <c r="B350" t="s">
        <v>382</v>
      </c>
      <c r="C350" s="7">
        <v>43462</v>
      </c>
      <c r="D350">
        <v>0</v>
      </c>
      <c r="K350" s="11"/>
      <c r="L350" s="11"/>
      <c r="M350" s="7"/>
      <c r="N350" s="12"/>
      <c r="O350" s="7"/>
      <c r="Q350" s="7"/>
      <c r="AJ350">
        <v>20</v>
      </c>
      <c r="AK350">
        <v>27</v>
      </c>
      <c r="AL350">
        <v>23</v>
      </c>
      <c r="AM350">
        <v>15</v>
      </c>
    </row>
    <row r="351" spans="1:39">
      <c r="A351" t="s">
        <v>373</v>
      </c>
      <c r="B351" t="s">
        <v>382</v>
      </c>
      <c r="C351" s="7">
        <v>43494</v>
      </c>
      <c r="D351">
        <v>33</v>
      </c>
      <c r="J351" s="11">
        <v>1.05</v>
      </c>
      <c r="K351" s="11"/>
      <c r="L351" s="11"/>
      <c r="M351" s="7"/>
      <c r="N351" s="12"/>
      <c r="O351" s="7"/>
      <c r="Q351" s="7"/>
    </row>
    <row r="352" spans="1:39">
      <c r="A352" t="s">
        <v>373</v>
      </c>
      <c r="B352" t="s">
        <v>382</v>
      </c>
      <c r="C352" s="7">
        <v>43507</v>
      </c>
      <c r="D352">
        <v>46</v>
      </c>
      <c r="J352" s="11">
        <v>1.55</v>
      </c>
      <c r="K352" s="11"/>
      <c r="L352" s="11"/>
      <c r="M352" s="7"/>
      <c r="N352" s="12"/>
      <c r="O352" s="7"/>
      <c r="Q352" s="7"/>
    </row>
    <row r="353" spans="1:39">
      <c r="A353" t="s">
        <v>373</v>
      </c>
      <c r="B353" t="s">
        <v>382</v>
      </c>
      <c r="C353" s="7">
        <v>43515</v>
      </c>
      <c r="D353">
        <v>54</v>
      </c>
      <c r="J353" s="11">
        <v>1.2</v>
      </c>
      <c r="K353" s="11"/>
      <c r="L353" s="11"/>
      <c r="M353" s="7"/>
      <c r="N353" s="12"/>
      <c r="O353" s="7"/>
      <c r="Q353" s="7"/>
    </row>
    <row r="354" spans="1:39">
      <c r="A354" t="s">
        <v>373</v>
      </c>
      <c r="B354" t="s">
        <v>382</v>
      </c>
      <c r="C354" s="7">
        <v>43509</v>
      </c>
      <c r="D354" s="12">
        <v>57</v>
      </c>
      <c r="E354" s="12"/>
      <c r="H354">
        <v>189.11250000000001</v>
      </c>
      <c r="K354" s="11"/>
      <c r="L354" s="11"/>
      <c r="M354" s="7"/>
      <c r="N354" s="12"/>
      <c r="O354" s="7"/>
      <c r="Q354" s="7"/>
    </row>
    <row r="355" spans="1:39">
      <c r="A355" t="s">
        <v>373</v>
      </c>
      <c r="B355" t="s">
        <v>382</v>
      </c>
      <c r="C355" s="7">
        <v>43523</v>
      </c>
      <c r="D355">
        <v>62</v>
      </c>
      <c r="J355" s="11">
        <v>1.28</v>
      </c>
      <c r="K355" s="11"/>
      <c r="L355" s="11"/>
      <c r="M355" s="7"/>
      <c r="N355" s="12"/>
      <c r="O355" s="7"/>
      <c r="Q355" s="7"/>
    </row>
    <row r="356" spans="1:39">
      <c r="A356" t="s">
        <v>373</v>
      </c>
      <c r="B356" t="s">
        <v>382</v>
      </c>
      <c r="C356" s="7">
        <v>43531</v>
      </c>
      <c r="D356">
        <v>70</v>
      </c>
      <c r="J356" s="11">
        <v>1</v>
      </c>
      <c r="K356" s="11"/>
      <c r="L356" s="11"/>
      <c r="M356" s="7"/>
      <c r="N356" s="12"/>
      <c r="O356" s="7"/>
      <c r="Q356" s="7"/>
    </row>
    <row r="357" spans="1:39">
      <c r="A357" t="s">
        <v>373</v>
      </c>
      <c r="B357" t="s">
        <v>379</v>
      </c>
      <c r="C357" s="7">
        <v>43462</v>
      </c>
      <c r="D357">
        <v>0</v>
      </c>
      <c r="K357" s="11"/>
      <c r="L357" s="11"/>
      <c r="M357" s="7"/>
      <c r="N357" s="12"/>
      <c r="O357" s="7"/>
      <c r="Q357" s="7"/>
      <c r="AJ357">
        <v>22.5</v>
      </c>
      <c r="AK357">
        <v>30</v>
      </c>
      <c r="AL357">
        <v>23.5</v>
      </c>
      <c r="AM357">
        <v>12.5</v>
      </c>
    </row>
    <row r="358" spans="1:39">
      <c r="A358" t="s">
        <v>373</v>
      </c>
      <c r="B358" t="s">
        <v>379</v>
      </c>
      <c r="C358" s="7">
        <v>43494</v>
      </c>
      <c r="D358">
        <v>33</v>
      </c>
      <c r="J358" s="11">
        <v>1.38</v>
      </c>
      <c r="K358" s="11"/>
      <c r="L358" s="11"/>
      <c r="M358" s="7"/>
      <c r="N358" s="12"/>
      <c r="O358" s="7"/>
      <c r="Q358" s="7"/>
    </row>
    <row r="359" spans="1:39">
      <c r="A359" t="s">
        <v>373</v>
      </c>
      <c r="B359" t="s">
        <v>379</v>
      </c>
      <c r="C359" s="7">
        <v>43507</v>
      </c>
      <c r="D359">
        <v>46</v>
      </c>
      <c r="J359" s="11">
        <v>1.72</v>
      </c>
      <c r="K359" s="11"/>
      <c r="L359" s="11"/>
      <c r="M359" s="7"/>
      <c r="N359" s="12"/>
      <c r="O359" s="7"/>
      <c r="Q359" s="7"/>
    </row>
    <row r="360" spans="1:39">
      <c r="A360" t="s">
        <v>373</v>
      </c>
      <c r="B360" t="s">
        <v>379</v>
      </c>
      <c r="C360" s="7">
        <v>43515</v>
      </c>
      <c r="D360">
        <v>54</v>
      </c>
      <c r="K360" s="11"/>
      <c r="L360" s="11"/>
      <c r="M360" s="7"/>
      <c r="N360" s="12"/>
      <c r="O360" s="7"/>
      <c r="Q360" s="7"/>
    </row>
    <row r="361" spans="1:39">
      <c r="A361" t="s">
        <v>373</v>
      </c>
      <c r="B361" t="s">
        <v>379</v>
      </c>
      <c r="C361" s="7">
        <v>43509</v>
      </c>
      <c r="D361" s="12">
        <v>57</v>
      </c>
      <c r="E361" s="12"/>
      <c r="H361">
        <v>176.67500000000001</v>
      </c>
      <c r="K361" s="11"/>
      <c r="L361" s="11"/>
      <c r="M361" s="7"/>
      <c r="N361" s="12"/>
      <c r="O361" s="7"/>
      <c r="Q361" s="7"/>
    </row>
    <row r="362" spans="1:39">
      <c r="A362" t="s">
        <v>373</v>
      </c>
      <c r="B362" t="s">
        <v>379</v>
      </c>
      <c r="C362" s="7">
        <v>43523</v>
      </c>
      <c r="D362">
        <v>62</v>
      </c>
      <c r="K362" s="11"/>
      <c r="L362" s="11"/>
      <c r="M362" s="7"/>
      <c r="N362" s="12"/>
      <c r="O362" s="7"/>
      <c r="Q362" s="7"/>
    </row>
    <row r="363" spans="1:39">
      <c r="A363" t="s">
        <v>373</v>
      </c>
      <c r="B363" t="s">
        <v>379</v>
      </c>
      <c r="C363" s="7">
        <v>43531</v>
      </c>
      <c r="D363">
        <v>70</v>
      </c>
      <c r="J363" s="11">
        <v>1.1000000000000001</v>
      </c>
      <c r="K363" s="11"/>
      <c r="L363" s="11"/>
      <c r="M363" s="7"/>
      <c r="N363" s="12"/>
      <c r="O363" s="7"/>
      <c r="Q363" s="7"/>
    </row>
    <row r="364" spans="1:39">
      <c r="A364" t="s">
        <v>373</v>
      </c>
      <c r="B364" t="s">
        <v>377</v>
      </c>
      <c r="C364" s="7">
        <v>43462</v>
      </c>
      <c r="D364">
        <v>0</v>
      </c>
      <c r="K364" s="11"/>
      <c r="L364" s="11"/>
      <c r="M364" s="7"/>
      <c r="N364" s="12"/>
      <c r="O364" s="7"/>
      <c r="Q364" s="7"/>
      <c r="AJ364">
        <v>26</v>
      </c>
      <c r="AK364">
        <v>25</v>
      </c>
      <c r="AL364">
        <v>20.5</v>
      </c>
      <c r="AM364">
        <v>13</v>
      </c>
    </row>
    <row r="365" spans="1:39">
      <c r="A365" t="s">
        <v>373</v>
      </c>
      <c r="B365" t="s">
        <v>377</v>
      </c>
      <c r="C365" s="7">
        <v>43494</v>
      </c>
      <c r="D365">
        <v>33</v>
      </c>
      <c r="J365" s="11">
        <v>1.2</v>
      </c>
      <c r="K365" s="11"/>
      <c r="L365" s="11"/>
      <c r="M365" s="7"/>
      <c r="N365" s="12"/>
      <c r="O365" s="7"/>
      <c r="Q365" s="7"/>
    </row>
    <row r="366" spans="1:39">
      <c r="A366" t="s">
        <v>373</v>
      </c>
      <c r="B366" t="s">
        <v>377</v>
      </c>
      <c r="C366" s="7">
        <v>43507</v>
      </c>
      <c r="D366">
        <v>46</v>
      </c>
      <c r="J366" s="11">
        <v>1.4</v>
      </c>
      <c r="K366" s="11"/>
      <c r="L366" s="11"/>
      <c r="M366" s="7"/>
      <c r="N366" s="12"/>
      <c r="O366" s="7"/>
      <c r="Q366" s="7"/>
    </row>
    <row r="367" spans="1:39">
      <c r="A367" t="s">
        <v>373</v>
      </c>
      <c r="B367" t="s">
        <v>377</v>
      </c>
      <c r="C367" s="7">
        <v>43515</v>
      </c>
      <c r="D367">
        <v>54</v>
      </c>
      <c r="J367" s="11">
        <v>1.1000000000000001</v>
      </c>
      <c r="K367" s="11"/>
      <c r="L367" s="11"/>
      <c r="M367" s="7"/>
      <c r="N367" s="12"/>
      <c r="O367" s="7"/>
      <c r="Q367" s="7"/>
    </row>
    <row r="368" spans="1:39">
      <c r="A368" t="s">
        <v>373</v>
      </c>
      <c r="B368" t="s">
        <v>377</v>
      </c>
      <c r="C368" s="7">
        <v>43509</v>
      </c>
      <c r="D368" s="12">
        <v>57</v>
      </c>
      <c r="E368" s="12"/>
      <c r="H368">
        <v>174.92500000000001</v>
      </c>
      <c r="K368" s="11"/>
      <c r="L368" s="11"/>
      <c r="M368" s="7"/>
      <c r="N368" s="12"/>
      <c r="O368" s="7"/>
      <c r="Q368" s="7"/>
    </row>
    <row r="369" spans="1:39">
      <c r="A369" t="s">
        <v>373</v>
      </c>
      <c r="B369" t="s">
        <v>377</v>
      </c>
      <c r="C369" s="7">
        <v>43523</v>
      </c>
      <c r="D369">
        <v>62</v>
      </c>
      <c r="J369" s="11">
        <v>1</v>
      </c>
      <c r="K369" s="11"/>
      <c r="L369" s="11"/>
      <c r="M369" s="7"/>
      <c r="N369" s="12"/>
      <c r="O369" s="7"/>
      <c r="Q369" s="7"/>
    </row>
    <row r="370" spans="1:39">
      <c r="A370" t="s">
        <v>373</v>
      </c>
      <c r="B370" t="s">
        <v>377</v>
      </c>
      <c r="C370" s="7">
        <v>43531</v>
      </c>
      <c r="D370">
        <v>70</v>
      </c>
      <c r="J370" s="11">
        <v>0.97</v>
      </c>
      <c r="K370" s="11"/>
      <c r="L370" s="11"/>
      <c r="M370" s="7"/>
      <c r="N370" s="12"/>
      <c r="O370" s="7"/>
      <c r="Q370" s="7"/>
    </row>
    <row r="371" spans="1:39">
      <c r="A371" t="s">
        <v>373</v>
      </c>
      <c r="B371" t="s">
        <v>374</v>
      </c>
      <c r="C371" s="7">
        <v>43462</v>
      </c>
      <c r="D371">
        <v>0</v>
      </c>
      <c r="K371" s="11"/>
      <c r="L371" s="11"/>
      <c r="M371" s="7"/>
      <c r="N371" s="12"/>
      <c r="O371" s="7"/>
      <c r="Q371" s="7"/>
      <c r="AJ371">
        <v>21</v>
      </c>
      <c r="AK371">
        <v>26</v>
      </c>
      <c r="AL371">
        <v>19.5</v>
      </c>
      <c r="AM371">
        <v>14</v>
      </c>
    </row>
    <row r="372" spans="1:39">
      <c r="A372" t="s">
        <v>373</v>
      </c>
      <c r="B372" t="s">
        <v>374</v>
      </c>
      <c r="C372" s="7">
        <v>43494</v>
      </c>
      <c r="D372">
        <v>33</v>
      </c>
      <c r="J372" s="11">
        <v>1.25</v>
      </c>
      <c r="K372" s="11"/>
      <c r="L372" s="11"/>
      <c r="M372" s="7"/>
      <c r="N372" s="12"/>
      <c r="O372" s="7"/>
      <c r="Q372" s="7"/>
    </row>
    <row r="373" spans="1:39">
      <c r="A373" t="s">
        <v>373</v>
      </c>
      <c r="B373" t="s">
        <v>374</v>
      </c>
      <c r="C373" s="7">
        <v>43507</v>
      </c>
      <c r="D373">
        <v>46</v>
      </c>
      <c r="J373" s="11">
        <v>1.5</v>
      </c>
      <c r="K373" s="11"/>
      <c r="L373" s="11"/>
      <c r="M373" s="7"/>
      <c r="N373" s="12"/>
      <c r="O373" s="7"/>
      <c r="Q373" s="7"/>
    </row>
    <row r="374" spans="1:39">
      <c r="A374" t="s">
        <v>373</v>
      </c>
      <c r="B374" t="s">
        <v>374</v>
      </c>
      <c r="C374" s="7">
        <v>43515</v>
      </c>
      <c r="D374">
        <v>54</v>
      </c>
      <c r="J374" s="11">
        <v>1.1499999999999999</v>
      </c>
      <c r="K374" s="11"/>
      <c r="L374" s="11"/>
      <c r="M374" s="7"/>
      <c r="N374" s="12"/>
      <c r="O374" s="7"/>
      <c r="Q374" s="7"/>
    </row>
    <row r="375" spans="1:39">
      <c r="A375" t="s">
        <v>373</v>
      </c>
      <c r="B375" t="s">
        <v>374</v>
      </c>
      <c r="C375" s="7">
        <v>43509</v>
      </c>
      <c r="D375" s="12">
        <v>57</v>
      </c>
      <c r="E375" s="12"/>
      <c r="H375">
        <v>151.36250000000001</v>
      </c>
      <c r="K375" s="11"/>
      <c r="L375" s="11"/>
      <c r="M375" s="7"/>
      <c r="N375" s="12"/>
      <c r="O375" s="7"/>
      <c r="Q375" s="7"/>
    </row>
    <row r="376" spans="1:39">
      <c r="A376" t="s">
        <v>373</v>
      </c>
      <c r="B376" t="s">
        <v>374</v>
      </c>
      <c r="C376" s="7">
        <v>43523</v>
      </c>
      <c r="D376">
        <v>62</v>
      </c>
      <c r="J376" s="11">
        <v>1.05</v>
      </c>
      <c r="K376" s="11"/>
      <c r="L376" s="11"/>
      <c r="M376" s="7"/>
      <c r="N376" s="12"/>
      <c r="O376" s="7"/>
      <c r="Q376" s="7"/>
    </row>
    <row r="377" spans="1:39">
      <c r="A377" t="s">
        <v>373</v>
      </c>
      <c r="B377" t="s">
        <v>374</v>
      </c>
      <c r="C377" s="7">
        <v>43531</v>
      </c>
      <c r="D377">
        <v>70</v>
      </c>
      <c r="J377" s="11">
        <v>0.85</v>
      </c>
      <c r="K377" s="11"/>
      <c r="L377" s="11"/>
      <c r="M377" s="7"/>
      <c r="N377" s="12"/>
      <c r="O377" s="7"/>
      <c r="Q377" s="7"/>
    </row>
    <row r="378" spans="1:39">
      <c r="A378" t="s">
        <v>373</v>
      </c>
      <c r="B378" t="s">
        <v>378</v>
      </c>
      <c r="C378" s="7">
        <v>43462</v>
      </c>
      <c r="D378">
        <v>0</v>
      </c>
      <c r="K378" s="11"/>
      <c r="L378" s="11"/>
      <c r="M378" s="7"/>
      <c r="N378" s="12"/>
      <c r="O378" s="7"/>
      <c r="Q378" s="7"/>
      <c r="AJ378">
        <v>22</v>
      </c>
      <c r="AK378">
        <v>30</v>
      </c>
      <c r="AL378">
        <v>23</v>
      </c>
      <c r="AM378">
        <v>13</v>
      </c>
    </row>
    <row r="379" spans="1:39">
      <c r="A379" t="s">
        <v>373</v>
      </c>
      <c r="B379" t="s">
        <v>378</v>
      </c>
      <c r="C379" s="7">
        <v>43494</v>
      </c>
      <c r="D379">
        <v>33</v>
      </c>
      <c r="J379" s="11">
        <v>1</v>
      </c>
      <c r="K379" s="11"/>
      <c r="L379" s="11"/>
      <c r="M379" s="7"/>
      <c r="N379" s="12"/>
      <c r="O379" s="7"/>
      <c r="Q379" s="7"/>
    </row>
    <row r="380" spans="1:39">
      <c r="A380" t="s">
        <v>373</v>
      </c>
      <c r="B380" t="s">
        <v>378</v>
      </c>
      <c r="C380" s="7">
        <v>43507</v>
      </c>
      <c r="D380">
        <v>46</v>
      </c>
      <c r="J380" s="11">
        <v>1.35</v>
      </c>
      <c r="K380" s="11"/>
      <c r="L380" s="11"/>
      <c r="M380" s="7"/>
      <c r="N380" s="12"/>
      <c r="O380" s="7"/>
      <c r="Q380" s="7"/>
    </row>
    <row r="381" spans="1:39">
      <c r="A381" t="s">
        <v>373</v>
      </c>
      <c r="B381" t="s">
        <v>378</v>
      </c>
      <c r="C381" s="7">
        <v>43515</v>
      </c>
      <c r="D381">
        <v>54</v>
      </c>
      <c r="J381" s="11">
        <v>1.1000000000000001</v>
      </c>
      <c r="K381" s="11"/>
      <c r="L381" s="11"/>
      <c r="M381" s="7"/>
      <c r="N381" s="12"/>
      <c r="O381" s="7"/>
      <c r="Q381" s="7"/>
    </row>
    <row r="382" spans="1:39">
      <c r="A382" t="s">
        <v>373</v>
      </c>
      <c r="B382" t="s">
        <v>378</v>
      </c>
      <c r="C382" s="7">
        <v>43509</v>
      </c>
      <c r="D382" s="12">
        <v>57</v>
      </c>
      <c r="E382" s="12"/>
      <c r="H382">
        <v>180.72499999999999</v>
      </c>
      <c r="K382" s="11"/>
      <c r="L382" s="11"/>
      <c r="M382" s="7"/>
      <c r="N382" s="12"/>
      <c r="O382" s="7"/>
      <c r="Q382" s="7"/>
    </row>
    <row r="383" spans="1:39">
      <c r="A383" t="s">
        <v>373</v>
      </c>
      <c r="B383" t="s">
        <v>378</v>
      </c>
      <c r="C383" s="7">
        <v>43523</v>
      </c>
      <c r="D383">
        <v>62</v>
      </c>
      <c r="J383" s="11">
        <v>1</v>
      </c>
      <c r="K383" s="11"/>
      <c r="L383" s="11"/>
      <c r="M383" s="7"/>
      <c r="N383" s="12"/>
      <c r="O383" s="7"/>
      <c r="Q383" s="7"/>
    </row>
    <row r="384" spans="1:39">
      <c r="A384" t="s">
        <v>373</v>
      </c>
      <c r="B384" t="s">
        <v>378</v>
      </c>
      <c r="C384" s="7">
        <v>43531</v>
      </c>
      <c r="D384">
        <v>70</v>
      </c>
      <c r="J384" s="11">
        <v>0.95</v>
      </c>
      <c r="K384" s="11"/>
      <c r="L384" s="11"/>
      <c r="M384" s="7"/>
      <c r="N384" s="12"/>
      <c r="O384" s="7"/>
      <c r="Q384" s="7"/>
    </row>
    <row r="385" spans="1:39">
      <c r="A385" t="s">
        <v>373</v>
      </c>
      <c r="B385" t="s">
        <v>381</v>
      </c>
      <c r="C385" s="7">
        <v>43462</v>
      </c>
      <c r="D385">
        <v>0</v>
      </c>
      <c r="K385" s="11"/>
      <c r="L385" s="11"/>
      <c r="M385" s="7"/>
      <c r="N385" s="12"/>
      <c r="O385" s="7"/>
      <c r="Q385" s="7"/>
      <c r="AJ385">
        <v>17.5</v>
      </c>
      <c r="AK385">
        <v>27.5</v>
      </c>
      <c r="AL385">
        <v>23</v>
      </c>
      <c r="AM385">
        <v>14.5</v>
      </c>
    </row>
    <row r="386" spans="1:39">
      <c r="A386" t="s">
        <v>373</v>
      </c>
      <c r="B386" t="s">
        <v>381</v>
      </c>
      <c r="C386" s="7">
        <v>43494</v>
      </c>
      <c r="D386">
        <v>33</v>
      </c>
      <c r="J386" s="11">
        <v>1.05</v>
      </c>
      <c r="K386" s="11"/>
      <c r="L386" s="11"/>
      <c r="M386" s="7"/>
      <c r="N386" s="12"/>
      <c r="O386" s="7"/>
      <c r="Q386" s="7"/>
    </row>
    <row r="387" spans="1:39">
      <c r="A387" t="s">
        <v>373</v>
      </c>
      <c r="B387" t="s">
        <v>381</v>
      </c>
      <c r="C387" s="7">
        <v>43507</v>
      </c>
      <c r="D387">
        <v>46</v>
      </c>
      <c r="J387" s="11">
        <v>1.32</v>
      </c>
      <c r="K387" s="11"/>
      <c r="L387" s="11"/>
      <c r="M387" s="7"/>
      <c r="N387" s="12"/>
      <c r="O387" s="7"/>
      <c r="Q387" s="7"/>
    </row>
    <row r="388" spans="1:39">
      <c r="A388" t="s">
        <v>373</v>
      </c>
      <c r="B388" t="s">
        <v>381</v>
      </c>
      <c r="C388" s="7">
        <v>43515</v>
      </c>
      <c r="D388">
        <v>54</v>
      </c>
      <c r="K388" s="11"/>
      <c r="L388" s="11"/>
      <c r="M388" s="7"/>
      <c r="N388" s="12"/>
      <c r="O388" s="7"/>
      <c r="Q388" s="7"/>
    </row>
    <row r="389" spans="1:39">
      <c r="A389" t="s">
        <v>373</v>
      </c>
      <c r="B389" t="s">
        <v>381</v>
      </c>
      <c r="C389" s="7">
        <v>43509</v>
      </c>
      <c r="D389" s="12">
        <v>57</v>
      </c>
      <c r="E389" s="12"/>
      <c r="H389">
        <v>215.98750000000001</v>
      </c>
      <c r="K389" s="11"/>
      <c r="L389" s="11"/>
      <c r="M389" s="7"/>
      <c r="N389" s="12"/>
      <c r="O389" s="7"/>
      <c r="Q389" s="7"/>
    </row>
    <row r="390" spans="1:39">
      <c r="A390" t="s">
        <v>373</v>
      </c>
      <c r="B390" t="s">
        <v>381</v>
      </c>
      <c r="C390" s="7">
        <v>43523</v>
      </c>
      <c r="D390">
        <v>62</v>
      </c>
      <c r="J390" s="11">
        <v>1.1499999999999999</v>
      </c>
      <c r="K390" s="11"/>
      <c r="L390" s="11"/>
      <c r="M390" s="7"/>
      <c r="N390" s="12"/>
      <c r="O390" s="7"/>
      <c r="Q390" s="7"/>
    </row>
    <row r="391" spans="1:39">
      <c r="A391" t="s">
        <v>373</v>
      </c>
      <c r="B391" t="s">
        <v>381</v>
      </c>
      <c r="C391" s="7">
        <v>43531</v>
      </c>
      <c r="D391">
        <v>70</v>
      </c>
      <c r="J391" s="11">
        <v>0.9</v>
      </c>
      <c r="K391" s="11"/>
      <c r="L391" s="11"/>
      <c r="M391" s="7"/>
      <c r="N391" s="12"/>
      <c r="O391" s="7"/>
      <c r="Q391" s="7"/>
    </row>
    <row r="392" spans="1:39">
      <c r="A392" t="s">
        <v>373</v>
      </c>
      <c r="B392" t="s">
        <v>376</v>
      </c>
      <c r="C392" s="7">
        <v>43462</v>
      </c>
      <c r="D392">
        <v>0</v>
      </c>
      <c r="K392" s="11"/>
      <c r="L392" s="11"/>
      <c r="M392" s="7"/>
      <c r="N392" s="12"/>
      <c r="O392" s="7"/>
      <c r="Q392" s="7"/>
      <c r="AJ392">
        <v>21</v>
      </c>
      <c r="AK392">
        <v>30</v>
      </c>
      <c r="AL392">
        <v>22.5</v>
      </c>
      <c r="AM392">
        <v>12.5</v>
      </c>
    </row>
    <row r="393" spans="1:39">
      <c r="A393" t="s">
        <v>373</v>
      </c>
      <c r="B393" t="s">
        <v>376</v>
      </c>
      <c r="C393" s="7">
        <v>43494</v>
      </c>
      <c r="D393">
        <v>33</v>
      </c>
      <c r="J393" s="11">
        <v>1.05</v>
      </c>
      <c r="K393" s="11"/>
      <c r="L393" s="11"/>
      <c r="M393" s="7"/>
      <c r="N393" s="12"/>
      <c r="O393" s="7"/>
      <c r="Q393" s="7"/>
    </row>
    <row r="394" spans="1:39">
      <c r="A394" t="s">
        <v>373</v>
      </c>
      <c r="B394" t="s">
        <v>376</v>
      </c>
      <c r="C394" s="7">
        <v>43507</v>
      </c>
      <c r="D394">
        <v>46</v>
      </c>
      <c r="J394" s="11">
        <v>1.32</v>
      </c>
      <c r="K394" s="11"/>
      <c r="L394" s="11"/>
      <c r="M394" s="7"/>
      <c r="N394" s="12"/>
      <c r="O394" s="7"/>
      <c r="Q394" s="7"/>
    </row>
    <row r="395" spans="1:39">
      <c r="A395" t="s">
        <v>373</v>
      </c>
      <c r="B395" t="s">
        <v>376</v>
      </c>
      <c r="C395" s="7">
        <v>43515</v>
      </c>
      <c r="D395">
        <v>54</v>
      </c>
      <c r="K395" s="11"/>
      <c r="L395" s="11"/>
      <c r="M395" s="7"/>
      <c r="N395" s="12"/>
      <c r="O395" s="7"/>
      <c r="Q395" s="7"/>
    </row>
    <row r="396" spans="1:39">
      <c r="A396" t="s">
        <v>373</v>
      </c>
      <c r="B396" t="s">
        <v>376</v>
      </c>
      <c r="C396" s="7">
        <v>43509</v>
      </c>
      <c r="D396" s="12">
        <v>57</v>
      </c>
      <c r="E396" s="12"/>
      <c r="H396">
        <v>210.16249999999999</v>
      </c>
      <c r="K396" s="11"/>
      <c r="L396" s="11"/>
      <c r="M396" s="7"/>
      <c r="N396" s="12"/>
      <c r="O396" s="7"/>
      <c r="Q396" s="7"/>
    </row>
    <row r="397" spans="1:39">
      <c r="A397" t="s">
        <v>373</v>
      </c>
      <c r="B397" t="s">
        <v>376</v>
      </c>
      <c r="C397" s="7">
        <v>43523</v>
      </c>
      <c r="D397">
        <v>62</v>
      </c>
      <c r="J397" s="11">
        <v>1.1499999999999999</v>
      </c>
      <c r="K397" s="11"/>
      <c r="L397" s="11"/>
      <c r="M397" s="7"/>
      <c r="N397" s="12"/>
      <c r="O397" s="7"/>
      <c r="Q397" s="7"/>
    </row>
    <row r="398" spans="1:39">
      <c r="A398" t="s">
        <v>373</v>
      </c>
      <c r="B398" t="s">
        <v>376</v>
      </c>
      <c r="C398" s="7">
        <v>43531</v>
      </c>
      <c r="D398">
        <v>70</v>
      </c>
      <c r="J398" s="11">
        <v>0.9</v>
      </c>
      <c r="K398" s="11"/>
      <c r="L398" s="11"/>
      <c r="M398" s="7"/>
      <c r="N398" s="12"/>
      <c r="O398" s="7"/>
      <c r="Q398" s="7"/>
    </row>
    <row r="399" spans="1:39">
      <c r="A399" t="s">
        <v>373</v>
      </c>
      <c r="B399" t="s">
        <v>380</v>
      </c>
      <c r="C399" s="7">
        <v>43462</v>
      </c>
      <c r="D399">
        <v>0</v>
      </c>
      <c r="K399" s="11"/>
      <c r="L399" s="11"/>
      <c r="M399" s="7"/>
      <c r="N399" s="12"/>
      <c r="O399" s="7"/>
      <c r="Q399" s="7"/>
      <c r="AJ399">
        <v>25</v>
      </c>
      <c r="AK399">
        <v>23.5</v>
      </c>
      <c r="AL399">
        <v>25</v>
      </c>
      <c r="AM399">
        <v>11.5</v>
      </c>
    </row>
    <row r="400" spans="1:39">
      <c r="A400" t="s">
        <v>373</v>
      </c>
      <c r="B400" t="s">
        <v>380</v>
      </c>
      <c r="C400" s="7">
        <v>43494</v>
      </c>
      <c r="D400">
        <v>33</v>
      </c>
      <c r="J400" s="11">
        <v>1.05</v>
      </c>
      <c r="K400" s="11"/>
      <c r="L400" s="11"/>
      <c r="M400" s="7"/>
      <c r="N400" s="12"/>
      <c r="O400" s="7"/>
      <c r="Q400" s="7"/>
    </row>
    <row r="401" spans="1:65">
      <c r="A401" t="s">
        <v>373</v>
      </c>
      <c r="B401" t="s">
        <v>380</v>
      </c>
      <c r="C401" s="7">
        <v>43507</v>
      </c>
      <c r="D401">
        <v>46</v>
      </c>
      <c r="J401" s="11">
        <v>1.32</v>
      </c>
      <c r="K401" s="11"/>
      <c r="L401" s="11"/>
      <c r="M401" s="7"/>
      <c r="N401" s="12"/>
      <c r="O401" s="7"/>
      <c r="Q401" s="7"/>
    </row>
    <row r="402" spans="1:65">
      <c r="A402" t="s">
        <v>373</v>
      </c>
      <c r="B402" t="s">
        <v>380</v>
      </c>
      <c r="C402" s="7">
        <v>43515</v>
      </c>
      <c r="D402">
        <v>54</v>
      </c>
      <c r="K402" s="11"/>
      <c r="L402" s="11"/>
      <c r="M402" s="7"/>
      <c r="N402" s="12"/>
      <c r="O402" s="7"/>
      <c r="Q402" s="7"/>
    </row>
    <row r="403" spans="1:65">
      <c r="A403" t="s">
        <v>373</v>
      </c>
      <c r="B403" t="s">
        <v>380</v>
      </c>
      <c r="C403" s="7">
        <v>43509</v>
      </c>
      <c r="D403" s="12">
        <v>57</v>
      </c>
      <c r="E403" s="12"/>
      <c r="H403">
        <v>190.15</v>
      </c>
      <c r="K403" s="11"/>
      <c r="L403" s="11"/>
      <c r="M403" s="7"/>
      <c r="N403" s="12"/>
      <c r="O403" s="7"/>
      <c r="Q403" s="7"/>
    </row>
    <row r="404" spans="1:65">
      <c r="A404" t="s">
        <v>373</v>
      </c>
      <c r="B404" t="s">
        <v>380</v>
      </c>
      <c r="C404" s="7">
        <v>43523</v>
      </c>
      <c r="D404">
        <v>62</v>
      </c>
      <c r="J404" s="11">
        <v>1.35</v>
      </c>
      <c r="K404" s="11"/>
      <c r="L404" s="11"/>
      <c r="M404" s="7"/>
      <c r="N404" s="12"/>
      <c r="O404" s="7"/>
      <c r="Q404" s="7"/>
    </row>
    <row r="405" spans="1:65">
      <c r="A405" t="s">
        <v>373</v>
      </c>
      <c r="B405" t="s">
        <v>380</v>
      </c>
      <c r="C405" s="7">
        <v>43531</v>
      </c>
      <c r="D405">
        <v>70</v>
      </c>
      <c r="J405" s="11">
        <v>0.9</v>
      </c>
      <c r="K405" s="11"/>
      <c r="L405" s="11"/>
      <c r="M405" s="7"/>
      <c r="N405" s="11"/>
      <c r="O405" s="7"/>
      <c r="Q405" s="7"/>
    </row>
    <row r="406" spans="1:65">
      <c r="A406" t="s">
        <v>373</v>
      </c>
      <c r="B406" t="s">
        <v>383</v>
      </c>
      <c r="C406" s="7">
        <v>43462</v>
      </c>
      <c r="D406">
        <v>0</v>
      </c>
      <c r="K406" s="11"/>
      <c r="L406" s="11"/>
      <c r="M406" s="12"/>
      <c r="N406" s="11"/>
      <c r="O406" s="7"/>
      <c r="Q406" s="7"/>
      <c r="AJ406">
        <v>16</v>
      </c>
      <c r="AK406">
        <v>29</v>
      </c>
      <c r="AL406">
        <v>22</v>
      </c>
      <c r="AM406">
        <v>11</v>
      </c>
    </row>
    <row r="407" spans="1:65">
      <c r="A407" t="s">
        <v>373</v>
      </c>
      <c r="B407" t="s">
        <v>383</v>
      </c>
      <c r="C407" s="7">
        <v>43494</v>
      </c>
      <c r="D407">
        <v>33</v>
      </c>
      <c r="J407" s="11">
        <v>1.19</v>
      </c>
      <c r="K407" s="11"/>
      <c r="L407" s="11"/>
      <c r="M407" s="12"/>
      <c r="N407" s="11"/>
      <c r="O407" s="7"/>
      <c r="Q407" s="7"/>
    </row>
    <row r="408" spans="1:65">
      <c r="A408" t="s">
        <v>373</v>
      </c>
      <c r="B408" t="s">
        <v>383</v>
      </c>
      <c r="C408" s="7">
        <v>43507</v>
      </c>
      <c r="D408">
        <v>46</v>
      </c>
      <c r="J408" s="11">
        <v>1.4</v>
      </c>
      <c r="K408" s="11"/>
      <c r="L408" s="11"/>
      <c r="M408" s="12"/>
      <c r="N408" s="11"/>
      <c r="O408" s="7"/>
      <c r="Q408" s="7"/>
    </row>
    <row r="409" spans="1:65">
      <c r="A409" t="s">
        <v>373</v>
      </c>
      <c r="B409" t="s">
        <v>383</v>
      </c>
      <c r="C409" s="7">
        <v>43515</v>
      </c>
      <c r="D409">
        <v>54</v>
      </c>
      <c r="J409" s="11">
        <v>1.1000000000000001</v>
      </c>
      <c r="K409" s="11"/>
      <c r="L409" s="11"/>
      <c r="M409" s="12"/>
      <c r="N409" s="11"/>
      <c r="O409" s="7"/>
      <c r="Q409" s="7"/>
    </row>
    <row r="410" spans="1:65">
      <c r="A410" t="s">
        <v>373</v>
      </c>
      <c r="B410" t="s">
        <v>383</v>
      </c>
      <c r="C410" s="7">
        <v>43509</v>
      </c>
      <c r="D410" s="12">
        <v>57</v>
      </c>
      <c r="E410" s="12"/>
      <c r="H410">
        <v>1876.125</v>
      </c>
      <c r="K410" s="11"/>
      <c r="L410" s="11"/>
      <c r="M410" s="12"/>
      <c r="N410" s="11"/>
      <c r="O410" s="7"/>
      <c r="Q410" s="7"/>
    </row>
    <row r="411" spans="1:65">
      <c r="A411" t="s">
        <v>373</v>
      </c>
      <c r="B411" t="s">
        <v>383</v>
      </c>
      <c r="C411" s="7">
        <v>43523</v>
      </c>
      <c r="D411">
        <v>62</v>
      </c>
      <c r="J411" s="11">
        <v>1.1200000000000001</v>
      </c>
      <c r="K411" s="11"/>
      <c r="L411" s="11"/>
      <c r="M411" s="12"/>
      <c r="N411" s="11"/>
      <c r="O411" s="7"/>
      <c r="Q411" s="7"/>
    </row>
    <row r="412" spans="1:65">
      <c r="A412" t="s">
        <v>373</v>
      </c>
      <c r="B412" t="s">
        <v>383</v>
      </c>
      <c r="C412" s="7">
        <v>43531</v>
      </c>
      <c r="D412">
        <v>70</v>
      </c>
      <c r="J412" s="11">
        <v>0.9</v>
      </c>
      <c r="K412" s="11"/>
      <c r="L412" s="11"/>
      <c r="M412" s="12"/>
      <c r="N412" s="11"/>
      <c r="O412" s="7"/>
      <c r="Q412" s="7"/>
    </row>
    <row r="413" spans="1:65">
      <c r="A413" t="s">
        <v>281</v>
      </c>
      <c r="B413" t="s">
        <v>283</v>
      </c>
      <c r="C413" s="49">
        <v>43865</v>
      </c>
      <c r="K413" s="11"/>
      <c r="L413" s="11"/>
      <c r="M413" s="12"/>
      <c r="N413" s="11"/>
      <c r="AP413">
        <v>0.34299456569391379</v>
      </c>
      <c r="AQ413">
        <v>0.37641658797626465</v>
      </c>
      <c r="AR413">
        <v>0.36389326937329736</v>
      </c>
      <c r="AS413">
        <v>0.37042643833215466</v>
      </c>
      <c r="AT413">
        <v>0.35062277363364924</v>
      </c>
      <c r="AU413">
        <v>0.3380979271515856</v>
      </c>
      <c r="AV413">
        <v>0.30055066085825288</v>
      </c>
      <c r="AW413">
        <v>0.27220292010663671</v>
      </c>
      <c r="AX413">
        <v>0.23803369120302681</v>
      </c>
      <c r="AY413">
        <v>0.19696544111047637</v>
      </c>
      <c r="AZ413">
        <v>0.19216851361114201</v>
      </c>
      <c r="BA413">
        <v>0.18343397551847107</v>
      </c>
      <c r="BB413">
        <v>5.5043178717966625E-3</v>
      </c>
      <c r="BC413">
        <v>1.5534978480274083E-3</v>
      </c>
      <c r="BD413">
        <v>3.4867125320171689E-3</v>
      </c>
      <c r="BE413">
        <v>1.0347556255948099E-2</v>
      </c>
      <c r="BF413">
        <v>9.9959004146293086E-3</v>
      </c>
      <c r="BG413">
        <v>1.5383375503331414E-2</v>
      </c>
      <c r="BH413">
        <v>1.8476162948939896E-2</v>
      </c>
      <c r="BI413">
        <v>2.2575900462500447E-2</v>
      </c>
      <c r="BJ413">
        <v>1.8884031006397028E-2</v>
      </c>
      <c r="BK413">
        <v>2.4958029921337388E-2</v>
      </c>
      <c r="BL413">
        <v>1.3666054385064633E-2</v>
      </c>
      <c r="BM413">
        <v>9.0736995634492917E-3</v>
      </c>
    </row>
    <row r="414" spans="1:65">
      <c r="A414" t="s">
        <v>281</v>
      </c>
      <c r="B414" t="s">
        <v>283</v>
      </c>
      <c r="C414" s="49">
        <v>43878</v>
      </c>
      <c r="M414" s="12"/>
      <c r="N414" s="11"/>
      <c r="AP414">
        <v>0.39619642886922141</v>
      </c>
      <c r="AQ414">
        <v>0.39640133513630804</v>
      </c>
      <c r="AR414">
        <v>0.37564475484546522</v>
      </c>
      <c r="AS414">
        <v>0.37672734502232141</v>
      </c>
      <c r="AT414">
        <v>0.3645682206261005</v>
      </c>
      <c r="AU414">
        <v>0.35692660315236407</v>
      </c>
      <c r="AV414">
        <v>0.33718123231303304</v>
      </c>
      <c r="AW414">
        <v>0.32109473659434989</v>
      </c>
      <c r="AX414">
        <v>0.29206888591596813</v>
      </c>
      <c r="AY414">
        <v>0.26127388403740159</v>
      </c>
      <c r="AZ414">
        <v>0.2475174294485793</v>
      </c>
      <c r="BA414">
        <v>0.22479472261291505</v>
      </c>
      <c r="BB414">
        <v>3.3957199860255765E-3</v>
      </c>
      <c r="BC414">
        <v>1.8822599700728116E-3</v>
      </c>
      <c r="BD414">
        <v>3.3032545624518727E-3</v>
      </c>
      <c r="BE414">
        <v>1.1031591460196749E-2</v>
      </c>
      <c r="BF414">
        <v>1.1199213771214658E-2</v>
      </c>
      <c r="BG414">
        <v>1.4392557635388444E-2</v>
      </c>
      <c r="BH414">
        <v>1.3019756881559002E-2</v>
      </c>
      <c r="BI414">
        <v>1.8040077435752311E-2</v>
      </c>
      <c r="BJ414">
        <v>1.7533000184999384E-2</v>
      </c>
      <c r="BK414">
        <v>2.0059879955254024E-2</v>
      </c>
      <c r="BL414">
        <v>9.3788701594449669E-3</v>
      </c>
      <c r="BM414">
        <v>9.7656498172204835E-3</v>
      </c>
    </row>
    <row r="415" spans="1:65">
      <c r="A415" t="s">
        <v>281</v>
      </c>
      <c r="B415" t="s">
        <v>283</v>
      </c>
      <c r="C415" s="49">
        <v>43886</v>
      </c>
      <c r="M415" s="12"/>
      <c r="N415" s="11"/>
      <c r="AP415">
        <v>0.32553195049502415</v>
      </c>
      <c r="AQ415">
        <v>0.35093451674940085</v>
      </c>
      <c r="AR415">
        <v>0.34764686144106244</v>
      </c>
      <c r="AS415">
        <v>0.36265335718166847</v>
      </c>
      <c r="AT415">
        <v>0.35684353675283098</v>
      </c>
      <c r="AU415">
        <v>0.34231526384465338</v>
      </c>
      <c r="AV415">
        <v>0.33238707026929176</v>
      </c>
      <c r="AW415">
        <v>0.31976758357317259</v>
      </c>
      <c r="AX415">
        <v>0.29203070749294907</v>
      </c>
      <c r="AY415">
        <v>0.26000463845331756</v>
      </c>
      <c r="AZ415">
        <v>0.23306937104038883</v>
      </c>
      <c r="BA415">
        <v>0.21690319356606103</v>
      </c>
      <c r="BB415">
        <v>7.0482379044226285E-3</v>
      </c>
      <c r="BC415">
        <v>2.576500826977596E-3</v>
      </c>
      <c r="BD415">
        <v>2.4755674706838458E-3</v>
      </c>
      <c r="BE415">
        <v>1.0381632769493358E-2</v>
      </c>
      <c r="BF415">
        <v>1.1249351648254838E-2</v>
      </c>
      <c r="BG415">
        <v>1.64236416848112E-2</v>
      </c>
      <c r="BH415">
        <v>1.6884448170955319E-2</v>
      </c>
      <c r="BI415">
        <v>1.7185815478542501E-2</v>
      </c>
      <c r="BJ415">
        <v>1.7512754554901241E-2</v>
      </c>
      <c r="BK415">
        <v>1.8991450603057097E-2</v>
      </c>
      <c r="BL415">
        <v>8.9768136214223859E-3</v>
      </c>
      <c r="BM415">
        <v>7.1996895644069765E-3</v>
      </c>
    </row>
    <row r="416" spans="1:65">
      <c r="A416" t="s">
        <v>281</v>
      </c>
      <c r="B416" t="s">
        <v>283</v>
      </c>
      <c r="C416" s="49">
        <v>43894</v>
      </c>
      <c r="N416" s="11"/>
      <c r="AP416">
        <v>0.22096945438180562</v>
      </c>
      <c r="AQ416">
        <v>0.25871007183834954</v>
      </c>
      <c r="AR416">
        <v>0.25467162952259081</v>
      </c>
      <c r="AS416">
        <v>0.27659003823139972</v>
      </c>
      <c r="AT416">
        <v>0.295934746212272</v>
      </c>
      <c r="AU416">
        <v>0.31064342369359765</v>
      </c>
      <c r="AV416">
        <v>0.31393577994491606</v>
      </c>
      <c r="AW416">
        <v>0.30774808451345304</v>
      </c>
      <c r="AX416">
        <v>0.28952365771469907</v>
      </c>
      <c r="AY416">
        <v>0.25690767922815239</v>
      </c>
      <c r="AZ416">
        <v>0.23404387351366857</v>
      </c>
      <c r="BA416">
        <v>0.21755024819852009</v>
      </c>
      <c r="BB416">
        <v>8.3581342827492716E-3</v>
      </c>
      <c r="BC416">
        <v>7.3641751598039944E-3</v>
      </c>
      <c r="BD416">
        <v>5.2633871108921882E-3</v>
      </c>
      <c r="BE416">
        <v>2.9976499120419587E-3</v>
      </c>
      <c r="BF416">
        <v>1.0645013182271923E-2</v>
      </c>
      <c r="BG416">
        <v>1.7827673992965226E-2</v>
      </c>
      <c r="BH416">
        <v>1.7817241457544569E-2</v>
      </c>
      <c r="BI416">
        <v>2.1105738601559891E-2</v>
      </c>
      <c r="BJ416">
        <v>1.5207979889115436E-2</v>
      </c>
      <c r="BK416">
        <v>1.3023681138822581E-2</v>
      </c>
      <c r="BL416">
        <v>6.862956998477083E-3</v>
      </c>
      <c r="BM416">
        <v>8.6779218945252836E-3</v>
      </c>
    </row>
    <row r="417" spans="1:65">
      <c r="A417" t="s">
        <v>281</v>
      </c>
      <c r="B417" t="s">
        <v>283</v>
      </c>
      <c r="C417" s="49">
        <v>43903</v>
      </c>
      <c r="N417" s="11"/>
      <c r="AP417">
        <v>0.31558930721308137</v>
      </c>
      <c r="AQ417">
        <v>0.29583219526747268</v>
      </c>
      <c r="AR417">
        <v>0.26396003017807995</v>
      </c>
      <c r="AS417">
        <v>0.285668447403369</v>
      </c>
      <c r="AT417">
        <v>0.29260789121080488</v>
      </c>
      <c r="AU417">
        <v>0.30241185150797811</v>
      </c>
      <c r="AV417">
        <v>0.29862392906762397</v>
      </c>
      <c r="AW417">
        <v>0.29838289149608827</v>
      </c>
      <c r="AX417">
        <v>0.27838828433414714</v>
      </c>
      <c r="AY417">
        <v>0.24753218518038494</v>
      </c>
      <c r="AZ417">
        <v>0.22989164558404201</v>
      </c>
      <c r="BA417">
        <v>0.21577401979569122</v>
      </c>
      <c r="BB417">
        <v>8.143518770976594E-3</v>
      </c>
      <c r="BC417">
        <v>8.4051153444915268E-3</v>
      </c>
      <c r="BD417">
        <v>5.1047842058567286E-3</v>
      </c>
      <c r="BE417">
        <v>8.6468386904027701E-3</v>
      </c>
      <c r="BF417">
        <v>1.4325071920995755E-2</v>
      </c>
      <c r="BG417">
        <v>1.7579565311428999E-2</v>
      </c>
      <c r="BH417">
        <v>1.7667887410698427E-2</v>
      </c>
      <c r="BI417">
        <v>2.1266073763607837E-2</v>
      </c>
      <c r="BJ417">
        <v>1.7997751168038853E-2</v>
      </c>
      <c r="BK417">
        <v>2.0790617473924192E-2</v>
      </c>
      <c r="BL417">
        <v>8.4395926046902103E-3</v>
      </c>
      <c r="BM417">
        <v>6.1349406337420373E-3</v>
      </c>
    </row>
    <row r="418" spans="1:65">
      <c r="A418" t="s">
        <v>281</v>
      </c>
      <c r="B418" t="s">
        <v>283</v>
      </c>
      <c r="C418" s="49">
        <v>43908</v>
      </c>
      <c r="AP418">
        <v>0.22269439639368266</v>
      </c>
      <c r="AQ418">
        <v>0.24956811303109566</v>
      </c>
      <c r="AR418">
        <v>0.24547445423068248</v>
      </c>
      <c r="AS418">
        <v>0.25944411301688042</v>
      </c>
      <c r="AT418">
        <v>0.25489593896814677</v>
      </c>
      <c r="AU418">
        <v>0.26004733050622642</v>
      </c>
      <c r="AV418">
        <v>0.26617549897015003</v>
      </c>
      <c r="AW418">
        <v>0.27519527456004611</v>
      </c>
      <c r="AX418">
        <v>0.26959452089876268</v>
      </c>
      <c r="AY418">
        <v>0.24538292932466926</v>
      </c>
      <c r="AZ418">
        <v>0.22791439418898174</v>
      </c>
      <c r="BA418">
        <v>0.21450528522224205</v>
      </c>
      <c r="BB418">
        <v>9.0171971404304739E-3</v>
      </c>
      <c r="BC418">
        <v>1.1313940110902263E-2</v>
      </c>
      <c r="BD418">
        <v>7.637356011410322E-3</v>
      </c>
      <c r="BE418">
        <v>6.1803253577577015E-3</v>
      </c>
      <c r="BF418">
        <v>6.3872783454681642E-3</v>
      </c>
      <c r="BG418">
        <v>1.0298626543939756E-2</v>
      </c>
      <c r="BH418">
        <v>1.3901710667520141E-2</v>
      </c>
      <c r="BI418">
        <v>2.2043708381204032E-2</v>
      </c>
      <c r="BJ418">
        <v>2.1602109871186014E-2</v>
      </c>
      <c r="BK418">
        <v>2.0177395703074016E-2</v>
      </c>
      <c r="BL418">
        <v>7.0219936213194081E-3</v>
      </c>
      <c r="BM418">
        <v>9.2485326071509045E-3</v>
      </c>
    </row>
    <row r="419" spans="1:65">
      <c r="A419" t="s">
        <v>281</v>
      </c>
      <c r="B419" t="s">
        <v>283</v>
      </c>
      <c r="C419" s="49">
        <v>43913</v>
      </c>
      <c r="AP419">
        <v>0.19086049465763791</v>
      </c>
      <c r="AQ419">
        <v>0.22307617426157006</v>
      </c>
      <c r="AR419">
        <v>0.21833905517286079</v>
      </c>
      <c r="AS419">
        <v>0.2235230561850885</v>
      </c>
      <c r="AT419">
        <v>0.22139952217255315</v>
      </c>
      <c r="AU419">
        <v>0.22965383320547733</v>
      </c>
      <c r="AV419">
        <v>0.24094664622932671</v>
      </c>
      <c r="AW419">
        <v>0.24482099881121325</v>
      </c>
      <c r="AX419">
        <v>0.25037804797918156</v>
      </c>
      <c r="AY419">
        <v>0.22739348857958466</v>
      </c>
      <c r="AZ419">
        <v>0.22613486793342746</v>
      </c>
      <c r="BA419">
        <v>0.21204394014975053</v>
      </c>
      <c r="BB419">
        <v>1.6276859475074613E-2</v>
      </c>
      <c r="BC419">
        <v>1.558647392635552E-2</v>
      </c>
      <c r="BD419">
        <v>1.3092858094254301E-2</v>
      </c>
      <c r="BE419">
        <v>6.5484072420102209E-3</v>
      </c>
      <c r="BF419">
        <v>8.8871258007523803E-3</v>
      </c>
      <c r="BG419">
        <v>1.2250111773624766E-2</v>
      </c>
      <c r="BH419">
        <v>1.4112553873793678E-2</v>
      </c>
      <c r="BI419">
        <v>1.8502149907774271E-2</v>
      </c>
      <c r="BJ419">
        <v>2.1461877488735816E-2</v>
      </c>
      <c r="BK419">
        <v>2.4024684777784799E-2</v>
      </c>
      <c r="BL419">
        <v>6.2979868372128409E-3</v>
      </c>
      <c r="BM419">
        <v>8.4372915969892683E-3</v>
      </c>
    </row>
    <row r="420" spans="1:65">
      <c r="A420" t="s">
        <v>281</v>
      </c>
      <c r="B420" t="s">
        <v>283</v>
      </c>
      <c r="C420" s="49">
        <v>43920</v>
      </c>
      <c r="AP420">
        <v>0.17239004817090997</v>
      </c>
      <c r="AQ420">
        <v>0.20978085044803058</v>
      </c>
      <c r="AR420">
        <v>0.20602363108946675</v>
      </c>
      <c r="AS420">
        <v>0.20706414571871826</v>
      </c>
      <c r="AT420">
        <v>0.20318157303780682</v>
      </c>
      <c r="AU420">
        <v>0.2053414247907665</v>
      </c>
      <c r="AV420">
        <v>0.22360606011366657</v>
      </c>
      <c r="AW420">
        <v>0.22590280810367555</v>
      </c>
      <c r="AX420">
        <v>0.22960898585682632</v>
      </c>
      <c r="AY420">
        <v>0.21268716307866414</v>
      </c>
      <c r="AZ420">
        <v>0.21379116993855113</v>
      </c>
      <c r="BA420">
        <v>0.2078951780945717</v>
      </c>
      <c r="BB420">
        <v>1.5407897329600895E-2</v>
      </c>
      <c r="BC420">
        <v>1.8452516798196286E-2</v>
      </c>
      <c r="BD420">
        <v>1.4739898737794218E-2</v>
      </c>
      <c r="BE420">
        <v>1.1851566913909067E-2</v>
      </c>
      <c r="BF420">
        <v>9.0451033897855741E-3</v>
      </c>
      <c r="BG420">
        <v>9.5459283776331855E-3</v>
      </c>
      <c r="BH420">
        <v>1.2423338707420973E-2</v>
      </c>
      <c r="BI420">
        <v>2.13817890443447E-2</v>
      </c>
      <c r="BJ420">
        <v>2.4136256243916656E-2</v>
      </c>
      <c r="BK420">
        <v>2.4416719513840911E-2</v>
      </c>
      <c r="BL420">
        <v>1.2729990460684388E-2</v>
      </c>
      <c r="BM420">
        <v>1.2382699943670623E-2</v>
      </c>
    </row>
    <row r="421" spans="1:65">
      <c r="A421" t="s">
        <v>281</v>
      </c>
      <c r="B421" t="s">
        <v>283</v>
      </c>
      <c r="C421" s="49">
        <v>43928</v>
      </c>
      <c r="AP421">
        <v>0.24070938066379138</v>
      </c>
      <c r="AQ421">
        <v>0.23582480286404453</v>
      </c>
      <c r="AR421">
        <v>0.21057660605363063</v>
      </c>
      <c r="AS421">
        <v>0.21442501802031494</v>
      </c>
      <c r="AT421">
        <v>0.20607548115552138</v>
      </c>
      <c r="AU421">
        <v>0.20654808486442044</v>
      </c>
      <c r="AV421">
        <v>0.22145265399472841</v>
      </c>
      <c r="AW421">
        <v>0.22149565844844507</v>
      </c>
      <c r="AX421">
        <v>0.23014348377909288</v>
      </c>
      <c r="AY421">
        <v>0.21069021669303858</v>
      </c>
      <c r="AZ421">
        <v>0.20826898925663284</v>
      </c>
      <c r="BA421">
        <v>0.20171644072187406</v>
      </c>
      <c r="BB421">
        <v>1.7065499785619685E-2</v>
      </c>
      <c r="BC421">
        <v>1.3053107882681348E-2</v>
      </c>
      <c r="BD421">
        <v>9.8698827381550388E-3</v>
      </c>
      <c r="BE421">
        <v>7.6735806120058706E-3</v>
      </c>
      <c r="BF421">
        <v>6.3341329651086945E-3</v>
      </c>
      <c r="BG421">
        <v>1.0181728015268062E-2</v>
      </c>
      <c r="BH421">
        <v>1.4451758046487368E-2</v>
      </c>
      <c r="BI421">
        <v>2.0134643729131686E-2</v>
      </c>
      <c r="BJ421">
        <v>2.4749395368290399E-2</v>
      </c>
      <c r="BK421">
        <v>2.9215635415756828E-2</v>
      </c>
      <c r="BL421">
        <v>1.1222798379816722E-2</v>
      </c>
      <c r="BM421">
        <v>9.6002890866489551E-3</v>
      </c>
    </row>
    <row r="422" spans="1:65">
      <c r="A422" t="s">
        <v>281</v>
      </c>
      <c r="B422" t="s">
        <v>283</v>
      </c>
      <c r="C422" s="49">
        <v>43938</v>
      </c>
      <c r="AP422">
        <v>0.28614900478565253</v>
      </c>
      <c r="AQ422">
        <v>0.30236975883312517</v>
      </c>
      <c r="AR422">
        <v>0.26438298413649952</v>
      </c>
      <c r="AS422">
        <v>0.2350845329467964</v>
      </c>
      <c r="AT422">
        <v>0.20951626954744973</v>
      </c>
      <c r="AU422">
        <v>0.20694234013601032</v>
      </c>
      <c r="AV422">
        <v>0.22373073099423668</v>
      </c>
      <c r="AW422">
        <v>0.22133289439867804</v>
      </c>
      <c r="AX422">
        <v>0.22798003980801418</v>
      </c>
      <c r="AY422">
        <v>0.20534246196543113</v>
      </c>
      <c r="AZ422">
        <v>0.20067069460990117</v>
      </c>
      <c r="BA422">
        <v>0.20413972375716205</v>
      </c>
      <c r="BB422">
        <v>1.2747259671838712E-2</v>
      </c>
      <c r="BC422">
        <v>9.5299111110003203E-3</v>
      </c>
      <c r="BD422">
        <v>7.5993668248146061E-3</v>
      </c>
      <c r="BE422">
        <v>5.3533647223295575E-3</v>
      </c>
      <c r="BF422">
        <v>7.1243117839409975E-3</v>
      </c>
      <c r="BG422">
        <v>1.0347887847216068E-2</v>
      </c>
      <c r="BH422">
        <v>1.3492186834173284E-2</v>
      </c>
      <c r="BI422">
        <v>1.9080016806277859E-2</v>
      </c>
      <c r="BJ422">
        <v>2.5139205543923841E-2</v>
      </c>
      <c r="BK422">
        <v>2.9684631025247227E-2</v>
      </c>
      <c r="BL422">
        <v>1.5674486377164325E-2</v>
      </c>
      <c r="BM422">
        <v>1.0653631525324728E-2</v>
      </c>
    </row>
    <row r="423" spans="1:65">
      <c r="A423" t="s">
        <v>281</v>
      </c>
      <c r="B423" t="s">
        <v>283</v>
      </c>
      <c r="C423" s="49">
        <v>43945</v>
      </c>
      <c r="AP423">
        <v>0.24656255468162119</v>
      </c>
      <c r="AQ423">
        <v>0.28963631620873581</v>
      </c>
      <c r="AR423">
        <v>0.2617125689480464</v>
      </c>
      <c r="AS423">
        <v>0.23789147891780529</v>
      </c>
      <c r="AT423">
        <v>0.21343557817931508</v>
      </c>
      <c r="AU423">
        <v>0.21358494410582812</v>
      </c>
      <c r="AV423">
        <v>0.22274469766609128</v>
      </c>
      <c r="AW423">
        <v>0.22507646754331984</v>
      </c>
      <c r="AX423">
        <v>0.22722919748863984</v>
      </c>
      <c r="AY423">
        <v>0.1975408324419278</v>
      </c>
      <c r="AZ423">
        <v>0.2059386572553118</v>
      </c>
      <c r="BA423">
        <v>0.19999096170198316</v>
      </c>
      <c r="BB423">
        <v>1.465803229229787E-2</v>
      </c>
      <c r="BC423">
        <v>1.0468937646830797E-2</v>
      </c>
      <c r="BD423">
        <v>6.9479918683128632E-3</v>
      </c>
      <c r="BE423">
        <v>3.7583370640885904E-3</v>
      </c>
      <c r="BF423">
        <v>8.7417208245391693E-3</v>
      </c>
      <c r="BG423">
        <v>1.1974854436314627E-2</v>
      </c>
      <c r="BH423">
        <v>1.4544733922633106E-2</v>
      </c>
      <c r="BI423">
        <v>2.2226018079211814E-2</v>
      </c>
      <c r="BJ423">
        <v>1.965685853255799E-2</v>
      </c>
      <c r="BK423">
        <v>3.1118528847243285E-2</v>
      </c>
      <c r="BL423">
        <v>1.3619905175374191E-2</v>
      </c>
      <c r="BM423">
        <v>8.0057319140539127E-3</v>
      </c>
    </row>
    <row r="424" spans="1:65">
      <c r="A424" t="s">
        <v>281</v>
      </c>
      <c r="B424" t="s">
        <v>288</v>
      </c>
      <c r="C424" s="49">
        <v>43865</v>
      </c>
      <c r="AP424">
        <v>0.34423497343279164</v>
      </c>
      <c r="AQ424">
        <v>0.37094963586561447</v>
      </c>
      <c r="AR424">
        <v>0.3617536199365865</v>
      </c>
      <c r="AS424">
        <v>0.37167287937522497</v>
      </c>
      <c r="AT424">
        <v>0.36277946639585967</v>
      </c>
      <c r="AU424">
        <v>0.34744058237532216</v>
      </c>
      <c r="AV424">
        <v>0.30916428533400564</v>
      </c>
      <c r="AW424">
        <v>0.28528664564560224</v>
      </c>
      <c r="AX424">
        <v>0.26200974085898099</v>
      </c>
      <c r="AY424">
        <v>0.23221662179910407</v>
      </c>
      <c r="AZ424">
        <v>0.23573866042372027</v>
      </c>
      <c r="BA424">
        <v>0.22391929575723513</v>
      </c>
      <c r="BB424">
        <v>7.464191369790818E-3</v>
      </c>
      <c r="BC424">
        <v>2.3133043546334406E-3</v>
      </c>
      <c r="BD424">
        <v>5.2123696654484027E-3</v>
      </c>
      <c r="BE424">
        <v>4.134035514368594E-3</v>
      </c>
      <c r="BF424">
        <v>8.8627655936919635E-3</v>
      </c>
      <c r="BG424">
        <v>1.2677227348883921E-2</v>
      </c>
      <c r="BH424">
        <v>2.0415479933375374E-2</v>
      </c>
      <c r="BI424">
        <v>3.3027055872635637E-2</v>
      </c>
      <c r="BJ424">
        <v>3.5451745140158406E-2</v>
      </c>
      <c r="BK424">
        <v>4.9486705500432368E-2</v>
      </c>
      <c r="BL424">
        <v>4.3382980230528341E-2</v>
      </c>
      <c r="BM424">
        <v>2.9106120565924699E-2</v>
      </c>
    </row>
    <row r="425" spans="1:65">
      <c r="A425" t="s">
        <v>281</v>
      </c>
      <c r="B425" t="s">
        <v>288</v>
      </c>
      <c r="C425" s="49">
        <v>43878</v>
      </c>
      <c r="AP425">
        <v>0.39892920216893663</v>
      </c>
      <c r="AQ425">
        <v>0.39216444725055416</v>
      </c>
      <c r="AR425">
        <v>0.37804149394317627</v>
      </c>
      <c r="AS425">
        <v>0.3857174237266715</v>
      </c>
      <c r="AT425">
        <v>0.37525517265136132</v>
      </c>
      <c r="AU425">
        <v>0.36814495769851319</v>
      </c>
      <c r="AV425">
        <v>0.33857527943213517</v>
      </c>
      <c r="AW425">
        <v>0.31690043223496867</v>
      </c>
      <c r="AX425">
        <v>0.29133076973760008</v>
      </c>
      <c r="AY425">
        <v>0.2749478897966004</v>
      </c>
      <c r="AZ425">
        <v>0.2631377154695555</v>
      </c>
      <c r="BA425">
        <v>0.25310019094656672</v>
      </c>
      <c r="BB425">
        <v>9.8338559442361362E-3</v>
      </c>
      <c r="BC425">
        <v>4.0667503981655691E-3</v>
      </c>
      <c r="BD425">
        <v>2.8730893076943653E-3</v>
      </c>
      <c r="BE425">
        <v>4.9317722349692091E-3</v>
      </c>
      <c r="BF425">
        <v>7.7713931391756455E-3</v>
      </c>
      <c r="BG425">
        <v>1.1001922458743228E-2</v>
      </c>
      <c r="BH425">
        <v>1.4713951958518257E-2</v>
      </c>
      <c r="BI425">
        <v>2.6598226332026211E-2</v>
      </c>
      <c r="BJ425">
        <v>3.1796154854797663E-2</v>
      </c>
      <c r="BK425">
        <v>4.5735501192955254E-2</v>
      </c>
      <c r="BL425">
        <v>3.8463473558209317E-2</v>
      </c>
      <c r="BM425">
        <v>3.4485730519193791E-2</v>
      </c>
    </row>
    <row r="426" spans="1:65">
      <c r="A426" t="s">
        <v>281</v>
      </c>
      <c r="B426" t="s">
        <v>288</v>
      </c>
      <c r="C426" s="49">
        <v>43886</v>
      </c>
      <c r="AP426">
        <v>0.33422449535262905</v>
      </c>
      <c r="AQ426">
        <v>0.35381225959653473</v>
      </c>
      <c r="AR426">
        <v>0.35414874189990475</v>
      </c>
      <c r="AS426">
        <v>0.37096623563427172</v>
      </c>
      <c r="AT426">
        <v>0.37078898374528224</v>
      </c>
      <c r="AU426">
        <v>0.36186076761195896</v>
      </c>
      <c r="AV426">
        <v>0.3493763111760726</v>
      </c>
      <c r="AW426">
        <v>0.32098205379066502</v>
      </c>
      <c r="AX426">
        <v>0.29560675311573209</v>
      </c>
      <c r="AY426">
        <v>0.27147861853343735</v>
      </c>
      <c r="AZ426">
        <v>0.25995999001320869</v>
      </c>
      <c r="BA426">
        <v>0.25133664988947235</v>
      </c>
      <c r="BB426">
        <v>1.1541987440447014E-2</v>
      </c>
      <c r="BC426">
        <v>5.7341229044787188E-3</v>
      </c>
      <c r="BD426">
        <v>4.5499351180557463E-3</v>
      </c>
      <c r="BE426">
        <v>8.648897457791304E-3</v>
      </c>
      <c r="BF426">
        <v>1.3364245861979478E-2</v>
      </c>
      <c r="BG426">
        <v>1.0504425948202495E-2</v>
      </c>
      <c r="BH426">
        <v>1.2535279932508952E-2</v>
      </c>
      <c r="BI426">
        <v>2.1657060500312249E-2</v>
      </c>
      <c r="BJ426">
        <v>3.1501977144255421E-2</v>
      </c>
      <c r="BK426">
        <v>5.2527673022921224E-2</v>
      </c>
      <c r="BL426">
        <v>4.1582362810428236E-2</v>
      </c>
      <c r="BM426">
        <v>2.9927290029643155E-2</v>
      </c>
    </row>
    <row r="427" spans="1:65">
      <c r="A427" t="s">
        <v>281</v>
      </c>
      <c r="B427" t="s">
        <v>288</v>
      </c>
      <c r="C427" s="49">
        <v>43894</v>
      </c>
      <c r="AP427">
        <v>0.23247229802280567</v>
      </c>
      <c r="AQ427">
        <v>0.26736607934687895</v>
      </c>
      <c r="AR427">
        <v>0.26899401160476016</v>
      </c>
      <c r="AS427">
        <v>0.2973673271147067</v>
      </c>
      <c r="AT427">
        <v>0.31733143694088584</v>
      </c>
      <c r="AU427">
        <v>0.33180178993558923</v>
      </c>
      <c r="AV427">
        <v>0.32988231894147418</v>
      </c>
      <c r="AW427">
        <v>0.31379539497787445</v>
      </c>
      <c r="AX427">
        <v>0.28985453738086409</v>
      </c>
      <c r="AY427">
        <v>0.26878781789517914</v>
      </c>
      <c r="AZ427">
        <v>0.25864653015791861</v>
      </c>
      <c r="BA427">
        <v>0.24674383073358619</v>
      </c>
      <c r="BB427">
        <v>7.5744305250586988E-3</v>
      </c>
      <c r="BC427">
        <v>7.0256925517390512E-3</v>
      </c>
      <c r="BD427">
        <v>5.0280050337571424E-3</v>
      </c>
      <c r="BE427">
        <v>7.5570411407265645E-3</v>
      </c>
      <c r="BF427">
        <v>8.3815440254781971E-3</v>
      </c>
      <c r="BG427">
        <v>1.375320795003707E-2</v>
      </c>
      <c r="BH427">
        <v>1.6148764213076025E-2</v>
      </c>
      <c r="BI427">
        <v>2.3521103886659123E-2</v>
      </c>
      <c r="BJ427">
        <v>3.0354677756669828E-2</v>
      </c>
      <c r="BK427">
        <v>4.9887555073212075E-2</v>
      </c>
      <c r="BL427">
        <v>3.8227836626580892E-2</v>
      </c>
      <c r="BM427">
        <v>3.0506517254223701E-2</v>
      </c>
    </row>
    <row r="428" spans="1:65">
      <c r="A428" t="s">
        <v>281</v>
      </c>
      <c r="B428" t="s">
        <v>288</v>
      </c>
      <c r="C428" s="49">
        <v>43903</v>
      </c>
      <c r="AP428">
        <v>0.33301315967013118</v>
      </c>
      <c r="AQ428">
        <v>0.31009182868941854</v>
      </c>
      <c r="AR428">
        <v>0.29316873295364476</v>
      </c>
      <c r="AS428">
        <v>0.30892880387641464</v>
      </c>
      <c r="AT428">
        <v>0.31183984752065586</v>
      </c>
      <c r="AU428">
        <v>0.32275781294790562</v>
      </c>
      <c r="AV428">
        <v>0.31988598106303473</v>
      </c>
      <c r="AW428">
        <v>0.3088623922387812</v>
      </c>
      <c r="AX428">
        <v>0.29276882367131712</v>
      </c>
      <c r="AY428">
        <v>0.27075091773189586</v>
      </c>
      <c r="AZ428">
        <v>0.26209259687502368</v>
      </c>
      <c r="BA428">
        <v>0.2533539378612566</v>
      </c>
      <c r="BB428">
        <v>6.556584866952442E-3</v>
      </c>
      <c r="BC428">
        <v>7.8867194525798021E-3</v>
      </c>
      <c r="BD428">
        <v>1.223333903148281E-2</v>
      </c>
      <c r="BE428">
        <v>7.5466840450009965E-3</v>
      </c>
      <c r="BF428">
        <v>6.3638368698244992E-3</v>
      </c>
      <c r="BG428">
        <v>1.0907583057427981E-2</v>
      </c>
      <c r="BH428">
        <v>1.5290068384105975E-2</v>
      </c>
      <c r="BI428">
        <v>2.4320745144199907E-2</v>
      </c>
      <c r="BJ428">
        <v>3.0253389399168357E-2</v>
      </c>
      <c r="BK428">
        <v>4.8900716411302413E-2</v>
      </c>
      <c r="BL428">
        <v>3.7483516091336676E-2</v>
      </c>
      <c r="BM428">
        <v>3.0953417694771754E-2</v>
      </c>
    </row>
    <row r="429" spans="1:65">
      <c r="A429" t="s">
        <v>281</v>
      </c>
      <c r="B429" t="s">
        <v>288</v>
      </c>
      <c r="C429" s="49">
        <v>43908</v>
      </c>
      <c r="AP429">
        <v>0.23499187624240131</v>
      </c>
      <c r="AQ429">
        <v>0.26684216310294168</v>
      </c>
      <c r="AR429">
        <v>0.26140571999782042</v>
      </c>
      <c r="AS429">
        <v>0.28190949528135367</v>
      </c>
      <c r="AT429">
        <v>0.27551788264162447</v>
      </c>
      <c r="AU429">
        <v>0.28883991246173163</v>
      </c>
      <c r="AV429">
        <v>0.29350108924783413</v>
      </c>
      <c r="AW429">
        <v>0.2939381809062962</v>
      </c>
      <c r="AX429">
        <v>0.29113987762250493</v>
      </c>
      <c r="AY429">
        <v>0.27327248562560946</v>
      </c>
      <c r="AZ429">
        <v>0.25651392329610362</v>
      </c>
      <c r="BA429">
        <v>0.25203445390486945</v>
      </c>
      <c r="BB429">
        <v>1.0464055827174943E-2</v>
      </c>
      <c r="BC429">
        <v>8.0867816731135973E-3</v>
      </c>
      <c r="BD429">
        <v>6.7964620436385351E-3</v>
      </c>
      <c r="BE429">
        <v>4.7242028562241205E-3</v>
      </c>
      <c r="BF429">
        <v>7.2258085626054486E-3</v>
      </c>
      <c r="BG429">
        <v>1.3540961399333614E-2</v>
      </c>
      <c r="BH429">
        <v>1.7944671208214465E-2</v>
      </c>
      <c r="BI429">
        <v>2.4583452330095477E-2</v>
      </c>
      <c r="BJ429">
        <v>3.342786224330288E-2</v>
      </c>
      <c r="BK429">
        <v>5.1106961684391425E-2</v>
      </c>
      <c r="BL429">
        <v>3.8976601229417027E-2</v>
      </c>
      <c r="BM429">
        <v>3.0908377592154146E-2</v>
      </c>
    </row>
    <row r="430" spans="1:65">
      <c r="A430" t="s">
        <v>281</v>
      </c>
      <c r="B430" t="s">
        <v>288</v>
      </c>
      <c r="C430" s="49">
        <v>43913</v>
      </c>
      <c r="AP430">
        <v>0.20743156679420915</v>
      </c>
      <c r="AQ430">
        <v>0.24096525644586422</v>
      </c>
      <c r="AR430">
        <v>0.23864913839187218</v>
      </c>
      <c r="AS430">
        <v>0.25740269776523766</v>
      </c>
      <c r="AT430">
        <v>0.24496094731992987</v>
      </c>
      <c r="AU430">
        <v>0.24771789292196023</v>
      </c>
      <c r="AV430">
        <v>0.26591482349259432</v>
      </c>
      <c r="AW430">
        <v>0.27661006976186725</v>
      </c>
      <c r="AX430">
        <v>0.27366688602079309</v>
      </c>
      <c r="AY430">
        <v>0.26638471292264665</v>
      </c>
      <c r="AZ430">
        <v>0.25798273861814836</v>
      </c>
      <c r="BA430">
        <v>0.2522501387823558</v>
      </c>
      <c r="BB430">
        <v>9.7006230079155469E-3</v>
      </c>
      <c r="BC430">
        <v>6.4895792697805266E-3</v>
      </c>
      <c r="BD430">
        <v>5.6855477166747785E-3</v>
      </c>
      <c r="BE430">
        <v>8.1566180907168776E-3</v>
      </c>
      <c r="BF430">
        <v>6.423486011489247E-3</v>
      </c>
      <c r="BG430">
        <v>1.0811676889744066E-2</v>
      </c>
      <c r="BH430">
        <v>1.6008840001030759E-2</v>
      </c>
      <c r="BI430">
        <v>2.688303025761573E-2</v>
      </c>
      <c r="BJ430">
        <v>3.1087177153819007E-2</v>
      </c>
      <c r="BK430">
        <v>5.0610520984057987E-2</v>
      </c>
      <c r="BL430">
        <v>4.1386810823802009E-2</v>
      </c>
      <c r="BM430">
        <v>2.9328155594579634E-2</v>
      </c>
    </row>
    <row r="431" spans="1:65">
      <c r="A431" t="s">
        <v>281</v>
      </c>
      <c r="B431" t="s">
        <v>288</v>
      </c>
      <c r="C431" s="49">
        <v>43920</v>
      </c>
      <c r="AP431">
        <v>0.19052132066653849</v>
      </c>
      <c r="AQ431">
        <v>0.22669043704583325</v>
      </c>
      <c r="AR431">
        <v>0.22625078215976846</v>
      </c>
      <c r="AS431">
        <v>0.23723390765886265</v>
      </c>
      <c r="AT431">
        <v>0.23022935993329635</v>
      </c>
      <c r="AU431">
        <v>0.23206715335278527</v>
      </c>
      <c r="AV431">
        <v>0.24940159867526307</v>
      </c>
      <c r="AW431">
        <v>0.25983285232434206</v>
      </c>
      <c r="AX431">
        <v>0.25746650851971581</v>
      </c>
      <c r="AY431">
        <v>0.24585678100939395</v>
      </c>
      <c r="AZ431">
        <v>0.25130245354769465</v>
      </c>
      <c r="BA431">
        <v>0.24742894740324878</v>
      </c>
      <c r="BB431">
        <v>1.0387901037377693E-2</v>
      </c>
      <c r="BC431">
        <v>8.646860005814265E-3</v>
      </c>
      <c r="BD431">
        <v>8.9793217814154256E-3</v>
      </c>
      <c r="BE431">
        <v>8.8646800370970891E-3</v>
      </c>
      <c r="BF431">
        <v>7.4122784897724522E-3</v>
      </c>
      <c r="BG431">
        <v>1.2562039705529066E-2</v>
      </c>
      <c r="BH431">
        <v>1.6966418268706412E-2</v>
      </c>
      <c r="BI431">
        <v>2.1296059878191706E-2</v>
      </c>
      <c r="BJ431">
        <v>2.9135481919512315E-2</v>
      </c>
      <c r="BK431">
        <v>4.8795231677223862E-2</v>
      </c>
      <c r="BL431">
        <v>3.7960235289934127E-2</v>
      </c>
      <c r="BM431">
        <v>2.6744550645353655E-2</v>
      </c>
    </row>
    <row r="432" spans="1:65">
      <c r="A432" t="s">
        <v>281</v>
      </c>
      <c r="B432" t="s">
        <v>288</v>
      </c>
      <c r="C432" s="49">
        <v>43928</v>
      </c>
      <c r="AP432">
        <v>0.26664165495470632</v>
      </c>
      <c r="AQ432">
        <v>0.24754078495672954</v>
      </c>
      <c r="AR432">
        <v>0.22734548652273678</v>
      </c>
      <c r="AS432">
        <v>0.23550655629208794</v>
      </c>
      <c r="AT432">
        <v>0.22628726462333873</v>
      </c>
      <c r="AU432">
        <v>0.23354859740360789</v>
      </c>
      <c r="AV432">
        <v>0.24392741364659387</v>
      </c>
      <c r="AW432">
        <v>0.24929075002404641</v>
      </c>
      <c r="AX432">
        <v>0.25890456245343274</v>
      </c>
      <c r="AY432">
        <v>0.24517985003121581</v>
      </c>
      <c r="AZ432">
        <v>0.24645818762979699</v>
      </c>
      <c r="BA432">
        <v>0.24666770665917931</v>
      </c>
      <c r="BB432">
        <v>1.248837247835748E-2</v>
      </c>
      <c r="BC432">
        <v>8.9207938317436859E-3</v>
      </c>
      <c r="BD432">
        <v>8.4786891339289558E-3</v>
      </c>
      <c r="BE432">
        <v>9.0003088177754813E-3</v>
      </c>
      <c r="BF432">
        <v>1.1367901604590525E-2</v>
      </c>
      <c r="BG432">
        <v>1.5557350851578385E-2</v>
      </c>
      <c r="BH432">
        <v>1.5312432512683214E-2</v>
      </c>
      <c r="BI432">
        <v>1.9699115069602081E-2</v>
      </c>
      <c r="BJ432">
        <v>2.8928757952808623E-2</v>
      </c>
      <c r="BK432">
        <v>4.6846324936742331E-2</v>
      </c>
      <c r="BL432">
        <v>4.0286429714548995E-2</v>
      </c>
      <c r="BM432">
        <v>2.8768912918073573E-2</v>
      </c>
    </row>
    <row r="433" spans="1:65">
      <c r="A433" t="s">
        <v>281</v>
      </c>
      <c r="B433" t="s">
        <v>288</v>
      </c>
      <c r="C433" s="49">
        <v>43938</v>
      </c>
      <c r="AP433">
        <v>0.30087884668482689</v>
      </c>
      <c r="AQ433">
        <v>0.31393388114495879</v>
      </c>
      <c r="AR433">
        <v>0.28177385572092867</v>
      </c>
      <c r="AS433">
        <v>0.25653902208185031</v>
      </c>
      <c r="AT433">
        <v>0.2329067946091346</v>
      </c>
      <c r="AU433">
        <v>0.22765866258864359</v>
      </c>
      <c r="AV433">
        <v>0.24433542743755055</v>
      </c>
      <c r="AW433">
        <v>0.25069302491434703</v>
      </c>
      <c r="AX433">
        <v>0.25291055003944424</v>
      </c>
      <c r="AY433">
        <v>0.24304751744995465</v>
      </c>
      <c r="AZ433">
        <v>0.2496782827588952</v>
      </c>
      <c r="BA433">
        <v>0.24264581806134533</v>
      </c>
      <c r="BB433">
        <v>4.0489403305041388E-3</v>
      </c>
      <c r="BC433">
        <v>4.1825356002331542E-3</v>
      </c>
      <c r="BD433">
        <v>6.9067610887032132E-3</v>
      </c>
      <c r="BE433">
        <v>8.4269649780590143E-3</v>
      </c>
      <c r="BF433">
        <v>1.0847049166965182E-2</v>
      </c>
      <c r="BG433">
        <v>1.3725971000746292E-2</v>
      </c>
      <c r="BH433">
        <v>1.4427073112475571E-2</v>
      </c>
      <c r="BI433">
        <v>1.9993051914768231E-2</v>
      </c>
      <c r="BJ433">
        <v>2.6796825234022874E-2</v>
      </c>
      <c r="BK433">
        <v>4.4479605720445771E-2</v>
      </c>
      <c r="BL433">
        <v>3.8207512214647743E-2</v>
      </c>
      <c r="BM433">
        <v>2.7600935006868554E-2</v>
      </c>
    </row>
    <row r="434" spans="1:65">
      <c r="A434" t="s">
        <v>281</v>
      </c>
      <c r="B434" t="s">
        <v>288</v>
      </c>
      <c r="C434" s="49">
        <v>43945</v>
      </c>
      <c r="AP434">
        <v>0.26286228762531288</v>
      </c>
      <c r="AQ434">
        <v>0.29946164402982101</v>
      </c>
      <c r="AR434">
        <v>0.27927759804476598</v>
      </c>
      <c r="AS434">
        <v>0.2602096437362465</v>
      </c>
      <c r="AT434">
        <v>0.23739577019330602</v>
      </c>
      <c r="AU434">
        <v>0.23333354907364978</v>
      </c>
      <c r="AV434">
        <v>0.24614882206402477</v>
      </c>
      <c r="AW434">
        <v>0.24847692977521127</v>
      </c>
      <c r="AX434">
        <v>0.25097617660647975</v>
      </c>
      <c r="AY434">
        <v>0.23577050943453939</v>
      </c>
      <c r="AZ434">
        <v>0.23959430064408782</v>
      </c>
      <c r="BA434">
        <v>0.24423173627815686</v>
      </c>
      <c r="BB434">
        <v>6.1251367357349302E-3</v>
      </c>
      <c r="BC434">
        <v>5.1795911139889458E-3</v>
      </c>
      <c r="BD434">
        <v>4.162400812971776E-3</v>
      </c>
      <c r="BE434">
        <v>8.7267357750825496E-3</v>
      </c>
      <c r="BF434">
        <v>9.1932597898782206E-3</v>
      </c>
      <c r="BG434">
        <v>1.1989607610174246E-2</v>
      </c>
      <c r="BH434">
        <v>1.2915986966605942E-2</v>
      </c>
      <c r="BI434">
        <v>2.2711935975019339E-2</v>
      </c>
      <c r="BJ434">
        <v>2.9092793377143225E-2</v>
      </c>
      <c r="BK434">
        <v>4.6833337962349827E-2</v>
      </c>
      <c r="BL434">
        <v>3.7525612364635468E-2</v>
      </c>
      <c r="BM434">
        <v>2.8569606723243633E-2</v>
      </c>
    </row>
    <row r="435" spans="1:65">
      <c r="A435" t="s">
        <v>281</v>
      </c>
      <c r="B435" t="s">
        <v>292</v>
      </c>
      <c r="C435" s="49">
        <v>43865</v>
      </c>
      <c r="AP435">
        <v>0.33708324756332408</v>
      </c>
      <c r="AQ435">
        <v>0.38286303567340629</v>
      </c>
      <c r="AR435">
        <v>0.37610917487823975</v>
      </c>
      <c r="AS435">
        <v>0.39612078991292821</v>
      </c>
      <c r="AT435">
        <v>0.39837225757593941</v>
      </c>
      <c r="AU435">
        <v>0.38993652180093707</v>
      </c>
      <c r="AV435">
        <v>0.36173006206892844</v>
      </c>
      <c r="AW435">
        <v>0.33631943540332798</v>
      </c>
      <c r="AX435">
        <v>0.31766115547972817</v>
      </c>
      <c r="AY435">
        <v>0.314819124411294</v>
      </c>
      <c r="AZ435">
        <v>0.30844501886493669</v>
      </c>
      <c r="BA435">
        <v>0.30113448189735359</v>
      </c>
      <c r="BB435">
        <v>3.4218732942456823E-3</v>
      </c>
      <c r="BC435">
        <v>3.5575726435892541E-3</v>
      </c>
      <c r="BD435">
        <v>2.5417316829581165E-3</v>
      </c>
      <c r="BE435">
        <v>4.6140347388619529E-3</v>
      </c>
      <c r="BF435">
        <v>8.5918644578022035E-3</v>
      </c>
      <c r="BG435">
        <v>1.3415647578100324E-2</v>
      </c>
      <c r="BH435">
        <v>2.7019468213457382E-2</v>
      </c>
      <c r="BI435">
        <v>3.2632530126612956E-2</v>
      </c>
      <c r="BJ435">
        <v>2.9350391824580133E-2</v>
      </c>
      <c r="BK435">
        <v>3.2555301499189906E-2</v>
      </c>
      <c r="BL435">
        <v>2.2586251862414138E-2</v>
      </c>
      <c r="BM435">
        <v>1.8722006118868883E-2</v>
      </c>
    </row>
    <row r="436" spans="1:65">
      <c r="A436" t="s">
        <v>281</v>
      </c>
      <c r="B436" t="s">
        <v>292</v>
      </c>
      <c r="C436" s="49">
        <v>43878</v>
      </c>
      <c r="AP436">
        <v>0.40829040432328045</v>
      </c>
      <c r="AQ436">
        <v>0.40892976705654799</v>
      </c>
      <c r="AR436">
        <v>0.39215654565357128</v>
      </c>
      <c r="AS436">
        <v>0.40856557135082772</v>
      </c>
      <c r="AT436">
        <v>0.40290680651629518</v>
      </c>
      <c r="AU436">
        <v>0.39894465740029433</v>
      </c>
      <c r="AV436">
        <v>0.38571220600405071</v>
      </c>
      <c r="AW436">
        <v>0.37679760254923755</v>
      </c>
      <c r="AX436">
        <v>0.35839753284103881</v>
      </c>
      <c r="AY436">
        <v>0.35990272755795949</v>
      </c>
      <c r="AZ436">
        <v>0.34676132625635481</v>
      </c>
      <c r="BA436">
        <v>0.33351258821177721</v>
      </c>
      <c r="BB436">
        <v>5.9615991142877378E-3</v>
      </c>
      <c r="BC436">
        <v>4.1278005387057268E-3</v>
      </c>
      <c r="BD436">
        <v>2.7301812535878798E-3</v>
      </c>
      <c r="BE436">
        <v>4.559348573060471E-3</v>
      </c>
      <c r="BF436">
        <v>8.3586715095949771E-3</v>
      </c>
      <c r="BG436">
        <v>1.1439543325100457E-2</v>
      </c>
      <c r="BH436">
        <v>1.4290450176870173E-2</v>
      </c>
      <c r="BI436">
        <v>2.278547181886215E-2</v>
      </c>
      <c r="BJ436">
        <v>1.9545567033240535E-2</v>
      </c>
      <c r="BK436">
        <v>2.5416136602815047E-2</v>
      </c>
      <c r="BL436">
        <v>1.917424704753258E-2</v>
      </c>
      <c r="BM436">
        <v>1.967074931227538E-2</v>
      </c>
    </row>
    <row r="437" spans="1:65">
      <c r="A437" t="s">
        <v>281</v>
      </c>
      <c r="B437" t="s">
        <v>292</v>
      </c>
      <c r="C437" s="49">
        <v>43886</v>
      </c>
      <c r="AP437">
        <v>0.33082306475617496</v>
      </c>
      <c r="AQ437">
        <v>0.36561935755773062</v>
      </c>
      <c r="AR437">
        <v>0.36981462479117166</v>
      </c>
      <c r="AS437">
        <v>0.39101725178382118</v>
      </c>
      <c r="AT437">
        <v>0.39660629002379072</v>
      </c>
      <c r="AU437">
        <v>0.39312640536198273</v>
      </c>
      <c r="AV437">
        <v>0.38168873667656084</v>
      </c>
      <c r="AW437">
        <v>0.36810850635398196</v>
      </c>
      <c r="AX437">
        <v>0.34857295198414034</v>
      </c>
      <c r="AY437">
        <v>0.35470728230044213</v>
      </c>
      <c r="AZ437">
        <v>0.33995393216764724</v>
      </c>
      <c r="BA437">
        <v>0.32116780081211643</v>
      </c>
      <c r="BB437">
        <v>8.9583787489895886E-3</v>
      </c>
      <c r="BC437">
        <v>2.682131353688293E-3</v>
      </c>
      <c r="BD437">
        <v>3.3239794220059639E-3</v>
      </c>
      <c r="BE437">
        <v>6.1071592707150381E-3</v>
      </c>
      <c r="BF437">
        <v>1.0774075391301659E-2</v>
      </c>
      <c r="BG437">
        <v>9.2565199354083874E-3</v>
      </c>
      <c r="BH437">
        <v>1.6210442544587096E-2</v>
      </c>
      <c r="BI437">
        <v>2.005413124092684E-2</v>
      </c>
      <c r="BJ437">
        <v>2.5462743931996271E-2</v>
      </c>
      <c r="BK437">
        <v>3.3551956918974793E-2</v>
      </c>
      <c r="BL437">
        <v>2.1308850351740797E-2</v>
      </c>
      <c r="BM437">
        <v>1.9730051877932604E-2</v>
      </c>
    </row>
    <row r="438" spans="1:65" ht="14.25" customHeight="1">
      <c r="A438" t="s">
        <v>281</v>
      </c>
      <c r="B438" t="s">
        <v>292</v>
      </c>
      <c r="C438" s="49">
        <v>43894</v>
      </c>
      <c r="AP438">
        <v>0.2456613209338428</v>
      </c>
      <c r="AQ438">
        <v>0.28387323752542543</v>
      </c>
      <c r="AR438">
        <v>0.28552238884260817</v>
      </c>
      <c r="AS438">
        <v>0.32754690355125327</v>
      </c>
      <c r="AT438">
        <v>0.36364536016336474</v>
      </c>
      <c r="AU438">
        <v>0.37898100410251456</v>
      </c>
      <c r="AV438">
        <v>0.37255376124569678</v>
      </c>
      <c r="AW438">
        <v>0.36152282249417733</v>
      </c>
      <c r="AX438">
        <v>0.34563321341167463</v>
      </c>
      <c r="AY438">
        <v>0.3438425401006826</v>
      </c>
      <c r="AZ438">
        <v>0.33523677526800344</v>
      </c>
      <c r="BA438">
        <v>0.32195441624765492</v>
      </c>
      <c r="BB438">
        <v>1.0332632497057561E-2</v>
      </c>
      <c r="BC438">
        <v>6.071661890444802E-3</v>
      </c>
      <c r="BD438">
        <v>5.2650420217096204E-3</v>
      </c>
      <c r="BE438">
        <v>1.2756731256090763E-2</v>
      </c>
      <c r="BF438">
        <v>1.4931857932316855E-2</v>
      </c>
      <c r="BG438">
        <v>1.5089881894270615E-2</v>
      </c>
      <c r="BH438">
        <v>1.7965285974521836E-2</v>
      </c>
      <c r="BI438">
        <v>2.0249231594802054E-2</v>
      </c>
      <c r="BJ438">
        <v>2.2516611265330552E-2</v>
      </c>
      <c r="BK438">
        <v>2.3735986929770723E-2</v>
      </c>
      <c r="BL438">
        <v>1.896669092211967E-2</v>
      </c>
      <c r="BM438">
        <v>1.8699872235552657E-2</v>
      </c>
    </row>
    <row r="439" spans="1:65" ht="14.25" customHeight="1">
      <c r="A439" t="s">
        <v>281</v>
      </c>
      <c r="B439" t="s">
        <v>292</v>
      </c>
      <c r="C439" s="49">
        <v>43903</v>
      </c>
      <c r="AP439">
        <v>0.34641537766128783</v>
      </c>
      <c r="AQ439">
        <v>0.32420719531955555</v>
      </c>
      <c r="AR439">
        <v>0.29425514410174214</v>
      </c>
      <c r="AS439">
        <v>0.32342481506235909</v>
      </c>
      <c r="AT439">
        <v>0.33660896660692136</v>
      </c>
      <c r="AU439">
        <v>0.35697439167013256</v>
      </c>
      <c r="AV439">
        <v>0.35600653527911907</v>
      </c>
      <c r="AW439">
        <v>0.35916900392831552</v>
      </c>
      <c r="AX439">
        <v>0.35096546649333327</v>
      </c>
      <c r="AY439">
        <v>0.35076415935255434</v>
      </c>
      <c r="AZ439">
        <v>0.32833051860954293</v>
      </c>
      <c r="BA439">
        <v>0.31431663411549077</v>
      </c>
      <c r="BB439">
        <v>1.5182761154412046E-3</v>
      </c>
      <c r="BC439">
        <v>1.9452826956893781E-3</v>
      </c>
      <c r="BD439">
        <v>7.1681143136507293E-3</v>
      </c>
      <c r="BE439">
        <v>1.0512164106629304E-2</v>
      </c>
      <c r="BF439">
        <v>1.5917191933866197E-2</v>
      </c>
      <c r="BG439">
        <v>1.9381008342352918E-2</v>
      </c>
      <c r="BH439">
        <v>2.1810707838635264E-2</v>
      </c>
      <c r="BI439">
        <v>2.2058311225845159E-2</v>
      </c>
      <c r="BJ439">
        <v>2.5463575018030083E-2</v>
      </c>
      <c r="BK439">
        <v>2.7967232211795173E-2</v>
      </c>
      <c r="BL439">
        <v>2.3928087644316306E-2</v>
      </c>
      <c r="BM439">
        <v>1.8587053877379994E-2</v>
      </c>
    </row>
    <row r="440" spans="1:65" ht="14.25" customHeight="1">
      <c r="A440" t="s">
        <v>281</v>
      </c>
      <c r="B440" t="s">
        <v>292</v>
      </c>
      <c r="C440" s="49">
        <v>43908</v>
      </c>
      <c r="AP440">
        <v>0.26115672698435588</v>
      </c>
      <c r="AQ440">
        <v>0.28583222869840841</v>
      </c>
      <c r="AR440">
        <v>0.27709648253370023</v>
      </c>
      <c r="AS440">
        <v>0.29458001013650209</v>
      </c>
      <c r="AT440">
        <v>0.29939832128229255</v>
      </c>
      <c r="AU440">
        <v>0.31820595663045853</v>
      </c>
      <c r="AV440">
        <v>0.33052834077715559</v>
      </c>
      <c r="AW440">
        <v>0.34150284437283202</v>
      </c>
      <c r="AX440">
        <v>0.33711942507842974</v>
      </c>
      <c r="AY440">
        <v>0.34499332276358552</v>
      </c>
      <c r="AZ440">
        <v>0.33567459521976684</v>
      </c>
      <c r="BA440">
        <v>0.31897289000004936</v>
      </c>
      <c r="BB440">
        <v>5.6088339079245564E-3</v>
      </c>
      <c r="BC440">
        <v>6.3867991518185615E-3</v>
      </c>
      <c r="BD440">
        <v>4.4101062684917822E-3</v>
      </c>
      <c r="BE440">
        <v>6.8973196275384317E-3</v>
      </c>
      <c r="BF440">
        <v>7.4037654023881433E-3</v>
      </c>
      <c r="BG440">
        <v>1.4804434619851731E-2</v>
      </c>
      <c r="BH440">
        <v>1.8553784177920096E-2</v>
      </c>
      <c r="BI440">
        <v>2.3832845173383771E-2</v>
      </c>
      <c r="BJ440">
        <v>2.3804986349314557E-2</v>
      </c>
      <c r="BK440">
        <v>2.3505957106243335E-2</v>
      </c>
      <c r="BL440">
        <v>2.0247555264871122E-2</v>
      </c>
      <c r="BM440">
        <v>2.0048602447940971E-2</v>
      </c>
    </row>
    <row r="441" spans="1:65">
      <c r="A441" t="s">
        <v>281</v>
      </c>
      <c r="B441" t="s">
        <v>292</v>
      </c>
      <c r="C441" s="49">
        <v>43913</v>
      </c>
      <c r="AP441">
        <v>0.37288063965250196</v>
      </c>
      <c r="AQ441">
        <v>0.37715310791339396</v>
      </c>
      <c r="AR441">
        <v>0.36948289619633273</v>
      </c>
      <c r="AS441">
        <v>0.3846182001296331</v>
      </c>
      <c r="AT441">
        <v>0.37646286659025008</v>
      </c>
      <c r="AU441">
        <v>0.36305548055617087</v>
      </c>
      <c r="AV441">
        <v>0.3606080241437975</v>
      </c>
      <c r="AW441">
        <v>0.35509990268413966</v>
      </c>
      <c r="AX441">
        <v>0.35022735031496521</v>
      </c>
      <c r="AY441">
        <v>0.35323495742290456</v>
      </c>
      <c r="AZ441">
        <v>0.34770758228113369</v>
      </c>
      <c r="BA441">
        <v>0.32823465238622851</v>
      </c>
      <c r="BB441">
        <v>9.7955958511726747E-3</v>
      </c>
      <c r="BC441">
        <v>4.7893647373593289E-3</v>
      </c>
      <c r="BD441">
        <v>3.7353085370808959E-3</v>
      </c>
      <c r="BE441">
        <v>6.0003185492856926E-3</v>
      </c>
      <c r="BF441">
        <v>1.1987871888852135E-2</v>
      </c>
      <c r="BG441">
        <v>1.2519381303985846E-2</v>
      </c>
      <c r="BH441">
        <v>1.6855031163928128E-2</v>
      </c>
      <c r="BI441">
        <v>1.8195930020946712E-2</v>
      </c>
      <c r="BJ441">
        <v>2.1339006384141618E-2</v>
      </c>
      <c r="BK441">
        <v>2.7236771672140916E-2</v>
      </c>
      <c r="BL441">
        <v>1.8032512959863824E-2</v>
      </c>
      <c r="BM441">
        <v>1.9785654317586953E-2</v>
      </c>
    </row>
    <row r="442" spans="1:65">
      <c r="A442" t="s">
        <v>281</v>
      </c>
      <c r="B442" t="s">
        <v>292</v>
      </c>
      <c r="C442" s="49">
        <v>43920</v>
      </c>
      <c r="AP442">
        <v>0.30207080099640482</v>
      </c>
      <c r="AQ442">
        <v>0.32246080783976455</v>
      </c>
      <c r="AR442">
        <v>0.32760216109792217</v>
      </c>
      <c r="AS442">
        <v>0.34856955484461349</v>
      </c>
      <c r="AT442">
        <v>0.34370701683265426</v>
      </c>
      <c r="AU442">
        <v>0.34345024114165457</v>
      </c>
      <c r="AV442">
        <v>0.34340344262512296</v>
      </c>
      <c r="AW442">
        <v>0.34914023440036202</v>
      </c>
      <c r="AX442">
        <v>0.33802298108988027</v>
      </c>
      <c r="AY442">
        <v>0.3538611185777194</v>
      </c>
      <c r="AZ442">
        <v>0.3323415142966652</v>
      </c>
      <c r="BA442">
        <v>0.31501443813088781</v>
      </c>
      <c r="BB442">
        <v>1.0630383068288446E-2</v>
      </c>
      <c r="BC442">
        <v>5.7141047321807069E-3</v>
      </c>
      <c r="BD442">
        <v>7.8654122431659028E-3</v>
      </c>
      <c r="BE442">
        <v>8.3700336203460183E-3</v>
      </c>
      <c r="BF442">
        <v>9.3690177936065488E-3</v>
      </c>
      <c r="BG442">
        <v>1.2835302570477554E-2</v>
      </c>
      <c r="BH442">
        <v>1.6499446698063122E-2</v>
      </c>
      <c r="BI442">
        <v>1.9610153501040235E-2</v>
      </c>
      <c r="BJ442">
        <v>2.0248971359077862E-2</v>
      </c>
      <c r="BK442">
        <v>2.5658071006894004E-2</v>
      </c>
      <c r="BL442">
        <v>2.6118303300534457E-2</v>
      </c>
      <c r="BM442">
        <v>2.0871816179881084E-2</v>
      </c>
    </row>
    <row r="443" spans="1:65">
      <c r="A443" t="s">
        <v>281</v>
      </c>
      <c r="B443" t="s">
        <v>292</v>
      </c>
      <c r="C443" s="49">
        <v>43928</v>
      </c>
      <c r="AP443">
        <v>0.34098859380369728</v>
      </c>
      <c r="AQ443">
        <v>0.33392622129404476</v>
      </c>
      <c r="AR443">
        <v>0.31599166027856079</v>
      </c>
      <c r="AS443">
        <v>0.33357300434216042</v>
      </c>
      <c r="AT443">
        <v>0.32563718110550754</v>
      </c>
      <c r="AU443">
        <v>0.3347168895194661</v>
      </c>
      <c r="AV443">
        <v>0.33228506682155257</v>
      </c>
      <c r="AW443">
        <v>0.34151536468435251</v>
      </c>
      <c r="AX443">
        <v>0.33599952466987143</v>
      </c>
      <c r="AY443">
        <v>0.3411517394624245</v>
      </c>
      <c r="AZ443">
        <v>0.33361260447920393</v>
      </c>
      <c r="BA443">
        <v>0.31399945047212846</v>
      </c>
      <c r="BB443">
        <v>1.2369151846532494E-2</v>
      </c>
      <c r="BC443">
        <v>7.3726463899965186E-3</v>
      </c>
      <c r="BD443">
        <v>5.5898544511528781E-3</v>
      </c>
      <c r="BE443">
        <v>1.1940866651217023E-2</v>
      </c>
      <c r="BF443">
        <v>8.3345137036388364E-3</v>
      </c>
      <c r="BG443">
        <v>1.1010014972641162E-2</v>
      </c>
      <c r="BH443">
        <v>1.5454373272913427E-2</v>
      </c>
      <c r="BI443">
        <v>1.6734712887592106E-2</v>
      </c>
      <c r="BJ443">
        <v>2.1632217512626537E-2</v>
      </c>
      <c r="BK443">
        <v>2.5819674432370873E-2</v>
      </c>
      <c r="BL443">
        <v>2.0108178288819223E-2</v>
      </c>
      <c r="BM443">
        <v>1.6468800321695263E-2</v>
      </c>
    </row>
    <row r="444" spans="1:65">
      <c r="A444" t="s">
        <v>281</v>
      </c>
      <c r="B444" t="s">
        <v>292</v>
      </c>
      <c r="C444" s="49">
        <v>43938</v>
      </c>
      <c r="AP444">
        <v>0.35094092777109998</v>
      </c>
      <c r="AQ444">
        <v>0.36025870729367643</v>
      </c>
      <c r="AR444">
        <v>0.35229935498367793</v>
      </c>
      <c r="AS444">
        <v>0.36393905621034739</v>
      </c>
      <c r="AT444">
        <v>0.34522233092578825</v>
      </c>
      <c r="AU444">
        <v>0.33481246655500307</v>
      </c>
      <c r="AV444">
        <v>0.32787625113593699</v>
      </c>
      <c r="AW444">
        <v>0.33485455895542465</v>
      </c>
      <c r="AX444">
        <v>0.33015822594795902</v>
      </c>
      <c r="AY444">
        <v>0.33957787493816027</v>
      </c>
      <c r="AZ444">
        <v>0.32876833856130627</v>
      </c>
      <c r="BA444">
        <v>0.31572492949201936</v>
      </c>
      <c r="BB444">
        <v>8.6303683620922323E-3</v>
      </c>
      <c r="BC444">
        <v>6.3076049663664058E-3</v>
      </c>
      <c r="BD444">
        <v>3.9542172578145322E-3</v>
      </c>
      <c r="BE444">
        <v>1.0231620736802607E-2</v>
      </c>
      <c r="BF444">
        <v>1.3193499733811049E-2</v>
      </c>
      <c r="BG444">
        <v>1.3250055998009682E-2</v>
      </c>
      <c r="BH444">
        <v>1.3804708526748513E-2</v>
      </c>
      <c r="BI444">
        <v>1.9973927302376588E-2</v>
      </c>
      <c r="BJ444">
        <v>2.1549617141806306E-2</v>
      </c>
      <c r="BK444">
        <v>2.8329883253468496E-2</v>
      </c>
      <c r="BL444">
        <v>1.5819110295848766E-2</v>
      </c>
      <c r="BM444">
        <v>2.054577658755646E-2</v>
      </c>
    </row>
    <row r="445" spans="1:65">
      <c r="A445" t="s">
        <v>281</v>
      </c>
      <c r="B445" t="s">
        <v>292</v>
      </c>
      <c r="C445" s="49">
        <v>43945</v>
      </c>
      <c r="AP445">
        <v>0.30274914897860372</v>
      </c>
      <c r="AQ445">
        <v>0.34303021515608578</v>
      </c>
      <c r="AR445">
        <v>0.34384856903015709</v>
      </c>
      <c r="AS445">
        <v>0.35488027603118238</v>
      </c>
      <c r="AT445">
        <v>0.33235925114271847</v>
      </c>
      <c r="AU445">
        <v>0.32720214510037365</v>
      </c>
      <c r="AV445">
        <v>0.32563217528567506</v>
      </c>
      <c r="AW445">
        <v>0.33208757010938506</v>
      </c>
      <c r="AX445">
        <v>0.33219440850897419</v>
      </c>
      <c r="AY445">
        <v>0.33135316355329558</v>
      </c>
      <c r="AZ445">
        <v>0.32663573169949128</v>
      </c>
      <c r="BA445">
        <v>0.3106119291610191</v>
      </c>
      <c r="BB445">
        <v>8.2882425954845119E-3</v>
      </c>
      <c r="BC445">
        <v>9.6317417670183335E-3</v>
      </c>
      <c r="BD445">
        <v>5.079583389337684E-3</v>
      </c>
      <c r="BE445">
        <v>1.0987694367093006E-2</v>
      </c>
      <c r="BF445">
        <v>1.1928753435132756E-2</v>
      </c>
      <c r="BG445">
        <v>1.468317275934802E-2</v>
      </c>
      <c r="BH445">
        <v>1.4779056113017863E-2</v>
      </c>
      <c r="BI445">
        <v>1.8818739046868711E-2</v>
      </c>
      <c r="BJ445">
        <v>2.0602648875011367E-2</v>
      </c>
      <c r="BK445">
        <v>2.6093404503285466E-2</v>
      </c>
      <c r="BL445">
        <v>2.042899205402577E-2</v>
      </c>
      <c r="BM445">
        <v>1.6867438467400343E-2</v>
      </c>
    </row>
    <row r="446" spans="1:65">
      <c r="A446" t="s">
        <v>281</v>
      </c>
      <c r="B446" t="s">
        <v>289</v>
      </c>
      <c r="C446" s="49">
        <v>43865</v>
      </c>
      <c r="AP446">
        <v>0.3266366886374622</v>
      </c>
      <c r="AQ446">
        <v>0.37383497170179097</v>
      </c>
      <c r="AR446">
        <v>0.37543742447369099</v>
      </c>
      <c r="AS446">
        <v>0.3949037923590642</v>
      </c>
      <c r="AT446">
        <v>0.40128895237174611</v>
      </c>
      <c r="AU446">
        <v>0.38746346600641862</v>
      </c>
      <c r="AV446">
        <v>0.37207774515624731</v>
      </c>
      <c r="AW446">
        <v>0.36490330660472337</v>
      </c>
      <c r="AX446">
        <v>0.34588773623180152</v>
      </c>
      <c r="AY446">
        <v>0.34253944796768965</v>
      </c>
      <c r="AZ446">
        <v>0.3133316544555857</v>
      </c>
      <c r="BA446">
        <v>0.29041367475170776</v>
      </c>
      <c r="BB446">
        <v>1.0254587624744451E-2</v>
      </c>
      <c r="BC446">
        <v>6.4817314250369042E-3</v>
      </c>
      <c r="BD446">
        <v>5.8665082781626122E-3</v>
      </c>
      <c r="BE446">
        <v>9.2479484748092724E-3</v>
      </c>
      <c r="BF446">
        <v>8.9712471264189898E-3</v>
      </c>
      <c r="BG446">
        <v>6.6866650827002464E-3</v>
      </c>
      <c r="BH446">
        <v>1.0128056562090967E-2</v>
      </c>
      <c r="BI446">
        <v>1.4235566669559767E-2</v>
      </c>
      <c r="BJ446">
        <v>1.3950226815770184E-2</v>
      </c>
      <c r="BK446">
        <v>2.5900410406707538E-2</v>
      </c>
      <c r="BL446">
        <v>2.6781258092991977E-2</v>
      </c>
      <c r="BM446">
        <v>2.0425742702052968E-2</v>
      </c>
    </row>
    <row r="447" spans="1:65">
      <c r="A447" t="s">
        <v>281</v>
      </c>
      <c r="B447" t="s">
        <v>289</v>
      </c>
      <c r="C447" s="49">
        <v>43878</v>
      </c>
      <c r="AP447">
        <v>0.39782446402649863</v>
      </c>
      <c r="AQ447">
        <v>0.4016025326304683</v>
      </c>
      <c r="AR447">
        <v>0.3887729139862145</v>
      </c>
      <c r="AS447">
        <v>0.40694617944447642</v>
      </c>
      <c r="AT447">
        <v>0.41197590439700704</v>
      </c>
      <c r="AU447">
        <v>0.39806056982157756</v>
      </c>
      <c r="AV447">
        <v>0.38694758109333632</v>
      </c>
      <c r="AW447">
        <v>0.39219758571950314</v>
      </c>
      <c r="AX447">
        <v>0.37251082321707552</v>
      </c>
      <c r="AY447">
        <v>0.38139528611511608</v>
      </c>
      <c r="AZ447">
        <v>0.35208578179876709</v>
      </c>
      <c r="BA447">
        <v>0.32365452057607691</v>
      </c>
      <c r="BB447">
        <v>9.6464644886358648E-3</v>
      </c>
      <c r="BC447">
        <v>8.0728722346981446E-3</v>
      </c>
      <c r="BD447">
        <v>4.9830444814091936E-3</v>
      </c>
      <c r="BE447">
        <v>4.4672672501231093E-3</v>
      </c>
      <c r="BF447">
        <v>8.6531266213483449E-3</v>
      </c>
      <c r="BG447">
        <v>4.9273714226119193E-3</v>
      </c>
      <c r="BH447">
        <v>7.1046402772985337E-3</v>
      </c>
      <c r="BI447">
        <v>7.1835171420202787E-3</v>
      </c>
      <c r="BJ447">
        <v>7.5337751564091429E-3</v>
      </c>
      <c r="BK447">
        <v>1.8198105173666448E-2</v>
      </c>
      <c r="BL447">
        <v>2.3067095141336372E-2</v>
      </c>
      <c r="BM447">
        <v>1.814687726347634E-2</v>
      </c>
    </row>
    <row r="448" spans="1:65">
      <c r="A448" t="s">
        <v>281</v>
      </c>
      <c r="B448" t="s">
        <v>289</v>
      </c>
      <c r="C448" s="49">
        <v>43886</v>
      </c>
      <c r="AP448">
        <v>0.31969815784811423</v>
      </c>
      <c r="AQ448">
        <v>0.34806436689130948</v>
      </c>
      <c r="AR448">
        <v>0.36303906824158716</v>
      </c>
      <c r="AS448">
        <v>0.39458972847419616</v>
      </c>
      <c r="AT448">
        <v>0.39486310914973433</v>
      </c>
      <c r="AU448">
        <v>0.39012767587201103</v>
      </c>
      <c r="AV448">
        <v>0.38587087803386716</v>
      </c>
      <c r="AW448">
        <v>0.38695157519239642</v>
      </c>
      <c r="AX448">
        <v>0.37616322568589655</v>
      </c>
      <c r="AY448">
        <v>0.37608137793641749</v>
      </c>
      <c r="AZ448">
        <v>0.34701554429286258</v>
      </c>
      <c r="BA448">
        <v>0.32215741377940688</v>
      </c>
      <c r="BB448">
        <v>8.9199430233323513E-3</v>
      </c>
      <c r="BC448">
        <v>6.9061800768625732E-3</v>
      </c>
      <c r="BD448">
        <v>6.6859086999552144E-3</v>
      </c>
      <c r="BE448">
        <v>9.1663035461303013E-3</v>
      </c>
      <c r="BF448">
        <v>7.07012458806619E-3</v>
      </c>
      <c r="BG448">
        <v>9.663770521756267E-3</v>
      </c>
      <c r="BH448">
        <v>6.9574957901346783E-3</v>
      </c>
      <c r="BI448">
        <v>8.7169036796922242E-3</v>
      </c>
      <c r="BJ448">
        <v>9.6114946984166057E-3</v>
      </c>
      <c r="BK448">
        <v>2.1289936644586196E-2</v>
      </c>
      <c r="BL448">
        <v>1.9570180728133133E-2</v>
      </c>
      <c r="BM448">
        <v>1.9683972933545967E-2</v>
      </c>
    </row>
    <row r="449" spans="1:65">
      <c r="A449" t="s">
        <v>281</v>
      </c>
      <c r="B449" t="s">
        <v>289</v>
      </c>
      <c r="C449" s="49">
        <v>43894</v>
      </c>
      <c r="AP449">
        <v>0.2356702242246001</v>
      </c>
      <c r="AQ449">
        <v>0.2735543654165733</v>
      </c>
      <c r="AR449">
        <v>0.28061280563899255</v>
      </c>
      <c r="AS449">
        <v>0.31954808898351816</v>
      </c>
      <c r="AT449">
        <v>0.34316013655844047</v>
      </c>
      <c r="AU449">
        <v>0.35487169688831977</v>
      </c>
      <c r="AV449">
        <v>0.36727224939609049</v>
      </c>
      <c r="AW449">
        <v>0.38094182566253665</v>
      </c>
      <c r="AX449">
        <v>0.36637682325201715</v>
      </c>
      <c r="AY449">
        <v>0.36853359752973103</v>
      </c>
      <c r="AZ449">
        <v>0.34109791333193218</v>
      </c>
      <c r="BA449">
        <v>0.31869376839389052</v>
      </c>
      <c r="BB449">
        <v>6.1594350501806101E-3</v>
      </c>
      <c r="BC449">
        <v>4.8069078165337235E-3</v>
      </c>
      <c r="BD449">
        <v>4.2302956626779865E-3</v>
      </c>
      <c r="BE449">
        <v>6.1966168575030662E-3</v>
      </c>
      <c r="BF449">
        <v>1.7586349878155532E-2</v>
      </c>
      <c r="BG449">
        <v>1.4777924643819929E-2</v>
      </c>
      <c r="BH449">
        <v>1.090999970776345E-2</v>
      </c>
      <c r="BI449">
        <v>7.9962457236417168E-3</v>
      </c>
      <c r="BJ449">
        <v>9.5695841793647842E-3</v>
      </c>
      <c r="BK449">
        <v>1.602231658335556E-2</v>
      </c>
      <c r="BL449">
        <v>2.0453166044044478E-2</v>
      </c>
      <c r="BM449">
        <v>1.2737774981177608E-2</v>
      </c>
    </row>
    <row r="450" spans="1:65">
      <c r="A450" t="s">
        <v>281</v>
      </c>
      <c r="B450" t="s">
        <v>289</v>
      </c>
      <c r="C450" s="49">
        <v>43903</v>
      </c>
      <c r="AP450">
        <v>0.33571686091346642</v>
      </c>
      <c r="AQ450">
        <v>0.31243806230357252</v>
      </c>
      <c r="AR450">
        <v>0.2887235697828035</v>
      </c>
      <c r="AS450">
        <v>0.31575969337229637</v>
      </c>
      <c r="AT450">
        <v>0.3317098308170896</v>
      </c>
      <c r="AU450">
        <v>0.34416706890818172</v>
      </c>
      <c r="AV450">
        <v>0.35385312916018086</v>
      </c>
      <c r="AW450">
        <v>0.35990770230802749</v>
      </c>
      <c r="AX450">
        <v>0.36165542493866315</v>
      </c>
      <c r="AY450">
        <v>0.37640292015105214</v>
      </c>
      <c r="AZ450">
        <v>0.33827326848184608</v>
      </c>
      <c r="BA450">
        <v>0.31808477579863492</v>
      </c>
      <c r="BB450">
        <v>4.1043380266729216E-3</v>
      </c>
      <c r="BC450">
        <v>4.5864733651327658E-3</v>
      </c>
      <c r="BD450">
        <v>2.0162975480054238E-3</v>
      </c>
      <c r="BE450">
        <v>9.2928632302919298E-3</v>
      </c>
      <c r="BF450">
        <v>1.4156464085040517E-2</v>
      </c>
      <c r="BG450">
        <v>1.6515905788313346E-2</v>
      </c>
      <c r="BH450">
        <v>1.370112097105023E-2</v>
      </c>
      <c r="BI450">
        <v>1.4385866994946362E-2</v>
      </c>
      <c r="BJ450">
        <v>1.2425552351134258E-2</v>
      </c>
      <c r="BK450">
        <v>1.6662711945954492E-2</v>
      </c>
      <c r="BL450">
        <v>1.6623964865666096E-2</v>
      </c>
      <c r="BM450">
        <v>1.4469048692560918E-2</v>
      </c>
    </row>
    <row r="451" spans="1:65">
      <c r="A451" t="s">
        <v>281</v>
      </c>
      <c r="B451" t="s">
        <v>289</v>
      </c>
      <c r="C451" s="49">
        <v>43908</v>
      </c>
      <c r="AP451">
        <v>0.24459534553324461</v>
      </c>
      <c r="AQ451">
        <v>0.2688543051992226</v>
      </c>
      <c r="AR451">
        <v>0.27060289528972881</v>
      </c>
      <c r="AS451">
        <v>0.29298024722295507</v>
      </c>
      <c r="AT451">
        <v>0.30679259832322459</v>
      </c>
      <c r="AU451">
        <v>0.31513554436383412</v>
      </c>
      <c r="AV451">
        <v>0.3281369266134927</v>
      </c>
      <c r="AW451">
        <v>0.34275487552488615</v>
      </c>
      <c r="AX451">
        <v>0.34731306402451223</v>
      </c>
      <c r="AY451">
        <v>0.35690730797952119</v>
      </c>
      <c r="AZ451">
        <v>0.33907829226412056</v>
      </c>
      <c r="BA451">
        <v>0.317133224868548</v>
      </c>
      <c r="BB451">
        <v>1.1641955436537661E-2</v>
      </c>
      <c r="BC451">
        <v>8.3035078040593572E-3</v>
      </c>
      <c r="BD451">
        <v>5.8467890247086794E-3</v>
      </c>
      <c r="BE451">
        <v>8.916223760289629E-3</v>
      </c>
      <c r="BF451">
        <v>1.3858963955621389E-2</v>
      </c>
      <c r="BG451">
        <v>1.4753068287609906E-2</v>
      </c>
      <c r="BH451">
        <v>1.7328086126262875E-2</v>
      </c>
      <c r="BI451">
        <v>1.8548734822178423E-2</v>
      </c>
      <c r="BJ451">
        <v>1.733144669470112E-2</v>
      </c>
      <c r="BK451">
        <v>1.9212667357442904E-2</v>
      </c>
      <c r="BL451">
        <v>1.9912368880700672E-2</v>
      </c>
      <c r="BM451">
        <v>1.3707053134498288E-2</v>
      </c>
    </row>
    <row r="452" spans="1:65">
      <c r="A452" t="s">
        <v>281</v>
      </c>
      <c r="B452" t="s">
        <v>289</v>
      </c>
      <c r="C452" s="49">
        <v>43913</v>
      </c>
      <c r="AP452">
        <v>0.3579182213022879</v>
      </c>
      <c r="AQ452">
        <v>0.37673549351605257</v>
      </c>
      <c r="AR452">
        <v>0.37476567406914219</v>
      </c>
      <c r="AS452">
        <v>0.39082096185577864</v>
      </c>
      <c r="AT452">
        <v>0.37722622030634012</v>
      </c>
      <c r="AU452">
        <v>0.37287602095759209</v>
      </c>
      <c r="AV452">
        <v>0.36773693176912453</v>
      </c>
      <c r="AW452">
        <v>0.36587989090332562</v>
      </c>
      <c r="AX452">
        <v>0.36595686059880778</v>
      </c>
      <c r="AY452">
        <v>0.36269506784294436</v>
      </c>
      <c r="AZ452">
        <v>0.34188881388995629</v>
      </c>
      <c r="BA452">
        <v>0.31379645294037661</v>
      </c>
      <c r="BB452">
        <v>7.3684117442863791E-3</v>
      </c>
      <c r="BC452">
        <v>5.4196055232711392E-3</v>
      </c>
      <c r="BD452">
        <v>1.7980281474393733E-3</v>
      </c>
      <c r="BE452">
        <v>6.9847847821910463E-3</v>
      </c>
      <c r="BF452">
        <v>1.2298395746780957E-2</v>
      </c>
      <c r="BG452">
        <v>1.3616504601707454E-2</v>
      </c>
      <c r="BH452">
        <v>1.4855528011142607E-2</v>
      </c>
      <c r="BI452">
        <v>1.5005456244444293E-2</v>
      </c>
      <c r="BJ452">
        <v>1.6396622350409017E-2</v>
      </c>
      <c r="BK452">
        <v>2.2564157923064841E-2</v>
      </c>
      <c r="BL452">
        <v>2.2391489051765315E-2</v>
      </c>
      <c r="BM452">
        <v>1.5622878341427801E-2</v>
      </c>
    </row>
    <row r="453" spans="1:65">
      <c r="A453" t="s">
        <v>281</v>
      </c>
      <c r="B453" t="s">
        <v>289</v>
      </c>
      <c r="C453" s="49">
        <v>43920</v>
      </c>
      <c r="AP453">
        <v>0.28263128596367859</v>
      </c>
      <c r="AQ453">
        <v>0.3217242879026353</v>
      </c>
      <c r="AR453">
        <v>0.33106872491398859</v>
      </c>
      <c r="AS453">
        <v>0.35950290383658512</v>
      </c>
      <c r="AT453">
        <v>0.35301537483333456</v>
      </c>
      <c r="AU453">
        <v>0.34901760346168176</v>
      </c>
      <c r="AV453">
        <v>0.34708690046014878</v>
      </c>
      <c r="AW453">
        <v>0.35389795277816771</v>
      </c>
      <c r="AX453">
        <v>0.35001100591785733</v>
      </c>
      <c r="AY453">
        <v>0.35866732852278432</v>
      </c>
      <c r="AZ453">
        <v>0.34008104118590121</v>
      </c>
      <c r="BA453">
        <v>0.31543312054012607</v>
      </c>
      <c r="BB453">
        <v>9.5715654615748033E-3</v>
      </c>
      <c r="BC453">
        <v>9.122720650930019E-3</v>
      </c>
      <c r="BD453">
        <v>2.4701114610993632E-3</v>
      </c>
      <c r="BE453">
        <v>8.4080396011225623E-3</v>
      </c>
      <c r="BF453">
        <v>1.1232645912140763E-2</v>
      </c>
      <c r="BG453">
        <v>1.3497394293929791E-2</v>
      </c>
      <c r="BH453">
        <v>1.3671680356025161E-2</v>
      </c>
      <c r="BI453">
        <v>1.9887388042968288E-2</v>
      </c>
      <c r="BJ453">
        <v>1.7506563591658576E-2</v>
      </c>
      <c r="BK453">
        <v>2.1609643188071983E-2</v>
      </c>
      <c r="BL453">
        <v>2.5402321828901463E-2</v>
      </c>
      <c r="BM453">
        <v>1.4576111205591952E-2</v>
      </c>
    </row>
    <row r="454" spans="1:65">
      <c r="A454" t="s">
        <v>281</v>
      </c>
      <c r="B454" t="s">
        <v>289</v>
      </c>
      <c r="C454" s="49">
        <v>43928</v>
      </c>
      <c r="AP454">
        <v>0.32741194347426084</v>
      </c>
      <c r="AQ454">
        <v>0.32793535293945725</v>
      </c>
      <c r="AR454">
        <v>0.32281697611737104</v>
      </c>
      <c r="AS454">
        <v>0.34668517153540468</v>
      </c>
      <c r="AT454">
        <v>0.3395598414198665</v>
      </c>
      <c r="AU454">
        <v>0.34305598587006469</v>
      </c>
      <c r="AV454">
        <v>0.33596852465657845</v>
      </c>
      <c r="AW454">
        <v>0.3427423552133656</v>
      </c>
      <c r="AX454">
        <v>0.34196808480184726</v>
      </c>
      <c r="AY454">
        <v>0.35827809321033194</v>
      </c>
      <c r="AZ454">
        <v>0.32734189291201277</v>
      </c>
      <c r="BA454">
        <v>0.31290833873896212</v>
      </c>
      <c r="BB454">
        <v>1.3995097910788915E-2</v>
      </c>
      <c r="BC454">
        <v>7.3093737232952137E-3</v>
      </c>
      <c r="BD454">
        <v>6.1365605938304875E-3</v>
      </c>
      <c r="BE454">
        <v>5.5029488360396808E-3</v>
      </c>
      <c r="BF454">
        <v>1.1387479464172767E-2</v>
      </c>
      <c r="BG454">
        <v>1.3807992732010964E-2</v>
      </c>
      <c r="BH454">
        <v>1.6030021087094271E-2</v>
      </c>
      <c r="BI454">
        <v>1.5568126767391459E-2</v>
      </c>
      <c r="BJ454">
        <v>1.9334740215364545E-2</v>
      </c>
      <c r="BK454">
        <v>2.5017186903661469E-2</v>
      </c>
      <c r="BL454">
        <v>2.0804309909162624E-2</v>
      </c>
      <c r="BM454">
        <v>1.8062324950103834E-2</v>
      </c>
    </row>
    <row r="455" spans="1:65">
      <c r="A455" t="s">
        <v>281</v>
      </c>
      <c r="B455" t="s">
        <v>289</v>
      </c>
      <c r="C455" s="49">
        <v>43938</v>
      </c>
      <c r="AP455">
        <v>0.35531142691355239</v>
      </c>
      <c r="AQ455">
        <v>0.368223752799332</v>
      </c>
      <c r="AR455">
        <v>0.36748423141242836</v>
      </c>
      <c r="AS455">
        <v>0.38007408829544737</v>
      </c>
      <c r="AT455">
        <v>0.35811959072599642</v>
      </c>
      <c r="AU455">
        <v>0.35120392814958939</v>
      </c>
      <c r="AV455">
        <v>0.34981832611627561</v>
      </c>
      <c r="AW455">
        <v>0.35358494499015419</v>
      </c>
      <c r="AX455">
        <v>0.35380339593774818</v>
      </c>
      <c r="AY455">
        <v>0.35790578117233396</v>
      </c>
      <c r="AZ455">
        <v>0.33436113536447676</v>
      </c>
      <c r="BA455">
        <v>0.31435469615269424</v>
      </c>
      <c r="BB455">
        <v>1.0363320099653454E-2</v>
      </c>
      <c r="BC455">
        <v>5.0207899638367087E-3</v>
      </c>
      <c r="BD455">
        <v>3.5947937711989057E-3</v>
      </c>
      <c r="BE455">
        <v>6.4474991849096299E-3</v>
      </c>
      <c r="BF455">
        <v>7.904065495592548E-3</v>
      </c>
      <c r="BG455">
        <v>4.692829808870376E-3</v>
      </c>
      <c r="BH455">
        <v>9.6719751638802403E-3</v>
      </c>
      <c r="BI455">
        <v>1.0984159991432547E-2</v>
      </c>
      <c r="BJ455">
        <v>1.3147280128177031E-2</v>
      </c>
      <c r="BK455">
        <v>2.3845023823410617E-2</v>
      </c>
      <c r="BL455">
        <v>2.353399180873977E-2</v>
      </c>
      <c r="BM455">
        <v>1.6108359658419894E-2</v>
      </c>
    </row>
    <row r="456" spans="1:65">
      <c r="A456" t="s">
        <v>281</v>
      </c>
      <c r="B456" t="s">
        <v>289</v>
      </c>
      <c r="C456" s="49">
        <v>43945</v>
      </c>
      <c r="AP456">
        <v>0.3121588045602473</v>
      </c>
      <c r="AQ456">
        <v>0.35547512419685745</v>
      </c>
      <c r="AR456">
        <v>0.35769823786468097</v>
      </c>
      <c r="AS456">
        <v>0.36841446656971816</v>
      </c>
      <c r="AT456">
        <v>0.35209251437059874</v>
      </c>
      <c r="AU456">
        <v>0.34366528947161273</v>
      </c>
      <c r="AV456">
        <v>0.34080802156598161</v>
      </c>
      <c r="AW456">
        <v>0.34087682879680492</v>
      </c>
      <c r="AX456">
        <v>0.34429696860600839</v>
      </c>
      <c r="AY456">
        <v>0.34814105181211397</v>
      </c>
      <c r="AZ456">
        <v>0.32916378884031833</v>
      </c>
      <c r="BA456">
        <v>0.30870882730084531</v>
      </c>
      <c r="BB456">
        <v>1.4382103622735058E-2</v>
      </c>
      <c r="BC456">
        <v>7.1773991567015537E-3</v>
      </c>
      <c r="BD456">
        <v>5.2001829970203641E-3</v>
      </c>
      <c r="BE456">
        <v>5.1715846419158468E-3</v>
      </c>
      <c r="BF456">
        <v>6.2347664513023532E-3</v>
      </c>
      <c r="BG456">
        <v>8.5967434812135781E-3</v>
      </c>
      <c r="BH456">
        <v>9.6435009252472826E-3</v>
      </c>
      <c r="BI456">
        <v>1.2404983713897031E-2</v>
      </c>
      <c r="BJ456">
        <v>1.7054793738680046E-2</v>
      </c>
      <c r="BK456">
        <v>2.123518515134163E-2</v>
      </c>
      <c r="BL456">
        <v>2.2833270463942894E-2</v>
      </c>
      <c r="BM456">
        <v>1.5901968771691827E-2</v>
      </c>
    </row>
    <row r="457" spans="1:65">
      <c r="A457" t="s">
        <v>296</v>
      </c>
      <c r="B457" t="s">
        <v>305</v>
      </c>
      <c r="C457" s="24">
        <v>43481</v>
      </c>
      <c r="AP457">
        <v>0.4058026728250001</v>
      </c>
      <c r="AQ457">
        <v>0.50283079019999999</v>
      </c>
      <c r="AR457">
        <v>0.50004447600000002</v>
      </c>
      <c r="AS457">
        <v>0.50805461569999999</v>
      </c>
      <c r="AT457">
        <v>0.49935776867500004</v>
      </c>
      <c r="AU457">
        <v>0.49819527460000007</v>
      </c>
      <c r="AV457">
        <v>0.50322240619999992</v>
      </c>
      <c r="AW457">
        <v>0.48250440634999997</v>
      </c>
      <c r="AX457">
        <v>0.45840319889999998</v>
      </c>
      <c r="AY457">
        <v>0.43641464482500003</v>
      </c>
      <c r="AZ457">
        <v>0.43027989162499991</v>
      </c>
      <c r="BA457">
        <v>0.41744242814999993</v>
      </c>
      <c r="BB457">
        <v>1.2715889228345349E-2</v>
      </c>
      <c r="BC457">
        <v>6.6695376121604913E-3</v>
      </c>
      <c r="BD457">
        <v>4.7631141699684722E-3</v>
      </c>
      <c r="BE457">
        <v>6.0833633531218899E-3</v>
      </c>
      <c r="BF457">
        <v>4.7689432974109729E-3</v>
      </c>
      <c r="BG457">
        <v>8.1357847828969574E-3</v>
      </c>
      <c r="BH457">
        <v>9.2085660602321279E-3</v>
      </c>
      <c r="BI457">
        <v>1.1533299537464578E-2</v>
      </c>
      <c r="BJ457">
        <v>1.5914878619282875E-2</v>
      </c>
      <c r="BK457">
        <v>1.530883724145694E-2</v>
      </c>
      <c r="BL457">
        <v>1.4291672786451069E-2</v>
      </c>
      <c r="BM457">
        <v>7.7290159003804652E-3</v>
      </c>
    </row>
    <row r="458" spans="1:65">
      <c r="A458" t="s">
        <v>296</v>
      </c>
      <c r="B458" t="s">
        <v>305</v>
      </c>
      <c r="C458" s="24">
        <v>43488</v>
      </c>
      <c r="AP458">
        <v>0.38810650050000006</v>
      </c>
      <c r="AQ458">
        <v>0.49549485670000004</v>
      </c>
      <c r="AR458">
        <v>0.50382524009999996</v>
      </c>
      <c r="AS458">
        <v>0.51144950957500002</v>
      </c>
      <c r="AT458">
        <v>0.50128228147500009</v>
      </c>
      <c r="AU458">
        <v>0.50539342262500009</v>
      </c>
      <c r="AV458">
        <v>0.50098560694999994</v>
      </c>
      <c r="AW458">
        <v>0.48277012947499992</v>
      </c>
      <c r="AX458">
        <v>0.46823837639999999</v>
      </c>
      <c r="AY458">
        <v>0.43878470335000003</v>
      </c>
      <c r="AZ458">
        <v>0.43476981467500003</v>
      </c>
      <c r="BA458">
        <v>0.4221062874</v>
      </c>
      <c r="BB458">
        <v>9.4292701653363228E-3</v>
      </c>
      <c r="BC458">
        <v>7.8203964231392982E-3</v>
      </c>
      <c r="BD458">
        <v>5.5279384535470363E-3</v>
      </c>
      <c r="BE458">
        <v>7.84068995875465E-3</v>
      </c>
      <c r="BF458">
        <v>7.6321996522081626E-3</v>
      </c>
      <c r="BG458">
        <v>7.3291182383587589E-3</v>
      </c>
      <c r="BH458">
        <v>5.2533738027329708E-3</v>
      </c>
      <c r="BI458">
        <v>9.4815313398394357E-3</v>
      </c>
      <c r="BJ458">
        <v>1.4296278033044398E-2</v>
      </c>
      <c r="BK458">
        <v>1.5001870968358165E-2</v>
      </c>
      <c r="BL458">
        <v>1.5162574523953566E-2</v>
      </c>
      <c r="BM458">
        <v>8.6534051712190453E-3</v>
      </c>
    </row>
    <row r="459" spans="1:65">
      <c r="A459" t="s">
        <v>296</v>
      </c>
      <c r="B459" t="s">
        <v>305</v>
      </c>
      <c r="C459" s="24">
        <v>43495</v>
      </c>
      <c r="AP459">
        <v>0.35199277187500005</v>
      </c>
      <c r="AQ459">
        <v>0.48696014269999999</v>
      </c>
      <c r="AR459">
        <v>0.49841859185000004</v>
      </c>
      <c r="AS459">
        <v>0.50846658034999992</v>
      </c>
      <c r="AT459">
        <v>0.50129946462499997</v>
      </c>
      <c r="AU459">
        <v>0.50455508410000005</v>
      </c>
      <c r="AV459">
        <v>0.504702954275</v>
      </c>
      <c r="AW459">
        <v>0.48447075747499996</v>
      </c>
      <c r="AX459">
        <v>0.47419340639999996</v>
      </c>
      <c r="AY459">
        <v>0.43823541940000005</v>
      </c>
      <c r="AZ459">
        <v>0.43901546729999996</v>
      </c>
      <c r="BA459">
        <v>0.42713989405000002</v>
      </c>
      <c r="BB459">
        <v>7.4554075895293176E-3</v>
      </c>
      <c r="BC459">
        <v>7.5632973163133532E-3</v>
      </c>
      <c r="BD459">
        <v>4.8657766553097505E-3</v>
      </c>
      <c r="BE459">
        <v>6.1073808479999324E-3</v>
      </c>
      <c r="BF459">
        <v>5.1875732538424662E-3</v>
      </c>
      <c r="BG459">
        <v>6.4568126230426081E-3</v>
      </c>
      <c r="BH459">
        <v>7.6171790030511149E-3</v>
      </c>
      <c r="BI459">
        <v>8.9137822021441732E-3</v>
      </c>
      <c r="BJ459">
        <v>1.4237382035438268E-2</v>
      </c>
      <c r="BK459">
        <v>1.2894994965158113E-2</v>
      </c>
      <c r="BL459">
        <v>1.2809983628521128E-2</v>
      </c>
      <c r="BM459">
        <v>9.388116662375115E-3</v>
      </c>
    </row>
    <row r="460" spans="1:65">
      <c r="A460" t="s">
        <v>296</v>
      </c>
      <c r="B460" t="s">
        <v>305</v>
      </c>
      <c r="C460" s="24">
        <v>43501</v>
      </c>
      <c r="AP460">
        <v>0.28278444015000004</v>
      </c>
      <c r="AQ460">
        <v>0.4404112697</v>
      </c>
      <c r="AR460">
        <v>0.46840585955000003</v>
      </c>
      <c r="AS460">
        <v>0.48962301210000003</v>
      </c>
      <c r="AT460">
        <v>0.49830100495000007</v>
      </c>
      <c r="AU460">
        <v>0.50120173000000001</v>
      </c>
      <c r="AV460">
        <v>0.50492663419999995</v>
      </c>
      <c r="AW460">
        <v>0.48379050627499998</v>
      </c>
      <c r="AX460">
        <v>0.46813287389999997</v>
      </c>
      <c r="AY460">
        <v>0.43778785470000003</v>
      </c>
      <c r="AZ460">
        <v>0.43670071422500001</v>
      </c>
      <c r="BA460">
        <v>0.42014830685000004</v>
      </c>
      <c r="BB460">
        <v>9.5612903984425204E-3</v>
      </c>
      <c r="BC460">
        <v>5.9801306474617753E-3</v>
      </c>
      <c r="BD460">
        <v>4.2234037892908962E-3</v>
      </c>
      <c r="BE460">
        <v>4.9703147814977042E-3</v>
      </c>
      <c r="BF460">
        <v>7.6188170086357674E-3</v>
      </c>
      <c r="BG460">
        <v>7.2595062225118074E-3</v>
      </c>
      <c r="BH460">
        <v>3.1222062395417946E-3</v>
      </c>
      <c r="BI460">
        <v>1.1776674627828634E-2</v>
      </c>
      <c r="BJ460">
        <v>1.7631892226141924E-2</v>
      </c>
      <c r="BK460">
        <v>1.3182385730336891E-2</v>
      </c>
      <c r="BL460">
        <v>9.8053264163796179E-3</v>
      </c>
      <c r="BM460">
        <v>1.0497739591328447E-2</v>
      </c>
    </row>
    <row r="461" spans="1:65">
      <c r="A461" t="s">
        <v>296</v>
      </c>
      <c r="B461" t="s">
        <v>305</v>
      </c>
      <c r="C461" s="24">
        <v>43509</v>
      </c>
      <c r="AP461">
        <v>0.23485248270000006</v>
      </c>
      <c r="AQ461">
        <v>0.38295274019999997</v>
      </c>
      <c r="AR461">
        <v>0.41043414335000006</v>
      </c>
      <c r="AS461">
        <v>0.43545728960000002</v>
      </c>
      <c r="AT461">
        <v>0.4449559157750001</v>
      </c>
      <c r="AU461">
        <v>0.46993266662500005</v>
      </c>
      <c r="AV461">
        <v>0.49428586062500002</v>
      </c>
      <c r="AW461">
        <v>0.48162220557499996</v>
      </c>
      <c r="AX461">
        <v>0.46070080889999993</v>
      </c>
      <c r="AY461">
        <v>0.43168469970000001</v>
      </c>
      <c r="AZ461">
        <v>0.43190836112500003</v>
      </c>
      <c r="BA461">
        <v>0.42382057080000002</v>
      </c>
      <c r="BB461">
        <v>2.0485647515632841E-2</v>
      </c>
      <c r="BC461">
        <v>1.7972086399773587E-2</v>
      </c>
      <c r="BD461">
        <v>9.9307041477092635E-3</v>
      </c>
      <c r="BE461">
        <v>7.3248755032483083E-4</v>
      </c>
      <c r="BF461">
        <v>4.5973918420891633E-3</v>
      </c>
      <c r="BG461">
        <v>3.7692822553549669E-3</v>
      </c>
      <c r="BH461">
        <v>4.5770690641611864E-3</v>
      </c>
      <c r="BI461">
        <v>9.7433390721529886E-3</v>
      </c>
      <c r="BJ461">
        <v>1.3400712999126591E-2</v>
      </c>
      <c r="BK461">
        <v>1.3114258599132718E-2</v>
      </c>
      <c r="BL461">
        <v>1.5447632882986376E-2</v>
      </c>
      <c r="BM461">
        <v>7.7718161869897604E-3</v>
      </c>
    </row>
    <row r="462" spans="1:65">
      <c r="A462" t="s">
        <v>296</v>
      </c>
      <c r="B462" t="s">
        <v>305</v>
      </c>
      <c r="C462" s="24">
        <v>43516</v>
      </c>
      <c r="AP462">
        <v>0.20432280040000003</v>
      </c>
      <c r="AQ462">
        <v>0.35022377069999999</v>
      </c>
      <c r="AR462">
        <v>0.37465691270000001</v>
      </c>
      <c r="AS462">
        <v>0.40085225900000004</v>
      </c>
      <c r="AT462">
        <v>0.3977623943000001</v>
      </c>
      <c r="AU462">
        <v>0.41166332110000009</v>
      </c>
      <c r="AV462">
        <v>0.43487221197499998</v>
      </c>
      <c r="AW462">
        <v>0.45377442207499996</v>
      </c>
      <c r="AX462">
        <v>0.46050152639999997</v>
      </c>
      <c r="AY462">
        <v>0.43365805315000006</v>
      </c>
      <c r="AZ462">
        <v>0.42798840240000002</v>
      </c>
      <c r="BA462">
        <v>0.42599703844999998</v>
      </c>
      <c r="BB462">
        <v>1.7963991068845407E-2</v>
      </c>
      <c r="BC462">
        <v>2.1003053330966949E-2</v>
      </c>
      <c r="BD462">
        <v>1.5452666590915654E-2</v>
      </c>
      <c r="BE462">
        <v>7.2594818339809025E-3</v>
      </c>
      <c r="BF462">
        <v>2.8022059890186043E-3</v>
      </c>
      <c r="BG462">
        <v>4.4035351596331688E-3</v>
      </c>
      <c r="BH462">
        <v>5.3326491611755305E-3</v>
      </c>
      <c r="BI462">
        <v>9.124338330188473E-3</v>
      </c>
      <c r="BJ462">
        <v>1.5405195230877895E-2</v>
      </c>
      <c r="BK462">
        <v>1.3143119061440656E-2</v>
      </c>
      <c r="BL462">
        <v>9.4873353631383991E-3</v>
      </c>
      <c r="BM462">
        <v>9.752331758910238E-3</v>
      </c>
    </row>
    <row r="463" spans="1:65">
      <c r="A463" t="s">
        <v>296</v>
      </c>
      <c r="B463" t="s">
        <v>305</v>
      </c>
      <c r="C463" s="24">
        <v>43521</v>
      </c>
      <c r="AP463">
        <v>0.18980606115000001</v>
      </c>
      <c r="AQ463">
        <v>0.32985204170000004</v>
      </c>
      <c r="AR463">
        <v>0.35465620384999996</v>
      </c>
      <c r="AS463">
        <v>0.38039134805000002</v>
      </c>
      <c r="AT463">
        <v>0.37703092382500009</v>
      </c>
      <c r="AU463">
        <v>0.38495212120000005</v>
      </c>
      <c r="AV463">
        <v>0.40080895482500001</v>
      </c>
      <c r="AW463">
        <v>0.41735972502499991</v>
      </c>
      <c r="AX463">
        <v>0.43123044389999998</v>
      </c>
      <c r="AY463">
        <v>0.42762610162500003</v>
      </c>
      <c r="AZ463">
        <v>0.42801166624999998</v>
      </c>
      <c r="BA463">
        <v>0.42544241734999999</v>
      </c>
      <c r="BB463">
        <v>1.445783667202633E-2</v>
      </c>
      <c r="BC463">
        <v>2.067355829876414E-2</v>
      </c>
      <c r="BD463">
        <v>1.7421596256164684E-2</v>
      </c>
      <c r="BE463">
        <v>9.8549074163715323E-3</v>
      </c>
      <c r="BF463">
        <v>4.5370105649919015E-3</v>
      </c>
      <c r="BG463">
        <v>4.5541847990499375E-3</v>
      </c>
      <c r="BH463">
        <v>4.3356184649219111E-3</v>
      </c>
      <c r="BI463">
        <v>5.1242553404315643E-3</v>
      </c>
      <c r="BJ463">
        <v>9.5691316309987964E-3</v>
      </c>
      <c r="BK463">
        <v>1.1328162224330586E-2</v>
      </c>
      <c r="BL463">
        <v>1.2816241966870857E-2</v>
      </c>
      <c r="BM463">
        <v>1.1181272172145653E-2</v>
      </c>
    </row>
    <row r="464" spans="1:65">
      <c r="A464" t="s">
        <v>296</v>
      </c>
      <c r="B464" t="s">
        <v>305</v>
      </c>
      <c r="C464" s="24">
        <v>43525</v>
      </c>
      <c r="AP464">
        <v>0.41432569090000004</v>
      </c>
      <c r="AQ464">
        <v>0.50882469269999997</v>
      </c>
      <c r="AR464">
        <v>0.50697587685000012</v>
      </c>
      <c r="AS464">
        <v>0.50893957680000002</v>
      </c>
      <c r="AT464">
        <v>0.49640226687500005</v>
      </c>
      <c r="AU464">
        <v>0.49276052830000006</v>
      </c>
      <c r="AV464">
        <v>0.48982291355000002</v>
      </c>
      <c r="AW464">
        <v>0.47638214554999991</v>
      </c>
      <c r="AX464">
        <v>0.4727749839</v>
      </c>
      <c r="AY464">
        <v>0.44192782817499998</v>
      </c>
      <c r="AZ464">
        <v>0.44399393119999997</v>
      </c>
      <c r="BA464">
        <v>0.43548442059999998</v>
      </c>
      <c r="BB464">
        <v>1.0404547357025696E-2</v>
      </c>
      <c r="BC464">
        <v>6.6591955305380212E-3</v>
      </c>
      <c r="BD464">
        <v>5.8906256670979706E-3</v>
      </c>
      <c r="BE464">
        <v>3.1807611274966502E-3</v>
      </c>
      <c r="BF464">
        <v>2.7109607305947562E-3</v>
      </c>
      <c r="BG464">
        <v>1.8946264986761288E-3</v>
      </c>
      <c r="BH464">
        <v>4.8229984863818742E-3</v>
      </c>
      <c r="BI464">
        <v>6.3361826346681775E-3</v>
      </c>
      <c r="BJ464">
        <v>5.1051453853315828E-3</v>
      </c>
      <c r="BK464">
        <v>7.0184882003595378E-3</v>
      </c>
      <c r="BL464">
        <v>8.2206910366877644E-3</v>
      </c>
      <c r="BM464">
        <v>7.760334861992387E-3</v>
      </c>
    </row>
    <row r="465" spans="1:65">
      <c r="A465" t="s">
        <v>296</v>
      </c>
      <c r="B465" t="s">
        <v>305</v>
      </c>
      <c r="C465" s="24">
        <v>43531</v>
      </c>
      <c r="AP465">
        <v>0.32102669680000007</v>
      </c>
      <c r="AQ465">
        <v>0.43738039070000001</v>
      </c>
      <c r="AR465">
        <v>0.46048648125000002</v>
      </c>
      <c r="AS465">
        <v>0.47700468745000008</v>
      </c>
      <c r="AT465">
        <v>0.46848823970000009</v>
      </c>
      <c r="AU465">
        <v>0.46183836362500003</v>
      </c>
      <c r="AV465">
        <v>0.46777446379999998</v>
      </c>
      <c r="AW465">
        <v>0.45873813004999997</v>
      </c>
      <c r="AX465">
        <v>0.45735989639999997</v>
      </c>
      <c r="AY465">
        <v>0.43768613545000001</v>
      </c>
      <c r="AZ465">
        <v>0.4409696307</v>
      </c>
      <c r="BA465">
        <v>0.43446761524999999</v>
      </c>
      <c r="BB465">
        <v>6.0479024227204081E-3</v>
      </c>
      <c r="BC465">
        <v>3.3609824809158165E-3</v>
      </c>
      <c r="BD465">
        <v>5.6272382291932509E-3</v>
      </c>
      <c r="BE465">
        <v>4.4695377303582817E-3</v>
      </c>
      <c r="BF465">
        <v>3.4545682141882365E-3</v>
      </c>
      <c r="BG465">
        <v>6.3003008616285463E-3</v>
      </c>
      <c r="BH465">
        <v>4.3417417273390367E-3</v>
      </c>
      <c r="BI465">
        <v>4.2994319133931418E-3</v>
      </c>
      <c r="BJ465">
        <v>5.0322668623705635E-3</v>
      </c>
      <c r="BK465">
        <v>6.2102746927999181E-3</v>
      </c>
      <c r="BL465">
        <v>1.176404229708641E-2</v>
      </c>
      <c r="BM465">
        <v>6.5161662434799162E-3</v>
      </c>
    </row>
    <row r="466" spans="1:65">
      <c r="A466" t="s">
        <v>296</v>
      </c>
      <c r="B466" t="s">
        <v>305</v>
      </c>
      <c r="C466" s="24">
        <v>43537</v>
      </c>
      <c r="AP466">
        <v>0.27757444477500004</v>
      </c>
      <c r="AQ466">
        <v>0.38362375570000001</v>
      </c>
      <c r="AR466">
        <v>0.40660670315000003</v>
      </c>
      <c r="AS466">
        <v>0.42878193647500001</v>
      </c>
      <c r="AT466">
        <v>0.4231934563000001</v>
      </c>
      <c r="AU466">
        <v>0.42738939550000005</v>
      </c>
      <c r="AV466">
        <v>0.42916304817499995</v>
      </c>
      <c r="AW466">
        <v>0.42613921707499991</v>
      </c>
      <c r="AX466">
        <v>0.42545125139999995</v>
      </c>
      <c r="AY466">
        <v>0.42079056802500003</v>
      </c>
      <c r="AZ466">
        <v>0.42931444185000001</v>
      </c>
      <c r="BA466">
        <v>0.42933316840000002</v>
      </c>
      <c r="BB466">
        <v>9.2023548224020139E-3</v>
      </c>
      <c r="BC466">
        <v>5.5784759990501866E-3</v>
      </c>
      <c r="BD466">
        <v>4.3090834834555334E-3</v>
      </c>
      <c r="BE466">
        <v>4.7840648731294691E-3</v>
      </c>
      <c r="BF466">
        <v>5.7233906068785605E-3</v>
      </c>
      <c r="BG466">
        <v>5.3258822762610398E-3</v>
      </c>
      <c r="BH466">
        <v>5.1338947725405914E-3</v>
      </c>
      <c r="BI466">
        <v>5.4616921843990427E-3</v>
      </c>
      <c r="BJ466">
        <v>8.5247080692657518E-3</v>
      </c>
      <c r="BK466">
        <v>5.5819900101569458E-3</v>
      </c>
      <c r="BL466">
        <v>6.2756220712317677E-3</v>
      </c>
      <c r="BM466">
        <v>1.0180241470300362E-2</v>
      </c>
    </row>
    <row r="467" spans="1:65">
      <c r="A467" t="s">
        <v>296</v>
      </c>
      <c r="B467" t="s">
        <v>305</v>
      </c>
      <c r="C467" s="24">
        <v>43544</v>
      </c>
      <c r="AP467">
        <v>0.27010233175000004</v>
      </c>
      <c r="AQ467">
        <v>0.36202308820000001</v>
      </c>
      <c r="AR467">
        <v>0.37809538540000004</v>
      </c>
      <c r="AS467">
        <v>0.40352240025000008</v>
      </c>
      <c r="AT467">
        <v>0.40083817815000006</v>
      </c>
      <c r="AU467">
        <v>0.39272843372500005</v>
      </c>
      <c r="AV467">
        <v>0.39742180167499996</v>
      </c>
      <c r="AW467">
        <v>0.39963067812499997</v>
      </c>
      <c r="AX467">
        <v>0.40149046139999994</v>
      </c>
      <c r="AY467">
        <v>0.40240989955000006</v>
      </c>
      <c r="AZ467">
        <v>0.41572835344999998</v>
      </c>
      <c r="BA467">
        <v>0.42375334399999998</v>
      </c>
      <c r="BB467">
        <v>1.2962609134536462E-2</v>
      </c>
      <c r="BC467">
        <v>1.0648552893505683E-2</v>
      </c>
      <c r="BD467">
        <v>5.2182837594828366E-3</v>
      </c>
      <c r="BE467">
        <v>5.0833557441898472E-3</v>
      </c>
      <c r="BF467">
        <v>4.1066050891819137E-3</v>
      </c>
      <c r="BG467">
        <v>8.865836618342263E-3</v>
      </c>
      <c r="BH467">
        <v>1.5290020726211376E-3</v>
      </c>
      <c r="BI467">
        <v>6.4258129915395054E-3</v>
      </c>
      <c r="BJ467">
        <v>4.5086945741442345E-3</v>
      </c>
      <c r="BK467">
        <v>1.7164953904562732E-3</v>
      </c>
      <c r="BL467">
        <v>2.9178284497792342E-3</v>
      </c>
      <c r="BM467">
        <v>5.7927715735691119E-3</v>
      </c>
    </row>
    <row r="468" spans="1:65">
      <c r="A468" t="s">
        <v>296</v>
      </c>
      <c r="B468" t="s">
        <v>305</v>
      </c>
      <c r="C468" s="24">
        <v>43552</v>
      </c>
      <c r="AP468">
        <v>0.27088605755</v>
      </c>
      <c r="AQ468">
        <v>0.3515431832</v>
      </c>
      <c r="AR468">
        <v>0.36326794429999998</v>
      </c>
      <c r="AS468">
        <v>0.38876796260000002</v>
      </c>
      <c r="AT468">
        <v>0.37453936707500007</v>
      </c>
      <c r="AU468">
        <v>0.37397663177500001</v>
      </c>
      <c r="AV468">
        <v>0.37882441362499997</v>
      </c>
      <c r="AW468">
        <v>0.3791487396499999</v>
      </c>
      <c r="AX468">
        <v>0.37971005639999994</v>
      </c>
      <c r="AY468">
        <v>0.38258481772500003</v>
      </c>
      <c r="AZ468">
        <v>0.40398010920000005</v>
      </c>
      <c r="BA468">
        <v>0.41703906734999996</v>
      </c>
      <c r="BB468">
        <v>1.5047886337907842E-2</v>
      </c>
      <c r="BC468">
        <v>1.413725946770762E-2</v>
      </c>
      <c r="BD468">
        <v>7.348852373119317E-3</v>
      </c>
      <c r="BE468">
        <v>5.1885256673683058E-3</v>
      </c>
      <c r="BF468">
        <v>6.9225759198689148E-3</v>
      </c>
      <c r="BG468">
        <v>7.6595159351064727E-3</v>
      </c>
      <c r="BH468">
        <v>7.1766763895482538E-3</v>
      </c>
      <c r="BI468">
        <v>8.8764273301154464E-3</v>
      </c>
      <c r="BJ468">
        <v>8.0696535451501919E-3</v>
      </c>
      <c r="BK468">
        <v>5.3905540470834037E-3</v>
      </c>
      <c r="BL468">
        <v>5.4654701104559101E-3</v>
      </c>
      <c r="BM468">
        <v>5.6984606940965908E-3</v>
      </c>
    </row>
    <row r="469" spans="1:65">
      <c r="A469" t="s">
        <v>296</v>
      </c>
      <c r="B469" t="s">
        <v>305</v>
      </c>
      <c r="C469" s="24">
        <v>43558</v>
      </c>
      <c r="AP469">
        <v>0.41395163995000006</v>
      </c>
      <c r="AQ469">
        <v>0.47960913020000001</v>
      </c>
      <c r="AR469">
        <v>0.4635126484</v>
      </c>
      <c r="AS469">
        <v>0.44793829270000007</v>
      </c>
      <c r="AT469">
        <v>0.40465283745000002</v>
      </c>
      <c r="AU469">
        <v>0.38170476392500002</v>
      </c>
      <c r="AV469">
        <v>0.37246551290000002</v>
      </c>
      <c r="AW469">
        <v>0.37650213732499993</v>
      </c>
      <c r="AX469">
        <v>0.37451698890000001</v>
      </c>
      <c r="AY469">
        <v>0.38493453239999997</v>
      </c>
      <c r="AZ469">
        <v>0.39939713074999994</v>
      </c>
      <c r="BA469">
        <v>0.40919033844999997</v>
      </c>
      <c r="BB469">
        <v>1.4092967474437593E-2</v>
      </c>
      <c r="BC469">
        <v>8.1314302691403648E-3</v>
      </c>
      <c r="BD469">
        <v>1.0156347863821288E-2</v>
      </c>
      <c r="BE469">
        <v>9.3827253824767896E-3</v>
      </c>
      <c r="BF469">
        <v>8.3509578654186768E-3</v>
      </c>
      <c r="BG469">
        <v>4.9249645300929465E-3</v>
      </c>
      <c r="BH469">
        <v>3.2191042950401988E-3</v>
      </c>
      <c r="BI469">
        <v>6.9951436432554416E-3</v>
      </c>
      <c r="BJ469">
        <v>1.2472152392173275E-2</v>
      </c>
      <c r="BK469">
        <v>5.0371471196921187E-3</v>
      </c>
      <c r="BL469">
        <v>3.2454251987348425E-3</v>
      </c>
      <c r="BM469">
        <v>2.4356140291934658E-3</v>
      </c>
    </row>
    <row r="470" spans="1:65">
      <c r="A470" t="s">
        <v>296</v>
      </c>
      <c r="B470" t="s">
        <v>305</v>
      </c>
      <c r="C470" s="24">
        <v>43565</v>
      </c>
      <c r="AP470">
        <v>0.38682404009999999</v>
      </c>
      <c r="AQ470">
        <v>0.47457274420000006</v>
      </c>
      <c r="AR470">
        <v>0.46688110695000001</v>
      </c>
      <c r="AS470">
        <v>0.44657270617500006</v>
      </c>
      <c r="AT470">
        <v>0.41060679892500007</v>
      </c>
      <c r="AU470">
        <v>0.38580009580000008</v>
      </c>
      <c r="AV470">
        <v>0.37945284769999993</v>
      </c>
      <c r="AW470">
        <v>0.37546050267499997</v>
      </c>
      <c r="AX470">
        <v>0.37390741890000001</v>
      </c>
      <c r="AY470">
        <v>0.38385630835000006</v>
      </c>
      <c r="AZ470">
        <v>0.39643098987500003</v>
      </c>
      <c r="BA470">
        <v>0.41513991024999997</v>
      </c>
      <c r="BB470">
        <v>1.4519591067395806E-2</v>
      </c>
      <c r="BC470">
        <v>8.7721458796120571E-3</v>
      </c>
      <c r="BD470">
        <v>8.1663897224602145E-3</v>
      </c>
      <c r="BE470">
        <v>1.1877876352248308E-2</v>
      </c>
      <c r="BF470">
        <v>6.7228566564333766E-3</v>
      </c>
      <c r="BG470">
        <v>2.8343822978579803E-3</v>
      </c>
      <c r="BH470">
        <v>6.3329089166878332E-3</v>
      </c>
      <c r="BI470">
        <v>8.5488697725264844E-3</v>
      </c>
      <c r="BJ470">
        <v>1.1664368564199784E-2</v>
      </c>
      <c r="BK470">
        <v>8.0198559997419466E-3</v>
      </c>
      <c r="BL470">
        <v>6.2851837818400551E-3</v>
      </c>
      <c r="BM470">
        <v>5.2227547002899454E-3</v>
      </c>
    </row>
    <row r="471" spans="1:65">
      <c r="A471" t="s">
        <v>296</v>
      </c>
      <c r="B471" t="s">
        <v>300</v>
      </c>
      <c r="C471" s="24">
        <v>43481</v>
      </c>
      <c r="AP471">
        <v>0.39620203177500002</v>
      </c>
      <c r="AQ471">
        <v>0.49452226120000004</v>
      </c>
      <c r="AR471">
        <v>0.49907205725000003</v>
      </c>
      <c r="AS471">
        <v>0.50736037897500008</v>
      </c>
      <c r="AT471">
        <v>0.49943509285000004</v>
      </c>
      <c r="AU471">
        <v>0.48654525992500003</v>
      </c>
      <c r="AV471">
        <v>0.47238653082499998</v>
      </c>
      <c r="AW471">
        <v>0.44246524587499991</v>
      </c>
      <c r="AX471">
        <v>0.41375219639999999</v>
      </c>
      <c r="AY471">
        <v>0.38496504817499999</v>
      </c>
      <c r="AZ471">
        <v>0.377889701425</v>
      </c>
      <c r="BA471">
        <v>0.39967774625000002</v>
      </c>
      <c r="BB471">
        <v>3.4075141780288819E-3</v>
      </c>
      <c r="BC471">
        <v>5.7500819458950756E-3</v>
      </c>
      <c r="BD471">
        <v>6.7868917821252575E-3</v>
      </c>
      <c r="BE471">
        <v>3.8720211076502193E-3</v>
      </c>
      <c r="BF471">
        <v>6.4376758044248318E-3</v>
      </c>
      <c r="BG471">
        <v>1.2330415098913996E-2</v>
      </c>
      <c r="BH471">
        <v>2.7736874488975181E-2</v>
      </c>
      <c r="BI471">
        <v>3.6820753730827847E-2</v>
      </c>
      <c r="BJ471">
        <v>3.8849326534947166E-2</v>
      </c>
      <c r="BK471">
        <v>3.1737311788301345E-2</v>
      </c>
      <c r="BL471">
        <v>2.7222365327645347E-2</v>
      </c>
      <c r="BM471">
        <v>1.6405751972180856E-2</v>
      </c>
    </row>
    <row r="472" spans="1:65">
      <c r="A472" t="s">
        <v>296</v>
      </c>
      <c r="B472" t="s">
        <v>300</v>
      </c>
      <c r="C472" s="24">
        <v>43488</v>
      </c>
      <c r="AP472">
        <v>0.38394741017500006</v>
      </c>
      <c r="AQ472">
        <v>0.49052632619999997</v>
      </c>
      <c r="AR472">
        <v>0.50001335859999996</v>
      </c>
      <c r="AS472">
        <v>0.50829111392500004</v>
      </c>
      <c r="AT472">
        <v>0.49970143167500009</v>
      </c>
      <c r="AU472">
        <v>0.48764377247500001</v>
      </c>
      <c r="AV472">
        <v>0.47725423205</v>
      </c>
      <c r="AW472">
        <v>0.44935278927499994</v>
      </c>
      <c r="AX472">
        <v>0.42441967139999998</v>
      </c>
      <c r="AY472">
        <v>0.388921927</v>
      </c>
      <c r="AZ472">
        <v>0.38370566392500005</v>
      </c>
      <c r="BA472">
        <v>0.39853489065000003</v>
      </c>
      <c r="BB472">
        <v>4.2781909873325068E-3</v>
      </c>
      <c r="BC472">
        <v>5.0591842762401518E-3</v>
      </c>
      <c r="BD472">
        <v>6.1777117507078438E-3</v>
      </c>
      <c r="BE472">
        <v>3.0816872850690786E-3</v>
      </c>
      <c r="BF472">
        <v>5.0207422628343636E-3</v>
      </c>
      <c r="BG472">
        <v>1.2574615137980583E-2</v>
      </c>
      <c r="BH472">
        <v>2.6906129238909997E-2</v>
      </c>
      <c r="BI472">
        <v>3.4024477255153424E-2</v>
      </c>
      <c r="BJ472">
        <v>4.3609932574906009E-2</v>
      </c>
      <c r="BK472">
        <v>3.0649498247614006E-2</v>
      </c>
      <c r="BL472">
        <v>2.8735613084798762E-2</v>
      </c>
      <c r="BM472">
        <v>1.6815439312660427E-2</v>
      </c>
    </row>
    <row r="473" spans="1:65">
      <c r="A473" t="s">
        <v>296</v>
      </c>
      <c r="B473" t="s">
        <v>300</v>
      </c>
      <c r="C473" s="24">
        <v>43495</v>
      </c>
      <c r="AP473">
        <v>0.33180292655000004</v>
      </c>
      <c r="AQ473">
        <v>0.47741513569999999</v>
      </c>
      <c r="AR473">
        <v>0.49626371190000002</v>
      </c>
      <c r="AS473">
        <v>0.50794781005</v>
      </c>
      <c r="AT473">
        <v>0.50131664777499996</v>
      </c>
      <c r="AU473">
        <v>0.48978298112500007</v>
      </c>
      <c r="AV473">
        <v>0.47811699747499997</v>
      </c>
      <c r="AW473">
        <v>0.44270971114999991</v>
      </c>
      <c r="AX473">
        <v>0.41704621889999993</v>
      </c>
      <c r="AY473">
        <v>0.39029513687500006</v>
      </c>
      <c r="AZ473">
        <v>0.38111174464999997</v>
      </c>
      <c r="BA473">
        <v>0.40066093819999998</v>
      </c>
      <c r="BB473">
        <v>1.7892666023256881E-2</v>
      </c>
      <c r="BC473">
        <v>1.0676113031657379E-2</v>
      </c>
      <c r="BD473">
        <v>8.1644441941094333E-3</v>
      </c>
      <c r="BE473">
        <v>5.2320383421461053E-3</v>
      </c>
      <c r="BF473">
        <v>5.9994441835473792E-3</v>
      </c>
      <c r="BG473">
        <v>1.4730314781858607E-2</v>
      </c>
      <c r="BH473">
        <v>2.5517728193461573E-2</v>
      </c>
      <c r="BI473">
        <v>3.5077271180017168E-2</v>
      </c>
      <c r="BJ473">
        <v>4.1673450678253884E-2</v>
      </c>
      <c r="BK473">
        <v>3.1984355610133366E-2</v>
      </c>
      <c r="BL473">
        <v>2.9960205108276364E-2</v>
      </c>
      <c r="BM473">
        <v>1.6485453780583456E-2</v>
      </c>
    </row>
    <row r="474" spans="1:65">
      <c r="A474" t="s">
        <v>296</v>
      </c>
      <c r="B474" t="s">
        <v>300</v>
      </c>
      <c r="C474" s="24">
        <v>43501</v>
      </c>
      <c r="AP474">
        <v>0.26098261335000006</v>
      </c>
      <c r="AQ474">
        <v>0.42678739320000003</v>
      </c>
      <c r="AR474">
        <v>0.45956851795000003</v>
      </c>
      <c r="AS474">
        <v>0.48866176124999999</v>
      </c>
      <c r="AT474">
        <v>0.4925704244250001</v>
      </c>
      <c r="AU474">
        <v>0.48775940537500012</v>
      </c>
      <c r="AV474">
        <v>0.48178108767499994</v>
      </c>
      <c r="AW474">
        <v>0.44841744387499993</v>
      </c>
      <c r="AX474">
        <v>0.41990650889999998</v>
      </c>
      <c r="AY474">
        <v>0.38607378800000003</v>
      </c>
      <c r="AZ474">
        <v>0.38959141797499997</v>
      </c>
      <c r="BA474">
        <v>0.4051819405</v>
      </c>
      <c r="BB474">
        <v>2.1808236122575916E-2</v>
      </c>
      <c r="BC474">
        <v>1.9151922430543217E-2</v>
      </c>
      <c r="BD474">
        <v>1.2133693872661999E-2</v>
      </c>
      <c r="BE474">
        <v>7.6325699432090053E-3</v>
      </c>
      <c r="BF474">
        <v>6.8051692066677964E-3</v>
      </c>
      <c r="BG474">
        <v>1.4702704372919245E-2</v>
      </c>
      <c r="BH474">
        <v>2.5076988839025875E-2</v>
      </c>
      <c r="BI474">
        <v>3.5614901272615379E-2</v>
      </c>
      <c r="BJ474">
        <v>4.3556877085643438E-2</v>
      </c>
      <c r="BK474">
        <v>2.5146617058094681E-2</v>
      </c>
      <c r="BL474">
        <v>2.4781212224054258E-2</v>
      </c>
      <c r="BM474">
        <v>1.4852603569270661E-2</v>
      </c>
    </row>
    <row r="475" spans="1:65">
      <c r="A475" t="s">
        <v>296</v>
      </c>
      <c r="B475" t="s">
        <v>300</v>
      </c>
      <c r="C475" s="24">
        <v>43509</v>
      </c>
      <c r="AP475">
        <v>0.21167913575</v>
      </c>
      <c r="AQ475">
        <v>0.36073383370000001</v>
      </c>
      <c r="AR475">
        <v>0.39362296800000002</v>
      </c>
      <c r="AS475">
        <v>0.42343402500000005</v>
      </c>
      <c r="AT475">
        <v>0.44581507327500003</v>
      </c>
      <c r="AU475">
        <v>0.45439931372500009</v>
      </c>
      <c r="AV475">
        <v>0.46285350544999998</v>
      </c>
      <c r="AW475">
        <v>0.43936159977499994</v>
      </c>
      <c r="AX475">
        <v>0.41221654890000003</v>
      </c>
      <c r="AY475">
        <v>0.38567708292500003</v>
      </c>
      <c r="AZ475">
        <v>0.39014975037499999</v>
      </c>
      <c r="BA475">
        <v>0.40850966709999997</v>
      </c>
      <c r="BB475">
        <v>2.2604576310282284E-2</v>
      </c>
      <c r="BC475">
        <v>2.2362875520261477E-2</v>
      </c>
      <c r="BD475">
        <v>1.9939994147259735E-2</v>
      </c>
      <c r="BE475">
        <v>1.2982486276941299E-2</v>
      </c>
      <c r="BF475">
        <v>9.7028505096628387E-3</v>
      </c>
      <c r="BG475">
        <v>1.5775957821551188E-2</v>
      </c>
      <c r="BH475">
        <v>2.7055874717554673E-2</v>
      </c>
      <c r="BI475">
        <v>3.4317226038665195E-2</v>
      </c>
      <c r="BJ475">
        <v>3.7254997640344005E-2</v>
      </c>
      <c r="BK475">
        <v>2.7261378291135663E-2</v>
      </c>
      <c r="BL475">
        <v>2.5674651926844351E-2</v>
      </c>
      <c r="BM475">
        <v>1.7236104609318861E-2</v>
      </c>
    </row>
    <row r="476" spans="1:65">
      <c r="A476" t="s">
        <v>296</v>
      </c>
      <c r="B476" t="s">
        <v>300</v>
      </c>
      <c r="C476" s="24">
        <v>43516</v>
      </c>
      <c r="AP476">
        <v>0.17973340342499999</v>
      </c>
      <c r="AQ476">
        <v>0.31971895370000003</v>
      </c>
      <c r="AR476">
        <v>0.35013640150000003</v>
      </c>
      <c r="AS476">
        <v>0.38519760230000005</v>
      </c>
      <c r="AT476">
        <v>0.38811405557500006</v>
      </c>
      <c r="AU476">
        <v>0.39454965190000002</v>
      </c>
      <c r="AV476">
        <v>0.41966197707499997</v>
      </c>
      <c r="AW476">
        <v>0.41192834434999992</v>
      </c>
      <c r="AX476">
        <v>0.4011387864</v>
      </c>
      <c r="AY476">
        <v>0.386734963125</v>
      </c>
      <c r="AZ476">
        <v>0.386939339075</v>
      </c>
      <c r="BA476">
        <v>0.41316512299999997</v>
      </c>
      <c r="BB476">
        <v>1.8336070256933595E-2</v>
      </c>
      <c r="BC476">
        <v>2.4067118533215137E-2</v>
      </c>
      <c r="BD476">
        <v>2.2139399579168842E-2</v>
      </c>
      <c r="BE476">
        <v>1.4077717063418021E-2</v>
      </c>
      <c r="BF476">
        <v>1.0194203333953728E-2</v>
      </c>
      <c r="BG476">
        <v>1.0685661345152879E-2</v>
      </c>
      <c r="BH476">
        <v>1.7375895877697552E-2</v>
      </c>
      <c r="BI476">
        <v>2.6757441373399762E-2</v>
      </c>
      <c r="BJ476">
        <v>3.4643631663644939E-2</v>
      </c>
      <c r="BK476">
        <v>2.6185073856355063E-2</v>
      </c>
      <c r="BL476">
        <v>2.1231007869401793E-2</v>
      </c>
      <c r="BM476">
        <v>1.8192575423500397E-2</v>
      </c>
    </row>
    <row r="477" spans="1:65">
      <c r="A477" t="s">
        <v>296</v>
      </c>
      <c r="B477" t="s">
        <v>300</v>
      </c>
      <c r="C477" s="24">
        <v>43521</v>
      </c>
      <c r="AP477">
        <v>0.16737191012500002</v>
      </c>
      <c r="AQ477">
        <v>0.29600722619999997</v>
      </c>
      <c r="AR477">
        <v>0.32422338665000006</v>
      </c>
      <c r="AS477">
        <v>0.36192922855000009</v>
      </c>
      <c r="AT477">
        <v>0.36817301000000008</v>
      </c>
      <c r="AU477">
        <v>0.37184705920000005</v>
      </c>
      <c r="AV477">
        <v>0.38467204594999999</v>
      </c>
      <c r="AW477">
        <v>0.39246678267499996</v>
      </c>
      <c r="AX477">
        <v>0.38148015389999995</v>
      </c>
      <c r="AY477">
        <v>0.38631791420000006</v>
      </c>
      <c r="AZ477">
        <v>0.38790478885000002</v>
      </c>
      <c r="BA477">
        <v>0.41413150824999995</v>
      </c>
      <c r="BB477">
        <v>1.8087316067473637E-2</v>
      </c>
      <c r="BC477">
        <v>2.553309568456923E-2</v>
      </c>
      <c r="BD477">
        <v>2.6625981645048768E-2</v>
      </c>
      <c r="BE477">
        <v>1.9936501298810121E-2</v>
      </c>
      <c r="BF477">
        <v>1.3713050869375703E-2</v>
      </c>
      <c r="BG477">
        <v>8.663011853891546E-3</v>
      </c>
      <c r="BH477">
        <v>9.3289377545656676E-3</v>
      </c>
      <c r="BI477">
        <v>1.939770270514049E-2</v>
      </c>
      <c r="BJ477">
        <v>2.6681882997563772E-2</v>
      </c>
      <c r="BK477">
        <v>2.4540861949138338E-2</v>
      </c>
      <c r="BL477">
        <v>2.1968601824110683E-2</v>
      </c>
      <c r="BM477">
        <v>1.6370331882555923E-2</v>
      </c>
    </row>
    <row r="478" spans="1:65">
      <c r="A478" t="s">
        <v>296</v>
      </c>
      <c r="B478" t="s">
        <v>300</v>
      </c>
      <c r="C478" s="24">
        <v>43525</v>
      </c>
      <c r="AP478">
        <v>0.42597470620000005</v>
      </c>
      <c r="AQ478">
        <v>0.51540918936666669</v>
      </c>
      <c r="AR478">
        <v>0.51076960653333336</v>
      </c>
      <c r="AS478">
        <v>0.49594997536666668</v>
      </c>
      <c r="AT478">
        <v>0.4955574286666668</v>
      </c>
      <c r="AU478">
        <v>0.48315014950000007</v>
      </c>
      <c r="AV478">
        <v>0.47838328309999995</v>
      </c>
      <c r="AW478">
        <v>0.46230236289999999</v>
      </c>
      <c r="AX478">
        <v>0.44052247889999996</v>
      </c>
      <c r="AY478">
        <v>0.41888163676666662</v>
      </c>
      <c r="AZ478">
        <v>0.41643402356666664</v>
      </c>
      <c r="BA478">
        <v>0.42239200129999993</v>
      </c>
      <c r="BB478">
        <v>1.7704325666397906E-2</v>
      </c>
      <c r="BC478">
        <v>7.2435148691977411E-3</v>
      </c>
      <c r="BD478">
        <v>5.6889622935318461E-3</v>
      </c>
      <c r="BE478">
        <v>2.5940908293500919E-3</v>
      </c>
      <c r="BF478">
        <v>3.9265033048808753E-3</v>
      </c>
      <c r="BG478">
        <v>5.0054316188600009E-3</v>
      </c>
      <c r="BH478">
        <v>3.2048578480755019E-3</v>
      </c>
      <c r="BI478">
        <v>1.053699825890167E-2</v>
      </c>
      <c r="BJ478">
        <v>1.7263582644218102E-2</v>
      </c>
      <c r="BK478">
        <v>2.3895982969815089E-2</v>
      </c>
      <c r="BL478">
        <v>2.138529121269063E-2</v>
      </c>
      <c r="BM478">
        <v>1.5425117477021752E-2</v>
      </c>
    </row>
    <row r="479" spans="1:65">
      <c r="A479" t="s">
        <v>296</v>
      </c>
      <c r="B479" t="s">
        <v>300</v>
      </c>
      <c r="C479" s="24">
        <v>43531</v>
      </c>
      <c r="AP479">
        <v>0.33704557716666672</v>
      </c>
      <c r="AQ479">
        <v>0.4465484227</v>
      </c>
      <c r="AR479">
        <v>0.46250651913333335</v>
      </c>
      <c r="AS479">
        <v>0.4773047604666667</v>
      </c>
      <c r="AT479">
        <v>0.47211961206666669</v>
      </c>
      <c r="AU479">
        <v>0.45994648090000007</v>
      </c>
      <c r="AV479">
        <v>0.45750649010000005</v>
      </c>
      <c r="AW479">
        <v>0.44376551769999995</v>
      </c>
      <c r="AX479">
        <v>0.42745579890000002</v>
      </c>
      <c r="AY479">
        <v>0.41344304753333333</v>
      </c>
      <c r="AZ479">
        <v>0.41040093179999992</v>
      </c>
      <c r="BA479">
        <v>0.4245880767666666</v>
      </c>
      <c r="BB479">
        <v>1.2364384623294597E-2</v>
      </c>
      <c r="BC479">
        <v>1.0743266335956876E-2</v>
      </c>
      <c r="BD479">
        <v>9.4362500053133593E-3</v>
      </c>
      <c r="BE479">
        <v>6.3430756206285504E-3</v>
      </c>
      <c r="BF479">
        <v>2.13578559508439E-3</v>
      </c>
      <c r="BG479">
        <v>2.7916248672667319E-3</v>
      </c>
      <c r="BH479">
        <v>5.9381097319027012E-3</v>
      </c>
      <c r="BI479">
        <v>1.0292056371839491E-2</v>
      </c>
      <c r="BJ479">
        <v>2.2770732208839739E-2</v>
      </c>
      <c r="BK479">
        <v>2.0741214402146567E-2</v>
      </c>
      <c r="BL479">
        <v>2.287862153660461E-2</v>
      </c>
      <c r="BM479">
        <v>1.399720997324367E-2</v>
      </c>
    </row>
    <row r="480" spans="1:65">
      <c r="A480" t="s">
        <v>296</v>
      </c>
      <c r="B480" t="s">
        <v>300</v>
      </c>
      <c r="C480" s="24">
        <v>43537</v>
      </c>
      <c r="AP480">
        <v>0.26314676527500003</v>
      </c>
      <c r="AQ480">
        <v>0.37465929019999999</v>
      </c>
      <c r="AR480">
        <v>0.40270924880000003</v>
      </c>
      <c r="AS480">
        <v>0.42762996125000008</v>
      </c>
      <c r="AT480">
        <v>0.42852882437500006</v>
      </c>
      <c r="AU480">
        <v>0.42624270257500002</v>
      </c>
      <c r="AV480">
        <v>0.42613804347500001</v>
      </c>
      <c r="AW480">
        <v>0.41897532162499995</v>
      </c>
      <c r="AX480">
        <v>0.41433832139999999</v>
      </c>
      <c r="AY480">
        <v>0.40427136182500001</v>
      </c>
      <c r="AZ480">
        <v>0.41727539947500003</v>
      </c>
      <c r="BA480">
        <v>0.42547322963333328</v>
      </c>
      <c r="BB480">
        <v>1.440531568335562E-2</v>
      </c>
      <c r="BC480">
        <v>5.0186176442945426E-3</v>
      </c>
      <c r="BD480">
        <v>7.49163926175196E-3</v>
      </c>
      <c r="BE480">
        <v>6.4473640812529442E-3</v>
      </c>
      <c r="BF480">
        <v>5.7471472060662554E-3</v>
      </c>
      <c r="BG480">
        <v>3.6148640804417051E-3</v>
      </c>
      <c r="BH480">
        <v>5.3557182475092602E-3</v>
      </c>
      <c r="BI480">
        <v>1.0424837141324972E-2</v>
      </c>
      <c r="BJ480">
        <v>1.7420201657169614E-2</v>
      </c>
      <c r="BK480">
        <v>1.6002377880390033E-2</v>
      </c>
      <c r="BL480">
        <v>1.8640334320802115E-2</v>
      </c>
      <c r="BM480">
        <v>1.8874203461304685E-2</v>
      </c>
    </row>
    <row r="481" spans="1:65">
      <c r="A481" t="s">
        <v>296</v>
      </c>
      <c r="B481" t="s">
        <v>300</v>
      </c>
      <c r="C481" s="24">
        <v>43544</v>
      </c>
      <c r="AP481">
        <v>0.24442640582500003</v>
      </c>
      <c r="AQ481">
        <v>0.34723058920000005</v>
      </c>
      <c r="AR481">
        <v>0.37433795935000003</v>
      </c>
      <c r="AS481">
        <v>0.40378178540000004</v>
      </c>
      <c r="AT481">
        <v>0.40058902247500006</v>
      </c>
      <c r="AU481">
        <v>0.39441474685000005</v>
      </c>
      <c r="AV481">
        <v>0.40060657774999997</v>
      </c>
      <c r="AW481">
        <v>0.38746055899999998</v>
      </c>
      <c r="AX481">
        <v>0.38303924639999998</v>
      </c>
      <c r="AY481">
        <v>0.389481382875</v>
      </c>
      <c r="AZ481">
        <v>0.41466984827499997</v>
      </c>
      <c r="BA481">
        <v>0.41947883996666663</v>
      </c>
      <c r="BB481">
        <v>1.3472762232341609E-2</v>
      </c>
      <c r="BC481">
        <v>1.6471521337333565E-3</v>
      </c>
      <c r="BD481">
        <v>6.8512875749628718E-3</v>
      </c>
      <c r="BE481">
        <v>7.2636496203922259E-3</v>
      </c>
      <c r="BF481">
        <v>4.3364082908394358E-3</v>
      </c>
      <c r="BG481">
        <v>3.8902860836101498E-3</v>
      </c>
      <c r="BH481">
        <v>9.6628014965932183E-3</v>
      </c>
      <c r="BI481">
        <v>1.6232313862365594E-2</v>
      </c>
      <c r="BJ481">
        <v>2.01593590378812E-2</v>
      </c>
      <c r="BK481">
        <v>1.6267571175264072E-2</v>
      </c>
      <c r="BL481">
        <v>1.6773901324880065E-2</v>
      </c>
      <c r="BM481">
        <v>1.4420817848941571E-2</v>
      </c>
    </row>
    <row r="482" spans="1:65">
      <c r="A482" t="s">
        <v>296</v>
      </c>
      <c r="B482" t="s">
        <v>300</v>
      </c>
      <c r="C482" s="24">
        <v>43552</v>
      </c>
      <c r="AP482">
        <v>0.24309941555</v>
      </c>
      <c r="AQ482">
        <v>0.34084463269999998</v>
      </c>
      <c r="AR482">
        <v>0.35620429450000002</v>
      </c>
      <c r="AS482">
        <v>0.38210786742500003</v>
      </c>
      <c r="AT482">
        <v>0.38548503362500008</v>
      </c>
      <c r="AU482">
        <v>0.38069297605000008</v>
      </c>
      <c r="AV482">
        <v>0.37604439169999998</v>
      </c>
      <c r="AW482">
        <v>0.37052868147499995</v>
      </c>
      <c r="AX482">
        <v>0.36486937140000003</v>
      </c>
      <c r="AY482">
        <v>0.37905515975000004</v>
      </c>
      <c r="AZ482">
        <v>0.39923428380000003</v>
      </c>
      <c r="BA482">
        <v>0.4194004087</v>
      </c>
      <c r="BB482">
        <v>1.2012356718199314E-2</v>
      </c>
      <c r="BC482">
        <v>8.5999050426005894E-3</v>
      </c>
      <c r="BD482">
        <v>9.3837622703410416E-3</v>
      </c>
      <c r="BE482">
        <v>6.2843663232896793E-3</v>
      </c>
      <c r="BF482">
        <v>7.7338095280556299E-3</v>
      </c>
      <c r="BG482">
        <v>8.5100673259038782E-3</v>
      </c>
      <c r="BH482">
        <v>1.073009702598888E-2</v>
      </c>
      <c r="BI482">
        <v>1.5564292401018214E-2</v>
      </c>
      <c r="BJ482">
        <v>2.1289491912882805E-2</v>
      </c>
      <c r="BK482">
        <v>1.648731089278142E-2</v>
      </c>
      <c r="BL482">
        <v>1.4652323054292612E-2</v>
      </c>
      <c r="BM482">
        <v>1.5326724448936353E-2</v>
      </c>
    </row>
    <row r="483" spans="1:65">
      <c r="A483" t="s">
        <v>296</v>
      </c>
      <c r="B483" t="s">
        <v>300</v>
      </c>
      <c r="C483" s="24">
        <v>43558</v>
      </c>
      <c r="AP483">
        <v>0.37902240600000003</v>
      </c>
      <c r="AQ483">
        <v>0.47384895220000001</v>
      </c>
      <c r="AR483">
        <v>0.45826158714999998</v>
      </c>
      <c r="AS483">
        <v>0.4309104205</v>
      </c>
      <c r="AT483">
        <v>0.40946411945000005</v>
      </c>
      <c r="AU483">
        <v>0.39946405015000003</v>
      </c>
      <c r="AV483">
        <v>0.39868932124999995</v>
      </c>
      <c r="AW483">
        <v>0.38733301189999997</v>
      </c>
      <c r="AX483">
        <v>0.38020240139999995</v>
      </c>
      <c r="AY483">
        <v>0.3788313774</v>
      </c>
      <c r="AZ483">
        <v>0.39447682647500004</v>
      </c>
      <c r="BA483">
        <v>0.41244243489999999</v>
      </c>
      <c r="BB483">
        <v>1.8721525974922205E-2</v>
      </c>
      <c r="BC483">
        <v>4.2441135102338975E-3</v>
      </c>
      <c r="BD483">
        <v>1.7817881840932184E-3</v>
      </c>
      <c r="BE483">
        <v>3.6870608078528847E-3</v>
      </c>
      <c r="BF483">
        <v>1.3371954121143455E-2</v>
      </c>
      <c r="BG483">
        <v>1.5431497446441445E-2</v>
      </c>
      <c r="BH483">
        <v>1.6157042623864384E-2</v>
      </c>
      <c r="BI483">
        <v>5.7869526811692102E-3</v>
      </c>
      <c r="BJ483">
        <v>5.0392526510687633E-3</v>
      </c>
      <c r="BK483">
        <v>9.947178801279587E-3</v>
      </c>
      <c r="BL483">
        <v>1.4549628839557462E-2</v>
      </c>
      <c r="BM483">
        <v>1.113977439159417E-2</v>
      </c>
    </row>
    <row r="484" spans="1:65">
      <c r="A484" t="s">
        <v>296</v>
      </c>
      <c r="B484" t="s">
        <v>300</v>
      </c>
      <c r="C484" s="24">
        <v>43565</v>
      </c>
      <c r="AP484">
        <v>0.34694308405000007</v>
      </c>
      <c r="AQ484">
        <v>0.46432656370000003</v>
      </c>
      <c r="AR484">
        <v>0.4566045856</v>
      </c>
      <c r="AS484">
        <v>0.43549543447500005</v>
      </c>
      <c r="AT484">
        <v>0.41298666520000005</v>
      </c>
      <c r="AU484">
        <v>0.39869316415000006</v>
      </c>
      <c r="AV484">
        <v>0.40147999459999995</v>
      </c>
      <c r="AW484">
        <v>0.38463326494999994</v>
      </c>
      <c r="AX484">
        <v>0.3826758489</v>
      </c>
      <c r="AY484">
        <v>0.38003166455000004</v>
      </c>
      <c r="AZ484">
        <v>0.39420929220000001</v>
      </c>
      <c r="BA484">
        <v>0.41416792276666664</v>
      </c>
      <c r="BB484">
        <v>1.5139462468743E-2</v>
      </c>
      <c r="BC484">
        <v>7.2859141972181378E-3</v>
      </c>
      <c r="BD484">
        <v>1.3938719694811309E-3</v>
      </c>
      <c r="BE484">
        <v>6.1933417397700878E-3</v>
      </c>
      <c r="BF484">
        <v>9.5183484399213834E-3</v>
      </c>
      <c r="BG484">
        <v>1.6367146884841449E-2</v>
      </c>
      <c r="BH484">
        <v>1.6136970978898758E-2</v>
      </c>
      <c r="BI484">
        <v>7.340302052858046E-3</v>
      </c>
      <c r="BJ484">
        <v>6.3851658706452269E-3</v>
      </c>
      <c r="BK484">
        <v>1.2119249960321161E-2</v>
      </c>
      <c r="BL484">
        <v>1.5694727276704016E-2</v>
      </c>
      <c r="BM484">
        <v>1.3227784032362723E-2</v>
      </c>
    </row>
    <row r="485" spans="1:65">
      <c r="A485" t="s">
        <v>296</v>
      </c>
      <c r="B485" t="s">
        <v>299</v>
      </c>
      <c r="C485" s="24">
        <v>43481</v>
      </c>
      <c r="AP485">
        <v>0.41495801512500013</v>
      </c>
      <c r="AQ485">
        <v>0.49883485520000004</v>
      </c>
      <c r="AR485">
        <v>0.49961661175000005</v>
      </c>
      <c r="AS485">
        <v>0.50131060179999998</v>
      </c>
      <c r="AT485">
        <v>0.49402240060000008</v>
      </c>
      <c r="AU485">
        <v>0.49514063882500003</v>
      </c>
      <c r="AV485">
        <v>0.49501015752499999</v>
      </c>
      <c r="AW485">
        <v>0.47673290007499991</v>
      </c>
      <c r="AX485">
        <v>0.45648070889999998</v>
      </c>
      <c r="AY485">
        <v>0.41338540662500001</v>
      </c>
      <c r="AZ485">
        <v>0.39582612977499998</v>
      </c>
      <c r="BA485">
        <v>0.39505590374999999</v>
      </c>
      <c r="BB485">
        <v>9.8670419342413596E-3</v>
      </c>
      <c r="BC485">
        <v>8.701653316676548E-3</v>
      </c>
      <c r="BD485">
        <v>5.8623669617294026E-3</v>
      </c>
      <c r="BE485">
        <v>5.932118808477875E-3</v>
      </c>
      <c r="BF485">
        <v>7.5820474947163354E-3</v>
      </c>
      <c r="BG485">
        <v>7.3515000713562078E-3</v>
      </c>
      <c r="BH485">
        <v>8.1764170835998684E-3</v>
      </c>
      <c r="BI485">
        <v>7.7750350257044243E-3</v>
      </c>
      <c r="BJ485">
        <v>1.4126878732666041E-2</v>
      </c>
      <c r="BK485">
        <v>2.1103279917017589E-2</v>
      </c>
      <c r="BL485">
        <v>2.5144289535844421E-2</v>
      </c>
      <c r="BM485">
        <v>1.5162757071078168E-2</v>
      </c>
    </row>
    <row r="486" spans="1:65">
      <c r="A486" t="s">
        <v>296</v>
      </c>
      <c r="B486" t="s">
        <v>299</v>
      </c>
      <c r="C486" s="24">
        <v>43488</v>
      </c>
      <c r="AP486">
        <v>0.38925537127500004</v>
      </c>
      <c r="AQ486">
        <v>0.49165725120000003</v>
      </c>
      <c r="AR486">
        <v>0.50422976630000005</v>
      </c>
      <c r="AS486">
        <v>0.50630758042500001</v>
      </c>
      <c r="AT486">
        <v>0.50094721005000009</v>
      </c>
      <c r="AU486">
        <v>0.49598861342500006</v>
      </c>
      <c r="AV486">
        <v>0.50118798402499998</v>
      </c>
      <c r="AW486">
        <v>0.48534232932499993</v>
      </c>
      <c r="AX486">
        <v>0.46116970889999992</v>
      </c>
      <c r="AY486">
        <v>0.42175690090000001</v>
      </c>
      <c r="AZ486">
        <v>0.40321240214999998</v>
      </c>
      <c r="BA486">
        <v>0.39959371274999994</v>
      </c>
      <c r="BB486">
        <v>8.2152216882825872E-3</v>
      </c>
      <c r="BC486">
        <v>7.4388990417179508E-3</v>
      </c>
      <c r="BD486">
        <v>4.8256138483955728E-3</v>
      </c>
      <c r="BE486">
        <v>4.1448556541455435E-3</v>
      </c>
      <c r="BF486">
        <v>6.5765237704795343E-3</v>
      </c>
      <c r="BG486">
        <v>6.9078113138345641E-3</v>
      </c>
      <c r="BH486">
        <v>4.123202250501703E-3</v>
      </c>
      <c r="BI486">
        <v>6.1001850481599076E-3</v>
      </c>
      <c r="BJ486">
        <v>1.3226568316311787E-2</v>
      </c>
      <c r="BK486">
        <v>1.808055209883782E-2</v>
      </c>
      <c r="BL486">
        <v>2.7219861040051606E-2</v>
      </c>
      <c r="BM486">
        <v>1.4154044734055855E-2</v>
      </c>
    </row>
    <row r="487" spans="1:65">
      <c r="A487" t="s">
        <v>296</v>
      </c>
      <c r="B487" t="s">
        <v>299</v>
      </c>
      <c r="C487" s="24">
        <v>43495</v>
      </c>
      <c r="AP487">
        <v>0.32816928875000007</v>
      </c>
      <c r="AQ487">
        <v>0.4766234882</v>
      </c>
      <c r="AR487">
        <v>0.49528351380000002</v>
      </c>
      <c r="AS487">
        <v>0.50376713174999999</v>
      </c>
      <c r="AT487">
        <v>0.4966600141250001</v>
      </c>
      <c r="AU487">
        <v>0.49916851817500008</v>
      </c>
      <c r="AV487">
        <v>0.5025833207</v>
      </c>
      <c r="AW487">
        <v>0.47778516364999996</v>
      </c>
      <c r="AX487">
        <v>0.45841492139999995</v>
      </c>
      <c r="AY487">
        <v>0.42248927950000004</v>
      </c>
      <c r="AZ487">
        <v>0.40928426699999998</v>
      </c>
      <c r="BA487">
        <v>0.40430799210000001</v>
      </c>
      <c r="BB487">
        <v>3.8079405244187056E-3</v>
      </c>
      <c r="BC487">
        <v>7.2240463274913609E-3</v>
      </c>
      <c r="BD487">
        <v>4.7849179200335299E-3</v>
      </c>
      <c r="BE487">
        <v>6.5910635366165701E-3</v>
      </c>
      <c r="BF487">
        <v>3.8407415410993632E-3</v>
      </c>
      <c r="BG487">
        <v>5.8066527412237098E-3</v>
      </c>
      <c r="BH487">
        <v>5.1662815201498373E-3</v>
      </c>
      <c r="BI487">
        <v>7.4171214852772199E-3</v>
      </c>
      <c r="BJ487">
        <v>1.5177233519904673E-2</v>
      </c>
      <c r="BK487">
        <v>1.591652864988501E-2</v>
      </c>
      <c r="BL487">
        <v>2.6966993599314173E-2</v>
      </c>
      <c r="BM487">
        <v>1.3134863468716798E-2</v>
      </c>
    </row>
    <row r="488" spans="1:65">
      <c r="A488" t="s">
        <v>296</v>
      </c>
      <c r="B488" t="s">
        <v>299</v>
      </c>
      <c r="C488" s="24">
        <v>43501</v>
      </c>
      <c r="AP488">
        <v>0.25107916915</v>
      </c>
      <c r="AQ488">
        <v>0.40818744670000001</v>
      </c>
      <c r="AR488">
        <v>0.45016328380000004</v>
      </c>
      <c r="AS488">
        <v>0.47631807970000001</v>
      </c>
      <c r="AT488">
        <v>0.48943449955000007</v>
      </c>
      <c r="AU488">
        <v>0.49081404115000005</v>
      </c>
      <c r="AV488">
        <v>0.49715109395000001</v>
      </c>
      <c r="AW488">
        <v>0.48027233209999998</v>
      </c>
      <c r="AX488">
        <v>0.45414793140000004</v>
      </c>
      <c r="AY488">
        <v>0.42064816107500003</v>
      </c>
      <c r="AZ488">
        <v>0.40279365285000002</v>
      </c>
      <c r="BA488">
        <v>0.40762731535000002</v>
      </c>
      <c r="BB488">
        <v>4.506916143806541E-3</v>
      </c>
      <c r="BC488">
        <v>8.9584574622283818E-3</v>
      </c>
      <c r="BD488">
        <v>7.5929325378158189E-3</v>
      </c>
      <c r="BE488">
        <v>5.0401299340259945E-3</v>
      </c>
      <c r="BF488">
        <v>5.5371795497317329E-3</v>
      </c>
      <c r="BG488">
        <v>6.822604226917983E-3</v>
      </c>
      <c r="BH488">
        <v>7.9557802835288609E-3</v>
      </c>
      <c r="BI488">
        <v>6.8014268773572114E-3</v>
      </c>
      <c r="BJ488">
        <v>1.307952788629832E-2</v>
      </c>
      <c r="BK488">
        <v>1.7668602492809916E-2</v>
      </c>
      <c r="BL488">
        <v>2.3285378486505439E-2</v>
      </c>
      <c r="BM488">
        <v>1.2949373305054966E-2</v>
      </c>
    </row>
    <row r="489" spans="1:65">
      <c r="A489" t="s">
        <v>296</v>
      </c>
      <c r="B489" t="s">
        <v>299</v>
      </c>
      <c r="C489" s="24">
        <v>43509</v>
      </c>
      <c r="AP489">
        <v>0.19511402225000002</v>
      </c>
      <c r="AQ489">
        <v>0.34076923770000001</v>
      </c>
      <c r="AR489">
        <v>0.38078704050000001</v>
      </c>
      <c r="AS489">
        <v>0.41261613845</v>
      </c>
      <c r="AT489">
        <v>0.41971386842500008</v>
      </c>
      <c r="AU489">
        <v>0.44849239975000005</v>
      </c>
      <c r="AV489">
        <v>0.47434639302499998</v>
      </c>
      <c r="AW489">
        <v>0.46309598929999995</v>
      </c>
      <c r="AX489">
        <v>0.4451684964</v>
      </c>
      <c r="AY489">
        <v>0.41611148252500002</v>
      </c>
      <c r="AZ489">
        <v>0.40192125847500004</v>
      </c>
      <c r="BA489">
        <v>0.41197184729999997</v>
      </c>
      <c r="BB489">
        <v>1.0954011348717974E-2</v>
      </c>
      <c r="BC489">
        <v>1.5813716182647732E-2</v>
      </c>
      <c r="BD489">
        <v>1.2415345413541785E-2</v>
      </c>
      <c r="BE489">
        <v>6.9648767547300658E-3</v>
      </c>
      <c r="BF489">
        <v>6.6699162211143956E-3</v>
      </c>
      <c r="BG489">
        <v>3.5512913048954134E-3</v>
      </c>
      <c r="BH489">
        <v>4.443278675354519E-3</v>
      </c>
      <c r="BI489">
        <v>5.755396859269111E-3</v>
      </c>
      <c r="BJ489">
        <v>1.3393989517307704E-2</v>
      </c>
      <c r="BK489">
        <v>1.9270930481919538E-2</v>
      </c>
      <c r="BL489">
        <v>2.139454224009615E-2</v>
      </c>
      <c r="BM489">
        <v>1.1960081971799756E-2</v>
      </c>
    </row>
    <row r="490" spans="1:65">
      <c r="A490" t="s">
        <v>296</v>
      </c>
      <c r="B490" t="s">
        <v>299</v>
      </c>
      <c r="C490" s="24">
        <v>43516</v>
      </c>
      <c r="AP490">
        <v>0.16982995922500002</v>
      </c>
      <c r="AQ490">
        <v>0.30212930019999995</v>
      </c>
      <c r="AR490">
        <v>0.33821843730000006</v>
      </c>
      <c r="AS490">
        <v>0.37222071582500005</v>
      </c>
      <c r="AT490">
        <v>0.37557035607500006</v>
      </c>
      <c r="AU490">
        <v>0.38478830792500002</v>
      </c>
      <c r="AV490">
        <v>0.40588968455000002</v>
      </c>
      <c r="AW490">
        <v>0.42594789642499997</v>
      </c>
      <c r="AX490">
        <v>0.42395077139999998</v>
      </c>
      <c r="AY490">
        <v>0.40867580535000003</v>
      </c>
      <c r="AZ490">
        <v>0.40279365285000002</v>
      </c>
      <c r="BA490">
        <v>0.41270293875000003</v>
      </c>
      <c r="BB490">
        <v>1.2339207203693659E-2</v>
      </c>
      <c r="BC490">
        <v>1.5381458967245715E-2</v>
      </c>
      <c r="BD490">
        <v>1.4120041006801471E-2</v>
      </c>
      <c r="BE490">
        <v>9.5728073091871802E-3</v>
      </c>
      <c r="BF490">
        <v>7.3317553236867681E-3</v>
      </c>
      <c r="BG490">
        <v>6.3266758320265123E-3</v>
      </c>
      <c r="BH490">
        <v>9.1187230350640788E-3</v>
      </c>
      <c r="BI490">
        <v>1.2433732941124815E-2</v>
      </c>
      <c r="BJ490">
        <v>1.6653162177909707E-2</v>
      </c>
      <c r="BK490">
        <v>1.7319953880805695E-2</v>
      </c>
      <c r="BL490">
        <v>2.0384430014312203E-2</v>
      </c>
      <c r="BM490">
        <v>1.3006021464382773E-2</v>
      </c>
    </row>
    <row r="491" spans="1:65">
      <c r="A491" t="s">
        <v>296</v>
      </c>
      <c r="B491" t="s">
        <v>299</v>
      </c>
      <c r="C491" s="24">
        <v>43521</v>
      </c>
      <c r="AP491">
        <v>0.16144943675000001</v>
      </c>
      <c r="AQ491">
        <v>0.28397418420000003</v>
      </c>
      <c r="AR491">
        <v>0.3082368224</v>
      </c>
      <c r="AS491">
        <v>0.35238538082500004</v>
      </c>
      <c r="AT491">
        <v>0.35221845522500006</v>
      </c>
      <c r="AU491">
        <v>0.35845291495000003</v>
      </c>
      <c r="AV491">
        <v>0.37341348972499999</v>
      </c>
      <c r="AW491">
        <v>0.38398490052499995</v>
      </c>
      <c r="AX491">
        <v>0.38816197889999998</v>
      </c>
      <c r="AY491">
        <v>0.39783253330000001</v>
      </c>
      <c r="AZ491">
        <v>0.40049053170000004</v>
      </c>
      <c r="BA491">
        <v>0.41645923619999997</v>
      </c>
      <c r="BB491">
        <v>1.1799503837209074E-2</v>
      </c>
      <c r="BC491">
        <v>1.6756188344751753E-2</v>
      </c>
      <c r="BD491">
        <v>1.3772569676707848E-2</v>
      </c>
      <c r="BE491">
        <v>1.0409518567594707E-2</v>
      </c>
      <c r="BF491">
        <v>9.5802944536639064E-3</v>
      </c>
      <c r="BG491">
        <v>7.2195662091023224E-3</v>
      </c>
      <c r="BH491">
        <v>8.468329463852408E-3</v>
      </c>
      <c r="BI491">
        <v>7.8723796315948169E-3</v>
      </c>
      <c r="BJ491">
        <v>2.0088201736117466E-2</v>
      </c>
      <c r="BK491">
        <v>2.0128215196742735E-2</v>
      </c>
      <c r="BL491">
        <v>2.1943364718121305E-2</v>
      </c>
      <c r="BM491">
        <v>1.3123328142282458E-2</v>
      </c>
    </row>
    <row r="492" spans="1:65">
      <c r="A492" t="s">
        <v>296</v>
      </c>
      <c r="B492" t="s">
        <v>299</v>
      </c>
      <c r="C492" s="24">
        <v>43525</v>
      </c>
      <c r="AP492">
        <v>0.43456897207500012</v>
      </c>
      <c r="AQ492">
        <v>0.51180279520000005</v>
      </c>
      <c r="AR492">
        <v>0.50795607495000006</v>
      </c>
      <c r="AS492">
        <v>0.50733749205000001</v>
      </c>
      <c r="AT492">
        <v>0.49798311667500006</v>
      </c>
      <c r="AU492">
        <v>0.48912772802500004</v>
      </c>
      <c r="AV492">
        <v>0.49036613622499997</v>
      </c>
      <c r="AW492">
        <v>0.47369302752499992</v>
      </c>
      <c r="AX492">
        <v>0.46033741139999995</v>
      </c>
      <c r="AY492">
        <v>0.43929329960000008</v>
      </c>
      <c r="AZ492">
        <v>0.44108594995</v>
      </c>
      <c r="BA492">
        <v>0.43138358579999997</v>
      </c>
      <c r="BB492">
        <v>2.0628526634290038E-2</v>
      </c>
      <c r="BC492">
        <v>9.0539433858143285E-3</v>
      </c>
      <c r="BD492">
        <v>4.4204668987083045E-3</v>
      </c>
      <c r="BE492">
        <v>3.2793945690857505E-3</v>
      </c>
      <c r="BF492">
        <v>3.5009903835417169E-3</v>
      </c>
      <c r="BG492">
        <v>4.5184972601750835E-3</v>
      </c>
      <c r="BH492">
        <v>3.1306916041846538E-3</v>
      </c>
      <c r="BI492">
        <v>3.6380695089520353E-3</v>
      </c>
      <c r="BJ492">
        <v>6.7986019701523548E-3</v>
      </c>
      <c r="BK492">
        <v>1.4492391020095552E-2</v>
      </c>
      <c r="BL492">
        <v>1.1171953805260851E-2</v>
      </c>
      <c r="BM492">
        <v>8.6730225876393147E-3</v>
      </c>
    </row>
    <row r="493" spans="1:65">
      <c r="A493" t="s">
        <v>296</v>
      </c>
      <c r="B493" t="s">
        <v>299</v>
      </c>
      <c r="C493" s="24">
        <v>43531</v>
      </c>
      <c r="AP493">
        <v>0.32981689412500004</v>
      </c>
      <c r="AQ493">
        <v>0.44517623369999998</v>
      </c>
      <c r="AR493">
        <v>0.46749567560000005</v>
      </c>
      <c r="AS493">
        <v>0.48361900877500003</v>
      </c>
      <c r="AT493">
        <v>0.47378924147500007</v>
      </c>
      <c r="AU493">
        <v>0.46552898035000007</v>
      </c>
      <c r="AV493">
        <v>0.46789162947499996</v>
      </c>
      <c r="AW493">
        <v>0.45075580737499993</v>
      </c>
      <c r="AX493">
        <v>0.44162830139999998</v>
      </c>
      <c r="AY493">
        <v>0.42224515330000001</v>
      </c>
      <c r="AZ493">
        <v>0.42859326249999996</v>
      </c>
      <c r="BA493">
        <v>0.42500544314999994</v>
      </c>
      <c r="BB493">
        <v>1.3553511951540085E-2</v>
      </c>
      <c r="BC493">
        <v>1.0042255508866921E-2</v>
      </c>
      <c r="BD493">
        <v>8.7738929167491542E-3</v>
      </c>
      <c r="BE493">
        <v>2.4175185377377376E-3</v>
      </c>
      <c r="BF493">
        <v>1.9834136720220854E-3</v>
      </c>
      <c r="BG493">
        <v>5.3768147224231427E-3</v>
      </c>
      <c r="BH493">
        <v>4.5485243171949829E-3</v>
      </c>
      <c r="BI493">
        <v>8.8511890310867068E-3</v>
      </c>
      <c r="BJ493">
        <v>1.3260524263088703E-2</v>
      </c>
      <c r="BK493">
        <v>1.4188139952880782E-2</v>
      </c>
      <c r="BL493">
        <v>1.6305154335919936E-2</v>
      </c>
      <c r="BM493">
        <v>1.2138660648136049E-2</v>
      </c>
    </row>
    <row r="494" spans="1:65">
      <c r="A494" t="s">
        <v>296</v>
      </c>
      <c r="B494" t="s">
        <v>299</v>
      </c>
      <c r="C494" s="24">
        <v>43537</v>
      </c>
      <c r="AP494">
        <v>0.26311114137500002</v>
      </c>
      <c r="AQ494">
        <v>0.37618226919999997</v>
      </c>
      <c r="AR494">
        <v>0.40228916390000008</v>
      </c>
      <c r="AS494">
        <v>0.43601420477500002</v>
      </c>
      <c r="AT494">
        <v>0.43376968512500003</v>
      </c>
      <c r="AU494">
        <v>0.42949969592500004</v>
      </c>
      <c r="AV494">
        <v>0.43127203032499994</v>
      </c>
      <c r="AW494">
        <v>0.41519142432499995</v>
      </c>
      <c r="AX494">
        <v>0.40913353140000003</v>
      </c>
      <c r="AY494">
        <v>0.40620402757500007</v>
      </c>
      <c r="AZ494">
        <v>0.41164554777500001</v>
      </c>
      <c r="BA494">
        <v>0.42516510679999997</v>
      </c>
      <c r="BB494">
        <v>1.3587847546012532E-2</v>
      </c>
      <c r="BC494">
        <v>1.0625559591821057E-2</v>
      </c>
      <c r="BD494">
        <v>8.3761746572329921E-3</v>
      </c>
      <c r="BE494">
        <v>3.807429253893825E-3</v>
      </c>
      <c r="BF494">
        <v>2.556707020906985E-3</v>
      </c>
      <c r="BG494">
        <v>3.7222824415570266E-3</v>
      </c>
      <c r="BH494">
        <v>3.6060960010362523E-3</v>
      </c>
      <c r="BI494">
        <v>4.0014997091816565E-3</v>
      </c>
      <c r="BJ494">
        <v>1.1244436030541576E-2</v>
      </c>
      <c r="BK494">
        <v>1.7202192853188095E-2</v>
      </c>
      <c r="BL494">
        <v>2.2656325586685112E-2</v>
      </c>
      <c r="BM494">
        <v>1.4941030264972652E-2</v>
      </c>
    </row>
    <row r="495" spans="1:65">
      <c r="A495" t="s">
        <v>296</v>
      </c>
      <c r="B495" t="s">
        <v>299</v>
      </c>
      <c r="C495" s="24">
        <v>43544</v>
      </c>
      <c r="AP495">
        <v>0.24930688012500002</v>
      </c>
      <c r="AQ495">
        <v>0.34326481219999999</v>
      </c>
      <c r="AR495">
        <v>0.37303102855000003</v>
      </c>
      <c r="AS495">
        <v>0.40581109274999999</v>
      </c>
      <c r="AT495">
        <v>0.40120761587500003</v>
      </c>
      <c r="AU495">
        <v>0.40111181897500003</v>
      </c>
      <c r="AV495">
        <v>0.39940296672499997</v>
      </c>
      <c r="AW495">
        <v>0.39156332404999994</v>
      </c>
      <c r="AX495">
        <v>0.37904187389999999</v>
      </c>
      <c r="AY495">
        <v>0.38156762522499998</v>
      </c>
      <c r="AZ495">
        <v>0.39188290719999996</v>
      </c>
      <c r="BA495">
        <v>0.42013990350000002</v>
      </c>
      <c r="BB495">
        <v>1.2418633031615851E-2</v>
      </c>
      <c r="BC495">
        <v>1.1058822330306571E-2</v>
      </c>
      <c r="BD495">
        <v>6.1059572532551811E-3</v>
      </c>
      <c r="BE495">
        <v>3.138752300672606E-3</v>
      </c>
      <c r="BF495">
        <v>2.1116115218602284E-3</v>
      </c>
      <c r="BG495">
        <v>3.9593638224886584E-3</v>
      </c>
      <c r="BH495">
        <v>6.7534934425741806E-3</v>
      </c>
      <c r="BI495">
        <v>5.3983918386145977E-3</v>
      </c>
      <c r="BJ495">
        <v>8.1125007702071792E-3</v>
      </c>
      <c r="BK495">
        <v>1.5626207946666054E-2</v>
      </c>
      <c r="BL495">
        <v>2.5283641940519602E-2</v>
      </c>
      <c r="BM495">
        <v>1.6327574255615429E-2</v>
      </c>
    </row>
    <row r="496" spans="1:65">
      <c r="A496" t="s">
        <v>296</v>
      </c>
      <c r="B496" t="s">
        <v>299</v>
      </c>
      <c r="C496" s="24">
        <v>43552</v>
      </c>
      <c r="AP496">
        <v>0.25367080787500002</v>
      </c>
      <c r="AQ496">
        <v>0.34265411270000001</v>
      </c>
      <c r="AR496">
        <v>0.35807133850000006</v>
      </c>
      <c r="AS496">
        <v>0.38401511117500003</v>
      </c>
      <c r="AT496">
        <v>0.38176488165000005</v>
      </c>
      <c r="AU496">
        <v>0.37824541300000009</v>
      </c>
      <c r="AV496">
        <v>0.37930372774999999</v>
      </c>
      <c r="AW496">
        <v>0.36401315044999993</v>
      </c>
      <c r="AX496">
        <v>0.35671051139999993</v>
      </c>
      <c r="AY496">
        <v>0.36533323292499997</v>
      </c>
      <c r="AZ496">
        <v>0.37825029110000008</v>
      </c>
      <c r="BA496">
        <v>0.40671135019999999</v>
      </c>
      <c r="BB496">
        <v>1.2204651220632679E-2</v>
      </c>
      <c r="BC496">
        <v>7.9521581383793366E-3</v>
      </c>
      <c r="BD496">
        <v>9.9676922151249975E-4</v>
      </c>
      <c r="BE496">
        <v>5.1174502390019553E-3</v>
      </c>
      <c r="BF496">
        <v>2.4908851340799455E-3</v>
      </c>
      <c r="BG496">
        <v>6.3907061580357541E-3</v>
      </c>
      <c r="BH496">
        <v>7.9343608032533732E-3</v>
      </c>
      <c r="BI496">
        <v>7.4457623743423408E-3</v>
      </c>
      <c r="BJ496">
        <v>1.208115147599618E-2</v>
      </c>
      <c r="BK496">
        <v>1.4057785582821608E-2</v>
      </c>
      <c r="BL496">
        <v>2.195907815265016E-2</v>
      </c>
      <c r="BM496">
        <v>1.7004330477431273E-2</v>
      </c>
    </row>
    <row r="497" spans="1:65">
      <c r="A497" t="s">
        <v>296</v>
      </c>
      <c r="B497" t="s">
        <v>299</v>
      </c>
      <c r="C497" s="24">
        <v>43558</v>
      </c>
      <c r="AP497">
        <v>0.40446677657500008</v>
      </c>
      <c r="AQ497">
        <v>0.47307992320000003</v>
      </c>
      <c r="AR497">
        <v>0.45429411865000002</v>
      </c>
      <c r="AS497">
        <v>0.42686706375000005</v>
      </c>
      <c r="AT497">
        <v>0.39719535035000009</v>
      </c>
      <c r="AU497">
        <v>0.37916084012500006</v>
      </c>
      <c r="AV497">
        <v>0.37715213990000002</v>
      </c>
      <c r="AW497">
        <v>0.36616019329999999</v>
      </c>
      <c r="AX497">
        <v>0.35333443139999993</v>
      </c>
      <c r="AY497">
        <v>0.35585299882499999</v>
      </c>
      <c r="AZ497">
        <v>0.36654857455000001</v>
      </c>
      <c r="BA497">
        <v>0.40516513379999997</v>
      </c>
      <c r="BB497">
        <v>1.104673507231267E-2</v>
      </c>
      <c r="BC497">
        <v>6.9495747670183221E-3</v>
      </c>
      <c r="BD497">
        <v>7.4400132438416748E-3</v>
      </c>
      <c r="BE497">
        <v>4.5470141676803933E-3</v>
      </c>
      <c r="BF497">
        <v>3.822764953548012E-3</v>
      </c>
      <c r="BG497">
        <v>6.3955741173421033E-3</v>
      </c>
      <c r="BH497">
        <v>8.2251257442646185E-3</v>
      </c>
      <c r="BI497">
        <v>7.6991382063118655E-3</v>
      </c>
      <c r="BJ497">
        <v>9.0398515611938499E-3</v>
      </c>
      <c r="BK497">
        <v>1.3531952340961464E-2</v>
      </c>
      <c r="BL497">
        <v>2.1240260269769769E-2</v>
      </c>
      <c r="BM497">
        <v>1.6450468588740167E-2</v>
      </c>
    </row>
    <row r="498" spans="1:65">
      <c r="A498" t="s">
        <v>296</v>
      </c>
      <c r="B498" t="s">
        <v>299</v>
      </c>
      <c r="C498" s="24">
        <v>43565</v>
      </c>
      <c r="AP498">
        <v>0.36850444952500006</v>
      </c>
      <c r="AQ498">
        <v>0.46452259070000002</v>
      </c>
      <c r="AR498">
        <v>0.45350062495000004</v>
      </c>
      <c r="AS498">
        <v>0.43059000355000004</v>
      </c>
      <c r="AT498">
        <v>0.39695478625000002</v>
      </c>
      <c r="AU498">
        <v>0.37919938442500001</v>
      </c>
      <c r="AV498">
        <v>0.37639588872500002</v>
      </c>
      <c r="AW498">
        <v>0.37060308394999997</v>
      </c>
      <c r="AX498">
        <v>0.35287725389999997</v>
      </c>
      <c r="AY498">
        <v>0.35699225442500004</v>
      </c>
      <c r="AZ498">
        <v>0.36732791352500005</v>
      </c>
      <c r="BA498">
        <v>0.40234160819999998</v>
      </c>
      <c r="BB498">
        <v>1.3242985182719798E-2</v>
      </c>
      <c r="BC498">
        <v>7.3286525516798023E-3</v>
      </c>
      <c r="BD498">
        <v>5.8466546676933908E-3</v>
      </c>
      <c r="BE498">
        <v>2.7614641460056589E-3</v>
      </c>
      <c r="BF498">
        <v>5.7446485454365507E-3</v>
      </c>
      <c r="BG498">
        <v>7.9467712091893603E-3</v>
      </c>
      <c r="BH498">
        <v>6.8747254331938687E-3</v>
      </c>
      <c r="BI498">
        <v>7.0321511882317483E-3</v>
      </c>
      <c r="BJ498">
        <v>8.3895653867511778E-3</v>
      </c>
      <c r="BK498">
        <v>1.3436260745794496E-2</v>
      </c>
      <c r="BL498">
        <v>1.8324141544279301E-2</v>
      </c>
      <c r="BM498">
        <v>1.6701251693881723E-2</v>
      </c>
    </row>
    <row r="499" spans="1:65">
      <c r="A499" t="s">
        <v>296</v>
      </c>
      <c r="B499" t="s">
        <v>297</v>
      </c>
      <c r="C499" s="24">
        <v>43481</v>
      </c>
      <c r="AP499">
        <v>0.40559783540000005</v>
      </c>
      <c r="AQ499">
        <v>0.49866144670000001</v>
      </c>
      <c r="AR499">
        <v>0.50161590470000006</v>
      </c>
      <c r="AS499">
        <v>0.5000365629750001</v>
      </c>
      <c r="AT499">
        <v>0.49415986580000004</v>
      </c>
      <c r="AU499">
        <v>0.48872301287500003</v>
      </c>
      <c r="AV499">
        <v>0.48773523424999998</v>
      </c>
      <c r="AW499">
        <v>0.45515618232499994</v>
      </c>
      <c r="AX499">
        <v>0.44103045389999995</v>
      </c>
      <c r="AY499">
        <v>0.4229368442</v>
      </c>
      <c r="AZ499">
        <v>0.42221896759999999</v>
      </c>
      <c r="BA499">
        <v>0.4173499913</v>
      </c>
      <c r="BB499">
        <v>1.4416672940784634E-2</v>
      </c>
      <c r="BC499">
        <v>5.8652852028535868E-3</v>
      </c>
      <c r="BD499">
        <v>2.1114976926992339E-3</v>
      </c>
      <c r="BE499">
        <v>3.0552338387833753E-3</v>
      </c>
      <c r="BF499">
        <v>5.9282780607212912E-3</v>
      </c>
      <c r="BG499">
        <v>5.4573514681258168E-3</v>
      </c>
      <c r="BH499">
        <v>8.6031254876812405E-3</v>
      </c>
      <c r="BI499">
        <v>1.518859498139829E-2</v>
      </c>
      <c r="BJ499">
        <v>2.1146805166525066E-2</v>
      </c>
      <c r="BK499">
        <v>1.6494308813155643E-2</v>
      </c>
      <c r="BL499">
        <v>1.725986406728677E-2</v>
      </c>
      <c r="BM499">
        <v>1.086365639478722E-2</v>
      </c>
    </row>
    <row r="500" spans="1:65">
      <c r="A500" t="s">
        <v>296</v>
      </c>
      <c r="B500" t="s">
        <v>297</v>
      </c>
      <c r="C500" s="24">
        <v>43488</v>
      </c>
      <c r="AP500">
        <v>0.37948551670000003</v>
      </c>
      <c r="AQ500">
        <v>0.49257707020000008</v>
      </c>
      <c r="AR500">
        <v>0.49592919984999995</v>
      </c>
      <c r="AS500">
        <v>0.50842080649999999</v>
      </c>
      <c r="AT500">
        <v>0.49938354340000002</v>
      </c>
      <c r="AU500">
        <v>0.49036114562500005</v>
      </c>
      <c r="AV500">
        <v>0.49056851330000001</v>
      </c>
      <c r="AW500">
        <v>0.4591739159749999</v>
      </c>
      <c r="AX500">
        <v>0.43793571389999997</v>
      </c>
      <c r="AY500">
        <v>0.42601893747499997</v>
      </c>
      <c r="AZ500">
        <v>0.42318441737500001</v>
      </c>
      <c r="BA500">
        <v>0.42171132994999999</v>
      </c>
      <c r="BB500">
        <v>9.7345307954843762E-3</v>
      </c>
      <c r="BC500">
        <v>4.7650813061742951E-3</v>
      </c>
      <c r="BD500">
        <v>2.0092370885300198E-3</v>
      </c>
      <c r="BE500">
        <v>3.1319335049803162E-3</v>
      </c>
      <c r="BF500">
        <v>2.9960831257722126E-3</v>
      </c>
      <c r="BG500">
        <v>6.5012282631243369E-3</v>
      </c>
      <c r="BH500">
        <v>9.7706801320997707E-3</v>
      </c>
      <c r="BI500">
        <v>1.8466260665985904E-2</v>
      </c>
      <c r="BJ500">
        <v>2.0949123162982797E-2</v>
      </c>
      <c r="BK500">
        <v>1.5559214239837308E-2</v>
      </c>
      <c r="BL500">
        <v>1.7256972506280742E-2</v>
      </c>
      <c r="BM500">
        <v>1.1451661422692461E-2</v>
      </c>
    </row>
    <row r="501" spans="1:65">
      <c r="A501" t="s">
        <v>296</v>
      </c>
      <c r="B501" t="s">
        <v>297</v>
      </c>
      <c r="C501" s="24">
        <v>43495</v>
      </c>
      <c r="AP501">
        <v>0.32532828272500003</v>
      </c>
      <c r="AQ501">
        <v>0.47111965320000004</v>
      </c>
      <c r="AR501">
        <v>0.49340091110000006</v>
      </c>
      <c r="AS501">
        <v>0.50514797622499996</v>
      </c>
      <c r="AT501">
        <v>0.49907424670000006</v>
      </c>
      <c r="AU501">
        <v>0.4938204965500001</v>
      </c>
      <c r="AV501">
        <v>0.48896014812499999</v>
      </c>
      <c r="AW501">
        <v>0.45986479609999992</v>
      </c>
      <c r="AX501">
        <v>0.44908381139999992</v>
      </c>
      <c r="AY501">
        <v>0.42812452594999995</v>
      </c>
      <c r="AZ501">
        <v>0.42545264275</v>
      </c>
      <c r="BA501">
        <v>0.42363569709999999</v>
      </c>
      <c r="BB501">
        <v>1.0840883808312066E-2</v>
      </c>
      <c r="BC501">
        <v>5.4470943891786403E-3</v>
      </c>
      <c r="BD501">
        <v>4.4459512718091334E-3</v>
      </c>
      <c r="BE501">
        <v>4.6402797528397877E-3</v>
      </c>
      <c r="BF501">
        <v>5.2492953025945303E-3</v>
      </c>
      <c r="BG501">
        <v>5.6585014718576023E-3</v>
      </c>
      <c r="BH501">
        <v>1.2028628361953906E-2</v>
      </c>
      <c r="BI501">
        <v>1.3020070145767157E-2</v>
      </c>
      <c r="BJ501">
        <v>2.0395239951517118E-2</v>
      </c>
      <c r="BK501">
        <v>1.9155932353740572E-2</v>
      </c>
      <c r="BL501">
        <v>1.4683273999893758E-2</v>
      </c>
      <c r="BM501">
        <v>1.2509311599660998E-2</v>
      </c>
    </row>
    <row r="502" spans="1:65">
      <c r="A502" t="s">
        <v>296</v>
      </c>
      <c r="B502" t="s">
        <v>297</v>
      </c>
      <c r="C502" s="24">
        <v>43501</v>
      </c>
      <c r="AP502">
        <v>0.25749147115000004</v>
      </c>
      <c r="AQ502">
        <v>0.41341232020000002</v>
      </c>
      <c r="AR502">
        <v>0.45252042685000005</v>
      </c>
      <c r="AS502">
        <v>0.48306972257500003</v>
      </c>
      <c r="AT502">
        <v>0.49618747750000003</v>
      </c>
      <c r="AU502">
        <v>0.48996606655000008</v>
      </c>
      <c r="AV502">
        <v>0.48857669682499999</v>
      </c>
      <c r="AW502">
        <v>0.46102334892499996</v>
      </c>
      <c r="AX502">
        <v>0.44318739389999995</v>
      </c>
      <c r="AY502">
        <v>0.426405470625</v>
      </c>
      <c r="AZ502">
        <v>0.42541774697499996</v>
      </c>
      <c r="BA502">
        <v>0.42698023039999999</v>
      </c>
      <c r="BB502">
        <v>1.1793362802750377E-2</v>
      </c>
      <c r="BC502">
        <v>1.2274221867289405E-2</v>
      </c>
      <c r="BD502">
        <v>8.7468715755920912E-3</v>
      </c>
      <c r="BE502">
        <v>4.7236335459071828E-3</v>
      </c>
      <c r="BF502">
        <v>3.5640299861245043E-3</v>
      </c>
      <c r="BG502">
        <v>4.8249833154610624E-3</v>
      </c>
      <c r="BH502">
        <v>9.0983601145224989E-3</v>
      </c>
      <c r="BI502">
        <v>1.8407361840068748E-2</v>
      </c>
      <c r="BJ502">
        <v>2.1216654188449278E-2</v>
      </c>
      <c r="BK502">
        <v>1.4834906671524928E-2</v>
      </c>
      <c r="BL502">
        <v>1.6828340511163043E-2</v>
      </c>
      <c r="BM502">
        <v>1.2715987427084827E-2</v>
      </c>
    </row>
    <row r="503" spans="1:65">
      <c r="A503" t="s">
        <v>296</v>
      </c>
      <c r="B503" t="s">
        <v>297</v>
      </c>
      <c r="C503" s="24">
        <v>43509</v>
      </c>
      <c r="AP503">
        <v>0.206166337225</v>
      </c>
      <c r="AQ503">
        <v>0.35961798769999997</v>
      </c>
      <c r="AR503">
        <v>0.38963216145000007</v>
      </c>
      <c r="AS503">
        <v>0.41887952692500008</v>
      </c>
      <c r="AT503">
        <v>0.43553095800000008</v>
      </c>
      <c r="AU503">
        <v>0.45628798442500007</v>
      </c>
      <c r="AV503">
        <v>0.47161962822499998</v>
      </c>
      <c r="AW503">
        <v>0.45512429554999995</v>
      </c>
      <c r="AX503">
        <v>0.44101873139999997</v>
      </c>
      <c r="AY503">
        <v>0.41965131242499998</v>
      </c>
      <c r="AZ503">
        <v>0.42601097514999997</v>
      </c>
      <c r="BA503">
        <v>0.42661048299999998</v>
      </c>
      <c r="BB503">
        <v>1.2362899482882979E-2</v>
      </c>
      <c r="BC503">
        <v>1.0596739758013222E-2</v>
      </c>
      <c r="BD503">
        <v>7.4227813978578663E-3</v>
      </c>
      <c r="BE503">
        <v>4.9306614901700428E-3</v>
      </c>
      <c r="BF503">
        <v>4.356010429448472E-3</v>
      </c>
      <c r="BG503">
        <v>8.7758125053653338E-3</v>
      </c>
      <c r="BH503">
        <v>1.2614266068551198E-2</v>
      </c>
      <c r="BI503">
        <v>1.6123865524037159E-2</v>
      </c>
      <c r="BJ503">
        <v>2.0398617505398786E-2</v>
      </c>
      <c r="BK503">
        <v>1.7850615514330054E-2</v>
      </c>
      <c r="BL503">
        <v>1.8057348819009771E-2</v>
      </c>
      <c r="BM503">
        <v>1.1353258620271454E-2</v>
      </c>
    </row>
    <row r="504" spans="1:65">
      <c r="A504" t="s">
        <v>296</v>
      </c>
      <c r="B504" t="s">
        <v>297</v>
      </c>
      <c r="C504" s="24">
        <v>43516</v>
      </c>
      <c r="AP504">
        <v>0.17970668550000002</v>
      </c>
      <c r="AQ504">
        <v>0.31733647170000001</v>
      </c>
      <c r="AR504">
        <v>0.34448081405000003</v>
      </c>
      <c r="AS504">
        <v>0.37763728807500002</v>
      </c>
      <c r="AT504">
        <v>0.38642151530000002</v>
      </c>
      <c r="AU504">
        <v>0.39894370210000002</v>
      </c>
      <c r="AV504">
        <v>0.42292131312499998</v>
      </c>
      <c r="AW504">
        <v>0.43063525234999994</v>
      </c>
      <c r="AX504">
        <v>0.43485269639999996</v>
      </c>
      <c r="AY504">
        <v>0.42325217387500003</v>
      </c>
      <c r="AZ504">
        <v>0.42566201739999998</v>
      </c>
      <c r="BA504">
        <v>0.42735838115000002</v>
      </c>
      <c r="BB504">
        <v>1.4286035235500706E-2</v>
      </c>
      <c r="BC504">
        <v>1.3942254106476053E-2</v>
      </c>
      <c r="BD504">
        <v>9.9591672978240151E-3</v>
      </c>
      <c r="BE504">
        <v>6.0330530491603052E-3</v>
      </c>
      <c r="BF504">
        <v>4.4436525138006316E-3</v>
      </c>
      <c r="BG504">
        <v>8.4091967778380967E-3</v>
      </c>
      <c r="BH504">
        <v>8.3353849081733173E-3</v>
      </c>
      <c r="BI504">
        <v>1.1628989568497637E-2</v>
      </c>
      <c r="BJ504">
        <v>2.0184183212598697E-2</v>
      </c>
      <c r="BK504">
        <v>1.7751897679947053E-2</v>
      </c>
      <c r="BL504">
        <v>2.0025324249815041E-2</v>
      </c>
      <c r="BM504">
        <v>9.4810384399544E-3</v>
      </c>
    </row>
    <row r="505" spans="1:65">
      <c r="A505" t="s">
        <v>296</v>
      </c>
      <c r="B505" t="s">
        <v>297</v>
      </c>
      <c r="C505" s="24">
        <v>43521</v>
      </c>
      <c r="AP505">
        <v>0.157272534475</v>
      </c>
      <c r="AQ505">
        <v>0.27807829519999999</v>
      </c>
      <c r="AR505">
        <v>0.30780117880000002</v>
      </c>
      <c r="AS505">
        <v>0.35106556815000001</v>
      </c>
      <c r="AT505">
        <v>0.35601593137500004</v>
      </c>
      <c r="AU505">
        <v>0.3725312205250001</v>
      </c>
      <c r="AV505">
        <v>0.39088182672499999</v>
      </c>
      <c r="AW505">
        <v>0.39926929467499994</v>
      </c>
      <c r="AX505">
        <v>0.41553401639999998</v>
      </c>
      <c r="AY505">
        <v>0.41765761512499999</v>
      </c>
      <c r="AZ505">
        <v>0.42197469717499991</v>
      </c>
      <c r="BA505">
        <v>0.43026594024999998</v>
      </c>
      <c r="BB505">
        <v>1.2728914942975353E-2</v>
      </c>
      <c r="BC505">
        <v>1.3132642533016868E-2</v>
      </c>
      <c r="BD505">
        <v>1.2892953118710977E-2</v>
      </c>
      <c r="BE505">
        <v>6.381502684394795E-3</v>
      </c>
      <c r="BF505">
        <v>4.6540306157631019E-3</v>
      </c>
      <c r="BG505">
        <v>8.7083874218617848E-3</v>
      </c>
      <c r="BH505">
        <v>1.0983409763257953E-2</v>
      </c>
      <c r="BI505">
        <v>1.0832084473369186E-2</v>
      </c>
      <c r="BJ505">
        <v>1.5110702642102864E-2</v>
      </c>
      <c r="BK505">
        <v>1.5276153255507267E-2</v>
      </c>
      <c r="BL505">
        <v>1.5499153418019284E-2</v>
      </c>
      <c r="BM505">
        <v>7.6686496911598269E-3</v>
      </c>
    </row>
    <row r="506" spans="1:65">
      <c r="A506" t="s">
        <v>296</v>
      </c>
      <c r="B506" t="s">
        <v>297</v>
      </c>
      <c r="C506" s="24">
        <v>43525</v>
      </c>
      <c r="AP506">
        <v>0.43016051445000009</v>
      </c>
      <c r="AQ506">
        <v>0.51326545820000002</v>
      </c>
      <c r="AR506">
        <v>0.50827502830000004</v>
      </c>
      <c r="AS506">
        <v>0.51131981699999995</v>
      </c>
      <c r="AT506">
        <v>0.49112703982500006</v>
      </c>
      <c r="AU506">
        <v>0.48203557682500003</v>
      </c>
      <c r="AV506">
        <v>0.48325098432499997</v>
      </c>
      <c r="AW506">
        <v>0.46589139657499989</v>
      </c>
      <c r="AX506">
        <v>0.45638692889999999</v>
      </c>
      <c r="AY506">
        <v>0.43894745415000003</v>
      </c>
      <c r="AZ506">
        <v>0.44280747484999999</v>
      </c>
      <c r="BA506">
        <v>0.43935836494999997</v>
      </c>
      <c r="BB506">
        <v>1.8046904480633161E-2</v>
      </c>
      <c r="BC506">
        <v>6.416090874418333E-3</v>
      </c>
      <c r="BD506">
        <v>4.0936730498157452E-3</v>
      </c>
      <c r="BE506">
        <v>2.4336629543205181E-3</v>
      </c>
      <c r="BF506">
        <v>2.6740785496480752E-3</v>
      </c>
      <c r="BG506">
        <v>1.622021740637195E-3</v>
      </c>
      <c r="BH506">
        <v>3.7888492675007407E-3</v>
      </c>
      <c r="BI506">
        <v>3.0819422915767331E-3</v>
      </c>
      <c r="BJ506">
        <v>7.7690848482878617E-3</v>
      </c>
      <c r="BK506">
        <v>8.4999403466599604E-3</v>
      </c>
      <c r="BL506">
        <v>1.0361801663434107E-2</v>
      </c>
      <c r="BM506">
        <v>4.6795393330264145E-3</v>
      </c>
    </row>
    <row r="507" spans="1:65">
      <c r="A507" t="s">
        <v>296</v>
      </c>
      <c r="B507" t="s">
        <v>297</v>
      </c>
      <c r="C507" s="24">
        <v>43531</v>
      </c>
      <c r="AP507">
        <v>0.31797194737500006</v>
      </c>
      <c r="AQ507">
        <v>0.44291438370000003</v>
      </c>
      <c r="AR507">
        <v>0.46554305875000002</v>
      </c>
      <c r="AS507">
        <v>0.48043009722500002</v>
      </c>
      <c r="AT507">
        <v>0.4724059979000001</v>
      </c>
      <c r="AU507">
        <v>0.46464246145000004</v>
      </c>
      <c r="AV507">
        <v>0.46563352737499997</v>
      </c>
      <c r="AW507">
        <v>0.45375316422499995</v>
      </c>
      <c r="AX507">
        <v>0.44609457390000001</v>
      </c>
      <c r="AY507">
        <v>0.43092180532500002</v>
      </c>
      <c r="AZ507">
        <v>0.43784064287500002</v>
      </c>
      <c r="BA507">
        <v>0.43563568089999999</v>
      </c>
      <c r="BB507">
        <v>1.4040881806972157E-2</v>
      </c>
      <c r="BC507">
        <v>9.178587010986906E-3</v>
      </c>
      <c r="BD507">
        <v>6.7492410980463293E-3</v>
      </c>
      <c r="BE507">
        <v>5.0356532620620615E-3</v>
      </c>
      <c r="BF507">
        <v>3.8097798799843672E-3</v>
      </c>
      <c r="BG507">
        <v>1.3209040319569619E-3</v>
      </c>
      <c r="BH507">
        <v>3.6334267774354007E-3</v>
      </c>
      <c r="BI507">
        <v>4.5718506018851421E-3</v>
      </c>
      <c r="BJ507">
        <v>8.8710646439175683E-3</v>
      </c>
      <c r="BK507">
        <v>7.2289951398824591E-3</v>
      </c>
      <c r="BL507">
        <v>8.5626007053096666E-3</v>
      </c>
      <c r="BM507">
        <v>6.8613202659382486E-3</v>
      </c>
    </row>
    <row r="508" spans="1:65">
      <c r="A508" t="s">
        <v>296</v>
      </c>
      <c r="B508" t="s">
        <v>297</v>
      </c>
      <c r="C508" s="24">
        <v>43537</v>
      </c>
      <c r="AP508">
        <v>0.25444562770000007</v>
      </c>
      <c r="AQ508">
        <v>0.37532276619999999</v>
      </c>
      <c r="AR508">
        <v>0.40309043695000002</v>
      </c>
      <c r="AS508">
        <v>0.43664740970000004</v>
      </c>
      <c r="AT508">
        <v>0.43246376572500006</v>
      </c>
      <c r="AU508">
        <v>0.43366248032499999</v>
      </c>
      <c r="AV508">
        <v>0.43850434789999998</v>
      </c>
      <c r="AW508">
        <v>0.42621361954999992</v>
      </c>
      <c r="AX508">
        <v>0.4262132139</v>
      </c>
      <c r="AY508">
        <v>0.42616134442499998</v>
      </c>
      <c r="AZ508">
        <v>0.42910506719999997</v>
      </c>
      <c r="BA508">
        <v>0.43189619014999997</v>
      </c>
      <c r="BB508">
        <v>8.6923410990026578E-3</v>
      </c>
      <c r="BC508">
        <v>8.1286055520740919E-3</v>
      </c>
      <c r="BD508">
        <v>9.3705438087828361E-3</v>
      </c>
      <c r="BE508">
        <v>5.6243433558277704E-3</v>
      </c>
      <c r="BF508">
        <v>6.5919928809846E-3</v>
      </c>
      <c r="BG508">
        <v>2.9440535254162065E-3</v>
      </c>
      <c r="BH508">
        <v>4.7083635984574842E-3</v>
      </c>
      <c r="BI508">
        <v>1.2672365269318833E-3</v>
      </c>
      <c r="BJ508">
        <v>4.7181569859915907E-3</v>
      </c>
      <c r="BK508">
        <v>5.841493072820142E-3</v>
      </c>
      <c r="BL508">
        <v>7.5999832661772524E-3</v>
      </c>
      <c r="BM508">
        <v>3.0852198856434407E-3</v>
      </c>
    </row>
    <row r="509" spans="1:65">
      <c r="A509" t="s">
        <v>296</v>
      </c>
      <c r="B509" t="s">
        <v>297</v>
      </c>
      <c r="C509" s="24">
        <v>43544</v>
      </c>
      <c r="AP509">
        <v>0.244693585075</v>
      </c>
      <c r="AQ509">
        <v>0.34854246219999996</v>
      </c>
      <c r="AR509">
        <v>0.3717941119</v>
      </c>
      <c r="AS509">
        <v>0.41011383465000006</v>
      </c>
      <c r="AT509">
        <v>0.40877679345000012</v>
      </c>
      <c r="AU509">
        <v>0.41080571042500003</v>
      </c>
      <c r="AV509">
        <v>0.41678609232499997</v>
      </c>
      <c r="AW509">
        <v>0.40562539182499996</v>
      </c>
      <c r="AX509">
        <v>0.4055347239</v>
      </c>
      <c r="AY509">
        <v>0.416498015675</v>
      </c>
      <c r="AZ509">
        <v>0.42491757419999998</v>
      </c>
      <c r="BA509">
        <v>0.42714829739999999</v>
      </c>
      <c r="BB509">
        <v>9.487538971327876E-3</v>
      </c>
      <c r="BC509">
        <v>9.9545110426195928E-3</v>
      </c>
      <c r="BD509">
        <v>8.0863789382660811E-3</v>
      </c>
      <c r="BE509">
        <v>4.040419247288006E-3</v>
      </c>
      <c r="BF509">
        <v>4.22753218277551E-3</v>
      </c>
      <c r="BG509">
        <v>4.1662737841561843E-3</v>
      </c>
      <c r="BH509">
        <v>4.7751143322392001E-3</v>
      </c>
      <c r="BI509">
        <v>4.5506821051584934E-3</v>
      </c>
      <c r="BJ509">
        <v>3.4426383388864905E-3</v>
      </c>
      <c r="BK509">
        <v>3.1804309202125738E-3</v>
      </c>
      <c r="BL509">
        <v>8.1763304295551561E-3</v>
      </c>
      <c r="BM509">
        <v>4.8812879820876636E-3</v>
      </c>
    </row>
    <row r="510" spans="1:65">
      <c r="A510" t="s">
        <v>296</v>
      </c>
      <c r="B510" t="s">
        <v>297</v>
      </c>
      <c r="C510" s="24">
        <v>43552</v>
      </c>
      <c r="AP510">
        <v>0.25305629560000004</v>
      </c>
      <c r="AQ510">
        <v>0.33443605770000001</v>
      </c>
      <c r="AR510">
        <v>0.3494984948</v>
      </c>
      <c r="AS510">
        <v>0.39012592015000008</v>
      </c>
      <c r="AT510">
        <v>0.39429998957500001</v>
      </c>
      <c r="AU510">
        <v>0.39124447817500002</v>
      </c>
      <c r="AV510">
        <v>0.38810180480000001</v>
      </c>
      <c r="AW510">
        <v>0.38903363989999995</v>
      </c>
      <c r="AX510">
        <v>0.38917011389999995</v>
      </c>
      <c r="AY510">
        <v>0.39626605685000005</v>
      </c>
      <c r="AZ510">
        <v>0.41362297502500001</v>
      </c>
      <c r="BA510">
        <v>0.42747602805000001</v>
      </c>
      <c r="BB510">
        <v>1.2904590799693333E-2</v>
      </c>
      <c r="BC510">
        <v>9.3685257864920633E-3</v>
      </c>
      <c r="BD510">
        <v>8.4438217866244052E-3</v>
      </c>
      <c r="BE510">
        <v>7.4152224213388657E-3</v>
      </c>
      <c r="BF510">
        <v>6.4795951400381966E-3</v>
      </c>
      <c r="BG510">
        <v>4.3905656026045686E-3</v>
      </c>
      <c r="BH510">
        <v>5.4252466263376787E-3</v>
      </c>
      <c r="BI510">
        <v>4.4725761995912123E-3</v>
      </c>
      <c r="BJ510">
        <v>8.228994612945387E-3</v>
      </c>
      <c r="BK510">
        <v>3.7146518275211335E-3</v>
      </c>
      <c r="BL510">
        <v>4.6671084872110767E-3</v>
      </c>
      <c r="BM510">
        <v>3.9489993352282574E-3</v>
      </c>
    </row>
    <row r="511" spans="1:65">
      <c r="A511" t="s">
        <v>296</v>
      </c>
      <c r="B511" t="s">
        <v>297</v>
      </c>
      <c r="C511" s="24">
        <v>43558</v>
      </c>
      <c r="AP511">
        <v>0.39220324900000003</v>
      </c>
      <c r="AQ511">
        <v>0.47943572170000004</v>
      </c>
      <c r="AR511">
        <v>0.45222481154999999</v>
      </c>
      <c r="AS511">
        <v>0.43066629330000006</v>
      </c>
      <c r="AT511">
        <v>0.40110451697500005</v>
      </c>
      <c r="AU511">
        <v>0.38697569695000006</v>
      </c>
      <c r="AV511">
        <v>0.39368315149999994</v>
      </c>
      <c r="AW511">
        <v>0.38691848382499994</v>
      </c>
      <c r="AX511">
        <v>0.3848327889</v>
      </c>
      <c r="AY511">
        <v>0.39407909297499999</v>
      </c>
      <c r="AZ511">
        <v>0.412622629475</v>
      </c>
      <c r="BA511">
        <v>0.42766930510000001</v>
      </c>
      <c r="BB511">
        <v>5.9940850782370034E-3</v>
      </c>
      <c r="BC511">
        <v>5.6078001565366235E-3</v>
      </c>
      <c r="BD511">
        <v>3.8777361202209371E-3</v>
      </c>
      <c r="BE511">
        <v>5.3585752411663152E-3</v>
      </c>
      <c r="BF511">
        <v>5.7113470874725408E-3</v>
      </c>
      <c r="BG511">
        <v>5.870481636529019E-3</v>
      </c>
      <c r="BH511">
        <v>4.5592744244653495E-3</v>
      </c>
      <c r="BI511">
        <v>8.8434423211457263E-3</v>
      </c>
      <c r="BJ511">
        <v>9.2159429190370803E-3</v>
      </c>
      <c r="BK511">
        <v>5.0345274605053843E-3</v>
      </c>
      <c r="BL511">
        <v>3.4488281661350789E-3</v>
      </c>
      <c r="BM511">
        <v>2.494497799640697E-3</v>
      </c>
    </row>
    <row r="512" spans="1:65">
      <c r="A512" t="s">
        <v>296</v>
      </c>
      <c r="B512" t="s">
        <v>297</v>
      </c>
      <c r="C512" s="24">
        <v>43565</v>
      </c>
      <c r="AP512">
        <v>0.37962801230000004</v>
      </c>
      <c r="AQ512">
        <v>0.47233351270000001</v>
      </c>
      <c r="AR512">
        <v>0.45644899860000004</v>
      </c>
      <c r="AS512">
        <v>0.43332880557499998</v>
      </c>
      <c r="AT512">
        <v>0.40571819275000004</v>
      </c>
      <c r="AU512">
        <v>0.39019414600000002</v>
      </c>
      <c r="AV512">
        <v>0.39273517467500002</v>
      </c>
      <c r="AW512">
        <v>0.3840911897749999</v>
      </c>
      <c r="AX512">
        <v>0.38466867389999998</v>
      </c>
      <c r="AY512">
        <v>0.39237020957500002</v>
      </c>
      <c r="AZ512">
        <v>0.40912142005000002</v>
      </c>
      <c r="BA512">
        <v>0.42399704115000003</v>
      </c>
      <c r="BB512">
        <v>1.0820022932855076E-2</v>
      </c>
      <c r="BC512">
        <v>3.5882317404070546E-3</v>
      </c>
      <c r="BD512">
        <v>4.2474396117772734E-3</v>
      </c>
      <c r="BE512">
        <v>4.7217439034502092E-3</v>
      </c>
      <c r="BF512">
        <v>5.6547881761040758E-3</v>
      </c>
      <c r="BG512">
        <v>5.5307377107529643E-3</v>
      </c>
      <c r="BH512">
        <v>7.296993194604441E-3</v>
      </c>
      <c r="BI512">
        <v>1.0171496192217242E-2</v>
      </c>
      <c r="BJ512">
        <v>6.6401521537816643E-3</v>
      </c>
      <c r="BK512">
        <v>3.9091392867431291E-3</v>
      </c>
      <c r="BL512">
        <v>5.2520857138130981E-3</v>
      </c>
      <c r="BM512">
        <v>4.3338561686420887E-3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PhenologyDataObserved</vt:lpstr>
      <vt:lpstr>MuchowObserved</vt:lpstr>
      <vt:lpstr>Exp1_2Observed</vt:lpstr>
      <vt:lpstr>Exp3Observed</vt:lpstr>
      <vt:lpstr>Exp4Observed</vt:lpstr>
      <vt:lpstr>TOSObserved</vt:lpstr>
      <vt:lpstr>CSIROObserved</vt:lpstr>
      <vt:lpstr>DAFObserved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Paroz, Andrew (A&amp;F, Toowoomba)</cp:lastModifiedBy>
  <dcterms:created xsi:type="dcterms:W3CDTF">2022-05-23T01:32:12Z</dcterms:created>
  <dcterms:modified xsi:type="dcterms:W3CDTF">2025-02-19T02:56:08Z</dcterms:modified>
</cp:coreProperties>
</file>