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huber\Box\Sims\model releases and functions development\WaterloggingNG\_validation and documentation\Maize_China\"/>
    </mc:Choice>
  </mc:AlternateContent>
  <xr:revisionPtr revIDLastSave="0" documentId="13_ncr:1_{7669C872-1F68-4DEF-A81C-4E6A504F2EE8}" xr6:coauthVersionLast="36" xr6:coauthVersionMax="47" xr10:uidLastSave="{00000000-0000-0000-0000-000000000000}"/>
  <bookViews>
    <workbookView xWindow="21270" yWindow="5340" windowWidth="28755" windowHeight="24315" activeTab="2" xr2:uid="{03D29272-A8D3-49D2-9408-6969D9C41BBD}"/>
  </bookViews>
  <sheets>
    <sheet name="Maize" sheetId="4" r:id="rId1"/>
    <sheet name="Sheet1" sheetId="5" r:id="rId2"/>
    <sheet name="TianObs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5" i="5" l="1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44" i="5"/>
  <c r="W35" i="5"/>
  <c r="T36" i="5"/>
  <c r="T35" i="5"/>
  <c r="S36" i="5"/>
  <c r="S35" i="5"/>
  <c r="X6" i="5"/>
  <c r="X7" i="5"/>
  <c r="X5" i="5"/>
  <c r="X4" i="5"/>
  <c r="W5" i="5"/>
  <c r="W6" i="5"/>
  <c r="W7" i="5"/>
  <c r="W4" i="5"/>
  <c r="E2" i="6"/>
  <c r="E3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D2" i="6"/>
  <c r="D34" i="6"/>
  <c r="D27" i="6"/>
  <c r="D26" i="6"/>
  <c r="D23" i="6"/>
  <c r="D22" i="6"/>
  <c r="D21" i="6"/>
  <c r="D17" i="6"/>
  <c r="D16" i="6"/>
  <c r="D15" i="6"/>
  <c r="D14" i="6"/>
  <c r="D13" i="6"/>
  <c r="D12" i="6"/>
  <c r="D11" i="6"/>
  <c r="D10" i="6"/>
  <c r="D9" i="6"/>
  <c r="D8" i="6"/>
  <c r="D4" i="6"/>
  <c r="R4" i="5"/>
  <c r="S4" i="5"/>
  <c r="T4" i="5"/>
  <c r="R5" i="5"/>
  <c r="S5" i="5"/>
  <c r="T5" i="5"/>
  <c r="R6" i="5"/>
  <c r="S6" i="5"/>
  <c r="T6" i="5"/>
  <c r="R7" i="5"/>
  <c r="S7" i="5"/>
  <c r="D24" i="6" s="1"/>
  <c r="T7" i="5"/>
  <c r="R8" i="5"/>
  <c r="S8" i="5"/>
  <c r="D31" i="6" s="1"/>
  <c r="T8" i="5"/>
  <c r="R9" i="5"/>
  <c r="S9" i="5"/>
  <c r="D32" i="6" s="1"/>
  <c r="T9" i="5"/>
  <c r="R10" i="5"/>
  <c r="S10" i="5"/>
  <c r="D33" i="6" s="1"/>
  <c r="T10" i="5"/>
  <c r="R11" i="5"/>
  <c r="S11" i="5"/>
  <c r="T11" i="5"/>
  <c r="R12" i="5"/>
  <c r="S12" i="5"/>
  <c r="D25" i="6" s="1"/>
  <c r="T12" i="5"/>
  <c r="R13" i="5"/>
  <c r="S13" i="5"/>
  <c r="T13" i="5"/>
  <c r="R14" i="5"/>
  <c r="S14" i="5"/>
  <c r="T14" i="5"/>
  <c r="R15" i="5"/>
  <c r="S15" i="5"/>
  <c r="T15" i="5"/>
  <c r="R16" i="5"/>
  <c r="S16" i="5"/>
  <c r="D35" i="6" s="1"/>
  <c r="T16" i="5"/>
  <c r="R17" i="5"/>
  <c r="S17" i="5"/>
  <c r="D36" i="6" s="1"/>
  <c r="T17" i="5"/>
  <c r="R18" i="5"/>
  <c r="S18" i="5"/>
  <c r="T18" i="5"/>
  <c r="R19" i="5"/>
  <c r="S19" i="5"/>
  <c r="D28" i="6" s="1"/>
  <c r="T19" i="5"/>
  <c r="R20" i="5"/>
  <c r="S20" i="5"/>
  <c r="D29" i="6" s="1"/>
  <c r="T20" i="5"/>
  <c r="R21" i="5"/>
  <c r="S21" i="5"/>
  <c r="D30" i="6" s="1"/>
  <c r="T21" i="5"/>
  <c r="R22" i="5"/>
  <c r="S22" i="5"/>
  <c r="D37" i="6" s="1"/>
  <c r="T22" i="5"/>
  <c r="R23" i="5"/>
  <c r="S23" i="5"/>
  <c r="D38" i="6" s="1"/>
  <c r="T23" i="5"/>
  <c r="R24" i="5"/>
  <c r="S24" i="5"/>
  <c r="D39" i="6" s="1"/>
  <c r="T24" i="5"/>
  <c r="Q5" i="5"/>
  <c r="D3" i="6" s="1"/>
  <c r="Q6" i="5"/>
  <c r="Q7" i="5"/>
  <c r="D5" i="6" s="1"/>
  <c r="Q8" i="5"/>
  <c r="Q9" i="5"/>
  <c r="Q10" i="5"/>
  <c r="Q11" i="5"/>
  <c r="Q12" i="5"/>
  <c r="D6" i="6" s="1"/>
  <c r="Q13" i="5"/>
  <c r="D7" i="6" s="1"/>
  <c r="Q14" i="5"/>
  <c r="Q15" i="5"/>
  <c r="Q16" i="5"/>
  <c r="Q17" i="5"/>
  <c r="Q18" i="5"/>
  <c r="Q19" i="5"/>
  <c r="Q20" i="5"/>
  <c r="Q21" i="5"/>
  <c r="Q22" i="5"/>
  <c r="D18" i="6" s="1"/>
  <c r="Q23" i="5"/>
  <c r="D19" i="6" s="1"/>
  <c r="Q24" i="5"/>
  <c r="D20" i="6" s="1"/>
  <c r="Q4" i="5"/>
  <c r="C21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</calcChain>
</file>

<file path=xl/sharedStrings.xml><?xml version="1.0" encoding="utf-8"?>
<sst xmlns="http://schemas.openxmlformats.org/spreadsheetml/2006/main" count="149" uniqueCount="104">
  <si>
    <t>Yield</t>
  </si>
  <si>
    <t>Clock.Today</t>
  </si>
  <si>
    <t>SimulationName</t>
  </si>
  <si>
    <t>Biomass</t>
  </si>
  <si>
    <t>Maize.Phenology.BBCH.Stage</t>
  </si>
  <si>
    <t>Maize_CK</t>
    <phoneticPr fontId="0" type="noConversion"/>
  </si>
  <si>
    <t>Grain.Number</t>
  </si>
  <si>
    <t>Maize_V3_10</t>
  </si>
  <si>
    <t>Maize_V3_15</t>
  </si>
  <si>
    <t>DMY1</t>
  </si>
  <si>
    <t>KY16</t>
  </si>
  <si>
    <t>CK</t>
  </si>
  <si>
    <t>V3-F3</t>
  </si>
  <si>
    <t>V3-F6</t>
  </si>
  <si>
    <t>V3-F9</t>
  </si>
  <si>
    <t>V3-WL5</t>
  </si>
  <si>
    <t>V3-WL10</t>
  </si>
  <si>
    <t>V3-WL15</t>
  </si>
  <si>
    <t>V6-F3</t>
  </si>
  <si>
    <t>V6-F6</t>
  </si>
  <si>
    <t>V6-F9</t>
  </si>
  <si>
    <t>V6-WL5</t>
  </si>
  <si>
    <t>V6-WL10</t>
  </si>
  <si>
    <t>V6-WL15</t>
  </si>
  <si>
    <t>VT-F3</t>
  </si>
  <si>
    <t>VT-F6</t>
  </si>
  <si>
    <t>VT-F9</t>
  </si>
  <si>
    <t>VT-WL5</t>
  </si>
  <si>
    <t>VT-WL10</t>
  </si>
  <si>
    <t>VT-WL15</t>
  </si>
  <si>
    <t>Yield kg/ha</t>
  </si>
  <si>
    <t>kernel number per ear</t>
  </si>
  <si>
    <t>Clock.Today.Year</t>
  </si>
  <si>
    <t>Maize.Grain.Number</t>
  </si>
  <si>
    <t>Grains / SM</t>
  </si>
  <si>
    <t>Maize.Grain.Wt</t>
  </si>
  <si>
    <t>100-grain weight (g)</t>
  </si>
  <si>
    <t>Maize.Grain.Size</t>
  </si>
  <si>
    <t>ll</t>
  </si>
  <si>
    <t>dul</t>
  </si>
  <si>
    <t>sat</t>
  </si>
  <si>
    <t>so this is near DUL</t>
  </si>
  <si>
    <t xml:space="preserve">this is near SAT </t>
  </si>
  <si>
    <t>0-10</t>
  </si>
  <si>
    <t>20-30</t>
  </si>
  <si>
    <t>30-40</t>
  </si>
  <si>
    <t>40-50</t>
  </si>
  <si>
    <t>50-60</t>
  </si>
  <si>
    <t>60-300</t>
  </si>
  <si>
    <t>300-400</t>
  </si>
  <si>
    <t>400-450</t>
  </si>
  <si>
    <t>450-500</t>
  </si>
  <si>
    <t>500-550</t>
  </si>
  <si>
    <t>550-600</t>
  </si>
  <si>
    <t>600-650</t>
  </si>
  <si>
    <t>650-700</t>
  </si>
  <si>
    <t>700-750</t>
  </si>
  <si>
    <t>750-800</t>
  </si>
  <si>
    <t>800-850</t>
  </si>
  <si>
    <t>850-900</t>
  </si>
  <si>
    <t>900-950</t>
  </si>
  <si>
    <t>950-1000</t>
  </si>
  <si>
    <t>1000-1050</t>
  </si>
  <si>
    <t>1050-1110</t>
  </si>
  <si>
    <t>1110-1150</t>
  </si>
  <si>
    <t>1150-1200</t>
  </si>
  <si>
    <t>Control2017</t>
  </si>
  <si>
    <t>Experiment2017V3-F3</t>
  </si>
  <si>
    <t>Control2018</t>
  </si>
  <si>
    <t>Experiment2017V3-F6</t>
  </si>
  <si>
    <t>Experiment2017V3-F9</t>
  </si>
  <si>
    <t>Experiment2017V6-F3</t>
  </si>
  <si>
    <t>Experiment2017V6-F6</t>
  </si>
  <si>
    <t>Experiment2017V6-F9</t>
  </si>
  <si>
    <t>Experiment2017VT-F3</t>
  </si>
  <si>
    <t>Experiment2017VT-F6</t>
  </si>
  <si>
    <t>Experiment2017VT-F9</t>
  </si>
  <si>
    <t>Experiment2017V3-WL5</t>
  </si>
  <si>
    <t>Experiment2017V3-WL10</t>
  </si>
  <si>
    <t>Experiment2017V3-WL15</t>
  </si>
  <si>
    <t>Experiment2017V6-WL5</t>
  </si>
  <si>
    <t>Experiment2017V6-WL10</t>
  </si>
  <si>
    <t>Experiment2017V6-WL15</t>
  </si>
  <si>
    <t>Experiment2017VT-WL5</t>
  </si>
  <si>
    <t>Experiment2017VT-WL10</t>
  </si>
  <si>
    <t>Experiment2017VT-WL15</t>
  </si>
  <si>
    <t>Experiment2018V3-F3</t>
  </si>
  <si>
    <t>Experiment2018V3-F6</t>
  </si>
  <si>
    <t>Experiment2018V3-F9</t>
  </si>
  <si>
    <t>Experiment2018V6-F3</t>
  </si>
  <si>
    <t>Experiment2018V6-F6</t>
  </si>
  <si>
    <t>Experiment2018V6-F9</t>
  </si>
  <si>
    <t>Experiment2018VT-F3</t>
  </si>
  <si>
    <t>Experiment2018VT-F6</t>
  </si>
  <si>
    <t>Experiment2018VT-F9</t>
  </si>
  <si>
    <t>Experiment2018V3-WL5</t>
  </si>
  <si>
    <t>Experiment2018V3-WL10</t>
  </si>
  <si>
    <t>Experiment2018V3-WL15</t>
  </si>
  <si>
    <t>Experiment2018V6-WL5</t>
  </si>
  <si>
    <t>Experiment2018V6-WL10</t>
  </si>
  <si>
    <t>Experiment2018V6-WL15</t>
  </si>
  <si>
    <t>Experiment2018VT-WL5</t>
  </si>
  <si>
    <t>Experiment2018VT-WL10</t>
  </si>
  <si>
    <t>Experiment2018VT-WL15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</si>
</sst>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  <charset val="134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/>
    <xf numFmtId="0" fontId="3" fillId="0" borderId="0" xfId="0" applyFont="1"/>
    <xf numFmtId="9" fontId="0" fillId="0" borderId="0" xfId="0" applyNumberFormat="1"/>
    <xf numFmtId="0" fontId="4" fillId="0" borderId="0" xfId="0" applyFont="1"/>
    <xf numFmtId="16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Sheet1!$V$4:$V$7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Sheet1!$W$4:$W$7</c:f>
              <c:numCache>
                <c:formatCode>General</c:formatCode>
                <c:ptCount val="4"/>
                <c:pt idx="0">
                  <c:v>11032.875</c:v>
                </c:pt>
                <c:pt idx="1">
                  <c:v>8114.4250000000011</c:v>
                </c:pt>
                <c:pt idx="2">
                  <c:v>5760.5499999999993</c:v>
                </c:pt>
                <c:pt idx="3">
                  <c:v>3463.0749999999998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5-4D31-A10C-F36047AD9BA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Sheet1!$V$4:$V$7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</c:numCache>
            </c:numRef>
          </c:xVal>
          <c:yVal>
            <c:numRef>
              <c:f>Sheet1!$X$4:$X$7</c:f>
              <c:numCache>
                <c:formatCode>General</c:formatCode>
                <c:ptCount val="4"/>
                <c:pt idx="0">
                  <c:v>11032.875</c:v>
                </c:pt>
                <c:pt idx="1">
                  <c:v>8590.4499999999989</c:v>
                </c:pt>
                <c:pt idx="2">
                  <c:v>5681.8250000000007</c:v>
                </c:pt>
                <c:pt idx="3">
                  <c:v>3742.6750000000002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5-4D31-A10C-F36047AD9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792207"/>
        <c:axId val="543775887"/>
      </c:scatterChart>
      <c:valAx>
        <c:axId val="54379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775887"/>
        <c:crosses val="autoZero"/>
        <c:crossBetween val="midCat"/>
      </c:valAx>
      <c:valAx>
        <c:axId val="54377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79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433387</xdr:colOff>
      <xdr:row>30</xdr:row>
      <xdr:rowOff>166687</xdr:rowOff>
    </xdr:from>
    <xdr:to>
      <xdr:col>15</xdr:col>
      <xdr:colOff>128587</xdr:colOff>
      <xdr:row>45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7CEBC3-BBB5-CBE3-4E30-20A655152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F38A-B55C-4287-AA6A-4564DDE003B2}">
  <dimension ref="A1:F11"/>
  <sheetViews>
    <sheetView workbookViewId="0">
      <selection activeCell="B21" sqref="B21"/>
    </sheetView>
  </sheetViews>
  <sheetFormatPr defaultRowHeight="14.25"/>
  <cols>
    <col min="1" max="1" width="14.375" bestFit="1" customWidth="1"/>
    <col min="2" max="2" width="10.75" bestFit="1" customWidth="1"/>
    <col min="3" max="3" width="26.25" bestFit="1" customWidth="1"/>
    <col min="5" max="5" width="18.625" bestFit="1" customWidth="1"/>
    <col min="6" max="6" width="12.75" customWidth="1"/>
  </cols>
  <sheetData>
    <row r="1" spans="1:6">
      <c r="A1" t="s">
        <v>2</v>
      </c>
      <c r="B1" t="s">
        <v>1</v>
      </c>
      <c r="C1" t="s">
        <v>4</v>
      </c>
      <c r="D1" t="s">
        <v>3</v>
      </c>
      <c r="E1" t="s">
        <v>0</v>
      </c>
      <c r="F1" t="s">
        <v>6</v>
      </c>
    </row>
    <row r="2" spans="1:6">
      <c r="A2" t="s">
        <v>5</v>
      </c>
      <c r="B2" s="1">
        <v>42890</v>
      </c>
      <c r="C2">
        <v>13</v>
      </c>
    </row>
    <row r="3" spans="1:6">
      <c r="A3" t="s">
        <v>5</v>
      </c>
      <c r="B3" s="1">
        <v>42915</v>
      </c>
      <c r="C3">
        <v>31</v>
      </c>
    </row>
    <row r="4" spans="1:6">
      <c r="A4" t="s">
        <v>5</v>
      </c>
      <c r="B4" s="1">
        <v>42998</v>
      </c>
      <c r="C4">
        <v>90</v>
      </c>
      <c r="D4" s="2">
        <v>24247</v>
      </c>
      <c r="E4">
        <v>12407</v>
      </c>
      <c r="F4">
        <v>3527</v>
      </c>
    </row>
    <row r="5" spans="1:6">
      <c r="A5" t="s">
        <v>5</v>
      </c>
      <c r="B5" s="1">
        <v>43255</v>
      </c>
      <c r="C5">
        <v>13</v>
      </c>
    </row>
    <row r="6" spans="1:6">
      <c r="A6" t="s">
        <v>5</v>
      </c>
      <c r="B6" s="1">
        <v>43273</v>
      </c>
      <c r="C6">
        <v>31</v>
      </c>
    </row>
    <row r="7" spans="1:6">
      <c r="A7" t="s">
        <v>5</v>
      </c>
      <c r="B7" s="1">
        <v>43366</v>
      </c>
      <c r="C7">
        <v>90</v>
      </c>
      <c r="D7" s="2">
        <v>22850</v>
      </c>
      <c r="E7">
        <v>11741</v>
      </c>
      <c r="F7">
        <v>3301</v>
      </c>
    </row>
    <row r="8" spans="1:6">
      <c r="A8" t="s">
        <v>7</v>
      </c>
      <c r="B8" s="1">
        <v>42998</v>
      </c>
      <c r="C8">
        <v>90</v>
      </c>
      <c r="D8">
        <v>18710</v>
      </c>
      <c r="E8">
        <v>6745</v>
      </c>
      <c r="F8">
        <v>2249</v>
      </c>
    </row>
    <row r="9" spans="1:6">
      <c r="A9" t="s">
        <v>7</v>
      </c>
      <c r="B9" s="1">
        <v>43366</v>
      </c>
      <c r="C9">
        <v>90</v>
      </c>
      <c r="D9" s="2">
        <v>17650</v>
      </c>
      <c r="E9">
        <v>6192</v>
      </c>
      <c r="F9">
        <v>2098</v>
      </c>
    </row>
    <row r="10" spans="1:6">
      <c r="A10" t="s">
        <v>8</v>
      </c>
      <c r="B10" s="1">
        <v>42998</v>
      </c>
      <c r="C10">
        <v>90</v>
      </c>
      <c r="D10">
        <v>14391</v>
      </c>
      <c r="E10">
        <v>4771</v>
      </c>
      <c r="F10">
        <v>1792</v>
      </c>
    </row>
    <row r="11" spans="1:6">
      <c r="A11" t="s">
        <v>8</v>
      </c>
      <c r="B11" s="1">
        <v>43366</v>
      </c>
      <c r="C11">
        <v>90</v>
      </c>
      <c r="D11">
        <v>13668</v>
      </c>
      <c r="E11">
        <v>4561</v>
      </c>
      <c r="F11">
        <v>1776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4CCC-0351-4CCA-BFD9-4336AA990422}">
  <dimension ref="A1:X66"/>
  <sheetViews>
    <sheetView topLeftCell="J37" zoomScale="175" zoomScaleNormal="175" workbookViewId="0">
      <selection activeCell="S40" sqref="S40"/>
    </sheetView>
  </sheetViews>
  <sheetFormatPr defaultRowHeight="14.25"/>
  <sheetData>
    <row r="1" spans="1:24">
      <c r="B1" s="4" t="s">
        <v>36</v>
      </c>
      <c r="C1" s="4"/>
      <c r="D1" s="4"/>
      <c r="E1" s="4"/>
      <c r="F1" s="4"/>
      <c r="G1" s="4" t="s">
        <v>31</v>
      </c>
      <c r="H1" s="4"/>
      <c r="I1" s="4"/>
      <c r="J1" s="4"/>
      <c r="K1" s="4"/>
      <c r="L1" s="4" t="s">
        <v>30</v>
      </c>
      <c r="M1" s="4"/>
      <c r="N1" s="4"/>
      <c r="O1" s="4"/>
      <c r="P1" s="4"/>
      <c r="Q1" s="4" t="s">
        <v>34</v>
      </c>
      <c r="R1" s="4"/>
      <c r="S1" s="4"/>
      <c r="T1" s="4"/>
    </row>
    <row r="2" spans="1:24">
      <c r="B2" s="5">
        <v>2017</v>
      </c>
      <c r="C2" s="5"/>
      <c r="D2" s="5">
        <v>2018</v>
      </c>
      <c r="E2" s="5"/>
      <c r="F2" s="4"/>
      <c r="G2" s="5">
        <v>2017</v>
      </c>
      <c r="H2" s="5"/>
      <c r="I2" s="5">
        <v>2018</v>
      </c>
      <c r="J2" s="5"/>
      <c r="K2" s="4"/>
      <c r="L2" s="5">
        <v>2017</v>
      </c>
      <c r="M2" s="5"/>
      <c r="N2" s="5">
        <v>2018</v>
      </c>
      <c r="O2" s="5"/>
      <c r="P2" s="4"/>
      <c r="Q2" s="4">
        <v>2017</v>
      </c>
      <c r="R2" s="4"/>
      <c r="S2" s="4">
        <v>2018</v>
      </c>
      <c r="T2" s="4"/>
    </row>
    <row r="3" spans="1:24">
      <c r="B3" s="5" t="s">
        <v>9</v>
      </c>
      <c r="C3" s="5" t="s">
        <v>10</v>
      </c>
      <c r="D3" s="5" t="s">
        <v>9</v>
      </c>
      <c r="E3" s="5" t="s">
        <v>10</v>
      </c>
      <c r="F3" s="4"/>
      <c r="G3" s="5" t="s">
        <v>9</v>
      </c>
      <c r="H3" s="5" t="s">
        <v>10</v>
      </c>
      <c r="I3" s="5" t="s">
        <v>9</v>
      </c>
      <c r="J3" s="5" t="s">
        <v>10</v>
      </c>
      <c r="K3" s="4"/>
      <c r="L3" s="5" t="s">
        <v>9</v>
      </c>
      <c r="M3" s="5" t="s">
        <v>10</v>
      </c>
      <c r="N3" s="5" t="s">
        <v>9</v>
      </c>
      <c r="O3" s="5" t="s">
        <v>10</v>
      </c>
      <c r="P3" s="4"/>
      <c r="Q3" s="5" t="s">
        <v>9</v>
      </c>
      <c r="R3" s="5" t="s">
        <v>10</v>
      </c>
      <c r="S3" s="5" t="s">
        <v>9</v>
      </c>
      <c r="T3" s="5" t="s">
        <v>10</v>
      </c>
    </row>
    <row r="4" spans="1:24" s="8" customFormat="1">
      <c r="A4" s="8" t="s">
        <v>11</v>
      </c>
      <c r="B4" s="8">
        <v>0.40799999999999997</v>
      </c>
      <c r="C4" s="8">
        <v>0.39799999999999996</v>
      </c>
      <c r="D4" s="8">
        <v>0.371</v>
      </c>
      <c r="E4" s="8">
        <v>0.33700000000000002</v>
      </c>
      <c r="G4" s="8">
        <v>587</v>
      </c>
      <c r="H4" s="8">
        <v>531.70000000000005</v>
      </c>
      <c r="I4" s="8">
        <v>559</v>
      </c>
      <c r="J4" s="8">
        <v>511.3</v>
      </c>
      <c r="L4" s="8">
        <v>12407.1</v>
      </c>
      <c r="M4" s="8">
        <v>10410.299999999999</v>
      </c>
      <c r="N4" s="8">
        <v>11741.1</v>
      </c>
      <c r="O4" s="8">
        <v>9573</v>
      </c>
      <c r="Q4" s="8">
        <f>G4*B27/10000</f>
        <v>3526.9895000000001</v>
      </c>
      <c r="R4" s="8">
        <f t="shared" ref="R4:T19" si="0">H4*C27/10000</f>
        <v>3091.6228200000005</v>
      </c>
      <c r="S4" s="8">
        <f t="shared" si="0"/>
        <v>3301.0626999999999</v>
      </c>
      <c r="T4" s="8">
        <f t="shared" si="0"/>
        <v>2922.6419300000002</v>
      </c>
      <c r="V4" s="8">
        <v>0</v>
      </c>
      <c r="W4" s="8">
        <f>AVERAGE(L4:O4)</f>
        <v>11032.875</v>
      </c>
      <c r="X4" s="8">
        <f>W4</f>
        <v>11032.875</v>
      </c>
    </row>
    <row r="5" spans="1:24">
      <c r="A5" t="s">
        <v>12</v>
      </c>
      <c r="B5">
        <v>0.36599999999999999</v>
      </c>
      <c r="C5">
        <v>0.34899999999999998</v>
      </c>
      <c r="D5">
        <v>0.312</v>
      </c>
      <c r="E5">
        <v>0.28000000000000003</v>
      </c>
      <c r="G5">
        <v>472.7</v>
      </c>
      <c r="H5">
        <v>446.3</v>
      </c>
      <c r="I5">
        <v>500</v>
      </c>
      <c r="J5">
        <v>434</v>
      </c>
      <c r="L5">
        <v>9097.7000000000007</v>
      </c>
      <c r="M5">
        <v>7627.2</v>
      </c>
      <c r="N5">
        <v>8784.4</v>
      </c>
      <c r="O5">
        <v>6948.4</v>
      </c>
      <c r="Q5">
        <f t="shared" ref="Q5:Q24" si="1">G5*B28/10000</f>
        <v>2730.4097400000001</v>
      </c>
      <c r="R5">
        <f t="shared" si="0"/>
        <v>2550.87228</v>
      </c>
      <c r="S5">
        <f t="shared" si="0"/>
        <v>2808.15</v>
      </c>
      <c r="T5">
        <f t="shared" si="0"/>
        <v>2420.6783999999998</v>
      </c>
      <c r="V5">
        <v>3</v>
      </c>
      <c r="W5" s="8">
        <f t="shared" ref="W5:W7" si="2">AVERAGE(L5:O5)</f>
        <v>8114.4250000000011</v>
      </c>
      <c r="X5">
        <f>AVERAGE(L8:O8)</f>
        <v>8590.4499999999989</v>
      </c>
    </row>
    <row r="6" spans="1:24">
      <c r="A6" t="s">
        <v>13</v>
      </c>
      <c r="B6">
        <v>0.32899999999999996</v>
      </c>
      <c r="C6">
        <v>0.29600000000000004</v>
      </c>
      <c r="D6">
        <v>0.28000000000000003</v>
      </c>
      <c r="E6">
        <v>0.252</v>
      </c>
      <c r="G6">
        <v>415.3</v>
      </c>
      <c r="H6">
        <v>392.7</v>
      </c>
      <c r="I6">
        <v>419</v>
      </c>
      <c r="J6">
        <v>311.7</v>
      </c>
      <c r="L6">
        <v>6716</v>
      </c>
      <c r="M6">
        <v>5229.3999999999996</v>
      </c>
      <c r="N6">
        <v>6520.4</v>
      </c>
      <c r="O6">
        <v>4576.3999999999996</v>
      </c>
      <c r="Q6">
        <f t="shared" si="1"/>
        <v>2237.0134499999999</v>
      </c>
      <c r="R6">
        <f t="shared" si="0"/>
        <v>2091.4809300000002</v>
      </c>
      <c r="S6">
        <f t="shared" si="0"/>
        <v>2221.9151000000002</v>
      </c>
      <c r="T6">
        <f t="shared" si="0"/>
        <v>1701.6638099999998</v>
      </c>
      <c r="V6">
        <v>6</v>
      </c>
      <c r="W6" s="8">
        <f t="shared" si="2"/>
        <v>5760.5499999999993</v>
      </c>
      <c r="X6">
        <f t="shared" ref="X6:X7" si="3">AVERAGE(L9:O9)</f>
        <v>5681.8250000000007</v>
      </c>
    </row>
    <row r="7" spans="1:24">
      <c r="A7" t="s">
        <v>14</v>
      </c>
      <c r="B7">
        <v>0.27600000000000002</v>
      </c>
      <c r="C7">
        <v>0.22500000000000001</v>
      </c>
      <c r="D7">
        <v>0.26100000000000001</v>
      </c>
      <c r="E7">
        <v>0.22</v>
      </c>
      <c r="G7">
        <v>349</v>
      </c>
      <c r="H7">
        <v>225</v>
      </c>
      <c r="I7">
        <v>366</v>
      </c>
      <c r="J7">
        <v>254.3</v>
      </c>
      <c r="L7">
        <v>4365.3999999999996</v>
      </c>
      <c r="M7">
        <v>2065.9</v>
      </c>
      <c r="N7">
        <v>4618.2</v>
      </c>
      <c r="O7">
        <v>2802.8</v>
      </c>
      <c r="Q7">
        <f t="shared" si="1"/>
        <v>1737.2871</v>
      </c>
      <c r="R7">
        <f t="shared" si="0"/>
        <v>1083.8924999999999</v>
      </c>
      <c r="S7">
        <f t="shared" si="0"/>
        <v>1780.0044</v>
      </c>
      <c r="T7">
        <f t="shared" si="0"/>
        <v>1275.69595</v>
      </c>
      <c r="V7">
        <v>9</v>
      </c>
      <c r="W7" s="8">
        <f t="shared" si="2"/>
        <v>3463.0749999999998</v>
      </c>
      <c r="X7">
        <f t="shared" si="3"/>
        <v>3742.6750000000002</v>
      </c>
    </row>
    <row r="8" spans="1:24">
      <c r="A8" t="s">
        <v>15</v>
      </c>
      <c r="B8">
        <v>0.37200000000000005</v>
      </c>
      <c r="C8">
        <v>0.35399999999999998</v>
      </c>
      <c r="D8">
        <v>0.317</v>
      </c>
      <c r="E8">
        <v>0.28199999999999997</v>
      </c>
      <c r="G8">
        <v>501.7</v>
      </c>
      <c r="H8">
        <v>454.7</v>
      </c>
      <c r="I8">
        <v>512</v>
      </c>
      <c r="J8">
        <v>444</v>
      </c>
      <c r="L8">
        <v>9731.1</v>
      </c>
      <c r="M8">
        <v>7961.2</v>
      </c>
      <c r="N8">
        <v>9510.9</v>
      </c>
      <c r="O8">
        <v>7158.6</v>
      </c>
      <c r="Q8">
        <f t="shared" si="1"/>
        <v>2890.9459099999999</v>
      </c>
      <c r="R8">
        <f t="shared" si="0"/>
        <v>2592.5629899999999</v>
      </c>
      <c r="S8">
        <f t="shared" si="0"/>
        <v>2912.9728</v>
      </c>
      <c r="T8">
        <f t="shared" si="0"/>
        <v>2501.9843999999998</v>
      </c>
    </row>
    <row r="9" spans="1:24">
      <c r="A9" t="s">
        <v>16</v>
      </c>
      <c r="B9">
        <v>0.32799999999999996</v>
      </c>
      <c r="C9">
        <v>0.30299999999999999</v>
      </c>
      <c r="D9">
        <v>0.29100000000000004</v>
      </c>
      <c r="E9">
        <v>0.254</v>
      </c>
      <c r="G9">
        <v>411</v>
      </c>
      <c r="H9">
        <v>390</v>
      </c>
      <c r="I9">
        <v>400.3</v>
      </c>
      <c r="J9">
        <v>325</v>
      </c>
      <c r="L9">
        <v>6745.3</v>
      </c>
      <c r="M9">
        <v>5409.1</v>
      </c>
      <c r="N9">
        <v>6192.5</v>
      </c>
      <c r="O9">
        <v>4380.3999999999996</v>
      </c>
      <c r="Q9">
        <f t="shared" si="1"/>
        <v>2248.5399000000002</v>
      </c>
      <c r="R9">
        <f t="shared" si="0"/>
        <v>2110.0169999999998</v>
      </c>
      <c r="S9">
        <f t="shared" si="0"/>
        <v>2099.1331700000001</v>
      </c>
      <c r="T9">
        <f t="shared" si="0"/>
        <v>1761.3050000000001</v>
      </c>
    </row>
    <row r="10" spans="1:24">
      <c r="A10" t="s">
        <v>17</v>
      </c>
      <c r="B10">
        <v>0.28999999999999998</v>
      </c>
      <c r="C10">
        <v>0.25900000000000001</v>
      </c>
      <c r="D10">
        <v>0.253</v>
      </c>
      <c r="E10">
        <v>0.21899999999999997</v>
      </c>
      <c r="G10">
        <v>354.7</v>
      </c>
      <c r="H10">
        <v>262</v>
      </c>
      <c r="I10">
        <v>359.7</v>
      </c>
      <c r="J10">
        <v>234</v>
      </c>
      <c r="L10">
        <v>4771.8999999999996</v>
      </c>
      <c r="M10">
        <v>2923.1</v>
      </c>
      <c r="N10">
        <v>4561.8999999999996</v>
      </c>
      <c r="O10">
        <v>2713.8</v>
      </c>
      <c r="Q10">
        <f t="shared" si="1"/>
        <v>1795.2785800000001</v>
      </c>
      <c r="R10">
        <f t="shared" si="0"/>
        <v>1310.2095999999999</v>
      </c>
      <c r="S10">
        <f t="shared" si="0"/>
        <v>1773.7526399999999</v>
      </c>
      <c r="T10">
        <f t="shared" si="0"/>
        <v>1195.2485999999999</v>
      </c>
    </row>
    <row r="11" spans="1:24" s="8" customFormat="1">
      <c r="A11" s="8" t="s">
        <v>11</v>
      </c>
      <c r="B11" s="8">
        <v>0.40799999999999997</v>
      </c>
      <c r="C11" s="8">
        <v>0.39799999999999996</v>
      </c>
      <c r="D11" s="8">
        <v>0.371</v>
      </c>
      <c r="E11" s="8">
        <v>0.33700000000000002</v>
      </c>
      <c r="G11" s="8">
        <v>587</v>
      </c>
      <c r="H11" s="8">
        <v>531.70000000000005</v>
      </c>
      <c r="I11" s="8">
        <v>559</v>
      </c>
      <c r="J11" s="8">
        <v>511.3</v>
      </c>
      <c r="L11" s="8">
        <v>12407.1</v>
      </c>
      <c r="M11" s="8">
        <v>10410.299999999999</v>
      </c>
      <c r="N11" s="8">
        <v>11741.1</v>
      </c>
      <c r="O11" s="8">
        <v>9573</v>
      </c>
      <c r="Q11" s="8">
        <f t="shared" si="1"/>
        <v>3526.9895000000001</v>
      </c>
      <c r="R11" s="8">
        <f t="shared" si="0"/>
        <v>3091.6228200000005</v>
      </c>
      <c r="S11" s="8">
        <f t="shared" si="0"/>
        <v>3301.0626999999999</v>
      </c>
      <c r="T11" s="8">
        <f t="shared" si="0"/>
        <v>2922.6419300000002</v>
      </c>
    </row>
    <row r="12" spans="1:24">
      <c r="A12" t="s">
        <v>18</v>
      </c>
      <c r="B12">
        <v>0.38299999999999995</v>
      </c>
      <c r="C12">
        <v>0.36899999999999999</v>
      </c>
      <c r="D12">
        <v>0.35</v>
      </c>
      <c r="E12">
        <v>0.314</v>
      </c>
      <c r="G12">
        <v>567</v>
      </c>
      <c r="H12">
        <v>512</v>
      </c>
      <c r="I12">
        <v>525</v>
      </c>
      <c r="J12">
        <v>479.3</v>
      </c>
      <c r="L12">
        <v>11662.7</v>
      </c>
      <c r="M12">
        <v>9245.9</v>
      </c>
      <c r="N12">
        <v>10623.9</v>
      </c>
      <c r="O12">
        <v>8584.9</v>
      </c>
      <c r="Q12">
        <f t="shared" si="1"/>
        <v>3314.1716999999999</v>
      </c>
      <c r="R12">
        <f t="shared" si="0"/>
        <v>2944.6143999999999</v>
      </c>
      <c r="S12">
        <f t="shared" si="0"/>
        <v>3035.13</v>
      </c>
      <c r="T12">
        <f t="shared" si="0"/>
        <v>2714.8989900000001</v>
      </c>
    </row>
    <row r="13" spans="1:24">
      <c r="A13" t="s">
        <v>19</v>
      </c>
      <c r="B13">
        <v>0.34600000000000003</v>
      </c>
      <c r="C13">
        <v>0.32299999999999995</v>
      </c>
      <c r="D13">
        <v>0.312</v>
      </c>
      <c r="E13">
        <v>0.27899999999999997</v>
      </c>
      <c r="G13">
        <v>525</v>
      </c>
      <c r="H13">
        <v>454.7</v>
      </c>
      <c r="I13">
        <v>500.3</v>
      </c>
      <c r="J13">
        <v>432</v>
      </c>
      <c r="L13">
        <v>8568.2000000000007</v>
      </c>
      <c r="M13">
        <v>6925.4</v>
      </c>
      <c r="N13">
        <v>8674.6</v>
      </c>
      <c r="O13">
        <v>6634.7</v>
      </c>
      <c r="Q13">
        <f t="shared" si="1"/>
        <v>2938.4250000000002</v>
      </c>
      <c r="R13">
        <f t="shared" si="0"/>
        <v>2517.4010800000001</v>
      </c>
      <c r="S13">
        <f t="shared" si="0"/>
        <v>2748.5481400000003</v>
      </c>
      <c r="T13">
        <f t="shared" si="0"/>
        <v>2405.4191999999998</v>
      </c>
    </row>
    <row r="14" spans="1:24">
      <c r="A14" t="s">
        <v>20</v>
      </c>
      <c r="B14">
        <v>0.309</v>
      </c>
      <c r="C14">
        <v>0.26899999999999996</v>
      </c>
      <c r="D14">
        <v>0.28699999999999998</v>
      </c>
      <c r="E14">
        <v>0.255</v>
      </c>
      <c r="G14">
        <v>424.3</v>
      </c>
      <c r="H14">
        <v>366</v>
      </c>
      <c r="I14">
        <v>436</v>
      </c>
      <c r="J14">
        <v>369.3</v>
      </c>
      <c r="L14">
        <v>5971.5</v>
      </c>
      <c r="M14">
        <v>4480.6000000000004</v>
      </c>
      <c r="N14">
        <v>6394.4</v>
      </c>
      <c r="O14">
        <v>4677.3</v>
      </c>
      <c r="Q14">
        <f t="shared" si="1"/>
        <v>2310.2286400000003</v>
      </c>
      <c r="R14">
        <f t="shared" si="0"/>
        <v>1970.6171999999999</v>
      </c>
      <c r="S14">
        <f t="shared" si="0"/>
        <v>2284.0731999999998</v>
      </c>
      <c r="T14">
        <f t="shared" si="0"/>
        <v>1922.9081699999999</v>
      </c>
    </row>
    <row r="15" spans="1:24">
      <c r="A15" t="s">
        <v>21</v>
      </c>
      <c r="B15">
        <v>0.39100000000000001</v>
      </c>
      <c r="C15">
        <v>0.37799999999999995</v>
      </c>
      <c r="D15">
        <v>0.35</v>
      </c>
      <c r="E15">
        <v>0.314</v>
      </c>
      <c r="G15">
        <v>571.70000000000005</v>
      </c>
      <c r="H15">
        <v>525</v>
      </c>
      <c r="I15">
        <v>528.70000000000005</v>
      </c>
      <c r="J15">
        <v>489</v>
      </c>
      <c r="L15">
        <v>11847</v>
      </c>
      <c r="M15">
        <v>9762.6</v>
      </c>
      <c r="N15">
        <v>10766.6</v>
      </c>
      <c r="O15">
        <v>8623.4</v>
      </c>
      <c r="Q15">
        <f t="shared" si="1"/>
        <v>3346.2744400000001</v>
      </c>
      <c r="R15">
        <f t="shared" si="0"/>
        <v>2932.5974999999999</v>
      </c>
      <c r="S15">
        <f t="shared" si="0"/>
        <v>3085.1759800000004</v>
      </c>
      <c r="T15">
        <f t="shared" si="0"/>
        <v>2747.3975999999998</v>
      </c>
    </row>
    <row r="16" spans="1:24">
      <c r="A16" t="s">
        <v>22</v>
      </c>
      <c r="B16">
        <v>0.34600000000000003</v>
      </c>
      <c r="C16">
        <v>0.32799999999999996</v>
      </c>
      <c r="D16">
        <v>0.316</v>
      </c>
      <c r="E16">
        <v>0.28199999999999997</v>
      </c>
      <c r="G16">
        <v>518</v>
      </c>
      <c r="H16">
        <v>453.7</v>
      </c>
      <c r="I16">
        <v>491.7</v>
      </c>
      <c r="J16">
        <v>438.3</v>
      </c>
      <c r="L16">
        <v>8840.7999999999993</v>
      </c>
      <c r="M16">
        <v>7057</v>
      </c>
      <c r="N16">
        <v>8459.2000000000007</v>
      </c>
      <c r="O16">
        <v>6758.4</v>
      </c>
      <c r="Q16">
        <f t="shared" si="1"/>
        <v>2941.2557999999999</v>
      </c>
      <c r="R16">
        <f t="shared" si="0"/>
        <v>2548.6597499999998</v>
      </c>
      <c r="S16">
        <f t="shared" si="0"/>
        <v>2656.1142300000001</v>
      </c>
      <c r="T16">
        <f t="shared" si="0"/>
        <v>2445.4071900000004</v>
      </c>
    </row>
    <row r="17" spans="1:20">
      <c r="A17" t="s">
        <v>23</v>
      </c>
      <c r="B17">
        <v>0.311</v>
      </c>
      <c r="C17">
        <v>0.27699999999999997</v>
      </c>
      <c r="D17">
        <v>0.27600000000000002</v>
      </c>
      <c r="E17">
        <v>0.255</v>
      </c>
      <c r="G17">
        <v>439.3</v>
      </c>
      <c r="H17">
        <v>401</v>
      </c>
      <c r="I17">
        <v>432.3</v>
      </c>
      <c r="J17">
        <v>356.3</v>
      </c>
      <c r="L17">
        <v>6477.5</v>
      </c>
      <c r="M17">
        <v>5339.4</v>
      </c>
      <c r="N17">
        <v>6332.8</v>
      </c>
      <c r="O17">
        <v>4845.5</v>
      </c>
      <c r="Q17">
        <f t="shared" si="1"/>
        <v>2429.5047199999999</v>
      </c>
      <c r="R17">
        <f t="shared" si="0"/>
        <v>2193.3897999999999</v>
      </c>
      <c r="S17">
        <f t="shared" si="0"/>
        <v>2255.8710900000001</v>
      </c>
      <c r="T17">
        <f t="shared" si="0"/>
        <v>1887.5348800000002</v>
      </c>
    </row>
    <row r="18" spans="1:20" s="8" customFormat="1">
      <c r="A18" s="8" t="s">
        <v>11</v>
      </c>
      <c r="B18" s="8">
        <v>0.40799999999999997</v>
      </c>
      <c r="C18" s="8">
        <v>0.39799999999999996</v>
      </c>
      <c r="D18" s="8">
        <v>0.371</v>
      </c>
      <c r="E18" s="8">
        <v>0.33700000000000002</v>
      </c>
      <c r="G18" s="8">
        <v>587</v>
      </c>
      <c r="H18" s="8">
        <v>531.70000000000005</v>
      </c>
      <c r="I18" s="8">
        <v>559</v>
      </c>
      <c r="J18" s="8">
        <v>511.3</v>
      </c>
      <c r="L18" s="8">
        <v>12407.1</v>
      </c>
      <c r="M18" s="8">
        <v>10410.299999999999</v>
      </c>
      <c r="N18" s="8">
        <v>11741.1</v>
      </c>
      <c r="O18" s="8">
        <v>9573</v>
      </c>
      <c r="Q18" s="8">
        <f t="shared" si="1"/>
        <v>3526.9895000000001</v>
      </c>
      <c r="R18" s="8">
        <f t="shared" si="0"/>
        <v>3091.6228200000005</v>
      </c>
      <c r="S18" s="8">
        <f t="shared" si="0"/>
        <v>3301.0626999999999</v>
      </c>
      <c r="T18" s="8">
        <f t="shared" si="0"/>
        <v>2922.6419300000002</v>
      </c>
    </row>
    <row r="19" spans="1:20">
      <c r="A19" t="s">
        <v>24</v>
      </c>
      <c r="B19">
        <v>0.39700000000000002</v>
      </c>
      <c r="C19">
        <v>0.37799999999999995</v>
      </c>
      <c r="D19">
        <v>0.375</v>
      </c>
      <c r="E19">
        <v>0.32799999999999996</v>
      </c>
      <c r="G19">
        <v>574</v>
      </c>
      <c r="H19">
        <v>528.29999999999995</v>
      </c>
      <c r="I19">
        <v>557</v>
      </c>
      <c r="J19">
        <v>504</v>
      </c>
      <c r="L19">
        <v>11844.6</v>
      </c>
      <c r="M19">
        <v>9758.9</v>
      </c>
      <c r="N19">
        <v>11407.5</v>
      </c>
      <c r="O19">
        <v>9033.1</v>
      </c>
      <c r="Q19">
        <f t="shared" si="1"/>
        <v>3403.7051999999999</v>
      </c>
      <c r="R19">
        <f t="shared" si="0"/>
        <v>2959.8007499999994</v>
      </c>
      <c r="S19">
        <f t="shared" si="0"/>
        <v>3259.6754000000001</v>
      </c>
      <c r="T19">
        <f t="shared" si="0"/>
        <v>2863.3751999999999</v>
      </c>
    </row>
    <row r="20" spans="1:20">
      <c r="A20" t="s">
        <v>25</v>
      </c>
      <c r="B20">
        <v>0.38799999999999996</v>
      </c>
      <c r="C20">
        <v>0.36700000000000005</v>
      </c>
      <c r="D20">
        <v>0.35299999999999998</v>
      </c>
      <c r="E20">
        <v>0.314</v>
      </c>
      <c r="G20">
        <v>569.70000000000005</v>
      </c>
      <c r="H20">
        <v>515.29999999999995</v>
      </c>
      <c r="I20">
        <v>532.29999999999995</v>
      </c>
      <c r="J20">
        <v>485.3</v>
      </c>
      <c r="L20">
        <v>11326.3</v>
      </c>
      <c r="M20">
        <v>9364.4</v>
      </c>
      <c r="N20">
        <v>10723.2</v>
      </c>
      <c r="O20">
        <v>8566.5</v>
      </c>
      <c r="Q20">
        <f t="shared" si="1"/>
        <v>3378.4919100000002</v>
      </c>
      <c r="R20">
        <f t="shared" ref="R20:R24" si="4">H20*C43/10000</f>
        <v>2937.0554099999999</v>
      </c>
      <c r="S20">
        <f t="shared" ref="S20:S24" si="5">I20*D43/10000</f>
        <v>3041.8815799999998</v>
      </c>
      <c r="T20">
        <f t="shared" ref="T20:T24" si="6">J20*E43/10000</f>
        <v>2732.8213600000004</v>
      </c>
    </row>
    <row r="21" spans="1:20">
      <c r="A21" t="s">
        <v>26</v>
      </c>
      <c r="B21">
        <v>0.33</v>
      </c>
      <c r="C21">
        <v>0.30499999999999999</v>
      </c>
      <c r="D21">
        <v>0.33600000000000002</v>
      </c>
      <c r="E21">
        <v>0.29699999999999999</v>
      </c>
      <c r="G21">
        <v>521.70000000000005</v>
      </c>
      <c r="H21">
        <v>466</v>
      </c>
      <c r="I21">
        <v>513</v>
      </c>
      <c r="J21">
        <v>464.3</v>
      </c>
      <c r="L21">
        <v>9644.5</v>
      </c>
      <c r="M21">
        <v>7894.4</v>
      </c>
      <c r="N21">
        <v>9533.2000000000007</v>
      </c>
      <c r="O21">
        <v>7530.1</v>
      </c>
      <c r="Q21">
        <f t="shared" si="1"/>
        <v>3072.9173400000004</v>
      </c>
      <c r="R21">
        <f t="shared" si="4"/>
        <v>2710.3957999999998</v>
      </c>
      <c r="S21">
        <f t="shared" si="5"/>
        <v>2889.2673</v>
      </c>
      <c r="T21">
        <f t="shared" si="6"/>
        <v>2565.0253499999999</v>
      </c>
    </row>
    <row r="22" spans="1:20">
      <c r="A22" t="s">
        <v>27</v>
      </c>
      <c r="B22">
        <v>0.40600000000000003</v>
      </c>
      <c r="C22">
        <v>0.38200000000000001</v>
      </c>
      <c r="D22">
        <v>0.36599999999999999</v>
      </c>
      <c r="E22">
        <v>0.33200000000000002</v>
      </c>
      <c r="G22">
        <v>581.70000000000005</v>
      </c>
      <c r="H22">
        <v>525.70000000000005</v>
      </c>
      <c r="I22">
        <v>551</v>
      </c>
      <c r="J22">
        <v>508</v>
      </c>
      <c r="L22">
        <v>11829.4</v>
      </c>
      <c r="M22">
        <v>9735.9</v>
      </c>
      <c r="N22">
        <v>11291.7</v>
      </c>
      <c r="O22">
        <v>9101.7000000000007</v>
      </c>
      <c r="Q22">
        <f t="shared" si="1"/>
        <v>3384.7377900000006</v>
      </c>
      <c r="R22">
        <f t="shared" si="4"/>
        <v>2956.9573600000003</v>
      </c>
      <c r="S22">
        <f t="shared" si="5"/>
        <v>3240.0453000000002</v>
      </c>
      <c r="T22">
        <f t="shared" si="6"/>
        <v>2848.5084000000002</v>
      </c>
    </row>
    <row r="23" spans="1:20">
      <c r="A23" t="s">
        <v>28</v>
      </c>
      <c r="B23">
        <v>0.38100000000000001</v>
      </c>
      <c r="C23">
        <v>0.36899999999999999</v>
      </c>
      <c r="D23">
        <v>0.35600000000000004</v>
      </c>
      <c r="E23">
        <v>0.318</v>
      </c>
      <c r="G23">
        <v>569</v>
      </c>
      <c r="H23">
        <v>516.29999999999995</v>
      </c>
      <c r="I23">
        <v>522.70000000000005</v>
      </c>
      <c r="J23">
        <v>473.7</v>
      </c>
      <c r="L23">
        <v>11386.6</v>
      </c>
      <c r="M23">
        <v>9333.7999999999993</v>
      </c>
      <c r="N23">
        <v>10795.4</v>
      </c>
      <c r="O23">
        <v>8513.5</v>
      </c>
      <c r="Q23">
        <f t="shared" si="1"/>
        <v>3308.9625999999998</v>
      </c>
      <c r="R23">
        <f t="shared" si="4"/>
        <v>2902.3804499999997</v>
      </c>
      <c r="S23">
        <f t="shared" si="5"/>
        <v>3034.6393900000003</v>
      </c>
      <c r="T23">
        <f t="shared" si="6"/>
        <v>2650.1620199999998</v>
      </c>
    </row>
    <row r="24" spans="1:20">
      <c r="A24" t="s">
        <v>29</v>
      </c>
      <c r="B24">
        <v>0.33100000000000002</v>
      </c>
      <c r="C24">
        <v>0.314</v>
      </c>
      <c r="D24">
        <v>0.33399999999999996</v>
      </c>
      <c r="E24">
        <v>0.30099999999999999</v>
      </c>
      <c r="G24">
        <v>526.29999999999995</v>
      </c>
      <c r="H24">
        <v>469</v>
      </c>
      <c r="I24">
        <v>501.3</v>
      </c>
      <c r="J24">
        <v>449.7</v>
      </c>
      <c r="L24">
        <v>9526.9</v>
      </c>
      <c r="M24">
        <v>7879.8</v>
      </c>
      <c r="N24">
        <v>9474.2000000000007</v>
      </c>
      <c r="O24">
        <v>7385.5</v>
      </c>
      <c r="Q24">
        <f t="shared" si="1"/>
        <v>3038.43516</v>
      </c>
      <c r="R24">
        <f t="shared" si="4"/>
        <v>2693.2793999999999</v>
      </c>
      <c r="S24">
        <f t="shared" si="5"/>
        <v>2855.3546699999997</v>
      </c>
      <c r="T24">
        <f t="shared" si="6"/>
        <v>2474.3843099999999</v>
      </c>
    </row>
    <row r="26" spans="1:20">
      <c r="B26" s="3"/>
      <c r="C26" s="3"/>
      <c r="D26" s="3"/>
      <c r="E26" s="3"/>
    </row>
    <row r="27" spans="1:20">
      <c r="A27" t="s">
        <v>11</v>
      </c>
      <c r="B27" s="6">
        <v>60085</v>
      </c>
      <c r="C27" s="6">
        <v>58146</v>
      </c>
      <c r="D27" s="6">
        <v>59053</v>
      </c>
      <c r="E27" s="6">
        <v>57161</v>
      </c>
    </row>
    <row r="28" spans="1:20">
      <c r="A28" t="s">
        <v>12</v>
      </c>
      <c r="B28" s="7">
        <v>57762</v>
      </c>
      <c r="C28" s="7">
        <v>57156</v>
      </c>
      <c r="D28" s="7">
        <v>56163</v>
      </c>
      <c r="E28" s="7">
        <v>55776</v>
      </c>
    </row>
    <row r="29" spans="1:20">
      <c r="A29" t="s">
        <v>13</v>
      </c>
      <c r="B29" s="7">
        <v>53865</v>
      </c>
      <c r="C29" s="7">
        <v>53259</v>
      </c>
      <c r="D29" s="7">
        <v>53029</v>
      </c>
      <c r="E29" s="7">
        <v>54593</v>
      </c>
    </row>
    <row r="30" spans="1:20">
      <c r="A30" t="s">
        <v>14</v>
      </c>
      <c r="B30" s="7">
        <v>49779</v>
      </c>
      <c r="C30" s="7">
        <v>48173</v>
      </c>
      <c r="D30" s="7">
        <v>48634</v>
      </c>
      <c r="E30" s="7">
        <v>50165</v>
      </c>
    </row>
    <row r="31" spans="1:20">
      <c r="A31" t="s">
        <v>15</v>
      </c>
      <c r="B31" s="7">
        <v>57623</v>
      </c>
      <c r="C31" s="7">
        <v>57017</v>
      </c>
      <c r="D31" s="7">
        <v>56894</v>
      </c>
      <c r="E31" s="7">
        <v>56351</v>
      </c>
    </row>
    <row r="32" spans="1:20">
      <c r="A32" t="s">
        <v>16</v>
      </c>
      <c r="B32" s="7">
        <v>54709</v>
      </c>
      <c r="C32" s="7">
        <v>54103</v>
      </c>
      <c r="D32" s="7">
        <v>52439</v>
      </c>
      <c r="E32" s="7">
        <v>54194</v>
      </c>
      <c r="R32" t="s">
        <v>38</v>
      </c>
      <c r="S32" t="s">
        <v>39</v>
      </c>
      <c r="T32" t="s">
        <v>40</v>
      </c>
    </row>
    <row r="33" spans="1:23">
      <c r="A33" t="s">
        <v>17</v>
      </c>
      <c r="B33" s="7">
        <v>50614</v>
      </c>
      <c r="C33" s="7">
        <v>50008</v>
      </c>
      <c r="D33" s="7">
        <v>49312</v>
      </c>
      <c r="E33" s="7">
        <v>51079</v>
      </c>
      <c r="R33">
        <v>0.17</v>
      </c>
      <c r="S33">
        <v>0.33</v>
      </c>
      <c r="T33">
        <v>0.44</v>
      </c>
    </row>
    <row r="34" spans="1:23">
      <c r="A34" t="s">
        <v>11</v>
      </c>
      <c r="B34" s="7">
        <v>60085</v>
      </c>
      <c r="C34" s="7">
        <v>58146</v>
      </c>
      <c r="D34" s="7">
        <v>59053</v>
      </c>
      <c r="E34" s="7">
        <v>57161</v>
      </c>
    </row>
    <row r="35" spans="1:23" ht="15">
      <c r="A35" t="s">
        <v>18</v>
      </c>
      <c r="B35" s="7">
        <v>58451</v>
      </c>
      <c r="C35" s="7">
        <v>57512</v>
      </c>
      <c r="D35" s="7">
        <v>57812</v>
      </c>
      <c r="E35" s="7">
        <v>56643</v>
      </c>
      <c r="R35" s="9">
        <v>0.9</v>
      </c>
      <c r="S35">
        <f>0.9*T33</f>
        <v>0.39600000000000002</v>
      </c>
      <c r="T35" s="10">
        <f>0.9*(T33-R33)+R33</f>
        <v>0.41300000000000003</v>
      </c>
      <c r="U35" s="10" t="s">
        <v>42</v>
      </c>
      <c r="W35">
        <f>413/440</f>
        <v>0.9386363636363636</v>
      </c>
    </row>
    <row r="36" spans="1:23" ht="15">
      <c r="A36" t="s">
        <v>19</v>
      </c>
      <c r="B36" s="7">
        <v>55970</v>
      </c>
      <c r="C36" s="7">
        <v>55364</v>
      </c>
      <c r="D36" s="7">
        <v>54938</v>
      </c>
      <c r="E36" s="7">
        <v>55681</v>
      </c>
      <c r="R36" s="9">
        <v>0.6</v>
      </c>
      <c r="S36">
        <f>0.6*T33</f>
        <v>0.26400000000000001</v>
      </c>
      <c r="T36" s="10">
        <f>0.6*(T33-R33)+R33</f>
        <v>0.33200000000000002</v>
      </c>
      <c r="U36" s="10" t="s">
        <v>41</v>
      </c>
    </row>
    <row r="37" spans="1:23">
      <c r="A37" t="s">
        <v>20</v>
      </c>
      <c r="B37" s="7">
        <v>54448</v>
      </c>
      <c r="C37" s="7">
        <v>53842</v>
      </c>
      <c r="D37" s="7">
        <v>52387</v>
      </c>
      <c r="E37" s="7">
        <v>52069</v>
      </c>
    </row>
    <row r="38" spans="1:23">
      <c r="A38" t="s">
        <v>21</v>
      </c>
      <c r="B38" s="7">
        <v>58532</v>
      </c>
      <c r="C38" s="7">
        <v>55859</v>
      </c>
      <c r="D38" s="7">
        <v>58354</v>
      </c>
      <c r="E38" s="7">
        <v>56184</v>
      </c>
    </row>
    <row r="39" spans="1:23">
      <c r="A39" t="s">
        <v>22</v>
      </c>
      <c r="B39" s="7">
        <v>56781</v>
      </c>
      <c r="C39" s="7">
        <v>56175</v>
      </c>
      <c r="D39" s="7">
        <v>54019</v>
      </c>
      <c r="E39" s="7">
        <v>55793</v>
      </c>
    </row>
    <row r="40" spans="1:23">
      <c r="A40" t="s">
        <v>23</v>
      </c>
      <c r="B40" s="7">
        <v>55304</v>
      </c>
      <c r="C40" s="7">
        <v>54698</v>
      </c>
      <c r="D40" s="7">
        <v>52183</v>
      </c>
      <c r="E40" s="7">
        <v>52976</v>
      </c>
    </row>
    <row r="41" spans="1:23">
      <c r="A41" t="s">
        <v>11</v>
      </c>
      <c r="B41" s="7">
        <v>60085</v>
      </c>
      <c r="C41" s="7">
        <v>58146</v>
      </c>
      <c r="D41" s="7">
        <v>59053</v>
      </c>
      <c r="E41" s="7">
        <v>57161</v>
      </c>
    </row>
    <row r="42" spans="1:23">
      <c r="A42" t="s">
        <v>24</v>
      </c>
      <c r="B42" s="7">
        <v>59298</v>
      </c>
      <c r="C42" s="7">
        <v>56025</v>
      </c>
      <c r="D42" s="7">
        <v>58522</v>
      </c>
      <c r="E42" s="7">
        <v>56813</v>
      </c>
    </row>
    <row r="43" spans="1:23">
      <c r="A43" t="s">
        <v>25</v>
      </c>
      <c r="B43" s="7">
        <v>59303</v>
      </c>
      <c r="C43" s="7">
        <v>56997</v>
      </c>
      <c r="D43" s="7">
        <v>57146</v>
      </c>
      <c r="E43" s="7">
        <v>56312</v>
      </c>
      <c r="R43" s="4">
        <v>1</v>
      </c>
      <c r="S43" s="4" t="s">
        <v>43</v>
      </c>
    </row>
    <row r="44" spans="1:23">
      <c r="A44" t="s">
        <v>26</v>
      </c>
      <c r="B44" s="7">
        <v>58902</v>
      </c>
      <c r="C44" s="7">
        <v>58163</v>
      </c>
      <c r="D44" s="7">
        <v>56321</v>
      </c>
      <c r="E44" s="7">
        <v>55245</v>
      </c>
      <c r="R44" s="4">
        <f>1+R43</f>
        <v>2</v>
      </c>
      <c r="S44" s="11">
        <v>45950</v>
      </c>
    </row>
    <row r="45" spans="1:23">
      <c r="A45" t="s">
        <v>27</v>
      </c>
      <c r="B45" s="7">
        <v>58187</v>
      </c>
      <c r="C45" s="7">
        <v>56248</v>
      </c>
      <c r="D45" s="7">
        <v>58803</v>
      </c>
      <c r="E45" s="7">
        <v>56073</v>
      </c>
      <c r="R45" s="4">
        <f t="shared" ref="R45:R66" si="7">1+R44</f>
        <v>3</v>
      </c>
      <c r="S45" s="4" t="s">
        <v>44</v>
      </c>
    </row>
    <row r="46" spans="1:23">
      <c r="A46" t="s">
        <v>28</v>
      </c>
      <c r="B46" s="7">
        <v>58154</v>
      </c>
      <c r="C46" s="7">
        <v>56215</v>
      </c>
      <c r="D46" s="7">
        <v>58057</v>
      </c>
      <c r="E46" s="7">
        <v>55946</v>
      </c>
      <c r="R46" s="14">
        <f t="shared" si="7"/>
        <v>4</v>
      </c>
      <c r="S46" s="14" t="s">
        <v>45</v>
      </c>
    </row>
    <row r="47" spans="1:23">
      <c r="A47" t="s">
        <v>29</v>
      </c>
      <c r="B47" s="7">
        <v>57732</v>
      </c>
      <c r="C47" s="7">
        <v>57426</v>
      </c>
      <c r="D47" s="7">
        <v>56959</v>
      </c>
      <c r="E47" s="7">
        <v>55023</v>
      </c>
      <c r="R47" s="14">
        <f t="shared" si="7"/>
        <v>5</v>
      </c>
      <c r="S47" s="14" t="s">
        <v>46</v>
      </c>
    </row>
    <row r="48" spans="1:23">
      <c r="R48" s="14">
        <f t="shared" si="7"/>
        <v>6</v>
      </c>
      <c r="S48" s="14" t="s">
        <v>47</v>
      </c>
    </row>
    <row r="49" spans="18:19">
      <c r="R49" s="14">
        <f t="shared" si="7"/>
        <v>7</v>
      </c>
      <c r="S49" s="14" t="s">
        <v>48</v>
      </c>
    </row>
    <row r="50" spans="18:19">
      <c r="R50" s="14">
        <f t="shared" si="7"/>
        <v>8</v>
      </c>
      <c r="S50" s="14" t="s">
        <v>49</v>
      </c>
    </row>
    <row r="51" spans="18:19">
      <c r="R51" s="14">
        <f t="shared" si="7"/>
        <v>9</v>
      </c>
      <c r="S51" s="14" t="s">
        <v>50</v>
      </c>
    </row>
    <row r="52" spans="18:19">
      <c r="R52" s="14">
        <f t="shared" si="7"/>
        <v>10</v>
      </c>
      <c r="S52" s="14" t="s">
        <v>51</v>
      </c>
    </row>
    <row r="53" spans="18:19">
      <c r="R53" s="14">
        <f t="shared" si="7"/>
        <v>11</v>
      </c>
      <c r="S53" s="14" t="s">
        <v>52</v>
      </c>
    </row>
    <row r="54" spans="18:19">
      <c r="R54" s="14">
        <f t="shared" si="7"/>
        <v>12</v>
      </c>
      <c r="S54" s="14" t="s">
        <v>53</v>
      </c>
    </row>
    <row r="55" spans="18:19">
      <c r="R55" s="12">
        <f t="shared" si="7"/>
        <v>13</v>
      </c>
      <c r="S55" s="12" t="s">
        <v>54</v>
      </c>
    </row>
    <row r="56" spans="18:19">
      <c r="R56" s="12">
        <f t="shared" si="7"/>
        <v>14</v>
      </c>
      <c r="S56" s="12" t="s">
        <v>55</v>
      </c>
    </row>
    <row r="57" spans="18:19">
      <c r="R57" s="12">
        <f t="shared" si="7"/>
        <v>15</v>
      </c>
      <c r="S57" s="12" t="s">
        <v>56</v>
      </c>
    </row>
    <row r="58" spans="18:19">
      <c r="R58" s="12">
        <f t="shared" si="7"/>
        <v>16</v>
      </c>
      <c r="S58" s="12" t="s">
        <v>57</v>
      </c>
    </row>
    <row r="59" spans="18:19">
      <c r="R59" s="12">
        <f t="shared" si="7"/>
        <v>17</v>
      </c>
      <c r="S59" s="12" t="s">
        <v>58</v>
      </c>
    </row>
    <row r="60" spans="18:19">
      <c r="R60" s="12">
        <f t="shared" si="7"/>
        <v>18</v>
      </c>
      <c r="S60" s="12" t="s">
        <v>59</v>
      </c>
    </row>
    <row r="61" spans="18:19">
      <c r="R61" s="13">
        <f t="shared" si="7"/>
        <v>19</v>
      </c>
      <c r="S61" s="13" t="s">
        <v>60</v>
      </c>
    </row>
    <row r="62" spans="18:19">
      <c r="R62" s="13">
        <f t="shared" si="7"/>
        <v>20</v>
      </c>
      <c r="S62" s="13" t="s">
        <v>61</v>
      </c>
    </row>
    <row r="63" spans="18:19">
      <c r="R63" s="13">
        <f t="shared" si="7"/>
        <v>21</v>
      </c>
      <c r="S63" s="13" t="s">
        <v>62</v>
      </c>
    </row>
    <row r="64" spans="18:19">
      <c r="R64" s="13">
        <f t="shared" si="7"/>
        <v>22</v>
      </c>
      <c r="S64" s="13" t="s">
        <v>63</v>
      </c>
    </row>
    <row r="65" spans="18:19">
      <c r="R65" s="13">
        <f t="shared" si="7"/>
        <v>23</v>
      </c>
      <c r="S65" s="13" t="s">
        <v>64</v>
      </c>
    </row>
    <row r="66" spans="18:19">
      <c r="R66" s="13">
        <f t="shared" si="7"/>
        <v>24</v>
      </c>
      <c r="S66" s="13" t="s">
        <v>65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1057-ED9B-49D8-8E36-C9EB852DA990}">
  <dimension ref="A1:E39"/>
  <sheetViews>
    <sheetView tabSelected="1" workbookViewId="0">
      <selection activeCell="J18" sqref="J18"/>
    </sheetView>
  </sheetViews>
  <sheetFormatPr defaultRowHeight="14.25"/>
  <cols>
    <col min="1" max="1" width="22.25" bestFit="1" customWidth="1"/>
    <col min="2" max="2" width="15.375" bestFit="1" customWidth="1"/>
    <col min="3" max="3" width="18.125" bestFit="1" customWidth="1"/>
    <col min="4" max="4" width="17.75" bestFit="1" customWidth="1"/>
  </cols>
  <sheetData>
    <row r="1" spans="1:5">
      <c r="A1" t="s">
        <v>2</v>
      </c>
      <c r="B1" t="s">
        <v>32</v>
      </c>
      <c r="C1" t="s">
        <v>35</v>
      </c>
      <c r="D1" t="s">
        <v>33</v>
      </c>
      <c r="E1" t="s">
        <v>37</v>
      </c>
    </row>
    <row r="2" spans="1:5">
      <c r="A2" t="s">
        <v>66</v>
      </c>
      <c r="B2">
        <v>2017</v>
      </c>
      <c r="C2">
        <f>Sheet1!$L$4/10</f>
        <v>1240.71</v>
      </c>
      <c r="D2">
        <f>Sheet1!$Q$4</f>
        <v>3526.9895000000001</v>
      </c>
      <c r="E2">
        <f>Sheet1!$B$4</f>
        <v>0.40799999999999997</v>
      </c>
    </row>
    <row r="3" spans="1:5">
      <c r="A3" t="s">
        <v>67</v>
      </c>
      <c r="B3">
        <v>2017</v>
      </c>
      <c r="C3">
        <f>Sheet1!$L$5/10</f>
        <v>909.7700000000001</v>
      </c>
      <c r="D3">
        <f>Sheet1!$Q$5</f>
        <v>2730.4097400000001</v>
      </c>
      <c r="E3">
        <f>Sheet1!$B$5</f>
        <v>0.36599999999999999</v>
      </c>
    </row>
    <row r="4" spans="1:5">
      <c r="A4" t="s">
        <v>69</v>
      </c>
      <c r="B4">
        <v>2017</v>
      </c>
      <c r="C4">
        <f>Sheet1!$L$6/10</f>
        <v>671.6</v>
      </c>
      <c r="D4">
        <f>Sheet1!$Q$6</f>
        <v>2237.0134499999999</v>
      </c>
      <c r="E4">
        <f>Sheet1!$B$6</f>
        <v>0.32899999999999996</v>
      </c>
    </row>
    <row r="5" spans="1:5">
      <c r="A5" t="s">
        <v>70</v>
      </c>
      <c r="B5">
        <v>2017</v>
      </c>
      <c r="C5">
        <f>Sheet1!$L$7/10</f>
        <v>436.53999999999996</v>
      </c>
      <c r="D5">
        <f>Sheet1!$Q$7</f>
        <v>1737.2871</v>
      </c>
      <c r="E5">
        <f>Sheet1!$B$7</f>
        <v>0.27600000000000002</v>
      </c>
    </row>
    <row r="6" spans="1:5">
      <c r="A6" t="s">
        <v>71</v>
      </c>
      <c r="B6">
        <v>2017</v>
      </c>
      <c r="C6">
        <f>Sheet1!$L$12/10</f>
        <v>1166.27</v>
      </c>
      <c r="D6">
        <f>Sheet1!$Q$12</f>
        <v>3314.1716999999999</v>
      </c>
      <c r="E6">
        <f>Sheet1!$B$12</f>
        <v>0.38299999999999995</v>
      </c>
    </row>
    <row r="7" spans="1:5">
      <c r="A7" t="s">
        <v>72</v>
      </c>
      <c r="B7">
        <v>2017</v>
      </c>
      <c r="C7">
        <f>Sheet1!$L$13/10</f>
        <v>856.82</v>
      </c>
      <c r="D7">
        <f>Sheet1!$Q$13</f>
        <v>2938.4250000000002</v>
      </c>
      <c r="E7">
        <f>Sheet1!$B$13</f>
        <v>0.34600000000000003</v>
      </c>
    </row>
    <row r="8" spans="1:5">
      <c r="A8" t="s">
        <v>73</v>
      </c>
      <c r="B8">
        <v>2017</v>
      </c>
      <c r="C8">
        <f>Sheet1!$L$14/10</f>
        <v>597.15</v>
      </c>
      <c r="D8">
        <f>Sheet1!$Q$14</f>
        <v>2310.2286400000003</v>
      </c>
      <c r="E8">
        <f>Sheet1!$B$14</f>
        <v>0.309</v>
      </c>
    </row>
    <row r="9" spans="1:5">
      <c r="A9" t="s">
        <v>74</v>
      </c>
      <c r="B9">
        <v>2017</v>
      </c>
      <c r="C9">
        <f>Sheet1!$L$19/10</f>
        <v>1184.46</v>
      </c>
      <c r="D9">
        <f>Sheet1!$Q$19</f>
        <v>3403.7051999999999</v>
      </c>
      <c r="E9">
        <f>Sheet1!$B$19</f>
        <v>0.39700000000000002</v>
      </c>
    </row>
    <row r="10" spans="1:5">
      <c r="A10" t="s">
        <v>75</v>
      </c>
      <c r="B10">
        <v>2017</v>
      </c>
      <c r="C10">
        <f>Sheet1!$L$20/10</f>
        <v>1132.6299999999999</v>
      </c>
      <c r="D10">
        <f>Sheet1!$Q$20</f>
        <v>3378.4919100000002</v>
      </c>
      <c r="E10">
        <f>Sheet1!$B$20</f>
        <v>0.38799999999999996</v>
      </c>
    </row>
    <row r="11" spans="1:5">
      <c r="A11" t="s">
        <v>76</v>
      </c>
      <c r="B11">
        <v>2017</v>
      </c>
      <c r="C11">
        <f>Sheet1!$L$21/10</f>
        <v>964.45</v>
      </c>
      <c r="D11">
        <f>Sheet1!$Q$21</f>
        <v>3072.9173400000004</v>
      </c>
      <c r="E11">
        <f>Sheet1!$B$21</f>
        <v>0.33</v>
      </c>
    </row>
    <row r="12" spans="1:5">
      <c r="A12" t="s">
        <v>77</v>
      </c>
      <c r="B12">
        <v>2017</v>
      </c>
      <c r="C12">
        <f>Sheet1!$L$8/10</f>
        <v>973.11</v>
      </c>
      <c r="D12">
        <f>Sheet1!$Q$8</f>
        <v>2890.9459099999999</v>
      </c>
      <c r="E12">
        <f>Sheet1!$B$8</f>
        <v>0.37200000000000005</v>
      </c>
    </row>
    <row r="13" spans="1:5">
      <c r="A13" t="s">
        <v>78</v>
      </c>
      <c r="B13">
        <v>2017</v>
      </c>
      <c r="C13">
        <f>Sheet1!$L$9/10</f>
        <v>674.53</v>
      </c>
      <c r="D13">
        <f>Sheet1!$Q$9</f>
        <v>2248.5399000000002</v>
      </c>
      <c r="E13">
        <f>Sheet1!$B$9</f>
        <v>0.32799999999999996</v>
      </c>
    </row>
    <row r="14" spans="1:5">
      <c r="A14" t="s">
        <v>79</v>
      </c>
      <c r="B14">
        <v>2017</v>
      </c>
      <c r="C14">
        <f>Sheet1!$L$10/10</f>
        <v>477.18999999999994</v>
      </c>
      <c r="D14">
        <f>Sheet1!$Q$10</f>
        <v>1795.2785800000001</v>
      </c>
      <c r="E14">
        <f>Sheet1!$B$10</f>
        <v>0.28999999999999998</v>
      </c>
    </row>
    <row r="15" spans="1:5">
      <c r="A15" t="s">
        <v>80</v>
      </c>
      <c r="B15">
        <v>2017</v>
      </c>
      <c r="C15">
        <f>Sheet1!$L$15/10</f>
        <v>1184.7</v>
      </c>
      <c r="D15">
        <f>Sheet1!$Q$15</f>
        <v>3346.2744400000001</v>
      </c>
      <c r="E15">
        <f>Sheet1!$B$15</f>
        <v>0.39100000000000001</v>
      </c>
    </row>
    <row r="16" spans="1:5">
      <c r="A16" t="s">
        <v>81</v>
      </c>
      <c r="B16">
        <v>2017</v>
      </c>
      <c r="C16">
        <f>Sheet1!$L$16/10</f>
        <v>884.07999999999993</v>
      </c>
      <c r="D16">
        <f>Sheet1!$Q$16</f>
        <v>2941.2557999999999</v>
      </c>
      <c r="E16">
        <f>Sheet1!$B$16</f>
        <v>0.34600000000000003</v>
      </c>
    </row>
    <row r="17" spans="1:5">
      <c r="A17" t="s">
        <v>82</v>
      </c>
      <c r="B17">
        <v>2017</v>
      </c>
      <c r="C17">
        <f>Sheet1!$L$17/10</f>
        <v>647.75</v>
      </c>
      <c r="D17">
        <f>Sheet1!$Q$17</f>
        <v>2429.5047199999999</v>
      </c>
      <c r="E17">
        <f>Sheet1!$B$17</f>
        <v>0.311</v>
      </c>
    </row>
    <row r="18" spans="1:5">
      <c r="A18" t="s">
        <v>83</v>
      </c>
      <c r="B18">
        <v>2017</v>
      </c>
      <c r="C18">
        <f>Sheet1!$L$22/10</f>
        <v>1182.94</v>
      </c>
      <c r="D18">
        <f>Sheet1!$Q$22</f>
        <v>3384.7377900000006</v>
      </c>
      <c r="E18">
        <f>Sheet1!$B$22</f>
        <v>0.40600000000000003</v>
      </c>
    </row>
    <row r="19" spans="1:5">
      <c r="A19" t="s">
        <v>84</v>
      </c>
      <c r="B19">
        <v>2017</v>
      </c>
      <c r="C19">
        <f>Sheet1!$L$23/10</f>
        <v>1138.6600000000001</v>
      </c>
      <c r="D19">
        <f>Sheet1!$Q$23</f>
        <v>3308.9625999999998</v>
      </c>
      <c r="E19">
        <f>Sheet1!$B$23</f>
        <v>0.38100000000000001</v>
      </c>
    </row>
    <row r="20" spans="1:5">
      <c r="A20" t="s">
        <v>85</v>
      </c>
      <c r="B20">
        <v>2017</v>
      </c>
      <c r="C20">
        <f>Sheet1!$L$24/10</f>
        <v>952.68999999999994</v>
      </c>
      <c r="D20">
        <f>Sheet1!$Q$24</f>
        <v>3038.43516</v>
      </c>
      <c r="E20">
        <f>Sheet1!$B$24</f>
        <v>0.33100000000000002</v>
      </c>
    </row>
    <row r="21" spans="1:5">
      <c r="A21" t="s">
        <v>68</v>
      </c>
      <c r="B21">
        <v>2018</v>
      </c>
      <c r="C21">
        <f>Sheet1!$N$4/10</f>
        <v>1174.1100000000001</v>
      </c>
      <c r="D21">
        <f>Sheet1!$S$4</f>
        <v>3301.0626999999999</v>
      </c>
      <c r="E21">
        <f>Sheet1!$D$4</f>
        <v>0.371</v>
      </c>
    </row>
    <row r="22" spans="1:5">
      <c r="A22" t="s">
        <v>86</v>
      </c>
      <c r="B22">
        <v>2018</v>
      </c>
      <c r="C22">
        <f>Sheet1!$N$5/10</f>
        <v>878.43999999999994</v>
      </c>
      <c r="D22">
        <f>Sheet1!$S$5</f>
        <v>2808.15</v>
      </c>
      <c r="E22">
        <f>Sheet1!$D$5</f>
        <v>0.312</v>
      </c>
    </row>
    <row r="23" spans="1:5">
      <c r="A23" t="s">
        <v>87</v>
      </c>
      <c r="B23">
        <v>2018</v>
      </c>
      <c r="C23">
        <f>Sheet1!$N$6/10</f>
        <v>652.04</v>
      </c>
      <c r="D23">
        <f>Sheet1!$S$6</f>
        <v>2221.9151000000002</v>
      </c>
      <c r="E23">
        <f>Sheet1!$D$6</f>
        <v>0.28000000000000003</v>
      </c>
    </row>
    <row r="24" spans="1:5">
      <c r="A24" t="s">
        <v>88</v>
      </c>
      <c r="B24">
        <v>2018</v>
      </c>
      <c r="C24">
        <f>Sheet1!$N$7/10</f>
        <v>461.82</v>
      </c>
      <c r="D24">
        <f>Sheet1!$S$7</f>
        <v>1780.0044</v>
      </c>
      <c r="E24">
        <f>Sheet1!$D$7</f>
        <v>0.26100000000000001</v>
      </c>
    </row>
    <row r="25" spans="1:5">
      <c r="A25" t="s">
        <v>89</v>
      </c>
      <c r="B25">
        <v>2018</v>
      </c>
      <c r="C25">
        <f>Sheet1!$N$12/10</f>
        <v>1062.3899999999999</v>
      </c>
      <c r="D25">
        <f>Sheet1!$S$12</f>
        <v>3035.13</v>
      </c>
      <c r="E25">
        <f>Sheet1!$D$12</f>
        <v>0.35</v>
      </c>
    </row>
    <row r="26" spans="1:5">
      <c r="A26" t="s">
        <v>90</v>
      </c>
      <c r="B26">
        <v>2018</v>
      </c>
      <c r="C26">
        <f>Sheet1!$N$13/10</f>
        <v>867.46</v>
      </c>
      <c r="D26">
        <f>Sheet1!$S$13</f>
        <v>2748.5481400000003</v>
      </c>
      <c r="E26">
        <f>Sheet1!$D$13</f>
        <v>0.312</v>
      </c>
    </row>
    <row r="27" spans="1:5">
      <c r="A27" t="s">
        <v>91</v>
      </c>
      <c r="B27">
        <v>2018</v>
      </c>
      <c r="C27">
        <f>Sheet1!$N$14/10</f>
        <v>639.43999999999994</v>
      </c>
      <c r="D27">
        <f>Sheet1!$S$14</f>
        <v>2284.0731999999998</v>
      </c>
      <c r="E27">
        <f>Sheet1!$D$14</f>
        <v>0.28699999999999998</v>
      </c>
    </row>
    <row r="28" spans="1:5">
      <c r="A28" t="s">
        <v>92</v>
      </c>
      <c r="B28">
        <v>2018</v>
      </c>
      <c r="C28">
        <f>Sheet1!$N$19/10</f>
        <v>1140.75</v>
      </c>
      <c r="D28">
        <f>Sheet1!$S$19</f>
        <v>3259.6754000000001</v>
      </c>
      <c r="E28">
        <f>Sheet1!$D$19</f>
        <v>0.375</v>
      </c>
    </row>
    <row r="29" spans="1:5">
      <c r="A29" t="s">
        <v>93</v>
      </c>
      <c r="B29">
        <v>2018</v>
      </c>
      <c r="C29">
        <f>Sheet1!$N$20/10</f>
        <v>1072.3200000000002</v>
      </c>
      <c r="D29">
        <f>Sheet1!$S$20</f>
        <v>3041.8815799999998</v>
      </c>
      <c r="E29">
        <f>Sheet1!$D$20</f>
        <v>0.35299999999999998</v>
      </c>
    </row>
    <row r="30" spans="1:5">
      <c r="A30" t="s">
        <v>94</v>
      </c>
      <c r="B30">
        <v>2018</v>
      </c>
      <c r="C30">
        <f>Sheet1!$N$21/10</f>
        <v>953.32</v>
      </c>
      <c r="D30">
        <f>Sheet1!$S$21</f>
        <v>2889.2673</v>
      </c>
      <c r="E30">
        <f>Sheet1!$D$21</f>
        <v>0.33600000000000002</v>
      </c>
    </row>
    <row r="31" spans="1:5">
      <c r="A31" t="s">
        <v>95</v>
      </c>
      <c r="B31">
        <v>2018</v>
      </c>
      <c r="C31">
        <f>Sheet1!$N$8/10</f>
        <v>951.08999999999992</v>
      </c>
      <c r="D31">
        <f>Sheet1!$S$8</f>
        <v>2912.9728</v>
      </c>
      <c r="E31">
        <f>Sheet1!$D$8</f>
        <v>0.317</v>
      </c>
    </row>
    <row r="32" spans="1:5">
      <c r="A32" t="s">
        <v>96</v>
      </c>
      <c r="B32">
        <v>2018</v>
      </c>
      <c r="C32">
        <f>Sheet1!$N$9/10</f>
        <v>619.25</v>
      </c>
      <c r="D32">
        <f>Sheet1!$S$9</f>
        <v>2099.1331700000001</v>
      </c>
      <c r="E32">
        <f>Sheet1!$D$9</f>
        <v>0.29100000000000004</v>
      </c>
    </row>
    <row r="33" spans="1:5">
      <c r="A33" t="s">
        <v>97</v>
      </c>
      <c r="B33">
        <v>2018</v>
      </c>
      <c r="C33">
        <f>Sheet1!$N$10/10</f>
        <v>456.18999999999994</v>
      </c>
      <c r="D33">
        <f>Sheet1!$S$10</f>
        <v>1773.7526399999999</v>
      </c>
      <c r="E33">
        <f>Sheet1!$D$10</f>
        <v>0.253</v>
      </c>
    </row>
    <row r="34" spans="1:5">
      <c r="A34" t="s">
        <v>98</v>
      </c>
      <c r="B34">
        <v>2018</v>
      </c>
      <c r="C34">
        <f>Sheet1!$N$15/10</f>
        <v>1076.6600000000001</v>
      </c>
      <c r="D34">
        <f>Sheet1!$S$15</f>
        <v>3085.1759800000004</v>
      </c>
      <c r="E34">
        <f>Sheet1!$D$15</f>
        <v>0.35</v>
      </c>
    </row>
    <row r="35" spans="1:5">
      <c r="A35" t="s">
        <v>99</v>
      </c>
      <c r="B35">
        <v>2018</v>
      </c>
      <c r="C35">
        <f>Sheet1!$N$16/10</f>
        <v>845.92000000000007</v>
      </c>
      <c r="D35">
        <f>Sheet1!$S$16</f>
        <v>2656.1142300000001</v>
      </c>
      <c r="E35">
        <f>Sheet1!$D$16</f>
        <v>0.316</v>
      </c>
    </row>
    <row r="36" spans="1:5">
      <c r="A36" t="s">
        <v>100</v>
      </c>
      <c r="B36">
        <v>2018</v>
      </c>
      <c r="C36">
        <f>Sheet1!$N$17/10</f>
        <v>633.28</v>
      </c>
      <c r="D36">
        <f>Sheet1!$S$17</f>
        <v>2255.8710900000001</v>
      </c>
      <c r="E36">
        <f>Sheet1!$D$17</f>
        <v>0.27600000000000002</v>
      </c>
    </row>
    <row r="37" spans="1:5">
      <c r="A37" t="s">
        <v>101</v>
      </c>
      <c r="B37">
        <v>2018</v>
      </c>
      <c r="C37">
        <f>Sheet1!$N$22/10</f>
        <v>1129.17</v>
      </c>
      <c r="D37">
        <f>Sheet1!$S$22</f>
        <v>3240.0453000000002</v>
      </c>
      <c r="E37">
        <f>Sheet1!$D$22</f>
        <v>0.36599999999999999</v>
      </c>
    </row>
    <row r="38" spans="1:5">
      <c r="A38" t="s">
        <v>102</v>
      </c>
      <c r="B38">
        <v>2018</v>
      </c>
      <c r="C38">
        <f>Sheet1!$N$23/10</f>
        <v>1079.54</v>
      </c>
      <c r="D38">
        <f>Sheet1!$S$23</f>
        <v>3034.6393900000003</v>
      </c>
      <c r="E38">
        <f>Sheet1!$D$23</f>
        <v>0.35600000000000004</v>
      </c>
    </row>
    <row r="39" spans="1:5">
      <c r="A39" t="s">
        <v>103</v>
      </c>
      <c r="B39">
        <v>2018</v>
      </c>
      <c r="C39">
        <f>Sheet1!$N$24/10</f>
        <v>947.42000000000007</v>
      </c>
      <c r="D39">
        <f>Sheet1!$S$24</f>
        <v>2855.3546699999997</v>
      </c>
      <c r="E39">
        <f>Sheet1!$D$24</f>
        <v>0.33399999999999996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Maize</vt:lpstr>
      <vt:lpstr>Sheet1</vt:lpstr>
      <vt:lpstr>TianObs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Liu</dc:creator>
  <cp:lastModifiedBy>Huber, Isaiah L [AGRON]</cp:lastModifiedBy>
  <dcterms:created xsi:type="dcterms:W3CDTF">2024-11-22T00:50:24Z</dcterms:created>
  <dcterms:modified xsi:type="dcterms:W3CDTF">2025-07-17T17:59:21Z</dcterms:modified>
</cp:coreProperties>
</file>